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urchase and selling cars, Prof" sheetId="1" r:id="rId4"/>
    <sheet state="visible" name="2020" sheetId="2" r:id="rId5"/>
    <sheet state="visible" name="Salaries of employess" sheetId="3" r:id="rId6"/>
  </sheets>
  <definedNames/>
  <calcPr/>
</workbook>
</file>

<file path=xl/sharedStrings.xml><?xml version="1.0" encoding="utf-8"?>
<sst xmlns="http://schemas.openxmlformats.org/spreadsheetml/2006/main" count="78" uniqueCount="54">
  <si>
    <t xml:space="preserve">                                                 Car Information</t>
  </si>
  <si>
    <t>Costs</t>
  </si>
  <si>
    <t>Benefits or losses</t>
  </si>
  <si>
    <t>Brand</t>
  </si>
  <si>
    <t>Model</t>
  </si>
  <si>
    <t xml:space="preserve">License plate </t>
  </si>
  <si>
    <t xml:space="preserve">Year </t>
  </si>
  <si>
    <t>Mileage</t>
  </si>
  <si>
    <t>Price Cost</t>
  </si>
  <si>
    <t>$/ h wages</t>
  </si>
  <si>
    <t xml:space="preserve"> h wages </t>
  </si>
  <si>
    <t>Variable Cost</t>
  </si>
  <si>
    <t>Sold Car Price</t>
  </si>
  <si>
    <t>Profit or loss</t>
  </si>
  <si>
    <t>Alfa Romeo</t>
  </si>
  <si>
    <t>147 Ducati</t>
  </si>
  <si>
    <t>VO2-755</t>
  </si>
  <si>
    <t>Audi</t>
  </si>
  <si>
    <t>A1 Sport</t>
  </si>
  <si>
    <t>UT7-679</t>
  </si>
  <si>
    <t>BMW</t>
  </si>
  <si>
    <t>Serie 135i</t>
  </si>
  <si>
    <t>HJ7-097</t>
  </si>
  <si>
    <t>Ford</t>
  </si>
  <si>
    <t>C-M Energy</t>
  </si>
  <si>
    <t>MB4-561</t>
  </si>
  <si>
    <t>Jeep</t>
  </si>
  <si>
    <t>Cherokee</t>
  </si>
  <si>
    <t>GA4-756</t>
  </si>
  <si>
    <t>VO2-476</t>
  </si>
  <si>
    <t>UH6-768</t>
  </si>
  <si>
    <t>FA9-078</t>
  </si>
  <si>
    <t>K55-192</t>
  </si>
  <si>
    <t>GA6-955</t>
  </si>
  <si>
    <t>Employee</t>
  </si>
  <si>
    <t>Dependents</t>
  </si>
  <si>
    <t>Hours worked</t>
  </si>
  <si>
    <t>Hourly Pay Rate</t>
  </si>
  <si>
    <t>Gross Pay</t>
  </si>
  <si>
    <t>Federal Tax</t>
  </si>
  <si>
    <t>State Tax</t>
  </si>
  <si>
    <t>Tax %</t>
  </si>
  <si>
    <t>Net Pay</t>
  </si>
  <si>
    <t>Hire Date</t>
  </si>
  <si>
    <t>Moreno, James</t>
  </si>
  <si>
    <t>Jotar, Said</t>
  </si>
  <si>
    <t>Trotta, David</t>
  </si>
  <si>
    <t>Jackson, Taylor</t>
  </si>
  <si>
    <t>James, Monica</t>
  </si>
  <si>
    <t>Smith, Colin</t>
  </si>
  <si>
    <t>Totals</t>
  </si>
  <si>
    <t xml:space="preserve">Highest </t>
  </si>
  <si>
    <t xml:space="preserve">Lowest </t>
  </si>
  <si>
    <t xml:space="preserve">Average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</si>
</sst>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/d/yy"/>
    <numFmt numFmtId="166" formatCode="_(&quot;$&quot;* #,##0.00_);_(&quot;$&quot;* \(#,##0.00\);_(&quot;$&quot;* &quot;-&quot;??_);_(@_)"/>
  </numFmts>
  <fonts count="5">
    <font>
      <sz val="10.0"/>
      <color rgb="FF000000"/>
      <name val="Arial"/>
    </font>
    <font>
      <i/>
      <color theme="1"/>
      <name val="Arial"/>
    </font>
    <font>
      <color theme="1"/>
      <name val="Arial"/>
    </font>
    <font>
      <b/>
      <color theme="1"/>
      <name val="Arial"/>
    </font>
    <font>
      <b/>
      <i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0" fontId="2" numFmtId="3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6" fontId="2" numFmtId="164" xfId="0" applyAlignment="1" applyFill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3" numFmtId="164" xfId="0" applyFont="1" applyNumberFormat="1"/>
    <xf borderId="0" fillId="0" fontId="3" numFmtId="164" xfId="0" applyAlignment="1" applyFont="1" applyNumberFormat="1">
      <alignment readingOrder="0"/>
    </xf>
    <xf borderId="0" fillId="7" fontId="3" numFmtId="0" xfId="0" applyAlignment="1" applyFill="1" applyFont="1">
      <alignment readingOrder="0"/>
    </xf>
    <xf borderId="0" fillId="0" fontId="2" numFmtId="10" xfId="0" applyFont="1" applyNumberFormat="1"/>
    <xf borderId="0" fillId="0" fontId="2" numFmtId="165" xfId="0" applyAlignment="1" applyFont="1" applyNumberFormat="1">
      <alignment readingOrder="0"/>
    </xf>
    <xf borderId="0" fillId="0" fontId="2" numFmtId="0" xfId="0" applyFont="1"/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164" xfId="0" applyFont="1" applyNumberFormat="1"/>
    <xf borderId="0" fillId="0" fontId="4" numFmtId="10" xfId="0" applyFont="1" applyNumberFormat="1"/>
    <xf borderId="0" fillId="0" fontId="2" numFmtId="0" xfId="0" applyAlignment="1" applyFont="1">
      <alignment readingOrder="0"/>
    </xf>
    <xf borderId="0" fillId="0" fontId="2" numFmtId="166" xfId="0" applyFont="1" applyNumberFormat="1"/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  <tableStyles count="2">
    <tableStyle count="3" pivot="0" name="Salaries of employess-style">
      <tableStyleElement dxfId="1" type="headerRow"/>
      <tableStyleElement dxfId="2" type="firstRowStripe"/>
      <tableStyleElement dxfId="3" type="secondRowStripe"/>
    </tableStyle>
    <tableStyle count="3" pivot="0" name="Salaries of employess-style 2">
      <tableStyleElement dxfId="4" type="headerRow"/>
      <tableStyleElement dxfId="4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J1" displayName="Table_1" id="1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Salaries of employes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10:A12" displayName="Table_2" id="2">
  <tableColumns count="1">
    <tableColumn name="Highest " id="1"/>
  </tableColumns>
  <tableStyleInfo name="Salaries of employes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F1" s="2" t="s">
        <v>1</v>
      </c>
      <c r="J1" s="3" t="s">
        <v>2</v>
      </c>
    </row>
    <row r="2">
      <c r="A2" s="4" t="s">
        <v>3</v>
      </c>
      <c r="B2" s="4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6" t="s">
        <v>12</v>
      </c>
      <c r="K2" s="6" t="s">
        <v>13</v>
      </c>
    </row>
    <row r="3">
      <c r="A3" s="5" t="s">
        <v>14</v>
      </c>
      <c r="B3" s="5" t="s">
        <v>15</v>
      </c>
      <c r="C3" s="5" t="s">
        <v>16</v>
      </c>
      <c r="D3" s="5">
        <v>2010.0</v>
      </c>
      <c r="E3" s="7">
        <v>23270.0</v>
      </c>
      <c r="F3" s="8">
        <v>65000.0</v>
      </c>
      <c r="G3" s="8">
        <v>22.0</v>
      </c>
      <c r="H3" s="5">
        <v>20.0</v>
      </c>
      <c r="I3" s="9">
        <f t="shared" ref="I3:I8" si="1">G3*H3+F3</f>
        <v>65440</v>
      </c>
      <c r="J3" s="10">
        <f t="shared" ref="J3:J8" si="2">F3+I3</f>
        <v>130440</v>
      </c>
      <c r="K3" s="10">
        <f t="shared" ref="K3:K8" si="3">J3-F3</f>
        <v>65440</v>
      </c>
    </row>
    <row r="4">
      <c r="A4" s="5" t="s">
        <v>17</v>
      </c>
      <c r="B4" s="5" t="s">
        <v>18</v>
      </c>
      <c r="C4" s="5" t="s">
        <v>19</v>
      </c>
      <c r="D4" s="5">
        <v>2019.0</v>
      </c>
      <c r="E4" s="7">
        <v>55880.0</v>
      </c>
      <c r="F4" s="8">
        <v>320900.0</v>
      </c>
      <c r="G4" s="8">
        <v>23.0</v>
      </c>
      <c r="H4" s="5">
        <v>21.0</v>
      </c>
      <c r="I4" s="9">
        <f t="shared" si="1"/>
        <v>321383</v>
      </c>
      <c r="J4" s="11">
        <f t="shared" si="2"/>
        <v>642283</v>
      </c>
      <c r="K4" s="11">
        <f t="shared" si="3"/>
        <v>321383</v>
      </c>
    </row>
    <row r="5">
      <c r="A5" s="5" t="s">
        <v>20</v>
      </c>
      <c r="B5" s="5" t="s">
        <v>21</v>
      </c>
      <c r="C5" s="5" t="s">
        <v>22</v>
      </c>
      <c r="D5" s="5">
        <v>2010.0</v>
      </c>
      <c r="E5" s="7">
        <v>30875.0</v>
      </c>
      <c r="F5" s="8">
        <v>54500.0</v>
      </c>
      <c r="G5" s="8">
        <v>18.0</v>
      </c>
      <c r="H5" s="5">
        <v>22.0</v>
      </c>
      <c r="I5" s="9">
        <f t="shared" si="1"/>
        <v>54896</v>
      </c>
      <c r="J5" s="11">
        <f t="shared" si="2"/>
        <v>109396</v>
      </c>
      <c r="K5" s="11">
        <f t="shared" si="3"/>
        <v>54896</v>
      </c>
    </row>
    <row r="6">
      <c r="A6" s="5" t="s">
        <v>23</v>
      </c>
      <c r="B6" s="5" t="s">
        <v>24</v>
      </c>
      <c r="C6" s="5" t="s">
        <v>25</v>
      </c>
      <c r="D6" s="5">
        <v>2009.0</v>
      </c>
      <c r="E6" s="7">
        <v>22560.0</v>
      </c>
      <c r="F6" s="8">
        <v>22650.0</v>
      </c>
      <c r="G6" s="8">
        <v>12.0</v>
      </c>
      <c r="H6" s="5">
        <v>25.0</v>
      </c>
      <c r="I6" s="9">
        <f t="shared" si="1"/>
        <v>22950</v>
      </c>
      <c r="J6" s="11">
        <f t="shared" si="2"/>
        <v>45600</v>
      </c>
      <c r="K6" s="11">
        <f t="shared" si="3"/>
        <v>22950</v>
      </c>
    </row>
    <row r="7">
      <c r="A7" s="5" t="s">
        <v>26</v>
      </c>
      <c r="B7" s="5" t="s">
        <v>27</v>
      </c>
      <c r="C7" s="5" t="s">
        <v>28</v>
      </c>
      <c r="D7" s="5">
        <v>2011.0</v>
      </c>
      <c r="E7" s="7">
        <v>22550.0</v>
      </c>
      <c r="F7" s="8">
        <v>7800.0</v>
      </c>
      <c r="G7" s="8">
        <v>15.0</v>
      </c>
      <c r="H7" s="5">
        <v>28.0</v>
      </c>
      <c r="I7" s="9">
        <f t="shared" si="1"/>
        <v>8220</v>
      </c>
      <c r="J7" s="11">
        <f t="shared" si="2"/>
        <v>16020</v>
      </c>
      <c r="K7" s="11">
        <f t="shared" si="3"/>
        <v>8220</v>
      </c>
    </row>
    <row r="8">
      <c r="F8" s="12">
        <f>SUM(F3:F7)</f>
        <v>470850</v>
      </c>
      <c r="I8" s="12">
        <f t="shared" si="1"/>
        <v>470850</v>
      </c>
      <c r="J8" s="13">
        <f t="shared" si="2"/>
        <v>941700</v>
      </c>
      <c r="K8" s="13">
        <f t="shared" si="3"/>
        <v>470850</v>
      </c>
    </row>
  </sheetData>
  <mergeCells count="3">
    <mergeCell ref="A1:E1"/>
    <mergeCell ref="F1:I1"/>
    <mergeCell ref="J1:K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F1" s="2" t="s">
        <v>1</v>
      </c>
      <c r="J1" s="3" t="s">
        <v>2</v>
      </c>
    </row>
    <row r="2">
      <c r="A2" s="4" t="s">
        <v>3</v>
      </c>
      <c r="B2" s="4" t="s">
        <v>4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6" t="s">
        <v>12</v>
      </c>
      <c r="K2" s="6" t="s">
        <v>13</v>
      </c>
    </row>
    <row r="3">
      <c r="A3" s="5" t="s">
        <v>14</v>
      </c>
      <c r="B3" s="5" t="s">
        <v>15</v>
      </c>
      <c r="C3" s="5" t="s">
        <v>29</v>
      </c>
      <c r="D3" s="5">
        <v>2007.0</v>
      </c>
      <c r="E3" s="7">
        <v>20879.0</v>
      </c>
      <c r="F3" s="8">
        <v>75000.0</v>
      </c>
      <c r="G3" s="8">
        <v>32.0</v>
      </c>
      <c r="H3" s="5">
        <v>20.0</v>
      </c>
      <c r="I3" s="9">
        <f t="shared" ref="I3:I8" si="1">G3*H3+F3</f>
        <v>75640</v>
      </c>
      <c r="J3" s="10">
        <f t="shared" ref="J3:J8" si="2">F3+I3</f>
        <v>150640</v>
      </c>
      <c r="K3" s="10">
        <f t="shared" ref="K3:K8" si="3">J3-F3</f>
        <v>75640</v>
      </c>
    </row>
    <row r="4">
      <c r="A4" s="5" t="s">
        <v>17</v>
      </c>
      <c r="B4" s="5" t="s">
        <v>18</v>
      </c>
      <c r="C4" s="5" t="s">
        <v>30</v>
      </c>
      <c r="D4" s="5">
        <v>2009.0</v>
      </c>
      <c r="E4" s="7">
        <v>22650.0</v>
      </c>
      <c r="F4" s="8">
        <v>54700.0</v>
      </c>
      <c r="G4" s="8">
        <v>26.0</v>
      </c>
      <c r="H4" s="5">
        <v>30.0</v>
      </c>
      <c r="I4" s="9">
        <f t="shared" si="1"/>
        <v>55480</v>
      </c>
      <c r="J4" s="11">
        <f t="shared" si="2"/>
        <v>110180</v>
      </c>
      <c r="K4" s="11">
        <f t="shared" si="3"/>
        <v>55480</v>
      </c>
    </row>
    <row r="5">
      <c r="A5" s="5" t="s">
        <v>20</v>
      </c>
      <c r="B5" s="5" t="s">
        <v>21</v>
      </c>
      <c r="C5" s="5" t="s">
        <v>31</v>
      </c>
      <c r="D5" s="5">
        <v>2011.0</v>
      </c>
      <c r="E5" s="7">
        <v>32876.0</v>
      </c>
      <c r="F5" s="8">
        <v>85650.0</v>
      </c>
      <c r="G5" s="8">
        <v>18.0</v>
      </c>
      <c r="H5" s="5">
        <v>35.0</v>
      </c>
      <c r="I5" s="9">
        <f t="shared" si="1"/>
        <v>86280</v>
      </c>
      <c r="J5" s="11">
        <f t="shared" si="2"/>
        <v>171930</v>
      </c>
      <c r="K5" s="11">
        <f t="shared" si="3"/>
        <v>86280</v>
      </c>
    </row>
    <row r="6">
      <c r="A6" s="5" t="s">
        <v>23</v>
      </c>
      <c r="B6" s="5" t="s">
        <v>24</v>
      </c>
      <c r="C6" s="5" t="s">
        <v>32</v>
      </c>
      <c r="D6" s="5">
        <v>2009.0</v>
      </c>
      <c r="E6" s="7">
        <v>24060.0</v>
      </c>
      <c r="F6" s="8">
        <v>35560.0</v>
      </c>
      <c r="G6" s="8">
        <v>12.0</v>
      </c>
      <c r="H6" s="5">
        <v>25.0</v>
      </c>
      <c r="I6" s="9">
        <f t="shared" si="1"/>
        <v>35860</v>
      </c>
      <c r="J6" s="11">
        <f t="shared" si="2"/>
        <v>71420</v>
      </c>
      <c r="K6" s="11">
        <f t="shared" si="3"/>
        <v>35860</v>
      </c>
    </row>
    <row r="7">
      <c r="A7" s="5" t="s">
        <v>26</v>
      </c>
      <c r="B7" s="5" t="s">
        <v>27</v>
      </c>
      <c r="C7" s="5" t="s">
        <v>33</v>
      </c>
      <c r="D7" s="5">
        <v>2010.0</v>
      </c>
      <c r="E7" s="7">
        <v>25890.0</v>
      </c>
      <c r="F7" s="8">
        <v>32000.0</v>
      </c>
      <c r="G7" s="8">
        <v>18.0</v>
      </c>
      <c r="H7" s="5">
        <v>40.0</v>
      </c>
      <c r="I7" s="9">
        <f t="shared" si="1"/>
        <v>32720</v>
      </c>
      <c r="J7" s="11">
        <f t="shared" si="2"/>
        <v>64720</v>
      </c>
      <c r="K7" s="11">
        <f t="shared" si="3"/>
        <v>32720</v>
      </c>
    </row>
    <row r="8">
      <c r="F8" s="12">
        <f>SUM(F3:F7)</f>
        <v>282910</v>
      </c>
      <c r="I8" s="12">
        <f t="shared" si="1"/>
        <v>282910</v>
      </c>
      <c r="J8" s="13">
        <f t="shared" si="2"/>
        <v>565820</v>
      </c>
      <c r="K8" s="13">
        <f t="shared" si="3"/>
        <v>282910</v>
      </c>
    </row>
  </sheetData>
  <mergeCells count="3">
    <mergeCell ref="A1:E1"/>
    <mergeCell ref="F1:I1"/>
    <mergeCell ref="J1:K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29"/>
    <col customWidth="1" min="2" max="2" width="15.14"/>
    <col customWidth="1" min="3" max="3" width="18.0"/>
    <col customWidth="1" min="4" max="4" width="20.14"/>
  </cols>
  <sheetData>
    <row r="1">
      <c r="A1" s="14" t="s">
        <v>34</v>
      </c>
      <c r="B1" s="14" t="s">
        <v>35</v>
      </c>
      <c r="C1" s="14" t="s">
        <v>36</v>
      </c>
      <c r="D1" s="14" t="s">
        <v>37</v>
      </c>
      <c r="E1" s="14" t="s">
        <v>38</v>
      </c>
      <c r="F1" s="14" t="s">
        <v>39</v>
      </c>
      <c r="G1" s="14" t="s">
        <v>40</v>
      </c>
      <c r="H1" s="14" t="s">
        <v>41</v>
      </c>
      <c r="I1" s="14" t="s">
        <v>42</v>
      </c>
      <c r="J1" s="14" t="s">
        <v>43</v>
      </c>
    </row>
    <row r="2">
      <c r="A2" s="5" t="s">
        <v>44</v>
      </c>
      <c r="B2" s="5">
        <v>2.0</v>
      </c>
      <c r="C2" s="5">
        <v>60.35</v>
      </c>
      <c r="D2" s="8">
        <v>21.0</v>
      </c>
      <c r="E2" s="9">
        <f t="shared" ref="E2:E7" si="1">C2*D2</f>
        <v>1267.35</v>
      </c>
      <c r="F2" s="8">
        <f t="shared" ref="F2:F7" si="2">E2*0.2</f>
        <v>253.47</v>
      </c>
      <c r="G2" s="9">
        <f t="shared" ref="G2:G8" si="3">0.04*E2</f>
        <v>50.694</v>
      </c>
      <c r="H2" s="15">
        <f t="shared" ref="H2:H7" si="4">(F2+G2)/E2</f>
        <v>0.24</v>
      </c>
      <c r="I2" s="9">
        <f t="shared" ref="I2:I8" si="5">(E2-F2-G2)</f>
        <v>963.186</v>
      </c>
      <c r="J2" s="16">
        <v>40728.0</v>
      </c>
    </row>
    <row r="3">
      <c r="A3" s="5" t="s">
        <v>45</v>
      </c>
      <c r="B3" s="5">
        <v>2.0</v>
      </c>
      <c r="C3" s="5">
        <v>65.55</v>
      </c>
      <c r="D3" s="5">
        <v>18.5</v>
      </c>
      <c r="E3" s="17">
        <f t="shared" si="1"/>
        <v>1212.675</v>
      </c>
      <c r="F3" s="8">
        <f t="shared" si="2"/>
        <v>242.535</v>
      </c>
      <c r="G3" s="17">
        <f t="shared" si="3"/>
        <v>48.507</v>
      </c>
      <c r="H3" s="15">
        <f t="shared" si="4"/>
        <v>0.24</v>
      </c>
      <c r="I3" s="9">
        <f t="shared" si="5"/>
        <v>921.633</v>
      </c>
      <c r="J3" s="16">
        <v>40608.0</v>
      </c>
    </row>
    <row r="4">
      <c r="A4" s="5" t="s">
        <v>46</v>
      </c>
      <c r="B4" s="5">
        <v>1.0</v>
      </c>
      <c r="C4" s="5">
        <v>72.25</v>
      </c>
      <c r="D4" s="5">
        <v>17.99</v>
      </c>
      <c r="E4" s="17">
        <f t="shared" si="1"/>
        <v>1299.7775</v>
      </c>
      <c r="F4" s="8">
        <f t="shared" si="2"/>
        <v>259.9555</v>
      </c>
      <c r="G4" s="17">
        <f t="shared" si="3"/>
        <v>51.9911</v>
      </c>
      <c r="H4" s="15">
        <f t="shared" si="4"/>
        <v>0.24</v>
      </c>
      <c r="I4" s="9">
        <f t="shared" si="5"/>
        <v>987.8309</v>
      </c>
      <c r="J4" s="16">
        <v>43928.0</v>
      </c>
    </row>
    <row r="5">
      <c r="A5" s="5" t="s">
        <v>47</v>
      </c>
      <c r="B5" s="5">
        <v>3.0</v>
      </c>
      <c r="C5" s="5">
        <v>60.25</v>
      </c>
      <c r="D5" s="5">
        <v>20.6</v>
      </c>
      <c r="E5" s="17">
        <f t="shared" si="1"/>
        <v>1241.15</v>
      </c>
      <c r="F5" s="8">
        <f t="shared" si="2"/>
        <v>248.23</v>
      </c>
      <c r="G5" s="17">
        <f t="shared" si="3"/>
        <v>49.646</v>
      </c>
      <c r="H5" s="15">
        <f t="shared" si="4"/>
        <v>0.24</v>
      </c>
      <c r="I5" s="9">
        <f t="shared" si="5"/>
        <v>943.274</v>
      </c>
      <c r="J5" s="16">
        <v>43867.0</v>
      </c>
    </row>
    <row r="6">
      <c r="A6" s="5" t="s">
        <v>48</v>
      </c>
      <c r="B6" s="5">
        <v>4.0</v>
      </c>
      <c r="C6" s="5">
        <v>55.65</v>
      </c>
      <c r="D6" s="5">
        <v>21.8</v>
      </c>
      <c r="E6" s="17">
        <f t="shared" si="1"/>
        <v>1213.17</v>
      </c>
      <c r="F6" s="8">
        <f t="shared" si="2"/>
        <v>242.634</v>
      </c>
      <c r="G6" s="17">
        <f t="shared" si="3"/>
        <v>48.5268</v>
      </c>
      <c r="H6" s="15">
        <f t="shared" si="4"/>
        <v>0.24</v>
      </c>
      <c r="I6" s="9">
        <f t="shared" si="5"/>
        <v>922.0092</v>
      </c>
      <c r="J6" s="16">
        <v>40671.0</v>
      </c>
    </row>
    <row r="7">
      <c r="A7" s="5" t="s">
        <v>49</v>
      </c>
      <c r="B7" s="5">
        <v>5.0</v>
      </c>
      <c r="C7" s="5">
        <v>58.55</v>
      </c>
      <c r="D7" s="5">
        <v>22.5</v>
      </c>
      <c r="E7" s="17">
        <f t="shared" si="1"/>
        <v>1317.375</v>
      </c>
      <c r="F7" s="8">
        <f t="shared" si="2"/>
        <v>263.475</v>
      </c>
      <c r="G7" s="17">
        <f t="shared" si="3"/>
        <v>52.695</v>
      </c>
      <c r="H7" s="15">
        <f t="shared" si="4"/>
        <v>0.24</v>
      </c>
      <c r="I7" s="9">
        <f t="shared" si="5"/>
        <v>1001.205</v>
      </c>
      <c r="J7" s="16">
        <v>43834.0</v>
      </c>
    </row>
    <row r="8">
      <c r="A8" s="18" t="s">
        <v>50</v>
      </c>
      <c r="C8" s="19">
        <f>SUM(C2:C7)</f>
        <v>372.6</v>
      </c>
      <c r="E8" s="20">
        <f t="shared" ref="E8:F8" si="6">SUM(E2:E7)</f>
        <v>7551.4975</v>
      </c>
      <c r="F8" s="20">
        <f t="shared" si="6"/>
        <v>1510.2995</v>
      </c>
      <c r="G8" s="20">
        <f t="shared" si="3"/>
        <v>302.0599</v>
      </c>
      <c r="H8" s="21">
        <f>(H2+H3+H4+H5+H6+H7)</f>
        <v>1.44</v>
      </c>
      <c r="I8" s="20">
        <f t="shared" si="5"/>
        <v>5739.1381</v>
      </c>
      <c r="J8" s="16">
        <v>43836.0</v>
      </c>
    </row>
    <row r="9">
      <c r="H9" s="15"/>
    </row>
    <row r="10">
      <c r="A10" s="22" t="s">
        <v>51</v>
      </c>
      <c r="B10" s="17">
        <f t="shared" ref="B10:F10" si="7">MAX(B2:B7)</f>
        <v>5</v>
      </c>
      <c r="C10" s="17">
        <f t="shared" si="7"/>
        <v>72.25</v>
      </c>
      <c r="D10" s="9">
        <f t="shared" si="7"/>
        <v>22.5</v>
      </c>
      <c r="E10" s="9">
        <f t="shared" si="7"/>
        <v>1317.375</v>
      </c>
      <c r="F10" s="9">
        <f t="shared" si="7"/>
        <v>263.475</v>
      </c>
      <c r="G10" s="9">
        <f t="shared" ref="G10:G12" si="9">0.04*E10</f>
        <v>52.695</v>
      </c>
      <c r="H10" s="15">
        <f>MAX(H2:H6)</f>
        <v>0.24</v>
      </c>
      <c r="I10" s="9">
        <f>MAX(I2:I7)</f>
        <v>1001.205</v>
      </c>
    </row>
    <row r="11">
      <c r="A11" s="22" t="s">
        <v>52</v>
      </c>
      <c r="B11" s="17">
        <f t="shared" ref="B11:F11" si="8">MIN(B2:B7)</f>
        <v>1</v>
      </c>
      <c r="C11" s="17">
        <f t="shared" si="8"/>
        <v>55.65</v>
      </c>
      <c r="D11" s="9">
        <f t="shared" si="8"/>
        <v>17.99</v>
      </c>
      <c r="E11" s="9">
        <f t="shared" si="8"/>
        <v>1212.675</v>
      </c>
      <c r="F11" s="9">
        <f t="shared" si="8"/>
        <v>242.535</v>
      </c>
      <c r="G11" s="9">
        <f t="shared" si="9"/>
        <v>48.507</v>
      </c>
      <c r="H11" s="15">
        <f>MIN(H2:H9)</f>
        <v>0.24</v>
      </c>
      <c r="I11" s="9">
        <f>MIN(I2:I7)</f>
        <v>921.633</v>
      </c>
    </row>
    <row r="12">
      <c r="A12" s="22" t="s">
        <v>53</v>
      </c>
      <c r="B12" s="17">
        <f t="shared" ref="B12:D12" si="10">AVERAGE(B2:B8)</f>
        <v>2.833333333</v>
      </c>
      <c r="C12" s="17">
        <f t="shared" si="10"/>
        <v>106.4571429</v>
      </c>
      <c r="D12" s="9">
        <f t="shared" si="10"/>
        <v>20.39833333</v>
      </c>
      <c r="E12" s="9">
        <f>C12*D12</f>
        <v>2171.548286</v>
      </c>
      <c r="F12" s="9">
        <f>AVERAGE(F2:F7)</f>
        <v>251.7165833</v>
      </c>
      <c r="G12" s="9">
        <f t="shared" si="9"/>
        <v>86.86193143</v>
      </c>
      <c r="H12" s="15">
        <f t="shared" ref="H12:I12" si="11">AVERAGE(H2:H7)</f>
        <v>0.24</v>
      </c>
      <c r="I12" s="23">
        <f t="shared" si="11"/>
        <v>956.5230167</v>
      </c>
    </row>
  </sheetData>
  <drawing r:id="rId1"/>
  <tableParts count="2">
    <tablePart r:id="rId4"/>
    <tablePart r:id="rId5"/>
  </tableParts>
</worksheet>
</file>