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jhka_000\CloudStation\Pietenpol Mods\"/>
    </mc:Choice>
  </mc:AlternateContent>
  <bookViews>
    <workbookView xWindow="0" yWindow="0" windowWidth="23985" windowHeight="8145" firstSheet="1" activeTab="1"/>
  </bookViews>
  <sheets>
    <sheet name="Extended Pietenpol (IMPERIAL)" sheetId="1" r:id="rId1"/>
    <sheet name="Extended Pietenpol (METRIC)" sheetId="2" r:id="rId2"/>
  </sheets>
  <calcPr calcId="152511"/>
</workbook>
</file>

<file path=xl/calcChain.xml><?xml version="1.0" encoding="utf-8"?>
<calcChain xmlns="http://schemas.openxmlformats.org/spreadsheetml/2006/main">
  <c r="L30" i="2" l="1"/>
  <c r="L29" i="2"/>
  <c r="I33" i="2"/>
  <c r="K33" i="2" s="1"/>
  <c r="L33" i="2" s="1"/>
  <c r="I35" i="2"/>
  <c r="K35" i="2" s="1"/>
  <c r="L35" i="2" s="1"/>
  <c r="J46" i="1"/>
  <c r="J47" i="1"/>
  <c r="J48" i="1"/>
  <c r="J49" i="1"/>
  <c r="J50" i="1"/>
  <c r="I36" i="2"/>
  <c r="K36" i="2" s="1"/>
  <c r="I37" i="2"/>
  <c r="K37" i="2" s="1"/>
  <c r="J45" i="1"/>
  <c r="I32" i="2"/>
  <c r="I34" i="2"/>
  <c r="K34" i="2" s="1"/>
  <c r="J44" i="1"/>
  <c r="H44" i="1"/>
  <c r="I40" i="2"/>
  <c r="K40" i="2" s="1"/>
  <c r="I41" i="2"/>
  <c r="K41" i="2" s="1"/>
  <c r="I39" i="2"/>
  <c r="L39" i="2" s="1"/>
  <c r="J43" i="1"/>
  <c r="K32" i="2" l="1"/>
  <c r="L37" i="2"/>
  <c r="L36" i="2"/>
  <c r="L41" i="2"/>
  <c r="K39" i="2"/>
  <c r="B48" i="2"/>
  <c r="I29" i="2"/>
  <c r="I30" i="2"/>
  <c r="I25" i="2"/>
  <c r="I26" i="2"/>
  <c r="K26" i="2" s="1"/>
  <c r="I24" i="2"/>
  <c r="I23" i="2"/>
  <c r="I15" i="2"/>
  <c r="I44" i="2"/>
  <c r="K44" i="2" s="1"/>
  <c r="I14" i="2"/>
  <c r="I13" i="2"/>
  <c r="K13" i="2" s="1"/>
  <c r="L13" i="2" s="1"/>
  <c r="R16" i="2" s="1"/>
  <c r="S18" i="2" s="1"/>
  <c r="U18" i="2" s="1"/>
  <c r="I12" i="2"/>
  <c r="I10" i="2"/>
  <c r="I11" i="2"/>
  <c r="K11" i="2" s="1"/>
  <c r="I22" i="2"/>
  <c r="I8" i="2"/>
  <c r="K8" i="2" s="1"/>
  <c r="I9" i="2"/>
  <c r="K9" i="2" s="1"/>
  <c r="I5" i="2"/>
  <c r="K5" i="2" s="1"/>
  <c r="I6" i="2"/>
  <c r="K6" i="2" s="1"/>
  <c r="I7" i="2"/>
  <c r="K7" i="2" s="1"/>
  <c r="I18" i="2"/>
  <c r="K18" i="2" s="1"/>
  <c r="I19" i="2"/>
  <c r="K19" i="2" s="1"/>
  <c r="I20" i="2"/>
  <c r="K20" i="2" s="1"/>
  <c r="I21" i="2"/>
  <c r="K21" i="2" s="1"/>
  <c r="U37" i="2"/>
  <c r="U34" i="2"/>
  <c r="U31" i="2"/>
  <c r="U28" i="2"/>
  <c r="U25" i="2"/>
  <c r="U22" i="2"/>
  <c r="U19" i="2"/>
  <c r="U16" i="2"/>
  <c r="I31" i="2"/>
  <c r="U7" i="2"/>
  <c r="U8" i="2"/>
  <c r="U10" i="2"/>
  <c r="U11" i="2"/>
  <c r="U13" i="2"/>
  <c r="U14" i="2"/>
  <c r="U17" i="2"/>
  <c r="U20" i="2"/>
  <c r="U23" i="2"/>
  <c r="U26" i="2"/>
  <c r="U29" i="2"/>
  <c r="U32" i="2"/>
  <c r="U35" i="2"/>
  <c r="U38" i="2"/>
  <c r="I43" i="2"/>
  <c r="K43" i="2" s="1"/>
  <c r="I45" i="2"/>
  <c r="I46" i="2"/>
  <c r="P42" i="2"/>
  <c r="O42" i="2"/>
  <c r="P41" i="2"/>
  <c r="O41" i="2"/>
  <c r="P40" i="2"/>
  <c r="O40" i="2"/>
  <c r="Q11" i="2"/>
  <c r="Q14" i="2" s="1"/>
  <c r="Q17" i="2" s="1"/>
  <c r="Q20" i="2" s="1"/>
  <c r="Q23" i="2" s="1"/>
  <c r="Q26" i="2" s="1"/>
  <c r="Q29" i="2" s="1"/>
  <c r="Q32" i="2" s="1"/>
  <c r="Q35" i="2" s="1"/>
  <c r="Q38" i="2" s="1"/>
  <c r="Q12" i="2"/>
  <c r="Q15" i="2" s="1"/>
  <c r="Q18" i="2" s="1"/>
  <c r="Q21" i="2" s="1"/>
  <c r="Q24" i="2" s="1"/>
  <c r="Q27" i="2" s="1"/>
  <c r="Q30" i="2" s="1"/>
  <c r="Q33" i="2" s="1"/>
  <c r="Q36" i="2" s="1"/>
  <c r="Q39" i="2" s="1"/>
  <c r="Q10" i="2"/>
  <c r="Q13" i="2" s="1"/>
  <c r="Q16" i="2" s="1"/>
  <c r="Q19" i="2" s="1"/>
  <c r="Q22" i="2" s="1"/>
  <c r="Q25" i="2" s="1"/>
  <c r="Q28" i="2" s="1"/>
  <c r="Q31" i="2" s="1"/>
  <c r="Q34" i="2" s="1"/>
  <c r="Q37" i="2" s="1"/>
  <c r="P37" i="2"/>
  <c r="O37" i="2"/>
  <c r="P34" i="2"/>
  <c r="O34" i="2"/>
  <c r="P31" i="2"/>
  <c r="O31" i="2"/>
  <c r="P28" i="2"/>
  <c r="O28" i="2"/>
  <c r="P25" i="2"/>
  <c r="O25" i="2"/>
  <c r="P22" i="2"/>
  <c r="O22" i="2"/>
  <c r="P19" i="2"/>
  <c r="O19" i="2"/>
  <c r="P16" i="2"/>
  <c r="O16" i="2"/>
  <c r="P13" i="2"/>
  <c r="O13" i="2"/>
  <c r="P10" i="2"/>
  <c r="O10" i="2"/>
  <c r="Q8" i="2"/>
  <c r="Q9" i="2"/>
  <c r="Q7" i="2"/>
  <c r="P7" i="2"/>
  <c r="O7" i="2"/>
  <c r="P4" i="2"/>
  <c r="O4" i="2"/>
  <c r="G29" i="1"/>
  <c r="H29" i="1"/>
  <c r="J29" i="1"/>
  <c r="G30" i="1"/>
  <c r="H30" i="1" s="1"/>
  <c r="J30" i="1" s="1"/>
  <c r="G31" i="1"/>
  <c r="H31" i="1"/>
  <c r="J31" i="1" s="1"/>
  <c r="G32" i="1"/>
  <c r="H32" i="1"/>
  <c r="J32" i="1"/>
  <c r="G33" i="1"/>
  <c r="H33" i="1"/>
  <c r="J33" i="1"/>
  <c r="G34" i="1"/>
  <c r="H34" i="1" s="1"/>
  <c r="J34" i="1" s="1"/>
  <c r="G35" i="1"/>
  <c r="H35" i="1"/>
  <c r="J35" i="1" s="1"/>
  <c r="G18" i="1"/>
  <c r="G19" i="1"/>
  <c r="G20" i="1"/>
  <c r="G21" i="1"/>
  <c r="H21" i="1"/>
  <c r="J21" i="1"/>
  <c r="G22" i="1"/>
  <c r="H22" i="1"/>
  <c r="J22" i="1"/>
  <c r="G23" i="1"/>
  <c r="H23" i="1" s="1"/>
  <c r="J23" i="1" s="1"/>
  <c r="G24" i="1"/>
  <c r="H24" i="1"/>
  <c r="J24" i="1" s="1"/>
  <c r="G25" i="1"/>
  <c r="G26" i="1"/>
  <c r="H26" i="1"/>
  <c r="J26" i="1" s="1"/>
  <c r="G5" i="1"/>
  <c r="H7" i="1" s="1"/>
  <c r="J7" i="1" s="1"/>
  <c r="G6" i="1"/>
  <c r="G7" i="1"/>
  <c r="G8" i="1"/>
  <c r="G9" i="1"/>
  <c r="H9" i="1"/>
  <c r="G10" i="1"/>
  <c r="H11" i="1" s="1"/>
  <c r="J11" i="1" s="1"/>
  <c r="G11" i="1"/>
  <c r="G12" i="1"/>
  <c r="H12" i="1"/>
  <c r="J12" i="1" s="1"/>
  <c r="G13" i="1"/>
  <c r="H13" i="1"/>
  <c r="J13" i="1"/>
  <c r="G14" i="1"/>
  <c r="H14" i="1"/>
  <c r="J14" i="1"/>
  <c r="G15" i="1"/>
  <c r="H15" i="1" s="1"/>
  <c r="J15" i="1" s="1"/>
  <c r="L9" i="2" l="1"/>
  <c r="R7" i="2" s="1"/>
  <c r="S9" i="2" s="1"/>
  <c r="U9" i="2" s="1"/>
  <c r="L21" i="2"/>
  <c r="R5" i="2" s="1"/>
  <c r="S6" i="2" s="1"/>
  <c r="U6" i="2" s="1"/>
  <c r="L43" i="2"/>
  <c r="R40" i="2" s="1"/>
  <c r="S40" i="2" s="1"/>
  <c r="U40" i="2" s="1"/>
  <c r="L44" i="2"/>
  <c r="R24" i="2" s="1"/>
  <c r="L45" i="2"/>
  <c r="R41" i="2" s="1"/>
  <c r="S41" i="2" s="1"/>
  <c r="U41" i="2" s="1"/>
  <c r="K45" i="2"/>
  <c r="L7" i="2"/>
  <c r="R4" i="2" s="1"/>
  <c r="L31" i="2"/>
  <c r="R39" i="2" s="1"/>
  <c r="S39" i="2" s="1"/>
  <c r="U39" i="2" s="1"/>
  <c r="K31" i="2"/>
  <c r="K14" i="2"/>
  <c r="L14" i="2" s="1"/>
  <c r="R19" i="2" s="1"/>
  <c r="S21" i="2" s="1"/>
  <c r="U21" i="2" s="1"/>
  <c r="K30" i="2"/>
  <c r="L46" i="2"/>
  <c r="R42" i="2" s="1"/>
  <c r="S42" i="2" s="1"/>
  <c r="U42" i="2" s="1"/>
  <c r="K46" i="2"/>
  <c r="K25" i="2"/>
  <c r="L26" i="2" s="1"/>
  <c r="R32" i="2" s="1"/>
  <c r="S33" i="2" s="1"/>
  <c r="U33" i="2" s="1"/>
  <c r="K29" i="2"/>
  <c r="K12" i="2"/>
  <c r="L12" i="2" s="1"/>
  <c r="R13" i="2" s="1"/>
  <c r="S15" i="2" s="1"/>
  <c r="U15" i="2" s="1"/>
  <c r="K22" i="2"/>
  <c r="L22" i="2" s="1"/>
  <c r="R11" i="2" s="1"/>
  <c r="K24" i="2"/>
  <c r="L24" i="2" s="1"/>
  <c r="R29" i="2" s="1"/>
  <c r="S30" i="2" s="1"/>
  <c r="U30" i="2" s="1"/>
  <c r="K15" i="2"/>
  <c r="L15" i="2" s="1"/>
  <c r="R22" i="2" s="1"/>
  <c r="K10" i="2"/>
  <c r="L11" i="2" s="1"/>
  <c r="R10" i="2" s="1"/>
  <c r="K23" i="2"/>
  <c r="L23" i="2" s="1"/>
  <c r="R26" i="2" s="1"/>
  <c r="S27" i="2" s="1"/>
  <c r="U27" i="2" s="1"/>
  <c r="J16" i="1"/>
  <c r="J27" i="1"/>
  <c r="J36" i="1"/>
  <c r="J38" i="1" s="1"/>
  <c r="S24" i="2" l="1"/>
  <c r="U24" i="2" s="1"/>
  <c r="R36" i="2"/>
  <c r="S36" i="2" s="1"/>
  <c r="U36" i="2" s="1"/>
  <c r="S12" i="2"/>
  <c r="U12" i="2" s="1"/>
  <c r="U43" i="2" l="1"/>
</calcChain>
</file>

<file path=xl/sharedStrings.xml><?xml version="1.0" encoding="utf-8"?>
<sst xmlns="http://schemas.openxmlformats.org/spreadsheetml/2006/main" count="184" uniqueCount="43">
  <si>
    <t>x</t>
  </si>
  <si>
    <t>Length in Ft</t>
  </si>
  <si>
    <t>Quantity</t>
  </si>
  <si>
    <t>Total Ft</t>
  </si>
  <si>
    <t>Total ft/type</t>
  </si>
  <si>
    <t>Cost/ft</t>
  </si>
  <si>
    <t>Sub Total</t>
  </si>
  <si>
    <t>Tail Group</t>
  </si>
  <si>
    <t>Fuselage</t>
  </si>
  <si>
    <t>Wing</t>
  </si>
  <si>
    <t>(extended version for 110hp )</t>
  </si>
  <si>
    <t xml:space="preserve">Pietenpol Aircamper </t>
  </si>
  <si>
    <t>Grand Total</t>
  </si>
  <si>
    <t>Dimensions (in.)</t>
  </si>
  <si>
    <t>Length in mm</t>
  </si>
  <si>
    <t>Total m1</t>
  </si>
  <si>
    <t>Tail</t>
  </si>
  <si>
    <t>Cost</t>
  </si>
  <si>
    <t>Cost per m1</t>
  </si>
  <si>
    <t>Thickness</t>
  </si>
  <si>
    <t>Width</t>
  </si>
  <si>
    <t>Description</t>
  </si>
  <si>
    <t>M1</t>
  </si>
  <si>
    <t>Cost calculations</t>
  </si>
  <si>
    <t>count</t>
  </si>
  <si>
    <t>total</t>
  </si>
  <si>
    <t>description</t>
  </si>
  <si>
    <t>longerons</t>
  </si>
  <si>
    <t>main spar full</t>
  </si>
  <si>
    <t>main spar center</t>
  </si>
  <si>
    <t>airelons beams</t>
  </si>
  <si>
    <t>cap strips</t>
  </si>
  <si>
    <t>trailing edge</t>
  </si>
  <si>
    <t>leading edge</t>
  </si>
  <si>
    <t>leading edge center</t>
  </si>
  <si>
    <t>25,40</t>
  </si>
  <si>
    <t>compression strut</t>
  </si>
  <si>
    <t>tip braces</t>
  </si>
  <si>
    <t>airelon brace</t>
  </si>
  <si>
    <t>box wing spar front</t>
  </si>
  <si>
    <t>box wing spar aft</t>
  </si>
  <si>
    <t>filler blocks aft</t>
  </si>
  <si>
    <t>filler blocks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</si>
</sst>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00\ &quot;€&quot;"/>
    <numFmt numFmtId="166" formatCode="_([$€]* #,##0.00_);_([$€]* \(#,##0.00\);_([$€]* &quot;-&quot;??_);_(@_)"/>
  </numFmts>
  <fonts count="6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2" fontId="0" fillId="0" borderId="0" xfId="0" applyNumberFormat="1"/>
    <xf numFmtId="12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2" fontId="0" fillId="0" borderId="1" xfId="0" applyNumberFormat="1" applyBorder="1" applyAlignment="1">
      <alignment horizontal="right"/>
    </xf>
    <xf numFmtId="0" fontId="0" fillId="0" borderId="1" xfId="0" applyBorder="1"/>
    <xf numFmtId="12" fontId="0" fillId="0" borderId="1" xfId="0" applyNumberFormat="1" applyBorder="1"/>
    <xf numFmtId="16" fontId="0" fillId="0" borderId="1" xfId="0" applyNumberFormat="1" applyBorder="1"/>
    <xf numFmtId="13" fontId="0" fillId="0" borderId="1" xfId="0" applyNumberFormat="1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2" fontId="0" fillId="0" borderId="6" xfId="0" applyNumberFormat="1" applyBorder="1"/>
    <xf numFmtId="2" fontId="0" fillId="0" borderId="5" xfId="0" applyNumberFormat="1" applyBorder="1"/>
    <xf numFmtId="2" fontId="0" fillId="0" borderId="7" xfId="0" applyNumberFormat="1" applyBorder="1"/>
    <xf numFmtId="12" fontId="0" fillId="0" borderId="0" xfId="0" applyNumberFormat="1" applyBorder="1" applyAlignment="1">
      <alignment horizontal="right"/>
    </xf>
    <xf numFmtId="16" fontId="0" fillId="0" borderId="0" xfId="0" applyNumberFormat="1" applyBorder="1"/>
    <xf numFmtId="12" fontId="0" fillId="0" borderId="0" xfId="0" applyNumberFormat="1" applyBorder="1"/>
    <xf numFmtId="0" fontId="0" fillId="0" borderId="0" xfId="0" applyBorder="1"/>
    <xf numFmtId="13" fontId="0" fillId="0" borderId="0" xfId="0" applyNumberFormat="1" applyBorder="1" applyAlignment="1">
      <alignment horizontal="right"/>
    </xf>
    <xf numFmtId="2" fontId="0" fillId="0" borderId="8" xfId="0" applyNumberFormat="1" applyBorder="1"/>
    <xf numFmtId="12" fontId="0" fillId="0" borderId="9" xfId="0" applyNumberFormat="1" applyBorder="1" applyAlignment="1">
      <alignment horizontal="right"/>
    </xf>
    <xf numFmtId="0" fontId="0" fillId="0" borderId="9" xfId="0" applyBorder="1"/>
    <xf numFmtId="12" fontId="0" fillId="0" borderId="9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/>
    <xf numFmtId="164" fontId="0" fillId="2" borderId="1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37" fontId="0" fillId="0" borderId="0" xfId="0" applyNumberFormat="1" applyBorder="1"/>
    <xf numFmtId="165" fontId="0" fillId="0" borderId="1" xfId="0" applyNumberForma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0" fontId="3" fillId="0" borderId="1" xfId="0" applyFont="1" applyBorder="1"/>
    <xf numFmtId="2" fontId="3" fillId="0" borderId="1" xfId="0" applyNumberFormat="1" applyFont="1" applyBorder="1"/>
    <xf numFmtId="16" fontId="3" fillId="0" borderId="1" xfId="0" applyNumberFormat="1" applyFont="1" applyBorder="1"/>
    <xf numFmtId="0" fontId="4" fillId="0" borderId="1" xfId="0" applyFont="1" applyBorder="1"/>
    <xf numFmtId="2" fontId="4" fillId="0" borderId="1" xfId="0" applyNumberFormat="1" applyFont="1" applyBorder="1"/>
    <xf numFmtId="0" fontId="3" fillId="0" borderId="0" xfId="0" applyFont="1" applyBorder="1" applyAlignment="1">
      <alignment horizontal="center"/>
    </xf>
    <xf numFmtId="166" fontId="0" fillId="0" borderId="0" xfId="1" applyFont="1"/>
    <xf numFmtId="0" fontId="3" fillId="0" borderId="0" xfId="0" applyFont="1"/>
    <xf numFmtId="166" fontId="3" fillId="0" borderId="0" xfId="1" applyFont="1"/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166" fontId="0" fillId="0" borderId="1" xfId="1" applyFon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4" xfId="0" applyBorder="1"/>
    <xf numFmtId="2" fontId="0" fillId="0" borderId="14" xfId="0" applyNumberFormat="1" applyBorder="1" applyAlignment="1">
      <alignment horizontal="right"/>
    </xf>
    <xf numFmtId="166" fontId="0" fillId="0" borderId="14" xfId="1" applyFont="1" applyBorder="1"/>
    <xf numFmtId="166" fontId="0" fillId="0" borderId="15" xfId="1" applyFont="1" applyBorder="1"/>
    <xf numFmtId="0" fontId="0" fillId="0" borderId="7" xfId="0" applyBorder="1"/>
    <xf numFmtId="166" fontId="0" fillId="0" borderId="16" xfId="1" applyFont="1" applyBorder="1"/>
    <xf numFmtId="0" fontId="0" fillId="0" borderId="17" xfId="0" applyBorder="1"/>
    <xf numFmtId="0" fontId="0" fillId="0" borderId="18" xfId="0" applyBorder="1"/>
    <xf numFmtId="2" fontId="0" fillId="0" borderId="18" xfId="0" applyNumberFormat="1" applyBorder="1" applyAlignment="1">
      <alignment horizontal="right"/>
    </xf>
    <xf numFmtId="166" fontId="0" fillId="0" borderId="18" xfId="1" applyFont="1" applyBorder="1"/>
    <xf numFmtId="166" fontId="0" fillId="0" borderId="19" xfId="1" applyFont="1" applyBorder="1"/>
    <xf numFmtId="0" fontId="0" fillId="0" borderId="20" xfId="0" applyBorder="1"/>
    <xf numFmtId="0" fontId="0" fillId="0" borderId="12" xfId="0" applyBorder="1"/>
    <xf numFmtId="2" fontId="0" fillId="0" borderId="12" xfId="0" applyNumberFormat="1" applyBorder="1" applyAlignment="1">
      <alignment horizontal="right"/>
    </xf>
    <xf numFmtId="166" fontId="0" fillId="0" borderId="12" xfId="1" applyFont="1" applyBorder="1"/>
    <xf numFmtId="166" fontId="0" fillId="0" borderId="21" xfId="1" applyFon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23" xfId="0" applyBorder="1"/>
    <xf numFmtId="2" fontId="0" fillId="0" borderId="23" xfId="0" applyNumberFormat="1" applyBorder="1" applyAlignment="1">
      <alignment horizontal="right"/>
    </xf>
    <xf numFmtId="166" fontId="0" fillId="0" borderId="23" xfId="1" applyFont="1" applyBorder="1"/>
    <xf numFmtId="166" fontId="0" fillId="0" borderId="24" xfId="1" applyFont="1" applyBorder="1"/>
    <xf numFmtId="0" fontId="0" fillId="0" borderId="25" xfId="0" applyBorder="1"/>
    <xf numFmtId="0" fontId="0" fillId="0" borderId="26" xfId="0" applyBorder="1"/>
    <xf numFmtId="2" fontId="0" fillId="0" borderId="26" xfId="0" applyNumberFormat="1" applyBorder="1" applyAlignment="1">
      <alignment horizontal="right"/>
    </xf>
    <xf numFmtId="166" fontId="0" fillId="0" borderId="26" xfId="1" applyFont="1" applyBorder="1"/>
    <xf numFmtId="166" fontId="3" fillId="0" borderId="27" xfId="1" applyFon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2" fontId="2" fillId="3" borderId="28" xfId="0" applyNumberFormat="1" applyFont="1" applyFill="1" applyBorder="1" applyAlignment="1">
      <alignment horizontal="center"/>
    </xf>
    <xf numFmtId="2" fontId="2" fillId="3" borderId="29" xfId="0" applyNumberFormat="1" applyFont="1" applyFill="1" applyBorder="1" applyAlignment="1">
      <alignment horizontal="center"/>
    </xf>
    <xf numFmtId="2" fontId="2" fillId="3" borderId="30" xfId="0" applyNumberFormat="1" applyFon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/>
    <xf numFmtId="2" fontId="0" fillId="0" borderId="9" xfId="0" applyNumberFormat="1" applyBorder="1"/>
    <xf numFmtId="2" fontId="0" fillId="4" borderId="0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0" borderId="31" xfId="0" applyBorder="1"/>
    <xf numFmtId="2" fontId="0" fillId="0" borderId="32" xfId="0" applyNumberFormat="1" applyBorder="1"/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/>
    <xf numFmtId="2" fontId="0" fillId="0" borderId="0" xfId="0" applyNumberFormat="1" applyAlignment="1">
      <alignment horizontal="center"/>
    </xf>
    <xf numFmtId="0" fontId="0" fillId="5" borderId="7" xfId="0" applyFill="1" applyBorder="1"/>
    <xf numFmtId="2" fontId="3" fillId="6" borderId="1" xfId="0" applyNumberFormat="1" applyFont="1" applyFill="1" applyBorder="1"/>
    <xf numFmtId="2" fontId="0" fillId="6" borderId="1" xfId="0" applyNumberFormat="1" applyFill="1" applyBorder="1"/>
    <xf numFmtId="2" fontId="3" fillId="7" borderId="1" xfId="0" applyNumberFormat="1" applyFont="1" applyFill="1" applyBorder="1" applyAlignment="1">
      <alignment horizontal="right"/>
    </xf>
    <xf numFmtId="2" fontId="4" fillId="7" borderId="1" xfId="0" applyNumberFormat="1" applyFont="1" applyFill="1" applyBorder="1" applyAlignment="1">
      <alignment horizontal="right"/>
    </xf>
    <xf numFmtId="2" fontId="3" fillId="8" borderId="1" xfId="0" applyNumberFormat="1" applyFont="1" applyFill="1" applyBorder="1"/>
    <xf numFmtId="2" fontId="4" fillId="9" borderId="1" xfId="0" applyNumberFormat="1" applyFont="1" applyFill="1" applyBorder="1"/>
    <xf numFmtId="2" fontId="0" fillId="9" borderId="1" xfId="0" applyNumberFormat="1" applyFill="1" applyBorder="1"/>
    <xf numFmtId="2" fontId="4" fillId="10" borderId="1" xfId="0" applyNumberFormat="1" applyFont="1" applyFill="1" applyBorder="1" applyAlignment="1">
      <alignment horizontal="right"/>
    </xf>
    <xf numFmtId="2" fontId="3" fillId="11" borderId="1" xfId="0" applyNumberFormat="1" applyFont="1" applyFill="1" applyBorder="1"/>
    <xf numFmtId="2" fontId="4" fillId="11" borderId="1" xfId="0" applyNumberFormat="1" applyFont="1" applyFill="1" applyBorder="1"/>
    <xf numFmtId="2" fontId="0" fillId="11" borderId="1" xfId="0" applyNumberFormat="1" applyFill="1" applyBorder="1"/>
    <xf numFmtId="2" fontId="3" fillId="11" borderId="1" xfId="0" applyNumberFormat="1" applyFont="1" applyFill="1" applyBorder="1" applyAlignment="1">
      <alignment horizontal="right"/>
    </xf>
    <xf numFmtId="2" fontId="0" fillId="11" borderId="1" xfId="0" applyNumberFormat="1" applyFill="1" applyBorder="1" applyAlignment="1">
      <alignment horizontal="right"/>
    </xf>
    <xf numFmtId="2" fontId="4" fillId="11" borderId="1" xfId="0" applyNumberFormat="1" applyFont="1" applyFill="1" applyBorder="1" applyAlignment="1">
      <alignment horizontal="right"/>
    </xf>
    <xf numFmtId="0" fontId="3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 vertical="center" textRotation="90"/>
    </xf>
    <xf numFmtId="0" fontId="5" fillId="0" borderId="35" xfId="0" applyFont="1" applyBorder="1" applyAlignment="1">
      <alignment horizontal="center" vertical="center" textRotation="90"/>
    </xf>
    <xf numFmtId="0" fontId="5" fillId="0" borderId="36" xfId="0" applyFont="1" applyBorder="1" applyAlignment="1">
      <alignment horizontal="center" vertical="center" textRotation="90"/>
    </xf>
    <xf numFmtId="0" fontId="0" fillId="0" borderId="37" xfId="0" applyBorder="1" applyAlignment="1">
      <alignment horizontal="center"/>
    </xf>
    <xf numFmtId="2" fontId="5" fillId="0" borderId="34" xfId="0" applyNumberFormat="1" applyFont="1" applyBorder="1" applyAlignment="1">
      <alignment horizontal="center" vertical="center" textRotation="90"/>
    </xf>
    <xf numFmtId="2" fontId="5" fillId="0" borderId="35" xfId="0" applyNumberFormat="1" applyFont="1" applyBorder="1" applyAlignment="1">
      <alignment horizontal="center" vertical="center" textRotation="90"/>
    </xf>
    <xf numFmtId="2" fontId="5" fillId="0" borderId="36" xfId="0" applyNumberFormat="1" applyFont="1" applyBorder="1" applyAlignment="1">
      <alignment horizontal="center" vertical="center" textRotation="9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9" workbookViewId="0">
      <selection activeCell="H53" sqref="H53"/>
    </sheetView>
  </sheetViews>
  <sheetFormatPr defaultColWidth="9.28515625" defaultRowHeight="12.75" x14ac:dyDescent="0.2"/>
  <cols>
    <col min="1" max="1" width="9.28515625" style="2" customWidth="1"/>
    <col min="2" max="2" width="6.7109375" style="4" customWidth="1"/>
    <col min="3" max="3" width="2" customWidth="1"/>
    <col min="4" max="4" width="6.7109375" style="3" customWidth="1"/>
    <col min="5" max="5" width="2.28515625" customWidth="1"/>
    <col min="6" max="6" width="11.28515625" style="1" customWidth="1"/>
    <col min="7" max="7" width="9.28515625" style="1" customWidth="1"/>
    <col min="8" max="8" width="11.42578125" style="1" customWidth="1"/>
    <col min="9" max="9" width="9.28515625" customWidth="1"/>
    <col min="10" max="10" width="10" customWidth="1"/>
  </cols>
  <sheetData>
    <row r="1" spans="1:11" ht="30" x14ac:dyDescent="0.4">
      <c r="A1" s="84" t="s">
        <v>11</v>
      </c>
      <c r="B1" s="85"/>
      <c r="C1" s="85"/>
      <c r="D1" s="85"/>
      <c r="E1" s="85"/>
      <c r="F1" s="85"/>
      <c r="G1" s="85"/>
      <c r="H1" s="85"/>
      <c r="I1" s="85"/>
      <c r="J1" s="85"/>
      <c r="K1" s="86"/>
    </row>
    <row r="2" spans="1:11" ht="13.5" thickBot="1" x14ac:dyDescent="0.25">
      <c r="A2" s="87" t="s">
        <v>10</v>
      </c>
      <c r="B2" s="88"/>
      <c r="C2" s="88"/>
      <c r="D2" s="88"/>
      <c r="E2" s="88"/>
      <c r="F2" s="88"/>
      <c r="G2" s="88"/>
      <c r="H2" s="88"/>
      <c r="I2" s="88"/>
      <c r="J2" s="88"/>
      <c r="K2" s="89"/>
    </row>
    <row r="3" spans="1:11" ht="13.5" thickBot="1" x14ac:dyDescent="0.25">
      <c r="A3" s="12" t="s">
        <v>2</v>
      </c>
      <c r="B3" s="83" t="s">
        <v>13</v>
      </c>
      <c r="C3" s="83"/>
      <c r="D3" s="83"/>
      <c r="E3" s="83"/>
      <c r="F3" s="13" t="s">
        <v>1</v>
      </c>
      <c r="G3" s="13" t="s">
        <v>3</v>
      </c>
      <c r="H3" s="13" t="s">
        <v>4</v>
      </c>
      <c r="I3" s="13" t="s">
        <v>5</v>
      </c>
      <c r="J3" s="14" t="s">
        <v>6</v>
      </c>
      <c r="K3" s="15"/>
    </row>
    <row r="4" spans="1:11" x14ac:dyDescent="0.2">
      <c r="A4" s="16"/>
      <c r="B4" s="6"/>
      <c r="C4" s="6"/>
      <c r="D4" s="6"/>
      <c r="E4" s="6"/>
      <c r="F4" s="6"/>
      <c r="G4" s="6"/>
      <c r="H4" s="6"/>
      <c r="I4" s="6"/>
      <c r="J4" s="6"/>
      <c r="K4" s="15"/>
    </row>
    <row r="5" spans="1:11" x14ac:dyDescent="0.2">
      <c r="A5" s="18">
        <v>4</v>
      </c>
      <c r="B5" s="7">
        <v>1</v>
      </c>
      <c r="C5" s="8" t="s">
        <v>0</v>
      </c>
      <c r="D5" s="9">
        <v>1</v>
      </c>
      <c r="E5" s="8" t="s">
        <v>0</v>
      </c>
      <c r="F5" s="5">
        <v>15</v>
      </c>
      <c r="G5" s="5">
        <f t="shared" ref="G5:G15" si="0">SUM(A5)*F5</f>
        <v>60</v>
      </c>
      <c r="H5" s="6"/>
      <c r="I5" s="22"/>
      <c r="J5" s="22"/>
      <c r="K5" s="15"/>
    </row>
    <row r="6" spans="1:11" x14ac:dyDescent="0.2">
      <c r="A6" s="18">
        <v>1</v>
      </c>
      <c r="B6" s="7">
        <v>1</v>
      </c>
      <c r="C6" s="8" t="s">
        <v>0</v>
      </c>
      <c r="D6" s="9">
        <v>1</v>
      </c>
      <c r="E6" s="8" t="s">
        <v>0</v>
      </c>
      <c r="F6" s="5">
        <v>6</v>
      </c>
      <c r="G6" s="5">
        <f t="shared" si="0"/>
        <v>6</v>
      </c>
      <c r="H6" s="6"/>
      <c r="I6" s="22"/>
      <c r="J6" s="22"/>
      <c r="K6" s="15"/>
    </row>
    <row r="7" spans="1:11" x14ac:dyDescent="0.2">
      <c r="A7" s="18">
        <v>1</v>
      </c>
      <c r="B7" s="7">
        <v>1</v>
      </c>
      <c r="C7" s="8" t="s">
        <v>0</v>
      </c>
      <c r="D7" s="9">
        <v>1</v>
      </c>
      <c r="E7" s="8" t="s">
        <v>0</v>
      </c>
      <c r="F7" s="5">
        <v>5</v>
      </c>
      <c r="G7" s="5">
        <f t="shared" si="0"/>
        <v>5</v>
      </c>
      <c r="H7" s="33">
        <f>SUM(G5:G7)</f>
        <v>71</v>
      </c>
      <c r="I7" s="30"/>
      <c r="J7" s="31">
        <f>SUM(H7*I7)</f>
        <v>0</v>
      </c>
      <c r="K7" s="15"/>
    </row>
    <row r="8" spans="1:11" x14ac:dyDescent="0.2">
      <c r="A8" s="18">
        <v>2</v>
      </c>
      <c r="B8" s="7">
        <v>0.875</v>
      </c>
      <c r="C8" s="8" t="s">
        <v>0</v>
      </c>
      <c r="D8" s="9">
        <v>1</v>
      </c>
      <c r="E8" s="8" t="s">
        <v>0</v>
      </c>
      <c r="F8" s="5">
        <v>8</v>
      </c>
      <c r="G8" s="5">
        <f t="shared" si="0"/>
        <v>16</v>
      </c>
      <c r="H8" s="6"/>
      <c r="I8" s="32"/>
      <c r="J8" s="32"/>
      <c r="K8" s="15"/>
    </row>
    <row r="9" spans="1:11" x14ac:dyDescent="0.2">
      <c r="A9" s="18">
        <v>2</v>
      </c>
      <c r="B9" s="7">
        <v>0.875</v>
      </c>
      <c r="C9" s="8" t="s">
        <v>0</v>
      </c>
      <c r="D9" s="9">
        <v>1</v>
      </c>
      <c r="E9" s="8" t="s">
        <v>0</v>
      </c>
      <c r="F9" s="5">
        <v>6</v>
      </c>
      <c r="G9" s="5">
        <f t="shared" si="0"/>
        <v>12</v>
      </c>
      <c r="H9" s="33">
        <f>SUM(G8:G9)</f>
        <v>28</v>
      </c>
      <c r="I9" s="30"/>
      <c r="J9" s="36">
        <v>0</v>
      </c>
      <c r="K9" s="15"/>
    </row>
    <row r="10" spans="1:11" x14ac:dyDescent="0.2">
      <c r="A10" s="18">
        <v>4</v>
      </c>
      <c r="B10" s="7">
        <v>0.75</v>
      </c>
      <c r="C10" s="8" t="s">
        <v>0</v>
      </c>
      <c r="D10" s="9">
        <v>1</v>
      </c>
      <c r="E10" s="8" t="s">
        <v>0</v>
      </c>
      <c r="F10" s="5">
        <v>8</v>
      </c>
      <c r="G10" s="5">
        <f t="shared" si="0"/>
        <v>32</v>
      </c>
      <c r="H10" s="6"/>
      <c r="I10" s="32"/>
      <c r="J10" s="35"/>
      <c r="K10" s="15"/>
    </row>
    <row r="11" spans="1:11" x14ac:dyDescent="0.2">
      <c r="A11" s="18">
        <v>1</v>
      </c>
      <c r="B11" s="7">
        <v>0.75</v>
      </c>
      <c r="C11" s="8" t="s">
        <v>0</v>
      </c>
      <c r="D11" s="9">
        <v>1</v>
      </c>
      <c r="E11" s="8" t="s">
        <v>0</v>
      </c>
      <c r="F11" s="5">
        <v>3</v>
      </c>
      <c r="G11" s="5">
        <f t="shared" si="0"/>
        <v>3</v>
      </c>
      <c r="H11" s="33">
        <f>SUM(G10:G11)</f>
        <v>35</v>
      </c>
      <c r="I11" s="30"/>
      <c r="J11" s="36">
        <f>SUM(H11*I11)</f>
        <v>0</v>
      </c>
      <c r="K11" s="15"/>
    </row>
    <row r="12" spans="1:11" x14ac:dyDescent="0.2">
      <c r="A12" s="18">
        <v>5</v>
      </c>
      <c r="B12" s="7">
        <v>0.5</v>
      </c>
      <c r="C12" s="8" t="s">
        <v>0</v>
      </c>
      <c r="D12" s="9">
        <v>1</v>
      </c>
      <c r="E12" s="8" t="s">
        <v>0</v>
      </c>
      <c r="F12" s="5">
        <v>6</v>
      </c>
      <c r="G12" s="5">
        <f t="shared" si="0"/>
        <v>30</v>
      </c>
      <c r="H12" s="33">
        <f>SUM(G12)</f>
        <v>30</v>
      </c>
      <c r="I12" s="30"/>
      <c r="J12" s="36">
        <f>SUM(H12*I12)</f>
        <v>0</v>
      </c>
      <c r="K12" s="15"/>
    </row>
    <row r="13" spans="1:11" x14ac:dyDescent="0.2">
      <c r="A13" s="18">
        <v>1</v>
      </c>
      <c r="B13" s="7">
        <v>0.625</v>
      </c>
      <c r="C13" s="8" t="s">
        <v>0</v>
      </c>
      <c r="D13" s="9">
        <v>1</v>
      </c>
      <c r="E13" s="8" t="s">
        <v>0</v>
      </c>
      <c r="F13" s="5">
        <v>5</v>
      </c>
      <c r="G13" s="5">
        <f t="shared" si="0"/>
        <v>5</v>
      </c>
      <c r="H13" s="33">
        <f>SUM(G13)</f>
        <v>5</v>
      </c>
      <c r="I13" s="30"/>
      <c r="J13" s="36">
        <f>SUM(H13*I13)</f>
        <v>0</v>
      </c>
      <c r="K13" s="15"/>
    </row>
    <row r="14" spans="1:11" x14ac:dyDescent="0.2">
      <c r="A14" s="18">
        <v>2</v>
      </c>
      <c r="B14" s="7">
        <v>0.75</v>
      </c>
      <c r="C14" s="8" t="s">
        <v>0</v>
      </c>
      <c r="D14" s="9">
        <v>2</v>
      </c>
      <c r="E14" s="8" t="s">
        <v>0</v>
      </c>
      <c r="F14" s="5">
        <v>2</v>
      </c>
      <c r="G14" s="5">
        <f t="shared" si="0"/>
        <v>4</v>
      </c>
      <c r="H14" s="33">
        <f>SUM(G14)</f>
        <v>4</v>
      </c>
      <c r="I14" s="30"/>
      <c r="J14" s="36">
        <f>SUM(H14*I14)</f>
        <v>0</v>
      </c>
      <c r="K14" s="15"/>
    </row>
    <row r="15" spans="1:11" x14ac:dyDescent="0.2">
      <c r="A15" s="18">
        <v>1</v>
      </c>
      <c r="B15" s="7">
        <v>0.75</v>
      </c>
      <c r="C15" s="10" t="s">
        <v>0</v>
      </c>
      <c r="D15" s="9">
        <v>0.75</v>
      </c>
      <c r="E15" s="8" t="s">
        <v>0</v>
      </c>
      <c r="F15" s="5">
        <v>2</v>
      </c>
      <c r="G15" s="5">
        <f t="shared" si="0"/>
        <v>2</v>
      </c>
      <c r="H15" s="33">
        <f>SUM(G15)</f>
        <v>2</v>
      </c>
      <c r="I15" s="30"/>
      <c r="J15" s="36">
        <f>SUM(H15*I15)</f>
        <v>0</v>
      </c>
      <c r="K15" s="15"/>
    </row>
    <row r="16" spans="1:11" x14ac:dyDescent="0.2">
      <c r="A16" s="16"/>
      <c r="B16" s="19"/>
      <c r="C16" s="20"/>
      <c r="D16" s="21"/>
      <c r="E16" s="22"/>
      <c r="F16" s="6"/>
      <c r="G16" s="6"/>
      <c r="H16" s="6"/>
      <c r="I16" s="32"/>
      <c r="J16" s="36">
        <f>SUM(J7:J15)</f>
        <v>0</v>
      </c>
      <c r="K16" s="17" t="s">
        <v>8</v>
      </c>
    </row>
    <row r="17" spans="1:11" x14ac:dyDescent="0.2">
      <c r="A17" s="16"/>
      <c r="B17" s="19"/>
      <c r="C17" s="20"/>
      <c r="D17" s="21"/>
      <c r="E17" s="22"/>
      <c r="F17" s="6"/>
      <c r="G17" s="6"/>
      <c r="H17" s="6"/>
      <c r="I17" s="32"/>
      <c r="J17" s="32"/>
      <c r="K17" s="15"/>
    </row>
    <row r="18" spans="1:11" x14ac:dyDescent="0.2">
      <c r="A18" s="18">
        <v>2</v>
      </c>
      <c r="B18" s="7">
        <v>1</v>
      </c>
      <c r="C18" s="8" t="s">
        <v>0</v>
      </c>
      <c r="D18" s="9">
        <v>1</v>
      </c>
      <c r="E18" s="8" t="s">
        <v>0</v>
      </c>
      <c r="F18" s="5">
        <v>8</v>
      </c>
      <c r="G18" s="5">
        <f t="shared" ref="G18:G26" si="1">SUM(A18)*F18</f>
        <v>16</v>
      </c>
      <c r="H18" s="6"/>
      <c r="I18" s="32"/>
      <c r="J18" s="32"/>
      <c r="K18" s="15"/>
    </row>
    <row r="19" spans="1:11" x14ac:dyDescent="0.2">
      <c r="A19" s="18">
        <v>2</v>
      </c>
      <c r="B19" s="7">
        <v>1</v>
      </c>
      <c r="C19" s="8" t="s">
        <v>0</v>
      </c>
      <c r="D19" s="9">
        <v>1</v>
      </c>
      <c r="E19" s="8" t="s">
        <v>0</v>
      </c>
      <c r="F19" s="5">
        <v>5</v>
      </c>
      <c r="G19" s="5">
        <f t="shared" si="1"/>
        <v>10</v>
      </c>
      <c r="H19" s="6"/>
      <c r="I19" s="32"/>
      <c r="J19" s="32"/>
      <c r="K19" s="15"/>
    </row>
    <row r="20" spans="1:11" x14ac:dyDescent="0.2">
      <c r="A20" s="18">
        <v>1</v>
      </c>
      <c r="B20" s="7">
        <v>1</v>
      </c>
      <c r="C20" s="8" t="s">
        <v>0</v>
      </c>
      <c r="D20" s="9">
        <v>1</v>
      </c>
      <c r="E20" s="8" t="s">
        <v>0</v>
      </c>
      <c r="F20" s="5">
        <v>7</v>
      </c>
      <c r="G20" s="5">
        <f t="shared" si="1"/>
        <v>7</v>
      </c>
      <c r="H20" s="6"/>
      <c r="I20" s="32"/>
      <c r="J20" s="32"/>
      <c r="K20" s="15"/>
    </row>
    <row r="21" spans="1:11" x14ac:dyDescent="0.2">
      <c r="A21" s="18">
        <v>1</v>
      </c>
      <c r="B21" s="7">
        <v>1</v>
      </c>
      <c r="C21" s="8" t="s">
        <v>0</v>
      </c>
      <c r="D21" s="9">
        <v>1</v>
      </c>
      <c r="E21" s="8" t="s">
        <v>0</v>
      </c>
      <c r="F21" s="5">
        <v>6</v>
      </c>
      <c r="G21" s="5">
        <f t="shared" si="1"/>
        <v>6</v>
      </c>
      <c r="H21" s="33">
        <f>SUM(G18:G21)</f>
        <v>39</v>
      </c>
      <c r="I21" s="30"/>
      <c r="J21" s="36">
        <f>SUM(H21*I21)</f>
        <v>0</v>
      </c>
      <c r="K21" s="15"/>
    </row>
    <row r="22" spans="1:11" x14ac:dyDescent="0.2">
      <c r="A22" s="18">
        <v>4</v>
      </c>
      <c r="B22" s="7">
        <v>0.75</v>
      </c>
      <c r="C22" s="8" t="s">
        <v>0</v>
      </c>
      <c r="D22" s="9">
        <v>1</v>
      </c>
      <c r="E22" s="8" t="s">
        <v>0</v>
      </c>
      <c r="F22" s="5">
        <v>8</v>
      </c>
      <c r="G22" s="5">
        <f t="shared" si="1"/>
        <v>32</v>
      </c>
      <c r="H22" s="33">
        <f>SUM(G22)</f>
        <v>32</v>
      </c>
      <c r="I22" s="30"/>
      <c r="J22" s="36">
        <f>SUM(H22*I22)</f>
        <v>0</v>
      </c>
      <c r="K22" s="15"/>
    </row>
    <row r="23" spans="1:11" x14ac:dyDescent="0.2">
      <c r="A23" s="18">
        <v>2</v>
      </c>
      <c r="B23" s="7">
        <v>0.75</v>
      </c>
      <c r="C23" s="8" t="s">
        <v>0</v>
      </c>
      <c r="D23" s="9">
        <v>0.5</v>
      </c>
      <c r="E23" s="8" t="s">
        <v>0</v>
      </c>
      <c r="F23" s="5">
        <v>5</v>
      </c>
      <c r="G23" s="5">
        <f t="shared" si="1"/>
        <v>10</v>
      </c>
      <c r="H23" s="33">
        <f>SUM(G23)</f>
        <v>10</v>
      </c>
      <c r="I23" s="30"/>
      <c r="J23" s="36">
        <f>SUM(H23*I23)</f>
        <v>0</v>
      </c>
      <c r="K23" s="15"/>
    </row>
    <row r="24" spans="1:11" x14ac:dyDescent="0.2">
      <c r="A24" s="18">
        <v>1</v>
      </c>
      <c r="B24" s="7">
        <v>0.625</v>
      </c>
      <c r="C24" s="8" t="s">
        <v>0</v>
      </c>
      <c r="D24" s="9">
        <v>1.25</v>
      </c>
      <c r="E24" s="8" t="s">
        <v>0</v>
      </c>
      <c r="F24" s="5">
        <v>9</v>
      </c>
      <c r="G24" s="5">
        <f t="shared" si="1"/>
        <v>9</v>
      </c>
      <c r="H24" s="33">
        <f>SUM(G24)</f>
        <v>9</v>
      </c>
      <c r="I24" s="30"/>
      <c r="J24" s="36">
        <f>SUM(H24*I24)</f>
        <v>0</v>
      </c>
      <c r="K24" s="15"/>
    </row>
    <row r="25" spans="1:11" x14ac:dyDescent="0.2">
      <c r="A25" s="18">
        <v>7</v>
      </c>
      <c r="B25" s="11">
        <v>0.1875</v>
      </c>
      <c r="C25" s="8" t="s">
        <v>0</v>
      </c>
      <c r="D25" s="9">
        <v>0.5</v>
      </c>
      <c r="E25" s="8" t="s">
        <v>0</v>
      </c>
      <c r="F25" s="5">
        <v>6</v>
      </c>
      <c r="G25" s="34">
        <f t="shared" si="1"/>
        <v>42</v>
      </c>
      <c r="H25" s="6"/>
      <c r="I25" s="32"/>
      <c r="J25" s="32"/>
      <c r="K25" s="15"/>
    </row>
    <row r="26" spans="1:11" x14ac:dyDescent="0.2">
      <c r="A26" s="18">
        <v>7</v>
      </c>
      <c r="B26" s="11">
        <v>0.1875</v>
      </c>
      <c r="C26" s="8" t="s">
        <v>0</v>
      </c>
      <c r="D26" s="9">
        <v>0.5</v>
      </c>
      <c r="E26" s="8" t="s">
        <v>0</v>
      </c>
      <c r="F26" s="5">
        <v>4</v>
      </c>
      <c r="G26" s="5">
        <f t="shared" si="1"/>
        <v>28</v>
      </c>
      <c r="H26" s="5">
        <f>SUM(G25:G26)</f>
        <v>70</v>
      </c>
      <c r="I26" s="30"/>
      <c r="J26" s="36">
        <f>SUM(H26*I26)</f>
        <v>0</v>
      </c>
      <c r="K26" s="15"/>
    </row>
    <row r="27" spans="1:11" x14ac:dyDescent="0.2">
      <c r="A27" s="16"/>
      <c r="B27" s="23"/>
      <c r="C27" s="22"/>
      <c r="D27" s="21"/>
      <c r="E27" s="22"/>
      <c r="F27" s="6"/>
      <c r="G27" s="6"/>
      <c r="H27" s="6"/>
      <c r="I27" s="32"/>
      <c r="J27" s="36">
        <f>SUM(J18:J26)</f>
        <v>0</v>
      </c>
      <c r="K27" s="17" t="s">
        <v>7</v>
      </c>
    </row>
    <row r="28" spans="1:11" x14ac:dyDescent="0.2">
      <c r="A28" s="16"/>
      <c r="B28" s="23"/>
      <c r="C28" s="22"/>
      <c r="D28" s="21"/>
      <c r="E28" s="22"/>
      <c r="F28" s="6"/>
      <c r="G28" s="6"/>
      <c r="H28" s="6"/>
      <c r="I28" s="32"/>
      <c r="J28" s="32"/>
      <c r="K28" s="15"/>
    </row>
    <row r="29" spans="1:11" x14ac:dyDescent="0.2">
      <c r="A29" s="18">
        <v>4</v>
      </c>
      <c r="B29" s="7">
        <v>1</v>
      </c>
      <c r="C29" s="8" t="s">
        <v>0</v>
      </c>
      <c r="D29" s="9">
        <v>4.75</v>
      </c>
      <c r="E29" s="8" t="s">
        <v>0</v>
      </c>
      <c r="F29" s="5">
        <v>14</v>
      </c>
      <c r="G29" s="5">
        <f t="shared" ref="G29:G35" si="2">SUM(A29)*F29</f>
        <v>56</v>
      </c>
      <c r="H29" s="5">
        <f>SUM(G29)</f>
        <v>56</v>
      </c>
      <c r="I29" s="30"/>
      <c r="J29" s="36">
        <f t="shared" ref="J29:J35" si="3">SUM(H29*I29)</f>
        <v>0</v>
      </c>
      <c r="K29" s="15"/>
    </row>
    <row r="30" spans="1:11" x14ac:dyDescent="0.2">
      <c r="A30" s="18">
        <v>2</v>
      </c>
      <c r="B30" s="7">
        <v>1</v>
      </c>
      <c r="C30" s="8" t="s">
        <v>0</v>
      </c>
      <c r="D30" s="9">
        <v>4.75</v>
      </c>
      <c r="E30" s="8" t="s">
        <v>0</v>
      </c>
      <c r="F30" s="5">
        <v>3</v>
      </c>
      <c r="G30" s="5">
        <f t="shared" si="2"/>
        <v>6</v>
      </c>
      <c r="H30" s="5">
        <f t="shared" ref="H30:H35" si="4">SUM(G30)</f>
        <v>6</v>
      </c>
      <c r="I30" s="30"/>
      <c r="J30" s="36">
        <f t="shared" si="3"/>
        <v>0</v>
      </c>
      <c r="K30" s="15"/>
    </row>
    <row r="31" spans="1:11" x14ac:dyDescent="0.2">
      <c r="A31" s="18">
        <v>4</v>
      </c>
      <c r="B31" s="7">
        <v>0.5</v>
      </c>
      <c r="C31" s="8" t="s">
        <v>0</v>
      </c>
      <c r="D31" s="9">
        <v>3</v>
      </c>
      <c r="E31" s="8" t="s">
        <v>0</v>
      </c>
      <c r="F31" s="5">
        <v>7</v>
      </c>
      <c r="G31" s="5">
        <f t="shared" si="2"/>
        <v>28</v>
      </c>
      <c r="H31" s="5">
        <f t="shared" si="4"/>
        <v>28</v>
      </c>
      <c r="I31" s="30"/>
      <c r="J31" s="36">
        <f t="shared" si="3"/>
        <v>0</v>
      </c>
      <c r="K31" s="15"/>
    </row>
    <row r="32" spans="1:11" x14ac:dyDescent="0.2">
      <c r="A32" s="18">
        <v>2</v>
      </c>
      <c r="B32" s="7">
        <v>0.5</v>
      </c>
      <c r="C32" s="8" t="s">
        <v>0</v>
      </c>
      <c r="D32" s="9">
        <v>1.5</v>
      </c>
      <c r="E32" s="8" t="s">
        <v>0</v>
      </c>
      <c r="F32" s="5">
        <v>7</v>
      </c>
      <c r="G32" s="5">
        <f t="shared" si="2"/>
        <v>14</v>
      </c>
      <c r="H32" s="5">
        <f t="shared" si="4"/>
        <v>14</v>
      </c>
      <c r="I32" s="30"/>
      <c r="J32" s="36">
        <f t="shared" si="3"/>
        <v>0</v>
      </c>
      <c r="K32" s="15"/>
    </row>
    <row r="33" spans="1:11" x14ac:dyDescent="0.2">
      <c r="A33" s="18">
        <v>4</v>
      </c>
      <c r="B33" s="7">
        <v>0.75</v>
      </c>
      <c r="C33" s="8" t="s">
        <v>0</v>
      </c>
      <c r="D33" s="9">
        <v>0.75</v>
      </c>
      <c r="E33" s="8" t="s">
        <v>0</v>
      </c>
      <c r="F33" s="5">
        <v>5</v>
      </c>
      <c r="G33" s="5">
        <f t="shared" si="2"/>
        <v>20</v>
      </c>
      <c r="H33" s="5">
        <f t="shared" si="4"/>
        <v>20</v>
      </c>
      <c r="I33" s="30"/>
      <c r="J33" s="36">
        <f t="shared" si="3"/>
        <v>0</v>
      </c>
      <c r="K33" s="15"/>
    </row>
    <row r="34" spans="1:11" x14ac:dyDescent="0.2">
      <c r="A34" s="18">
        <v>4</v>
      </c>
      <c r="B34" s="7">
        <v>0.5</v>
      </c>
      <c r="C34" s="8" t="s">
        <v>0</v>
      </c>
      <c r="D34" s="9">
        <v>0.5</v>
      </c>
      <c r="E34" s="8" t="s">
        <v>0</v>
      </c>
      <c r="F34" s="5">
        <v>7</v>
      </c>
      <c r="G34" s="5">
        <f t="shared" si="2"/>
        <v>28</v>
      </c>
      <c r="H34" s="5">
        <f t="shared" si="4"/>
        <v>28</v>
      </c>
      <c r="I34" s="30"/>
      <c r="J34" s="36">
        <f t="shared" si="3"/>
        <v>0</v>
      </c>
      <c r="K34" s="15"/>
    </row>
    <row r="35" spans="1:11" x14ac:dyDescent="0.2">
      <c r="A35" s="18">
        <v>1</v>
      </c>
      <c r="B35" s="7">
        <v>0.25</v>
      </c>
      <c r="C35" s="8" t="s">
        <v>0</v>
      </c>
      <c r="D35" s="9">
        <v>0.5</v>
      </c>
      <c r="E35" s="8" t="s">
        <v>0</v>
      </c>
      <c r="F35" s="5">
        <v>500</v>
      </c>
      <c r="G35" s="5">
        <f t="shared" si="2"/>
        <v>500</v>
      </c>
      <c r="H35" s="5">
        <f t="shared" si="4"/>
        <v>500</v>
      </c>
      <c r="I35" s="30"/>
      <c r="J35" s="36">
        <f t="shared" si="3"/>
        <v>0</v>
      </c>
      <c r="K35" s="15"/>
    </row>
    <row r="36" spans="1:11" x14ac:dyDescent="0.2">
      <c r="A36" s="16"/>
      <c r="B36" s="19"/>
      <c r="C36" s="22"/>
      <c r="D36" s="21"/>
      <c r="E36" s="22"/>
      <c r="F36" s="6"/>
      <c r="G36" s="6"/>
      <c r="H36" s="6"/>
      <c r="I36" s="32"/>
      <c r="J36" s="36">
        <f>SUM(J29:J35)</f>
        <v>0</v>
      </c>
      <c r="K36" s="17" t="s">
        <v>9</v>
      </c>
    </row>
    <row r="37" spans="1:11" x14ac:dyDescent="0.2">
      <c r="A37" s="16"/>
      <c r="B37" s="19"/>
      <c r="C37" s="22"/>
      <c r="D37" s="21"/>
      <c r="E37" s="22"/>
      <c r="F37" s="6"/>
      <c r="G37" s="6"/>
      <c r="H37" s="6"/>
      <c r="I37" s="32"/>
      <c r="J37" s="32"/>
      <c r="K37" s="17"/>
    </row>
    <row r="38" spans="1:11" ht="13.5" thickBot="1" x14ac:dyDescent="0.25">
      <c r="A38" s="24"/>
      <c r="B38" s="25"/>
      <c r="C38" s="26"/>
      <c r="D38" s="27"/>
      <c r="E38" s="26"/>
      <c r="F38" s="28"/>
      <c r="G38" s="28"/>
      <c r="H38" s="90" t="s">
        <v>12</v>
      </c>
      <c r="I38" s="91"/>
      <c r="J38" s="36">
        <f>SUM(J36,J27,J16)</f>
        <v>0</v>
      </c>
      <c r="K38" s="29"/>
    </row>
    <row r="43" spans="1:11" x14ac:dyDescent="0.2">
      <c r="H43" s="1">
        <v>1.25</v>
      </c>
      <c r="I43">
        <v>25.4</v>
      </c>
      <c r="J43">
        <f>I43*H43</f>
        <v>31.75</v>
      </c>
    </row>
    <row r="44" spans="1:11" x14ac:dyDescent="0.2">
      <c r="H44" s="101">
        <f>(7/8)</f>
        <v>0.875</v>
      </c>
      <c r="I44">
        <v>25.4</v>
      </c>
      <c r="J44">
        <f>I44*H44</f>
        <v>22.224999999999998</v>
      </c>
    </row>
    <row r="45" spans="1:11" x14ac:dyDescent="0.2">
      <c r="H45" s="1">
        <v>0.75</v>
      </c>
      <c r="I45">
        <v>25.4</v>
      </c>
      <c r="J45">
        <f>I45*H45</f>
        <v>19.049999999999997</v>
      </c>
    </row>
    <row r="46" spans="1:11" x14ac:dyDescent="0.2">
      <c r="H46" s="1">
        <v>7.5</v>
      </c>
      <c r="I46">
        <v>25.4</v>
      </c>
      <c r="J46">
        <f t="shared" ref="J46:J50" si="5">I46*H46</f>
        <v>190.5</v>
      </c>
    </row>
    <row r="47" spans="1:11" x14ac:dyDescent="0.2">
      <c r="I47">
        <v>25.4</v>
      </c>
      <c r="J47">
        <f t="shared" si="5"/>
        <v>0</v>
      </c>
    </row>
    <row r="48" spans="1:11" x14ac:dyDescent="0.2">
      <c r="I48">
        <v>25.4</v>
      </c>
      <c r="J48">
        <f t="shared" si="5"/>
        <v>0</v>
      </c>
    </row>
    <row r="49" spans="9:10" x14ac:dyDescent="0.2">
      <c r="I49">
        <v>25.4</v>
      </c>
      <c r="J49">
        <f t="shared" si="5"/>
        <v>0</v>
      </c>
    </row>
    <row r="50" spans="9:10" x14ac:dyDescent="0.2">
      <c r="I50">
        <v>25.4</v>
      </c>
      <c r="J50">
        <f t="shared" si="5"/>
        <v>0</v>
      </c>
    </row>
  </sheetData>
  <mergeCells count="4">
    <mergeCell ref="B3:E3"/>
    <mergeCell ref="A1:K1"/>
    <mergeCell ref="A2:K2"/>
    <mergeCell ref="H38:I3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topLeftCell="A6" zoomScaleNormal="100" workbookViewId="0">
      <selection activeCell="H45" sqref="H45"/>
    </sheetView>
  </sheetViews>
  <sheetFormatPr defaultColWidth="9.28515625" defaultRowHeight="12.75" x14ac:dyDescent="0.2"/>
  <cols>
    <col min="1" max="1" width="16.85546875" customWidth="1"/>
    <col min="2" max="2" width="9.28515625" style="2" customWidth="1"/>
    <col min="3" max="3" width="6.7109375" style="4" customWidth="1"/>
    <col min="4" max="4" width="2" customWidth="1"/>
    <col min="5" max="5" width="6.7109375" style="3" customWidth="1"/>
    <col min="6" max="6" width="2.28515625" customWidth="1"/>
    <col min="7" max="8" width="11.28515625" style="1" customWidth="1"/>
    <col min="9" max="11" width="9.28515625" style="1" customWidth="1"/>
    <col min="12" max="12" width="11.42578125" style="1" customWidth="1"/>
    <col min="13" max="14" width="9.28515625" customWidth="1"/>
    <col min="15" max="15" width="9.7109375" bestFit="1" customWidth="1"/>
    <col min="16" max="16" width="9.28515625" customWidth="1"/>
    <col min="17" max="17" width="10.7109375" bestFit="1" customWidth="1"/>
    <col min="18" max="19" width="9.28515625" style="50" customWidth="1"/>
    <col min="20" max="20" width="12" style="47" bestFit="1" customWidth="1"/>
    <col min="21" max="21" width="10.28515625" style="47" bestFit="1" customWidth="1"/>
    <col min="22" max="22" width="9.28515625" customWidth="1"/>
    <col min="23" max="23" width="11.28515625" style="47" bestFit="1" customWidth="1"/>
  </cols>
  <sheetData>
    <row r="1" spans="1:21" ht="30" x14ac:dyDescent="0.4">
      <c r="A1" s="22"/>
      <c r="B1" s="85" t="s">
        <v>11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O1" t="s">
        <v>23</v>
      </c>
    </row>
    <row r="2" spans="1:21" ht="13.5" thickBot="1" x14ac:dyDescent="0.25">
      <c r="A2" s="22"/>
      <c r="B2" s="94" t="s">
        <v>10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O2" s="48"/>
      <c r="P2" s="48"/>
      <c r="Q2" s="48"/>
      <c r="R2" s="51"/>
      <c r="S2" s="51"/>
      <c r="T2" s="49"/>
      <c r="U2" s="49"/>
    </row>
    <row r="3" spans="1:21" ht="13.5" thickBot="1" x14ac:dyDescent="0.25">
      <c r="A3" s="71" t="s">
        <v>26</v>
      </c>
      <c r="B3" s="97" t="s">
        <v>2</v>
      </c>
      <c r="C3" s="98" t="s">
        <v>13</v>
      </c>
      <c r="D3" s="98"/>
      <c r="E3" s="98"/>
      <c r="F3" s="98"/>
      <c r="G3" s="99" t="s">
        <v>14</v>
      </c>
      <c r="H3" s="99"/>
      <c r="I3" s="99" t="s">
        <v>15</v>
      </c>
      <c r="J3" s="99" t="s">
        <v>24</v>
      </c>
      <c r="K3" s="99" t="s">
        <v>25</v>
      </c>
      <c r="L3" s="99" t="s">
        <v>15</v>
      </c>
      <c r="M3" s="100"/>
      <c r="O3" s="48" t="s">
        <v>19</v>
      </c>
      <c r="P3" s="48" t="s">
        <v>20</v>
      </c>
      <c r="Q3" s="48" t="s">
        <v>21</v>
      </c>
      <c r="R3" s="51" t="s">
        <v>22</v>
      </c>
      <c r="S3" s="51" t="s">
        <v>15</v>
      </c>
      <c r="T3" s="49" t="s">
        <v>18</v>
      </c>
      <c r="U3" s="49" t="s">
        <v>17</v>
      </c>
    </row>
    <row r="4" spans="1:21" ht="13.5" thickBot="1" x14ac:dyDescent="0.25">
      <c r="A4" s="96"/>
      <c r="B4" s="38"/>
      <c r="C4" s="6"/>
      <c r="D4" s="6"/>
      <c r="E4" s="6"/>
      <c r="F4" s="6"/>
      <c r="G4" s="6"/>
      <c r="H4" s="6"/>
      <c r="I4" s="6"/>
      <c r="J4" s="6"/>
      <c r="K4" s="6"/>
      <c r="L4" s="6"/>
      <c r="M4" s="15"/>
      <c r="O4" s="53">
        <f>C5</f>
        <v>25.4</v>
      </c>
      <c r="P4" s="54">
        <f>E5</f>
        <v>25.4</v>
      </c>
      <c r="Q4" s="55" t="s">
        <v>8</v>
      </c>
      <c r="R4" s="56">
        <f>L7</f>
        <v>21.648000000000003</v>
      </c>
      <c r="S4" s="56"/>
      <c r="T4" s="57"/>
      <c r="U4" s="58"/>
    </row>
    <row r="5" spans="1:21" x14ac:dyDescent="0.2">
      <c r="A5" s="59" t="s">
        <v>27</v>
      </c>
      <c r="B5" s="92">
        <v>4</v>
      </c>
      <c r="C5" s="104">
        <v>25.4</v>
      </c>
      <c r="D5" s="41" t="s">
        <v>0</v>
      </c>
      <c r="E5" s="111">
        <v>25.4</v>
      </c>
      <c r="F5" s="8" t="s">
        <v>0</v>
      </c>
      <c r="G5" s="5">
        <v>4572</v>
      </c>
      <c r="H5" s="5">
        <v>4600</v>
      </c>
      <c r="I5" s="5">
        <f>SUM(B5)*G5/1000</f>
        <v>18.288</v>
      </c>
      <c r="J5" s="5">
        <v>1</v>
      </c>
      <c r="K5" s="5">
        <f>J5*I5</f>
        <v>18.288</v>
      </c>
      <c r="L5" s="6"/>
      <c r="M5" s="118" t="s">
        <v>8</v>
      </c>
      <c r="O5" s="59"/>
      <c r="P5" s="8"/>
      <c r="Q5" s="8" t="s">
        <v>16</v>
      </c>
      <c r="R5" s="37">
        <f>L21</f>
        <v>0</v>
      </c>
      <c r="S5" s="37"/>
      <c r="T5" s="52"/>
      <c r="U5" s="60"/>
    </row>
    <row r="6" spans="1:21" ht="13.5" thickBot="1" x14ac:dyDescent="0.25">
      <c r="A6" s="59"/>
      <c r="B6" s="92">
        <v>1</v>
      </c>
      <c r="C6" s="104">
        <v>25.4</v>
      </c>
      <c r="D6" s="8" t="s">
        <v>0</v>
      </c>
      <c r="E6" s="113">
        <v>25.4</v>
      </c>
      <c r="F6" s="8" t="s">
        <v>0</v>
      </c>
      <c r="G6" s="5">
        <v>1830</v>
      </c>
      <c r="H6" s="5">
        <v>2000</v>
      </c>
      <c r="I6" s="5">
        <f t="shared" ref="I6:I46" si="0">SUM(B6)*G6/1000</f>
        <v>1.83</v>
      </c>
      <c r="J6" s="5">
        <v>1</v>
      </c>
      <c r="K6" s="5">
        <f t="shared" ref="K6:K7" si="1">J6*I6</f>
        <v>1.83</v>
      </c>
      <c r="L6" s="6"/>
      <c r="M6" s="119"/>
      <c r="O6" s="66"/>
      <c r="P6" s="67"/>
      <c r="Q6" s="67" t="s">
        <v>9</v>
      </c>
      <c r="R6" s="68">
        <v>0</v>
      </c>
      <c r="S6" s="68">
        <f>SUM(R4:R6)</f>
        <v>21.648000000000003</v>
      </c>
      <c r="T6" s="69"/>
      <c r="U6" s="70">
        <f>T6*S6</f>
        <v>0</v>
      </c>
    </row>
    <row r="7" spans="1:21" x14ac:dyDescent="0.2">
      <c r="A7" s="59"/>
      <c r="B7" s="92">
        <v>1</v>
      </c>
      <c r="C7" s="104">
        <v>25.4</v>
      </c>
      <c r="D7" s="8" t="s">
        <v>0</v>
      </c>
      <c r="E7" s="113">
        <v>25.4</v>
      </c>
      <c r="F7" s="8" t="s">
        <v>0</v>
      </c>
      <c r="G7" s="5">
        <v>1530</v>
      </c>
      <c r="H7" s="5">
        <v>2000</v>
      </c>
      <c r="I7" s="5">
        <f t="shared" si="0"/>
        <v>1.53</v>
      </c>
      <c r="J7" s="5">
        <v>1</v>
      </c>
      <c r="K7" s="5">
        <f t="shared" si="1"/>
        <v>1.53</v>
      </c>
      <c r="L7" s="117">
        <f>SUM(K5:K7)</f>
        <v>21.648000000000003</v>
      </c>
      <c r="M7" s="119"/>
      <c r="O7" s="53">
        <f>C8</f>
        <v>25.4</v>
      </c>
      <c r="P7" s="54">
        <f>E8</f>
        <v>22.3</v>
      </c>
      <c r="Q7" s="55" t="str">
        <f>Q4</f>
        <v>Fuselage</v>
      </c>
      <c r="R7" s="56">
        <f>L9</f>
        <v>8.5399999999999991</v>
      </c>
      <c r="S7" s="56"/>
      <c r="T7" s="57"/>
      <c r="U7" s="58">
        <f t="shared" ref="U7:U42" si="2">T7*S7</f>
        <v>0</v>
      </c>
    </row>
    <row r="8" spans="1:21" x14ac:dyDescent="0.2">
      <c r="A8" s="59"/>
      <c r="B8" s="92">
        <v>2</v>
      </c>
      <c r="C8" s="104">
        <v>25.4</v>
      </c>
      <c r="D8" s="41" t="s">
        <v>0</v>
      </c>
      <c r="E8" s="114">
        <v>22.3</v>
      </c>
      <c r="F8" s="8" t="s">
        <v>0</v>
      </c>
      <c r="G8" s="5">
        <v>2440</v>
      </c>
      <c r="H8" s="5">
        <v>2000</v>
      </c>
      <c r="I8" s="5">
        <f t="shared" si="0"/>
        <v>4.88</v>
      </c>
      <c r="J8" s="5">
        <v>1</v>
      </c>
      <c r="K8" s="5">
        <f t="shared" ref="K8:K15" si="3">J8*I8</f>
        <v>4.88</v>
      </c>
      <c r="L8" s="6"/>
      <c r="M8" s="119"/>
      <c r="O8" s="59"/>
      <c r="P8" s="8"/>
      <c r="Q8" s="8" t="str">
        <f>Q5</f>
        <v>Tail</v>
      </c>
      <c r="R8" s="37">
        <v>0</v>
      </c>
      <c r="S8" s="37"/>
      <c r="T8" s="52"/>
      <c r="U8" s="60">
        <f t="shared" si="2"/>
        <v>0</v>
      </c>
    </row>
    <row r="9" spans="1:21" ht="13.5" thickBot="1" x14ac:dyDescent="0.25">
      <c r="A9" s="59"/>
      <c r="B9" s="92">
        <v>2</v>
      </c>
      <c r="C9" s="104">
        <v>25.4</v>
      </c>
      <c r="D9" s="8" t="s">
        <v>0</v>
      </c>
      <c r="E9" s="115">
        <v>22.3</v>
      </c>
      <c r="F9" s="8" t="s">
        <v>0</v>
      </c>
      <c r="G9" s="5">
        <v>1830</v>
      </c>
      <c r="H9" s="5">
        <v>2000</v>
      </c>
      <c r="I9" s="5">
        <f t="shared" si="0"/>
        <v>3.66</v>
      </c>
      <c r="J9" s="5">
        <v>1</v>
      </c>
      <c r="K9" s="5">
        <f t="shared" si="3"/>
        <v>3.66</v>
      </c>
      <c r="L9" s="117">
        <f>SUM(K8:K9)</f>
        <v>8.5399999999999991</v>
      </c>
      <c r="M9" s="119"/>
      <c r="O9" s="66"/>
      <c r="P9" s="67"/>
      <c r="Q9" s="67" t="str">
        <f>Q6</f>
        <v>Wing</v>
      </c>
      <c r="R9" s="68">
        <v>0</v>
      </c>
      <c r="S9" s="68">
        <f>SUM(R7:R9)</f>
        <v>8.5399999999999991</v>
      </c>
      <c r="T9" s="69"/>
      <c r="U9" s="70">
        <f t="shared" si="2"/>
        <v>0</v>
      </c>
    </row>
    <row r="10" spans="1:21" x14ac:dyDescent="0.2">
      <c r="A10" s="59"/>
      <c r="B10" s="92">
        <v>4</v>
      </c>
      <c r="C10" s="104">
        <v>25.4</v>
      </c>
      <c r="D10" s="41" t="s">
        <v>0</v>
      </c>
      <c r="E10" s="114">
        <v>19.05</v>
      </c>
      <c r="F10" s="8" t="s">
        <v>0</v>
      </c>
      <c r="G10" s="5">
        <v>2440</v>
      </c>
      <c r="H10" s="5">
        <v>2500</v>
      </c>
      <c r="I10" s="5">
        <f t="shared" si="0"/>
        <v>9.76</v>
      </c>
      <c r="J10" s="5">
        <v>1</v>
      </c>
      <c r="K10" s="5">
        <f t="shared" si="3"/>
        <v>9.76</v>
      </c>
      <c r="L10" s="6"/>
      <c r="M10" s="119"/>
      <c r="O10" s="53">
        <f>C10</f>
        <v>25.4</v>
      </c>
      <c r="P10" s="54">
        <f>E10</f>
        <v>19.05</v>
      </c>
      <c r="Q10" s="55" t="str">
        <f>Q4</f>
        <v>Fuselage</v>
      </c>
      <c r="R10" s="56">
        <f>L11</f>
        <v>10.675000000000001</v>
      </c>
      <c r="S10" s="56"/>
      <c r="T10" s="57"/>
      <c r="U10" s="58">
        <f t="shared" si="2"/>
        <v>0</v>
      </c>
    </row>
    <row r="11" spans="1:21" x14ac:dyDescent="0.2">
      <c r="A11" s="59"/>
      <c r="B11" s="92">
        <v>1</v>
      </c>
      <c r="C11" s="104">
        <v>25.4</v>
      </c>
      <c r="D11" s="8" t="s">
        <v>0</v>
      </c>
      <c r="E11" s="114">
        <v>19.05</v>
      </c>
      <c r="F11" s="8" t="s">
        <v>0</v>
      </c>
      <c r="G11" s="5">
        <v>915</v>
      </c>
      <c r="H11" s="5">
        <v>1000</v>
      </c>
      <c r="I11" s="5">
        <f t="shared" si="0"/>
        <v>0.91500000000000004</v>
      </c>
      <c r="J11" s="5">
        <v>1</v>
      </c>
      <c r="K11" s="5">
        <f t="shared" si="3"/>
        <v>0.91500000000000004</v>
      </c>
      <c r="L11" s="117">
        <f>SUM(K10:K11)</f>
        <v>10.675000000000001</v>
      </c>
      <c r="M11" s="119"/>
      <c r="O11" s="59"/>
      <c r="P11" s="8"/>
      <c r="Q11" s="8" t="str">
        <f>Q5</f>
        <v>Tail</v>
      </c>
      <c r="R11" s="37">
        <f>L22</f>
        <v>0</v>
      </c>
      <c r="S11" s="37"/>
      <c r="T11" s="52"/>
      <c r="U11" s="60">
        <f t="shared" si="2"/>
        <v>0</v>
      </c>
    </row>
    <row r="12" spans="1:21" ht="13.5" thickBot="1" x14ac:dyDescent="0.25">
      <c r="A12" s="59"/>
      <c r="B12" s="92">
        <v>5</v>
      </c>
      <c r="C12" s="104">
        <v>25.4</v>
      </c>
      <c r="D12" s="41" t="s">
        <v>0</v>
      </c>
      <c r="E12" s="111">
        <v>12.7</v>
      </c>
      <c r="F12" s="8" t="s">
        <v>0</v>
      </c>
      <c r="G12" s="5">
        <v>1830</v>
      </c>
      <c r="H12" s="5">
        <v>2000</v>
      </c>
      <c r="I12" s="5">
        <f t="shared" si="0"/>
        <v>9.15</v>
      </c>
      <c r="J12" s="5">
        <v>1</v>
      </c>
      <c r="K12" s="5">
        <f t="shared" si="3"/>
        <v>9.15</v>
      </c>
      <c r="L12" s="117">
        <f>SUM(K12)</f>
        <v>9.15</v>
      </c>
      <c r="M12" s="119"/>
      <c r="O12" s="66"/>
      <c r="P12" s="67"/>
      <c r="Q12" s="67" t="str">
        <f>Q6</f>
        <v>Wing</v>
      </c>
      <c r="R12" s="68">
        <v>0</v>
      </c>
      <c r="S12" s="68">
        <f>SUM(R10:R12)</f>
        <v>10.675000000000001</v>
      </c>
      <c r="T12" s="69"/>
      <c r="U12" s="70">
        <f t="shared" si="2"/>
        <v>0</v>
      </c>
    </row>
    <row r="13" spans="1:21" x14ac:dyDescent="0.2">
      <c r="A13" s="59"/>
      <c r="B13" s="92">
        <v>1</v>
      </c>
      <c r="C13" s="110">
        <v>16</v>
      </c>
      <c r="D13" s="41" t="s">
        <v>0</v>
      </c>
      <c r="E13" s="111">
        <v>25.4</v>
      </c>
      <c r="F13" s="8" t="s">
        <v>0</v>
      </c>
      <c r="G13" s="5">
        <v>1530</v>
      </c>
      <c r="H13" s="5">
        <v>1600</v>
      </c>
      <c r="I13" s="5">
        <f t="shared" si="0"/>
        <v>1.53</v>
      </c>
      <c r="J13" s="5">
        <v>1</v>
      </c>
      <c r="K13" s="5">
        <f t="shared" si="3"/>
        <v>1.53</v>
      </c>
      <c r="L13" s="117">
        <f>SUM(K13)</f>
        <v>1.53</v>
      </c>
      <c r="M13" s="119"/>
      <c r="O13" s="53">
        <f>C12</f>
        <v>25.4</v>
      </c>
      <c r="P13" s="54">
        <f>E12</f>
        <v>12.7</v>
      </c>
      <c r="Q13" s="55" t="str">
        <f t="shared" ref="Q13:Q39" si="4">Q10</f>
        <v>Fuselage</v>
      </c>
      <c r="R13" s="56">
        <f>L12</f>
        <v>9.15</v>
      </c>
      <c r="S13" s="56"/>
      <c r="T13" s="57"/>
      <c r="U13" s="58">
        <f t="shared" si="2"/>
        <v>0</v>
      </c>
    </row>
    <row r="14" spans="1:21" x14ac:dyDescent="0.2">
      <c r="A14" s="59"/>
      <c r="B14" s="92">
        <v>2</v>
      </c>
      <c r="C14" s="105">
        <v>19.05</v>
      </c>
      <c r="D14" s="41" t="s">
        <v>0</v>
      </c>
      <c r="E14" s="111">
        <v>50.8</v>
      </c>
      <c r="F14" s="8" t="s">
        <v>0</v>
      </c>
      <c r="G14" s="5">
        <v>610</v>
      </c>
      <c r="H14" s="5">
        <v>1600</v>
      </c>
      <c r="I14" s="5">
        <f t="shared" si="0"/>
        <v>1.22</v>
      </c>
      <c r="J14" s="5">
        <v>0</v>
      </c>
      <c r="K14" s="5">
        <f t="shared" si="3"/>
        <v>0</v>
      </c>
      <c r="L14" s="117">
        <f>SUM(K14)</f>
        <v>0</v>
      </c>
      <c r="M14" s="119"/>
      <c r="O14" s="59"/>
      <c r="P14" s="8"/>
      <c r="Q14" s="8" t="str">
        <f t="shared" si="4"/>
        <v>Tail</v>
      </c>
      <c r="R14" s="37">
        <v>0</v>
      </c>
      <c r="S14" s="37"/>
      <c r="T14" s="52"/>
      <c r="U14" s="60">
        <f t="shared" si="2"/>
        <v>0</v>
      </c>
    </row>
    <row r="15" spans="1:21" ht="13.5" thickBot="1" x14ac:dyDescent="0.25">
      <c r="A15" s="59"/>
      <c r="B15" s="92">
        <v>1</v>
      </c>
      <c r="C15" s="105">
        <v>19.05</v>
      </c>
      <c r="D15" s="43" t="s">
        <v>0</v>
      </c>
      <c r="E15" s="111">
        <v>19.05</v>
      </c>
      <c r="F15" s="8" t="s">
        <v>0</v>
      </c>
      <c r="G15" s="5">
        <v>610</v>
      </c>
      <c r="H15" s="5">
        <v>1600</v>
      </c>
      <c r="I15" s="5">
        <f t="shared" si="0"/>
        <v>0.61</v>
      </c>
      <c r="J15" s="5">
        <v>1</v>
      </c>
      <c r="K15" s="5">
        <f t="shared" si="3"/>
        <v>0.61</v>
      </c>
      <c r="L15" s="117">
        <f>SUM(K15)</f>
        <v>0.61</v>
      </c>
      <c r="M15" s="120"/>
      <c r="O15" s="66"/>
      <c r="P15" s="67"/>
      <c r="Q15" s="67" t="str">
        <f t="shared" si="4"/>
        <v>Wing</v>
      </c>
      <c r="R15" s="68">
        <v>0</v>
      </c>
      <c r="S15" s="68">
        <f>SUM(R13:R15)</f>
        <v>9.15</v>
      </c>
      <c r="T15" s="69"/>
      <c r="U15" s="70">
        <f t="shared" si="2"/>
        <v>0</v>
      </c>
    </row>
    <row r="16" spans="1:21" x14ac:dyDescent="0.2">
      <c r="A16" s="59"/>
      <c r="B16" s="38"/>
      <c r="C16" s="39"/>
      <c r="D16" s="20"/>
      <c r="E16" s="38"/>
      <c r="F16" s="22"/>
      <c r="G16" s="6"/>
      <c r="H16" s="6"/>
      <c r="I16" s="5"/>
      <c r="J16" s="6"/>
      <c r="K16" s="6"/>
      <c r="L16" s="6"/>
      <c r="M16" s="17"/>
      <c r="O16" s="53">
        <f>C13</f>
        <v>16</v>
      </c>
      <c r="P16" s="54">
        <f>E13</f>
        <v>25.4</v>
      </c>
      <c r="Q16" s="55" t="str">
        <f t="shared" si="4"/>
        <v>Fuselage</v>
      </c>
      <c r="R16" s="56">
        <f>L13</f>
        <v>1.53</v>
      </c>
      <c r="S16" s="56"/>
      <c r="T16" s="57"/>
      <c r="U16" s="58">
        <f t="shared" si="2"/>
        <v>0</v>
      </c>
    </row>
    <row r="17" spans="1:21" ht="13.5" thickBot="1" x14ac:dyDescent="0.25">
      <c r="A17" s="59"/>
      <c r="B17" s="38"/>
      <c r="C17" s="39"/>
      <c r="D17" s="20"/>
      <c r="E17" s="38"/>
      <c r="F17" s="22"/>
      <c r="G17" s="6"/>
      <c r="H17" s="6"/>
      <c r="I17" s="5"/>
      <c r="J17" s="6"/>
      <c r="K17" s="6"/>
      <c r="L17" s="6"/>
      <c r="M17" s="15"/>
      <c r="O17" s="59"/>
      <c r="P17" s="8"/>
      <c r="Q17" s="8" t="str">
        <f t="shared" si="4"/>
        <v>Tail</v>
      </c>
      <c r="R17" s="37">
        <v>0</v>
      </c>
      <c r="S17" s="37"/>
      <c r="T17" s="52"/>
      <c r="U17" s="60">
        <f t="shared" si="2"/>
        <v>0</v>
      </c>
    </row>
    <row r="18" spans="1:21" ht="13.5" thickBot="1" x14ac:dyDescent="0.25">
      <c r="A18" s="59"/>
      <c r="B18" s="92">
        <v>2</v>
      </c>
      <c r="C18" s="103">
        <v>25.4</v>
      </c>
      <c r="D18" s="41" t="s">
        <v>0</v>
      </c>
      <c r="E18" s="111">
        <v>25.4</v>
      </c>
      <c r="F18" s="8" t="s">
        <v>0</v>
      </c>
      <c r="G18" s="5">
        <v>2440</v>
      </c>
      <c r="H18" s="5">
        <v>2500</v>
      </c>
      <c r="I18" s="5">
        <f t="shared" si="0"/>
        <v>4.88</v>
      </c>
      <c r="J18" s="5">
        <v>0</v>
      </c>
      <c r="K18" s="5">
        <f>J18*I18</f>
        <v>0</v>
      </c>
      <c r="L18" s="6"/>
      <c r="M18" s="118" t="s">
        <v>7</v>
      </c>
      <c r="O18" s="61"/>
      <c r="P18" s="62"/>
      <c r="Q18" s="62" t="str">
        <f t="shared" si="4"/>
        <v>Wing</v>
      </c>
      <c r="R18" s="63">
        <v>0</v>
      </c>
      <c r="S18" s="63">
        <f>SUM(R16:R18)</f>
        <v>1.53</v>
      </c>
      <c r="T18" s="64"/>
      <c r="U18" s="65">
        <f t="shared" si="2"/>
        <v>0</v>
      </c>
    </row>
    <row r="19" spans="1:21" x14ac:dyDescent="0.2">
      <c r="A19" s="59"/>
      <c r="B19" s="92">
        <v>2</v>
      </c>
      <c r="C19" s="104">
        <v>25.4</v>
      </c>
      <c r="D19" s="8" t="s">
        <v>0</v>
      </c>
      <c r="E19" s="113">
        <v>25.4</v>
      </c>
      <c r="F19" s="8" t="s">
        <v>0</v>
      </c>
      <c r="G19" s="5">
        <v>1530</v>
      </c>
      <c r="H19" s="5">
        <v>1600</v>
      </c>
      <c r="I19" s="5">
        <f t="shared" si="0"/>
        <v>3.06</v>
      </c>
      <c r="J19" s="5">
        <v>0</v>
      </c>
      <c r="K19" s="5">
        <f t="shared" ref="K19:K26" si="5">J19*I19</f>
        <v>0</v>
      </c>
      <c r="L19" s="6"/>
      <c r="M19" s="119"/>
      <c r="O19" s="53">
        <f>C14</f>
        <v>19.05</v>
      </c>
      <c r="P19" s="54">
        <f>E14</f>
        <v>50.8</v>
      </c>
      <c r="Q19" s="55" t="str">
        <f t="shared" si="4"/>
        <v>Fuselage</v>
      </c>
      <c r="R19" s="56">
        <f>L14</f>
        <v>0</v>
      </c>
      <c r="S19" s="56"/>
      <c r="T19" s="57"/>
      <c r="U19" s="58">
        <f t="shared" si="2"/>
        <v>0</v>
      </c>
    </row>
    <row r="20" spans="1:21" x14ac:dyDescent="0.2">
      <c r="A20" s="59"/>
      <c r="B20" s="92">
        <v>1</v>
      </c>
      <c r="C20" s="104">
        <v>25.4</v>
      </c>
      <c r="D20" s="8" t="s">
        <v>0</v>
      </c>
      <c r="E20" s="113">
        <v>25.4</v>
      </c>
      <c r="F20" s="8" t="s">
        <v>0</v>
      </c>
      <c r="G20" s="5">
        <v>2140</v>
      </c>
      <c r="H20" s="5">
        <v>2500</v>
      </c>
      <c r="I20" s="5">
        <f t="shared" si="0"/>
        <v>2.14</v>
      </c>
      <c r="J20" s="5">
        <v>0</v>
      </c>
      <c r="K20" s="5">
        <f t="shared" si="5"/>
        <v>0</v>
      </c>
      <c r="L20" s="6"/>
      <c r="M20" s="119"/>
      <c r="O20" s="59"/>
      <c r="P20" s="8"/>
      <c r="Q20" s="8" t="str">
        <f t="shared" si="4"/>
        <v>Tail</v>
      </c>
      <c r="R20" s="37">
        <v>0</v>
      </c>
      <c r="S20" s="37"/>
      <c r="T20" s="52"/>
      <c r="U20" s="60">
        <f t="shared" si="2"/>
        <v>0</v>
      </c>
    </row>
    <row r="21" spans="1:21" ht="13.5" thickBot="1" x14ac:dyDescent="0.25">
      <c r="A21" s="59"/>
      <c r="B21" s="92">
        <v>1</v>
      </c>
      <c r="C21" s="103">
        <v>25.4</v>
      </c>
      <c r="D21" s="8" t="s">
        <v>0</v>
      </c>
      <c r="E21" s="113">
        <v>25.4</v>
      </c>
      <c r="F21" s="8" t="s">
        <v>0</v>
      </c>
      <c r="G21" s="5">
        <v>1830</v>
      </c>
      <c r="H21" s="5">
        <v>2000</v>
      </c>
      <c r="I21" s="5">
        <f t="shared" si="0"/>
        <v>1.83</v>
      </c>
      <c r="J21" s="5">
        <v>0</v>
      </c>
      <c r="K21" s="5">
        <f t="shared" si="5"/>
        <v>0</v>
      </c>
      <c r="L21" s="117">
        <f>SUM(K18:K21)</f>
        <v>0</v>
      </c>
      <c r="M21" s="119"/>
      <c r="O21" s="61"/>
      <c r="P21" s="62"/>
      <c r="Q21" s="62" t="str">
        <f t="shared" si="4"/>
        <v>Wing</v>
      </c>
      <c r="R21" s="63">
        <v>0</v>
      </c>
      <c r="S21" s="63">
        <f>SUM(R19:R21)</f>
        <v>0</v>
      </c>
      <c r="T21" s="64"/>
      <c r="U21" s="65">
        <f t="shared" si="2"/>
        <v>0</v>
      </c>
    </row>
    <row r="22" spans="1:21" x14ac:dyDescent="0.2">
      <c r="A22" s="59"/>
      <c r="B22" s="92">
        <v>4</v>
      </c>
      <c r="C22" s="104">
        <v>25.4</v>
      </c>
      <c r="D22" s="8" t="s">
        <v>0</v>
      </c>
      <c r="E22" s="114">
        <v>19.05</v>
      </c>
      <c r="F22" s="8" t="s">
        <v>0</v>
      </c>
      <c r="G22" s="5">
        <v>2440</v>
      </c>
      <c r="H22" s="5">
        <v>2500</v>
      </c>
      <c r="I22" s="5">
        <f t="shared" si="0"/>
        <v>9.76</v>
      </c>
      <c r="J22" s="5">
        <v>0</v>
      </c>
      <c r="K22" s="5">
        <f t="shared" si="5"/>
        <v>0</v>
      </c>
      <c r="L22" s="117">
        <f>SUM(K22)</f>
        <v>0</v>
      </c>
      <c r="M22" s="119"/>
      <c r="O22" s="53">
        <f>C15</f>
        <v>19.05</v>
      </c>
      <c r="P22" s="54">
        <f>E15</f>
        <v>19.05</v>
      </c>
      <c r="Q22" s="55" t="str">
        <f t="shared" si="4"/>
        <v>Fuselage</v>
      </c>
      <c r="R22" s="56">
        <f>L15</f>
        <v>0.61</v>
      </c>
      <c r="S22" s="56"/>
      <c r="T22" s="57"/>
      <c r="U22" s="58">
        <f t="shared" si="2"/>
        <v>0</v>
      </c>
    </row>
    <row r="23" spans="1:21" x14ac:dyDescent="0.2">
      <c r="A23" s="59"/>
      <c r="B23" s="92">
        <v>2</v>
      </c>
      <c r="C23" s="106">
        <v>19.05</v>
      </c>
      <c r="D23" s="44" t="s">
        <v>0</v>
      </c>
      <c r="E23" s="112">
        <v>12.7</v>
      </c>
      <c r="F23" s="8" t="s">
        <v>0</v>
      </c>
      <c r="G23" s="5">
        <v>1530</v>
      </c>
      <c r="H23" s="5">
        <v>1600</v>
      </c>
      <c r="I23" s="5">
        <f t="shared" si="0"/>
        <v>3.06</v>
      </c>
      <c r="J23" s="5">
        <v>0</v>
      </c>
      <c r="K23" s="5">
        <f t="shared" si="5"/>
        <v>0</v>
      </c>
      <c r="L23" s="117">
        <f t="shared" ref="L23:L24" si="6">SUM(K23)</f>
        <v>0</v>
      </c>
      <c r="M23" s="119"/>
      <c r="O23" s="59"/>
      <c r="P23" s="8"/>
      <c r="Q23" s="8" t="str">
        <f t="shared" si="4"/>
        <v>Tail</v>
      </c>
      <c r="R23" s="37">
        <v>0</v>
      </c>
      <c r="S23" s="37"/>
      <c r="T23" s="52"/>
      <c r="U23" s="60">
        <f t="shared" si="2"/>
        <v>0</v>
      </c>
    </row>
    <row r="24" spans="1:21" ht="13.5" thickBot="1" x14ac:dyDescent="0.25">
      <c r="A24" s="59"/>
      <c r="B24" s="92">
        <v>1</v>
      </c>
      <c r="C24" s="110">
        <v>16</v>
      </c>
      <c r="D24" s="44" t="s">
        <v>0</v>
      </c>
      <c r="E24" s="112">
        <v>32</v>
      </c>
      <c r="F24" s="8" t="s">
        <v>0</v>
      </c>
      <c r="G24" s="5">
        <v>2742</v>
      </c>
      <c r="H24" s="5">
        <v>2800</v>
      </c>
      <c r="I24" s="5">
        <f t="shared" si="0"/>
        <v>2.742</v>
      </c>
      <c r="J24" s="5">
        <v>0</v>
      </c>
      <c r="K24" s="5">
        <f t="shared" si="5"/>
        <v>0</v>
      </c>
      <c r="L24" s="117">
        <f t="shared" si="6"/>
        <v>0</v>
      </c>
      <c r="M24" s="119"/>
      <c r="O24" s="61"/>
      <c r="P24" s="62"/>
      <c r="Q24" s="62" t="str">
        <f t="shared" si="4"/>
        <v>Wing</v>
      </c>
      <c r="R24" s="63">
        <f>L44</f>
        <v>9.18</v>
      </c>
      <c r="S24" s="63">
        <f>SUM(R22:R24)</f>
        <v>9.7899999999999991</v>
      </c>
      <c r="T24" s="64"/>
      <c r="U24" s="65">
        <f t="shared" si="2"/>
        <v>0</v>
      </c>
    </row>
    <row r="25" spans="1:21" x14ac:dyDescent="0.2">
      <c r="A25" s="59"/>
      <c r="B25" s="92">
        <v>7</v>
      </c>
      <c r="C25" s="108">
        <v>12.7</v>
      </c>
      <c r="D25" s="44" t="s">
        <v>0</v>
      </c>
      <c r="E25" s="112">
        <v>4.8499999999999996</v>
      </c>
      <c r="F25" s="8" t="s">
        <v>0</v>
      </c>
      <c r="G25" s="5">
        <v>1830</v>
      </c>
      <c r="H25" s="5">
        <v>2400</v>
      </c>
      <c r="I25" s="5">
        <f t="shared" si="0"/>
        <v>12.81</v>
      </c>
      <c r="J25" s="5">
        <v>0</v>
      </c>
      <c r="K25" s="5">
        <f t="shared" si="5"/>
        <v>0</v>
      </c>
      <c r="L25" s="46"/>
      <c r="M25" s="119"/>
      <c r="O25" s="53">
        <f>C23</f>
        <v>19.05</v>
      </c>
      <c r="P25" s="54">
        <f>E23</f>
        <v>12.7</v>
      </c>
      <c r="Q25" s="55" t="str">
        <f t="shared" si="4"/>
        <v>Fuselage</v>
      </c>
      <c r="R25" s="56">
        <v>0</v>
      </c>
      <c r="S25" s="56"/>
      <c r="T25" s="57"/>
      <c r="U25" s="58">
        <f t="shared" si="2"/>
        <v>0</v>
      </c>
    </row>
    <row r="26" spans="1:21" ht="13.5" thickBot="1" x14ac:dyDescent="0.25">
      <c r="A26" s="59"/>
      <c r="B26" s="92">
        <v>7</v>
      </c>
      <c r="C26" s="109">
        <v>12.7</v>
      </c>
      <c r="D26" s="8" t="s">
        <v>0</v>
      </c>
      <c r="E26" s="113">
        <v>4.8499999999999996</v>
      </c>
      <c r="F26" s="8" t="s">
        <v>0</v>
      </c>
      <c r="G26" s="5">
        <v>1220</v>
      </c>
      <c r="H26" s="5">
        <v>2400</v>
      </c>
      <c r="I26" s="5">
        <f t="shared" si="0"/>
        <v>8.5399999999999991</v>
      </c>
      <c r="J26" s="5">
        <v>0</v>
      </c>
      <c r="K26" s="5">
        <f t="shared" si="5"/>
        <v>0</v>
      </c>
      <c r="L26" s="117">
        <f>SUM(K25:K26)</f>
        <v>0</v>
      </c>
      <c r="M26" s="120"/>
      <c r="O26" s="59"/>
      <c r="P26" s="8"/>
      <c r="Q26" s="8" t="str">
        <f t="shared" si="4"/>
        <v>Tail</v>
      </c>
      <c r="R26" s="37">
        <f>L23</f>
        <v>0</v>
      </c>
      <c r="S26" s="37"/>
      <c r="T26" s="52"/>
      <c r="U26" s="60">
        <f t="shared" si="2"/>
        <v>0</v>
      </c>
    </row>
    <row r="27" spans="1:21" ht="13.5" thickBot="1" x14ac:dyDescent="0.25">
      <c r="A27" s="59"/>
      <c r="B27" s="38"/>
      <c r="C27" s="39"/>
      <c r="D27" s="22"/>
      <c r="E27" s="38"/>
      <c r="F27" s="22"/>
      <c r="G27" s="6"/>
      <c r="H27" s="6"/>
      <c r="I27" s="5"/>
      <c r="J27" s="6"/>
      <c r="K27" s="6"/>
      <c r="L27" s="6"/>
      <c r="M27" s="17"/>
      <c r="O27" s="61"/>
      <c r="P27" s="62"/>
      <c r="Q27" s="62" t="str">
        <f t="shared" si="4"/>
        <v>Wing</v>
      </c>
      <c r="R27" s="63">
        <v>0</v>
      </c>
      <c r="S27" s="63">
        <f>SUM(R25:R27)</f>
        <v>0</v>
      </c>
      <c r="T27" s="64"/>
      <c r="U27" s="65">
        <f t="shared" si="2"/>
        <v>0</v>
      </c>
    </row>
    <row r="28" spans="1:21" ht="13.5" thickBot="1" x14ac:dyDescent="0.25">
      <c r="A28" s="59"/>
      <c r="B28" s="38"/>
      <c r="C28" s="39"/>
      <c r="D28" s="22"/>
      <c r="E28" s="38"/>
      <c r="F28" s="22"/>
      <c r="G28" s="6"/>
      <c r="H28" s="6"/>
      <c r="I28" s="5"/>
      <c r="J28" s="6"/>
      <c r="K28" s="6"/>
      <c r="L28" s="6"/>
      <c r="M28" s="15"/>
      <c r="O28" s="53">
        <f>C24</f>
        <v>16</v>
      </c>
      <c r="P28" s="54">
        <f>E24</f>
        <v>32</v>
      </c>
      <c r="Q28" s="55" t="str">
        <f t="shared" si="4"/>
        <v>Fuselage</v>
      </c>
      <c r="R28" s="56">
        <v>0</v>
      </c>
      <c r="S28" s="56"/>
      <c r="T28" s="57"/>
      <c r="U28" s="58">
        <f t="shared" si="2"/>
        <v>0</v>
      </c>
    </row>
    <row r="29" spans="1:21" x14ac:dyDescent="0.2">
      <c r="A29" s="102" t="s">
        <v>28</v>
      </c>
      <c r="B29" s="92">
        <v>4</v>
      </c>
      <c r="C29" s="104">
        <v>25.4</v>
      </c>
      <c r="D29" s="41" t="s">
        <v>0</v>
      </c>
      <c r="E29" s="42">
        <v>120.7</v>
      </c>
      <c r="F29" s="8" t="s">
        <v>0</v>
      </c>
      <c r="G29" s="5">
        <v>4268</v>
      </c>
      <c r="H29" s="5">
        <v>4300</v>
      </c>
      <c r="I29" s="5">
        <f t="shared" si="0"/>
        <v>17.071999999999999</v>
      </c>
      <c r="J29" s="5">
        <v>0</v>
      </c>
      <c r="K29" s="5">
        <f>I29*J29</f>
        <v>0</v>
      </c>
      <c r="L29" s="117">
        <f t="shared" ref="L29:L30" si="7">SUM(K29)</f>
        <v>0</v>
      </c>
      <c r="M29" s="122" t="s">
        <v>9</v>
      </c>
      <c r="O29" s="59"/>
      <c r="P29" s="8"/>
      <c r="Q29" s="8" t="str">
        <f t="shared" si="4"/>
        <v>Tail</v>
      </c>
      <c r="R29" s="37">
        <f>L24</f>
        <v>0</v>
      </c>
      <c r="S29" s="37"/>
      <c r="T29" s="52"/>
      <c r="U29" s="60">
        <f t="shared" si="2"/>
        <v>0</v>
      </c>
    </row>
    <row r="30" spans="1:21" ht="13.5" thickBot="1" x14ac:dyDescent="0.25">
      <c r="A30" s="102" t="s">
        <v>29</v>
      </c>
      <c r="B30" s="92">
        <v>2</v>
      </c>
      <c r="C30" s="104">
        <v>25.4</v>
      </c>
      <c r="D30" s="44" t="s">
        <v>0</v>
      </c>
      <c r="E30" s="45">
        <v>120.7</v>
      </c>
      <c r="F30" s="8" t="s">
        <v>0</v>
      </c>
      <c r="G30" s="5">
        <v>915</v>
      </c>
      <c r="H30" s="5">
        <v>1000</v>
      </c>
      <c r="I30" s="5">
        <f t="shared" si="0"/>
        <v>1.83</v>
      </c>
      <c r="J30" s="5">
        <v>0</v>
      </c>
      <c r="K30" s="5">
        <f t="shared" ref="K30:K46" si="8">I30*J30</f>
        <v>0</v>
      </c>
      <c r="L30" s="117">
        <f t="shared" si="7"/>
        <v>0</v>
      </c>
      <c r="M30" s="123"/>
      <c r="O30" s="61"/>
      <c r="P30" s="62"/>
      <c r="Q30" s="62" t="str">
        <f t="shared" si="4"/>
        <v>Wing</v>
      </c>
      <c r="R30" s="63">
        <v>0</v>
      </c>
      <c r="S30" s="63">
        <f>SUM(R28:R30)</f>
        <v>0</v>
      </c>
      <c r="T30" s="64"/>
      <c r="U30" s="65">
        <f t="shared" si="2"/>
        <v>0</v>
      </c>
    </row>
    <row r="31" spans="1:21" x14ac:dyDescent="0.2">
      <c r="A31" s="59" t="s">
        <v>30</v>
      </c>
      <c r="B31" s="92">
        <v>4</v>
      </c>
      <c r="C31" s="108">
        <v>12.7</v>
      </c>
      <c r="D31" s="41" t="s">
        <v>0</v>
      </c>
      <c r="E31" s="42">
        <v>76.2</v>
      </c>
      <c r="F31" s="8" t="s">
        <v>0</v>
      </c>
      <c r="G31" s="5">
        <v>2140</v>
      </c>
      <c r="H31" s="5">
        <v>2500</v>
      </c>
      <c r="I31" s="5">
        <f t="shared" si="0"/>
        <v>8.56</v>
      </c>
      <c r="J31" s="5">
        <v>1</v>
      </c>
      <c r="K31" s="5">
        <f t="shared" si="8"/>
        <v>8.56</v>
      </c>
      <c r="L31" s="121">
        <f t="shared" ref="L31:L46" si="9">SUM(I31)</f>
        <v>8.56</v>
      </c>
      <c r="M31" s="123"/>
      <c r="O31" s="53">
        <f>C25</f>
        <v>12.7</v>
      </c>
      <c r="P31" s="54">
        <f>E25</f>
        <v>4.8499999999999996</v>
      </c>
      <c r="Q31" s="55" t="str">
        <f t="shared" si="4"/>
        <v>Fuselage</v>
      </c>
      <c r="R31" s="56">
        <v>0</v>
      </c>
      <c r="S31" s="56"/>
      <c r="T31" s="57"/>
      <c r="U31" s="58">
        <f t="shared" si="2"/>
        <v>0</v>
      </c>
    </row>
    <row r="32" spans="1:21" x14ac:dyDescent="0.2">
      <c r="A32" s="59" t="s">
        <v>40</v>
      </c>
      <c r="B32" s="92">
        <v>4</v>
      </c>
      <c r="C32" s="107">
        <v>22</v>
      </c>
      <c r="D32" s="41" t="s">
        <v>0</v>
      </c>
      <c r="E32" s="40">
        <v>19.5</v>
      </c>
      <c r="F32" s="8" t="s">
        <v>0</v>
      </c>
      <c r="G32" s="5">
        <v>4268</v>
      </c>
      <c r="H32" s="5">
        <v>4300</v>
      </c>
      <c r="I32" s="5">
        <f t="shared" ref="I32:I34" si="10">SUM(B32)*G32/1000</f>
        <v>17.071999999999999</v>
      </c>
      <c r="J32" s="5">
        <v>1</v>
      </c>
      <c r="K32" s="5">
        <f t="shared" ref="K32:K34" si="11">I32*J32</f>
        <v>17.071999999999999</v>
      </c>
      <c r="L32" s="46"/>
      <c r="M32" s="123"/>
      <c r="O32" s="59"/>
      <c r="P32" s="8"/>
      <c r="Q32" s="8" t="str">
        <f t="shared" si="4"/>
        <v>Tail</v>
      </c>
      <c r="R32" s="37">
        <f>L26</f>
        <v>0</v>
      </c>
      <c r="S32" s="37"/>
      <c r="T32" s="52"/>
      <c r="U32" s="60">
        <f t="shared" si="2"/>
        <v>0</v>
      </c>
    </row>
    <row r="33" spans="1:21" ht="13.5" thickBot="1" x14ac:dyDescent="0.25">
      <c r="A33" s="59"/>
      <c r="B33" s="92">
        <v>2</v>
      </c>
      <c r="C33" s="107">
        <v>22</v>
      </c>
      <c r="D33" s="41" t="s">
        <v>0</v>
      </c>
      <c r="E33" s="40">
        <v>19.5</v>
      </c>
      <c r="F33" s="8" t="s">
        <v>0</v>
      </c>
      <c r="G33" s="5">
        <v>915</v>
      </c>
      <c r="H33" s="5">
        <v>1000</v>
      </c>
      <c r="I33" s="5">
        <f t="shared" ref="I33" si="12">SUM(B33)*G33/1000</f>
        <v>1.83</v>
      </c>
      <c r="J33" s="5">
        <v>1</v>
      </c>
      <c r="K33" s="5">
        <f t="shared" ref="K33" si="13">I33*J33</f>
        <v>1.83</v>
      </c>
      <c r="L33" s="117">
        <f>SUM(K32:K33)</f>
        <v>18.902000000000001</v>
      </c>
      <c r="M33" s="123"/>
      <c r="O33" s="61"/>
      <c r="P33" s="62"/>
      <c r="Q33" s="62" t="str">
        <f t="shared" si="4"/>
        <v>Wing</v>
      </c>
      <c r="R33" s="63">
        <v>0</v>
      </c>
      <c r="S33" s="63">
        <f>SUM(R31:R33)</f>
        <v>0</v>
      </c>
      <c r="T33" s="64"/>
      <c r="U33" s="65">
        <f t="shared" si="2"/>
        <v>0</v>
      </c>
    </row>
    <row r="34" spans="1:21" x14ac:dyDescent="0.2">
      <c r="A34" s="59" t="s">
        <v>39</v>
      </c>
      <c r="B34" s="92">
        <v>4</v>
      </c>
      <c r="C34" s="107">
        <v>22</v>
      </c>
      <c r="D34" s="41" t="s">
        <v>0</v>
      </c>
      <c r="E34" s="40">
        <v>34</v>
      </c>
      <c r="F34" s="8" t="s">
        <v>0</v>
      </c>
      <c r="G34" s="5">
        <v>4268</v>
      </c>
      <c r="H34" s="5">
        <v>4300</v>
      </c>
      <c r="I34" s="5">
        <f t="shared" si="10"/>
        <v>17.071999999999999</v>
      </c>
      <c r="J34" s="5">
        <v>1</v>
      </c>
      <c r="K34" s="5">
        <f t="shared" si="11"/>
        <v>17.071999999999999</v>
      </c>
      <c r="L34" s="46"/>
      <c r="M34" s="123"/>
      <c r="O34" s="53">
        <f>C29</f>
        <v>25.4</v>
      </c>
      <c r="P34" s="54">
        <f>E29</f>
        <v>120.7</v>
      </c>
      <c r="Q34" s="55" t="str">
        <f t="shared" si="4"/>
        <v>Fuselage</v>
      </c>
      <c r="R34" s="56">
        <v>0</v>
      </c>
      <c r="S34" s="56"/>
      <c r="T34" s="57"/>
      <c r="U34" s="58">
        <f t="shared" si="2"/>
        <v>0</v>
      </c>
    </row>
    <row r="35" spans="1:21" x14ac:dyDescent="0.2">
      <c r="A35" s="59"/>
      <c r="B35" s="92">
        <v>2</v>
      </c>
      <c r="C35" s="107">
        <v>22</v>
      </c>
      <c r="D35" s="41" t="s">
        <v>0</v>
      </c>
      <c r="E35" s="40">
        <v>34</v>
      </c>
      <c r="F35" s="8" t="s">
        <v>0</v>
      </c>
      <c r="G35" s="5">
        <v>915</v>
      </c>
      <c r="H35" s="5">
        <v>1000</v>
      </c>
      <c r="I35" s="5">
        <f t="shared" ref="I35" si="14">SUM(B35)*G35/1000</f>
        <v>1.83</v>
      </c>
      <c r="J35" s="5">
        <v>1</v>
      </c>
      <c r="K35" s="5">
        <f t="shared" ref="K35" si="15">I35*J35</f>
        <v>1.83</v>
      </c>
      <c r="L35" s="117">
        <f>SUM(K34:K35)</f>
        <v>18.902000000000001</v>
      </c>
      <c r="M35" s="123"/>
      <c r="O35" s="59"/>
      <c r="P35" s="8"/>
      <c r="Q35" s="8" t="str">
        <f t="shared" si="4"/>
        <v>Tail</v>
      </c>
      <c r="R35" s="37">
        <v>0</v>
      </c>
      <c r="S35" s="37"/>
      <c r="T35" s="52"/>
      <c r="U35" s="60">
        <f t="shared" si="2"/>
        <v>0</v>
      </c>
    </row>
    <row r="36" spans="1:21" ht="13.5" thickBot="1" x14ac:dyDescent="0.25">
      <c r="A36" s="59" t="s">
        <v>41</v>
      </c>
      <c r="B36" s="92">
        <v>1</v>
      </c>
      <c r="C36" s="107">
        <v>22</v>
      </c>
      <c r="D36" s="41" t="s">
        <v>0</v>
      </c>
      <c r="E36" s="42">
        <v>80</v>
      </c>
      <c r="F36" s="8" t="s">
        <v>0</v>
      </c>
      <c r="G36" s="5">
        <v>2200</v>
      </c>
      <c r="H36" s="5"/>
      <c r="I36" s="5">
        <f t="shared" ref="I36:I37" si="16">SUM(B36)*G36/1000</f>
        <v>2.2000000000000002</v>
      </c>
      <c r="J36" s="5">
        <v>1</v>
      </c>
      <c r="K36" s="5">
        <f t="shared" ref="K36:K37" si="17">I36*J36</f>
        <v>2.2000000000000002</v>
      </c>
      <c r="L36" s="121">
        <f t="shared" ref="L36:L37" si="18">SUM(I36)</f>
        <v>2.2000000000000002</v>
      </c>
      <c r="M36" s="123"/>
      <c r="O36" s="61"/>
      <c r="P36" s="62"/>
      <c r="Q36" s="62" t="str">
        <f t="shared" si="4"/>
        <v>Wing</v>
      </c>
      <c r="R36" s="63">
        <f>L29+L30</f>
        <v>0</v>
      </c>
      <c r="S36" s="63">
        <f>SUM(R34:R36)</f>
        <v>0</v>
      </c>
      <c r="T36" s="64"/>
      <c r="U36" s="65">
        <f t="shared" si="2"/>
        <v>0</v>
      </c>
    </row>
    <row r="37" spans="1:21" x14ac:dyDescent="0.2">
      <c r="A37" s="59" t="s">
        <v>42</v>
      </c>
      <c r="B37" s="92">
        <v>1</v>
      </c>
      <c r="C37" s="107">
        <v>22</v>
      </c>
      <c r="D37" s="41" t="s">
        <v>0</v>
      </c>
      <c r="E37" s="42">
        <v>56</v>
      </c>
      <c r="F37" s="8" t="s">
        <v>0</v>
      </c>
      <c r="G37" s="5">
        <v>2200</v>
      </c>
      <c r="H37" s="5"/>
      <c r="I37" s="5">
        <f t="shared" si="16"/>
        <v>2.2000000000000002</v>
      </c>
      <c r="J37" s="5">
        <v>1</v>
      </c>
      <c r="K37" s="5">
        <f t="shared" si="17"/>
        <v>2.2000000000000002</v>
      </c>
      <c r="L37" s="121">
        <f t="shared" si="18"/>
        <v>2.2000000000000002</v>
      </c>
      <c r="M37" s="123"/>
      <c r="O37" s="53">
        <f>C31</f>
        <v>12.7</v>
      </c>
      <c r="P37" s="54">
        <f>E31</f>
        <v>76.2</v>
      </c>
      <c r="Q37" s="55" t="str">
        <f t="shared" si="4"/>
        <v>Fuselage</v>
      </c>
      <c r="R37" s="56">
        <v>0</v>
      </c>
      <c r="S37" s="56"/>
      <c r="T37" s="57"/>
      <c r="U37" s="58">
        <f t="shared" si="2"/>
        <v>0</v>
      </c>
    </row>
    <row r="38" spans="1:21" x14ac:dyDescent="0.2">
      <c r="A38" s="59"/>
      <c r="B38" s="92"/>
      <c r="C38" s="40"/>
      <c r="D38" s="41"/>
      <c r="E38" s="42"/>
      <c r="F38" s="8"/>
      <c r="G38" s="5"/>
      <c r="H38" s="5"/>
      <c r="I38" s="5"/>
      <c r="J38" s="5"/>
      <c r="K38" s="5"/>
      <c r="L38" s="121"/>
      <c r="M38" s="123"/>
      <c r="O38" s="59"/>
      <c r="P38" s="8"/>
      <c r="Q38" s="8" t="str">
        <f t="shared" si="4"/>
        <v>Tail</v>
      </c>
      <c r="R38" s="37">
        <v>0</v>
      </c>
      <c r="S38" s="37"/>
      <c r="T38" s="52"/>
      <c r="U38" s="60">
        <f t="shared" si="2"/>
        <v>0</v>
      </c>
    </row>
    <row r="39" spans="1:21" ht="13.5" thickBot="1" x14ac:dyDescent="0.25">
      <c r="A39" s="59" t="s">
        <v>32</v>
      </c>
      <c r="B39" s="92">
        <v>2</v>
      </c>
      <c r="C39" s="110">
        <v>16</v>
      </c>
      <c r="D39" s="44" t="s">
        <v>0</v>
      </c>
      <c r="E39" s="45">
        <v>32</v>
      </c>
      <c r="F39" s="8" t="s">
        <v>0</v>
      </c>
      <c r="G39" s="5">
        <v>4268</v>
      </c>
      <c r="H39" s="5">
        <v>4300</v>
      </c>
      <c r="I39" s="5">
        <f t="shared" ref="I39" si="19">SUM(B39)*G39/1000</f>
        <v>8.5359999999999996</v>
      </c>
      <c r="J39" s="5">
        <v>1</v>
      </c>
      <c r="K39" s="5">
        <f t="shared" ref="K39" si="20">I39*J39</f>
        <v>8.5359999999999996</v>
      </c>
      <c r="L39" s="121">
        <f t="shared" ref="L39" si="21">SUM(I39)</f>
        <v>8.5359999999999996</v>
      </c>
      <c r="M39" s="123"/>
      <c r="O39" s="61"/>
      <c r="P39" s="62"/>
      <c r="Q39" s="62" t="str">
        <f t="shared" si="4"/>
        <v>Wing</v>
      </c>
      <c r="R39" s="63">
        <f>L31</f>
        <v>8.56</v>
      </c>
      <c r="S39" s="63">
        <f>R39</f>
        <v>8.56</v>
      </c>
      <c r="T39" s="64"/>
      <c r="U39" s="65">
        <f t="shared" si="2"/>
        <v>0</v>
      </c>
    </row>
    <row r="40" spans="1:21" ht="13.5" thickBot="1" x14ac:dyDescent="0.25">
      <c r="A40" s="59" t="s">
        <v>33</v>
      </c>
      <c r="B40" s="92">
        <v>2</v>
      </c>
      <c r="C40" s="103" t="s">
        <v>35</v>
      </c>
      <c r="D40" s="41" t="s">
        <v>0</v>
      </c>
      <c r="E40" s="42">
        <v>50</v>
      </c>
      <c r="F40" s="8" t="s">
        <v>0</v>
      </c>
      <c r="G40" s="5">
        <v>4268</v>
      </c>
      <c r="H40" s="5">
        <v>4300</v>
      </c>
      <c r="I40" s="5">
        <f t="shared" ref="I40:I41" si="22">SUM(B40)*G40/1000</f>
        <v>8.5359999999999996</v>
      </c>
      <c r="J40" s="5">
        <v>1</v>
      </c>
      <c r="K40" s="5">
        <f t="shared" ref="K40:K41" si="23">I40*J40</f>
        <v>8.5359999999999996</v>
      </c>
      <c r="L40" s="121"/>
      <c r="M40" s="123"/>
      <c r="O40" s="71">
        <f>C43</f>
        <v>12.7</v>
      </c>
      <c r="P40" s="72">
        <f>E43</f>
        <v>38.1</v>
      </c>
      <c r="Q40" s="73" t="s">
        <v>9</v>
      </c>
      <c r="R40" s="74">
        <f>L43</f>
        <v>4.28</v>
      </c>
      <c r="S40" s="74">
        <f>R40</f>
        <v>4.28</v>
      </c>
      <c r="T40" s="75"/>
      <c r="U40" s="76">
        <f t="shared" si="2"/>
        <v>0</v>
      </c>
    </row>
    <row r="41" spans="1:21" ht="13.5" thickBot="1" x14ac:dyDescent="0.25">
      <c r="A41" s="59" t="s">
        <v>34</v>
      </c>
      <c r="B41" s="92">
        <v>1</v>
      </c>
      <c r="C41" s="103" t="s">
        <v>35</v>
      </c>
      <c r="D41" s="41" t="s">
        <v>0</v>
      </c>
      <c r="E41" s="42">
        <v>50</v>
      </c>
      <c r="F41" s="8" t="s">
        <v>0</v>
      </c>
      <c r="G41" s="5">
        <v>915</v>
      </c>
      <c r="H41" s="5">
        <v>1000</v>
      </c>
      <c r="I41" s="5">
        <f t="shared" si="22"/>
        <v>0.91500000000000004</v>
      </c>
      <c r="J41" s="5">
        <v>1</v>
      </c>
      <c r="K41" s="5">
        <f t="shared" si="23"/>
        <v>0.91500000000000004</v>
      </c>
      <c r="L41" s="117">
        <f>SUM(K40:K41)</f>
        <v>9.4510000000000005</v>
      </c>
      <c r="M41" s="123"/>
      <c r="O41" s="71">
        <f>C45</f>
        <v>12.7</v>
      </c>
      <c r="P41" s="72">
        <f>E45</f>
        <v>12.7</v>
      </c>
      <c r="Q41" s="73" t="s">
        <v>9</v>
      </c>
      <c r="R41" s="74">
        <f>L45</f>
        <v>8.56</v>
      </c>
      <c r="S41" s="74">
        <f>R41</f>
        <v>8.56</v>
      </c>
      <c r="T41" s="75"/>
      <c r="U41" s="76">
        <f t="shared" si="2"/>
        <v>0</v>
      </c>
    </row>
    <row r="42" spans="1:21" ht="13.5" thickBot="1" x14ac:dyDescent="0.25">
      <c r="A42" s="59"/>
      <c r="B42" s="92"/>
      <c r="C42" s="40"/>
      <c r="D42" s="41"/>
      <c r="E42" s="42"/>
      <c r="F42" s="8"/>
      <c r="G42" s="5"/>
      <c r="H42" s="5"/>
      <c r="I42" s="5"/>
      <c r="J42" s="5"/>
      <c r="K42" s="5"/>
      <c r="L42" s="121"/>
      <c r="M42" s="123"/>
      <c r="O42" s="71">
        <f>C46</f>
        <v>12.7</v>
      </c>
      <c r="P42" s="72">
        <f>E46</f>
        <v>6.35</v>
      </c>
      <c r="Q42" s="73" t="s">
        <v>9</v>
      </c>
      <c r="R42" s="74">
        <f>L46</f>
        <v>152.4</v>
      </c>
      <c r="S42" s="74">
        <f>R42</f>
        <v>152.4</v>
      </c>
      <c r="T42" s="75"/>
      <c r="U42" s="76">
        <f t="shared" si="2"/>
        <v>0</v>
      </c>
    </row>
    <row r="43" spans="1:21" ht="13.5" thickBot="1" x14ac:dyDescent="0.25">
      <c r="A43" s="59" t="s">
        <v>38</v>
      </c>
      <c r="B43" s="92">
        <v>2</v>
      </c>
      <c r="C43" s="108">
        <v>12.7</v>
      </c>
      <c r="D43" s="41" t="s">
        <v>0</v>
      </c>
      <c r="E43" s="111">
        <v>38.1</v>
      </c>
      <c r="F43" s="8" t="s">
        <v>0</v>
      </c>
      <c r="G43" s="5">
        <v>2140</v>
      </c>
      <c r="H43" s="5">
        <v>2400</v>
      </c>
      <c r="I43" s="5">
        <f t="shared" si="0"/>
        <v>4.28</v>
      </c>
      <c r="J43" s="5">
        <v>1</v>
      </c>
      <c r="K43" s="5">
        <f t="shared" si="8"/>
        <v>4.28</v>
      </c>
      <c r="L43" s="121">
        <f t="shared" si="9"/>
        <v>4.28</v>
      </c>
      <c r="M43" s="123"/>
      <c r="O43" s="77"/>
      <c r="P43" s="78"/>
      <c r="Q43" s="78"/>
      <c r="R43" s="79"/>
      <c r="S43" s="79"/>
      <c r="T43" s="80"/>
      <c r="U43" s="81">
        <f>SUM(U6:U42)</f>
        <v>0</v>
      </c>
    </row>
    <row r="44" spans="1:21" x14ac:dyDescent="0.2">
      <c r="A44" s="59" t="s">
        <v>36</v>
      </c>
      <c r="B44" s="92">
        <v>6</v>
      </c>
      <c r="C44" s="106">
        <v>19.05</v>
      </c>
      <c r="D44" s="41" t="s">
        <v>0</v>
      </c>
      <c r="E44" s="116">
        <v>19.05</v>
      </c>
      <c r="F44" s="8" t="s">
        <v>0</v>
      </c>
      <c r="G44" s="5">
        <v>1530</v>
      </c>
      <c r="H44" s="5">
        <v>1600</v>
      </c>
      <c r="I44" s="5">
        <f t="shared" si="0"/>
        <v>9.18</v>
      </c>
      <c r="J44" s="5">
        <v>1</v>
      </c>
      <c r="K44" s="5">
        <f t="shared" si="8"/>
        <v>9.18</v>
      </c>
      <c r="L44" s="121">
        <f t="shared" si="9"/>
        <v>9.18</v>
      </c>
      <c r="M44" s="123"/>
    </row>
    <row r="45" spans="1:21" x14ac:dyDescent="0.2">
      <c r="A45" s="59" t="s">
        <v>37</v>
      </c>
      <c r="B45" s="92">
        <v>4</v>
      </c>
      <c r="C45" s="108">
        <v>12.7</v>
      </c>
      <c r="D45" s="41" t="s">
        <v>0</v>
      </c>
      <c r="E45" s="112">
        <v>12.7</v>
      </c>
      <c r="F45" s="8" t="s">
        <v>0</v>
      </c>
      <c r="G45" s="5">
        <v>2140</v>
      </c>
      <c r="H45" s="5">
        <v>2400</v>
      </c>
      <c r="I45" s="5">
        <f t="shared" si="0"/>
        <v>8.56</v>
      </c>
      <c r="J45" s="5">
        <v>1</v>
      </c>
      <c r="K45" s="5">
        <f t="shared" si="8"/>
        <v>8.56</v>
      </c>
      <c r="L45" s="121">
        <f t="shared" si="9"/>
        <v>8.56</v>
      </c>
      <c r="M45" s="123"/>
    </row>
    <row r="46" spans="1:21" ht="13.5" thickBot="1" x14ac:dyDescent="0.25">
      <c r="A46" s="59" t="s">
        <v>31</v>
      </c>
      <c r="B46" s="92">
        <v>1</v>
      </c>
      <c r="C46" s="108">
        <v>12.7</v>
      </c>
      <c r="D46" s="41" t="s">
        <v>0</v>
      </c>
      <c r="E46" s="112">
        <v>6.35</v>
      </c>
      <c r="F46" s="8" t="s">
        <v>0</v>
      </c>
      <c r="G46" s="5">
        <v>152400</v>
      </c>
      <c r="H46" s="5">
        <v>1300</v>
      </c>
      <c r="I46" s="5">
        <f t="shared" si="0"/>
        <v>152.4</v>
      </c>
      <c r="J46" s="5">
        <v>0</v>
      </c>
      <c r="K46" s="5">
        <f t="shared" si="8"/>
        <v>0</v>
      </c>
      <c r="L46" s="121">
        <f t="shared" si="9"/>
        <v>152.4</v>
      </c>
      <c r="M46" s="124"/>
    </row>
    <row r="47" spans="1:21" x14ac:dyDescent="0.2">
      <c r="A47" s="59"/>
      <c r="B47" s="38"/>
      <c r="C47" s="19"/>
      <c r="D47" s="22"/>
      <c r="E47" s="21"/>
      <c r="F47" s="22"/>
      <c r="G47" s="6"/>
      <c r="H47" s="6"/>
      <c r="I47" s="6"/>
      <c r="J47" s="6"/>
      <c r="K47" s="6"/>
      <c r="L47" s="6"/>
    </row>
    <row r="48" spans="1:21" x14ac:dyDescent="0.2">
      <c r="A48" s="59"/>
      <c r="B48" s="38">
        <f>SUM(B5:B47)</f>
        <v>93</v>
      </c>
      <c r="C48" s="19"/>
      <c r="D48" s="22"/>
      <c r="E48" s="21"/>
      <c r="F48" s="22"/>
      <c r="G48" s="6"/>
      <c r="H48" s="6"/>
      <c r="I48" s="6"/>
      <c r="J48" s="6"/>
      <c r="K48" s="6"/>
      <c r="L48" s="6"/>
    </row>
    <row r="49" spans="1:12" ht="13.5" thickBot="1" x14ac:dyDescent="0.25">
      <c r="A49" s="61"/>
      <c r="B49" s="93"/>
      <c r="C49" s="25"/>
      <c r="D49" s="26"/>
      <c r="E49" s="27"/>
      <c r="F49" s="26"/>
      <c r="G49" s="82"/>
      <c r="H49" s="82"/>
      <c r="I49" s="82"/>
      <c r="J49" s="82"/>
      <c r="K49" s="82"/>
      <c r="L49" s="82" t="s">
        <v>12</v>
      </c>
    </row>
  </sheetData>
  <mergeCells count="6">
    <mergeCell ref="C3:F3"/>
    <mergeCell ref="B1:M1"/>
    <mergeCell ref="B2:M2"/>
    <mergeCell ref="M29:M46"/>
    <mergeCell ref="M18:M26"/>
    <mergeCell ref="M5:M15"/>
  </mergeCells>
  <phoneticPr fontId="0" type="noConversion"/>
  <pageMargins left="0.78740157480314965" right="0.78740157480314965" top="0.39370078740157483" bottom="0.39370078740157483" header="0.51181102362204722" footer="0.51181102362204722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Extended Pietenpol (IMPERIAL)</vt:lpstr>
      <vt:lpstr>Extended Pietenpol (METRIC)</vt:lpstr>
    </vt:vector>
  </TitlesOfParts>
  <Company>Quad/Graphics,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Morgan, Sr.</dc:creator>
  <cp:lastModifiedBy>Gerrit-Jan Kaal</cp:lastModifiedBy>
  <cp:lastPrinted>2010-05-06T10:35:53Z</cp:lastPrinted>
  <dcterms:created xsi:type="dcterms:W3CDTF">2001-07-14T07:12:54Z</dcterms:created>
  <dcterms:modified xsi:type="dcterms:W3CDTF">2014-03-20T21:53:36Z</dcterms:modified>
</cp:coreProperties>
</file>