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jmerrin/Documents/NOW PROJECTS/REVISE AND RESUBMIT/DISBAILITY - CFA PROJECT/GITHUB/"/>
    </mc:Choice>
  </mc:AlternateContent>
  <xr:revisionPtr revIDLastSave="0" documentId="13_ncr:1_{4A0ECE98-94D0-AA4C-B829-08B8AE953389}" xr6:coauthVersionLast="47" xr6:coauthVersionMax="47" xr10:uidLastSave="{00000000-0000-0000-0000-000000000000}"/>
  <bookViews>
    <workbookView xWindow="9780" yWindow="920" windowWidth="29340" windowHeight="19880" xr2:uid="{F3383B71-4C71-48A7-A11B-3FB2D4D2C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5" i="1" l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39" i="1"/>
  <c r="P40" i="1"/>
  <c r="P41" i="1"/>
  <c r="P5" i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O40" i="1"/>
  <c r="O41" i="1"/>
  <c r="O5" i="1"/>
  <c r="K26" i="1"/>
  <c r="K42" i="1"/>
  <c r="K47" i="1"/>
  <c r="K46" i="1"/>
  <c r="K44" i="1"/>
  <c r="B12" i="1"/>
  <c r="K41" i="1"/>
  <c r="K30" i="1"/>
  <c r="K22" i="1"/>
  <c r="B16" i="1"/>
  <c r="B35" i="1" s="1"/>
  <c r="B15" i="1"/>
  <c r="B14" i="1"/>
  <c r="B13" i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31" i="1"/>
  <c r="M31" i="1" s="1"/>
  <c r="N41" i="1" s="1"/>
  <c r="L28" i="1"/>
  <c r="M28" i="1" s="1"/>
  <c r="L29" i="1"/>
  <c r="M29" i="1" s="1"/>
  <c r="L30" i="1"/>
  <c r="M30" i="1" s="1"/>
  <c r="L27" i="1"/>
  <c r="M27" i="1" s="1"/>
  <c r="L24" i="1"/>
  <c r="M24" i="1" s="1"/>
  <c r="L25" i="1"/>
  <c r="M25" i="1" s="1"/>
  <c r="L26" i="1"/>
  <c r="M26" i="1" s="1"/>
  <c r="L23" i="1"/>
  <c r="M23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5" i="1"/>
  <c r="M5" i="1" s="1"/>
  <c r="P42" i="1" l="1"/>
  <c r="N30" i="1"/>
  <c r="B27" i="1" s="1"/>
  <c r="C28" i="1"/>
  <c r="B17" i="1"/>
  <c r="B22" i="1" s="1"/>
  <c r="M42" i="1"/>
  <c r="N22" i="1"/>
  <c r="B25" i="1" s="1"/>
  <c r="N26" i="1"/>
  <c r="C26" i="1" s="1"/>
  <c r="B33" i="1" l="1"/>
  <c r="B34" i="1"/>
  <c r="B32" i="1"/>
  <c r="C27" i="1"/>
  <c r="B42" i="1"/>
  <c r="B26" i="1"/>
  <c r="B40" i="1"/>
  <c r="C25" i="1"/>
  <c r="B28" i="1"/>
  <c r="B18" i="1"/>
  <c r="B21" i="1"/>
  <c r="B23" i="1" s="1"/>
  <c r="B41" i="1" l="1"/>
  <c r="B39" i="1"/>
</calcChain>
</file>

<file path=xl/sharedStrings.xml><?xml version="1.0" encoding="utf-8"?>
<sst xmlns="http://schemas.openxmlformats.org/spreadsheetml/2006/main" count="94" uniqueCount="73">
  <si>
    <t>Item</t>
  </si>
  <si>
    <t>F1</t>
  </si>
  <si>
    <t>F2</t>
  </si>
  <si>
    <t>F3</t>
  </si>
  <si>
    <t>F4</t>
  </si>
  <si>
    <t>A28i</t>
  </si>
  <si>
    <t>A1i</t>
  </si>
  <si>
    <t>R61i</t>
  </si>
  <si>
    <t>R54i</t>
  </si>
  <si>
    <t>A67i</t>
  </si>
  <si>
    <t>E100a</t>
  </si>
  <si>
    <t>R66i</t>
  </si>
  <si>
    <t>R62i</t>
  </si>
  <si>
    <t>A2i</t>
  </si>
  <si>
    <t>A68i</t>
  </si>
  <si>
    <t>A69i</t>
  </si>
  <si>
    <t>R56i</t>
  </si>
  <si>
    <t>R52i</t>
  </si>
  <si>
    <t>R50i</t>
  </si>
  <si>
    <t>R47i</t>
  </si>
  <si>
    <t>R51i</t>
  </si>
  <si>
    <t>R30e</t>
  </si>
  <si>
    <t>A11i</t>
  </si>
  <si>
    <t>A71</t>
  </si>
  <si>
    <t>A22i</t>
  </si>
  <si>
    <t>A13i</t>
  </si>
  <si>
    <t>A14i</t>
  </si>
  <si>
    <t>E88a</t>
  </si>
  <si>
    <t>E86a</t>
  </si>
  <si>
    <t>A74ee</t>
  </si>
  <si>
    <t>A72ee</t>
  </si>
  <si>
    <t>E76m</t>
  </si>
  <si>
    <t>E77m</t>
  </si>
  <si>
    <t>A26ee</t>
  </si>
  <si>
    <t>E98m</t>
  </si>
  <si>
    <t>E90f</t>
  </si>
  <si>
    <t>E82m</t>
  </si>
  <si>
    <t>E85s</t>
  </si>
  <si>
    <t>E93s</t>
  </si>
  <si>
    <t>E80a</t>
  </si>
  <si>
    <t>E102m</t>
  </si>
  <si>
    <t>-</t>
  </si>
  <si>
    <t>Factor Correlations</t>
  </si>
  <si>
    <t>G</t>
  </si>
  <si>
    <t>OmegaH components:</t>
  </si>
  <si>
    <t>err</t>
  </si>
  <si>
    <t>Omega:</t>
  </si>
  <si>
    <t>F1:</t>
  </si>
  <si>
    <t>F2:</t>
  </si>
  <si>
    <t>F3:</t>
  </si>
  <si>
    <t>F4:</t>
  </si>
  <si>
    <t>OmegaS:</t>
  </si>
  <si>
    <t>Unique reliabilty controlling for the G factor</t>
  </si>
  <si>
    <t>rel.</t>
  </si>
  <si>
    <t>F1-F4 square</t>
  </si>
  <si>
    <t>E91f</t>
  </si>
  <si>
    <t>uniq rel</t>
  </si>
  <si>
    <t>OmegaS components:</t>
  </si>
  <si>
    <t>OmegaS error components:</t>
  </si>
  <si>
    <r>
      <t xml:space="preserve">Table X. Standardized loadings for </t>
    </r>
    <r>
      <rPr>
        <b/>
        <sz val="12"/>
        <color rgb="FFC00000"/>
        <rFont val="Calibri"/>
        <family val="2"/>
        <scheme val="minor"/>
      </rPr>
      <t>bifactor</t>
    </r>
    <r>
      <rPr>
        <b/>
        <sz val="12"/>
        <color theme="1"/>
        <rFont val="Calibri"/>
        <family val="2"/>
        <scheme val="minor"/>
      </rPr>
      <t xml:space="preserve"> model (37 items, n=1124)</t>
    </r>
  </si>
  <si>
    <t>OmegaH:</t>
  </si>
  <si>
    <t>EQ. 2 in manuscript (OmegaH)</t>
  </si>
  <si>
    <t>EQ. 1 in manuscript (Omega)</t>
  </si>
  <si>
    <t>OmegaS for each subscale (used for EQ.3 in manuscript)</t>
  </si>
  <si>
    <t>OmegaS (modified) for each subscale (used for EQ.4 in manuscript)</t>
  </si>
  <si>
    <t>G loadings squared</t>
  </si>
  <si>
    <r>
      <rPr>
        <b/>
        <i/>
        <sz val="11"/>
        <color theme="1"/>
        <rFont val="Calibri"/>
        <family val="2"/>
        <scheme val="minor"/>
      </rPr>
      <t>1-R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(G)</t>
    </r>
  </si>
  <si>
    <r>
      <rPr>
        <b/>
        <i/>
        <sz val="11"/>
        <color theme="1"/>
        <rFont val="Calibri"/>
        <family val="2"/>
        <scheme val="minor"/>
      </rPr>
      <t>1-R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(each factor)</t>
    </r>
  </si>
  <si>
    <t>sum loadings ^2 - G parts of factors 1-4</t>
  </si>
  <si>
    <t>Reliable variance in each subscale (independent of the G factor)</t>
  </si>
  <si>
    <t xml:space="preserve">Subscale </t>
  </si>
  <si>
    <t>reliability</t>
  </si>
  <si>
    <t>Bifactor Model Worksheet - components for Equations 1 - 4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</si>
</sst>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9"/>
      <color rgb="FFC00000"/>
      <name val="Calibri"/>
      <family val="2"/>
      <scheme val="minor"/>
    </font>
    <font>
      <sz val="1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EC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0" applyFont="1"/>
    <xf numFmtId="0" fontId="0" fillId="0" borderId="2" xfId="0" applyBorder="1"/>
    <xf numFmtId="2" fontId="0" fillId="0" borderId="2" xfId="0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0" xfId="0" applyAlignment="1">
      <alignment horizontal="left"/>
    </xf>
    <xf numFmtId="1" fontId="0" fillId="0" borderId="0" xfId="0" quotePrefix="1" applyNumberFormat="1" applyAlignment="1">
      <alignment horizontal="center"/>
    </xf>
    <xf numFmtId="1" fontId="0" fillId="0" borderId="2" xfId="0" quotePrefix="1" applyNumberFormat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0" xfId="0" quotePrefix="1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" fillId="2" borderId="0" xfId="0" applyFont="1" applyFill="1"/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0" fontId="0" fillId="2" borderId="0" xfId="0" applyFill="1" applyAlignment="1">
      <alignment horizontal="center"/>
    </xf>
    <xf numFmtId="0" fontId="1" fillId="4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5" fillId="0" borderId="0" xfId="0" applyFont="1"/>
    <xf numFmtId="2" fontId="1" fillId="3" borderId="0" xfId="0" applyNumberFormat="1" applyFont="1" applyFill="1" applyAlignment="1">
      <alignment horizontal="center"/>
    </xf>
    <xf numFmtId="0" fontId="0" fillId="6" borderId="0" xfId="0" applyFill="1"/>
    <xf numFmtId="2" fontId="0" fillId="3" borderId="0" xfId="0" applyNumberFormat="1" applyFill="1" applyAlignment="1">
      <alignment horizontal="left"/>
    </xf>
    <xf numFmtId="0" fontId="1" fillId="6" borderId="0" xfId="0" applyFont="1" applyFill="1"/>
    <xf numFmtId="165" fontId="0" fillId="0" borderId="0" xfId="0" applyNumberFormat="1"/>
    <xf numFmtId="165" fontId="0" fillId="6" borderId="0" xfId="0" applyNumberFormat="1" applyFill="1"/>
    <xf numFmtId="165" fontId="0" fillId="2" borderId="0" xfId="0" applyNumberFormat="1" applyFill="1"/>
    <xf numFmtId="165" fontId="0" fillId="3" borderId="0" xfId="0" applyNumberFormat="1" applyFont="1" applyFill="1" applyAlignment="1">
      <alignment horizontal="left"/>
    </xf>
    <xf numFmtId="165" fontId="0" fillId="7" borderId="0" xfId="0" applyNumberFormat="1" applyFill="1" applyBorder="1" applyAlignment="1">
      <alignment horizontal="right"/>
    </xf>
    <xf numFmtId="165" fontId="0" fillId="7" borderId="0" xfId="0" applyNumberFormat="1" applyFill="1" applyAlignment="1">
      <alignment horizontal="right"/>
    </xf>
    <xf numFmtId="165" fontId="0" fillId="7" borderId="0" xfId="0" applyNumberFormat="1" applyFill="1"/>
    <xf numFmtId="0" fontId="0" fillId="9" borderId="0" xfId="0" applyFill="1"/>
    <xf numFmtId="0" fontId="1" fillId="0" borderId="0" xfId="0" applyFont="1" applyFill="1" applyBorder="1" applyAlignment="1">
      <alignment horizontal="left"/>
    </xf>
    <xf numFmtId="0" fontId="6" fillId="8" borderId="0" xfId="0" applyFont="1" applyFill="1"/>
    <xf numFmtId="2" fontId="8" fillId="8" borderId="0" xfId="0" applyNumberFormat="1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1" fillId="2" borderId="1" xfId="0" applyFont="1" applyFill="1" applyBorder="1"/>
    <xf numFmtId="165" fontId="0" fillId="0" borderId="0" xfId="0" applyNumberFormat="1" applyBorder="1" applyAlignment="1">
      <alignment horizontal="center"/>
    </xf>
    <xf numFmtId="165" fontId="0" fillId="2" borderId="1" xfId="0" applyNumberFormat="1" applyFill="1" applyBorder="1"/>
    <xf numFmtId="0" fontId="0" fillId="0" borderId="1" xfId="0" applyBorder="1"/>
    <xf numFmtId="2" fontId="1" fillId="5" borderId="1" xfId="0" applyNumberFormat="1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7" fillId="0" borderId="0" xfId="0" applyFont="1" applyFill="1"/>
    <xf numFmtId="2" fontId="0" fillId="3" borderId="2" xfId="0" applyNumberFormat="1" applyFill="1" applyBorder="1" applyAlignment="1">
      <alignment horizontal="left"/>
    </xf>
    <xf numFmtId="2" fontId="0" fillId="2" borderId="2" xfId="0" applyNumberFormat="1" applyFill="1" applyBorder="1" applyAlignment="1">
      <alignment horizontal="center"/>
    </xf>
    <xf numFmtId="165" fontId="0" fillId="3" borderId="2" xfId="0" applyNumberFormat="1" applyFont="1" applyFill="1" applyBorder="1" applyAlignment="1">
      <alignment horizontal="left"/>
    </xf>
    <xf numFmtId="165" fontId="1" fillId="3" borderId="4" xfId="0" applyNumberFormat="1" applyFont="1" applyFill="1" applyBorder="1" applyAlignment="1">
      <alignment wrapText="1"/>
    </xf>
    <xf numFmtId="0" fontId="8" fillId="8" borderId="0" xfId="0" applyFont="1" applyFill="1"/>
    <xf numFmtId="2" fontId="8" fillId="10" borderId="3" xfId="0" applyNumberFormat="1" applyFont="1" applyFill="1" applyBorder="1" applyAlignment="1">
      <alignment horizontal="center"/>
    </xf>
    <xf numFmtId="165" fontId="8" fillId="10" borderId="3" xfId="0" applyNumberFormat="1" applyFont="1" applyFill="1" applyBorder="1"/>
    <xf numFmtId="2" fontId="0" fillId="10" borderId="0" xfId="0" applyNumberFormat="1" applyFill="1" applyAlignment="1">
      <alignment horizontal="center"/>
    </xf>
    <xf numFmtId="2" fontId="0" fillId="10" borderId="2" xfId="0" applyNumberFormat="1" applyFill="1" applyBorder="1" applyAlignment="1">
      <alignment horizontal="center"/>
    </xf>
    <xf numFmtId="165" fontId="0" fillId="10" borderId="0" xfId="0" applyNumberFormat="1" applyFont="1" applyFill="1" applyAlignment="1">
      <alignment horizontal="left"/>
    </xf>
    <xf numFmtId="2" fontId="0" fillId="6" borderId="1" xfId="0" applyNumberFormat="1" applyFill="1" applyBorder="1" applyAlignment="1">
      <alignment horizontal="center"/>
    </xf>
    <xf numFmtId="165" fontId="0" fillId="5" borderId="1" xfId="0" applyNumberFormat="1" applyFill="1" applyBorder="1"/>
    <xf numFmtId="2" fontId="11" fillId="0" borderId="0" xfId="0" applyNumberFormat="1" applyFont="1" applyAlignment="1">
      <alignment horizontal="center"/>
    </xf>
    <xf numFmtId="0" fontId="11" fillId="0" borderId="2" xfId="0" applyFont="1" applyBorder="1" applyAlignment="1">
      <alignment horizontal="center"/>
    </xf>
    <xf numFmtId="0" fontId="10" fillId="5" borderId="3" xfId="0" applyFont="1" applyFill="1" applyBorder="1" applyAlignment="1">
      <alignment wrapText="1"/>
    </xf>
    <xf numFmtId="2" fontId="8" fillId="9" borderId="1" xfId="0" applyNumberFormat="1" applyFont="1" applyFill="1" applyBorder="1" applyAlignment="1">
      <alignment horizontal="center" wrapText="1"/>
    </xf>
    <xf numFmtId="0" fontId="8" fillId="9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8" fillId="6" borderId="2" xfId="0" applyFont="1" applyFill="1" applyBorder="1" applyAlignment="1">
      <alignment wrapText="1"/>
    </xf>
    <xf numFmtId="2" fontId="4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2" fontId="6" fillId="8" borderId="0" xfId="0" applyNumberFormat="1" applyFont="1" applyFill="1" applyAlignment="1">
      <alignment horizontal="left" wrapText="1"/>
    </xf>
    <xf numFmtId="0" fontId="6" fillId="8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0F379-EB6D-4FA1-9C8E-0A65F81C2D56}">
  <dimension ref="A1:AA51"/>
  <sheetViews>
    <sheetView tabSelected="1" zoomScale="90" zoomScaleNormal="90" workbookViewId="0">
      <selection activeCell="F5" sqref="F5:F22"/>
    </sheetView>
  </sheetViews>
  <sheetFormatPr baseColWidth="10" defaultColWidth="8.83203125" defaultRowHeight="15" x14ac:dyDescent="0.2"/>
  <cols>
    <col min="2" max="2" width="66.83203125" customWidth="1"/>
    <col min="3" max="3" width="12.5" customWidth="1"/>
    <col min="4" max="4" width="3.83203125" customWidth="1"/>
    <col min="9" max="9" width="10.33203125" customWidth="1"/>
    <col min="10" max="10" width="22.5" customWidth="1"/>
    <col min="11" max="11" width="27.5" customWidth="1"/>
    <col min="12" max="12" width="17.83203125" customWidth="1"/>
    <col min="13" max="13" width="18.33203125" customWidth="1"/>
    <col min="14" max="14" width="28.1640625" customWidth="1"/>
    <col min="15" max="16" width="28.1640625" style="1" customWidth="1"/>
  </cols>
  <sheetData>
    <row r="1" spans="1:27" ht="22" thickBot="1" x14ac:dyDescent="0.3">
      <c r="A1" s="71" t="s">
        <v>72</v>
      </c>
      <c r="B1" s="71"/>
      <c r="C1" s="71"/>
      <c r="D1" s="71"/>
      <c r="E1" s="71"/>
      <c r="F1" s="71"/>
      <c r="G1" s="71"/>
      <c r="H1" s="71"/>
      <c r="I1" s="71"/>
      <c r="J1" s="71"/>
    </row>
    <row r="2" spans="1:27" x14ac:dyDescent="0.2">
      <c r="A2" s="28"/>
      <c r="B2" s="28"/>
      <c r="C2" s="28"/>
      <c r="D2" s="28"/>
      <c r="E2" s="28"/>
      <c r="F2" s="28"/>
      <c r="G2" s="28"/>
      <c r="H2" s="28"/>
      <c r="I2" s="28"/>
      <c r="J2" s="28"/>
    </row>
    <row r="3" spans="1:27" ht="16" x14ac:dyDescent="0.2">
      <c r="A3" s="28"/>
      <c r="B3" s="30"/>
      <c r="C3" s="28"/>
      <c r="D3" s="28"/>
      <c r="E3" s="75" t="s">
        <v>59</v>
      </c>
      <c r="F3" s="75"/>
      <c r="G3" s="75"/>
      <c r="H3" s="75"/>
      <c r="I3" s="75"/>
      <c r="J3" s="75"/>
      <c r="K3" s="23"/>
      <c r="L3" s="23"/>
      <c r="M3" s="23"/>
    </row>
    <row r="4" spans="1:27" ht="17" x14ac:dyDescent="0.2">
      <c r="B4" s="39"/>
      <c r="D4" s="28"/>
      <c r="E4" s="43" t="s">
        <v>0</v>
      </c>
      <c r="F4" s="42" t="s">
        <v>1</v>
      </c>
      <c r="G4" s="42" t="s">
        <v>2</v>
      </c>
      <c r="H4" s="42" t="s">
        <v>3</v>
      </c>
      <c r="I4" s="42" t="s">
        <v>4</v>
      </c>
      <c r="J4" s="42" t="s">
        <v>43</v>
      </c>
      <c r="K4" s="49" t="s">
        <v>57</v>
      </c>
      <c r="L4" s="25" t="s">
        <v>54</v>
      </c>
      <c r="M4" s="25" t="s">
        <v>67</v>
      </c>
      <c r="N4" s="49" t="s">
        <v>58</v>
      </c>
      <c r="O4" s="25" t="s">
        <v>65</v>
      </c>
      <c r="P4" s="25" t="s">
        <v>66</v>
      </c>
      <c r="Q4" s="39"/>
      <c r="R4" s="22"/>
      <c r="S4" s="22"/>
      <c r="T4" s="22"/>
      <c r="U4" s="22"/>
      <c r="V4" s="22"/>
      <c r="W4" s="39"/>
      <c r="X4" s="22"/>
      <c r="Y4" s="22"/>
    </row>
    <row r="5" spans="1:27" ht="16" x14ac:dyDescent="0.2">
      <c r="A5" s="2"/>
      <c r="D5" s="28"/>
      <c r="E5" t="s">
        <v>5</v>
      </c>
      <c r="F5" s="26">
        <v>2E-3</v>
      </c>
      <c r="G5" s="69"/>
      <c r="H5" s="69"/>
      <c r="I5" s="69"/>
      <c r="J5" s="26">
        <v>0.79500000000000004</v>
      </c>
      <c r="K5" s="2"/>
      <c r="L5" s="2">
        <f>F5^2</f>
        <v>3.9999999999999998E-6</v>
      </c>
      <c r="M5" s="2">
        <f>1-L5</f>
        <v>0.999996</v>
      </c>
      <c r="O5" s="48">
        <f>J5^2</f>
        <v>0.63202500000000006</v>
      </c>
      <c r="P5" s="48">
        <f>1-O5</f>
        <v>0.36797499999999994</v>
      </c>
      <c r="Q5" s="22"/>
      <c r="R5" s="22"/>
      <c r="S5" s="22"/>
      <c r="T5" s="22"/>
      <c r="U5" s="22"/>
      <c r="V5" s="22"/>
      <c r="W5" s="22"/>
      <c r="X5" s="22"/>
      <c r="Y5" s="22"/>
    </row>
    <row r="6" spans="1:27" ht="16" x14ac:dyDescent="0.2">
      <c r="A6" s="2"/>
      <c r="D6" s="28"/>
      <c r="E6" t="s">
        <v>6</v>
      </c>
      <c r="F6" s="26">
        <v>-3.6999999999999998E-2</v>
      </c>
      <c r="G6" s="69"/>
      <c r="H6" s="69"/>
      <c r="I6" s="69"/>
      <c r="J6" s="26">
        <v>0.77500000000000002</v>
      </c>
      <c r="K6" s="2"/>
      <c r="L6" s="2">
        <f t="shared" ref="L6:L22" si="0">F6^2</f>
        <v>1.3689999999999998E-3</v>
      </c>
      <c r="M6" s="2">
        <f t="shared" ref="M6:M41" si="1">1-L6</f>
        <v>0.99863100000000005</v>
      </c>
      <c r="O6" s="48">
        <f t="shared" ref="O6:O41" si="2">J6^2</f>
        <v>0.60062500000000008</v>
      </c>
      <c r="P6" s="48">
        <f t="shared" ref="P6:P41" si="3">1-O6</f>
        <v>0.39937499999999992</v>
      </c>
      <c r="Q6" s="22"/>
      <c r="R6" s="22"/>
      <c r="S6" s="22"/>
      <c r="T6" s="22"/>
      <c r="U6" s="22"/>
      <c r="V6" s="22"/>
      <c r="W6" s="22"/>
      <c r="X6" s="22"/>
      <c r="Y6" s="22"/>
    </row>
    <row r="7" spans="1:27" ht="16" x14ac:dyDescent="0.2">
      <c r="A7" s="8"/>
      <c r="B7" s="7"/>
      <c r="D7" s="28"/>
      <c r="E7" t="s">
        <v>7</v>
      </c>
      <c r="F7" s="26">
        <v>-0.29599999999999999</v>
      </c>
      <c r="G7" s="69"/>
      <c r="H7" s="69"/>
      <c r="I7" s="69"/>
      <c r="J7" s="26">
        <v>0.71799999999999997</v>
      </c>
      <c r="K7" s="2"/>
      <c r="L7" s="2">
        <f t="shared" si="0"/>
        <v>8.7615999999999986E-2</v>
      </c>
      <c r="M7" s="2">
        <f t="shared" si="1"/>
        <v>0.91238399999999997</v>
      </c>
      <c r="O7" s="48">
        <f t="shared" si="2"/>
        <v>0.51552399999999998</v>
      </c>
      <c r="P7" s="48">
        <f t="shared" si="3"/>
        <v>0.48447600000000002</v>
      </c>
      <c r="Q7" s="22"/>
      <c r="R7" s="22"/>
      <c r="S7" s="22"/>
      <c r="T7" s="22"/>
      <c r="U7" s="22"/>
      <c r="V7" s="22"/>
      <c r="W7" s="22"/>
      <c r="X7" s="22"/>
      <c r="Y7" s="22"/>
    </row>
    <row r="8" spans="1:27" ht="16" x14ac:dyDescent="0.2">
      <c r="A8" s="2"/>
      <c r="D8" s="28"/>
      <c r="E8" t="s">
        <v>8</v>
      </c>
      <c r="F8" s="26">
        <v>-0.249</v>
      </c>
      <c r="G8" s="69"/>
      <c r="H8" s="69"/>
      <c r="I8" s="69"/>
      <c r="J8" s="26">
        <v>0.747</v>
      </c>
      <c r="K8" s="2"/>
      <c r="L8" s="2">
        <f t="shared" si="0"/>
        <v>6.2001000000000001E-2</v>
      </c>
      <c r="M8" s="2">
        <f t="shared" si="1"/>
        <v>0.93799900000000003</v>
      </c>
      <c r="O8" s="48">
        <f t="shared" si="2"/>
        <v>0.55800899999999998</v>
      </c>
      <c r="P8" s="48">
        <f t="shared" si="3"/>
        <v>0.44199100000000002</v>
      </c>
      <c r="Q8" s="22"/>
      <c r="R8" s="22"/>
      <c r="S8" s="22"/>
      <c r="T8" s="22"/>
      <c r="U8" s="22"/>
      <c r="V8" s="22"/>
      <c r="W8" s="22"/>
      <c r="X8" s="22"/>
      <c r="Y8" s="22"/>
    </row>
    <row r="9" spans="1:27" ht="16" x14ac:dyDescent="0.2">
      <c r="A9" s="72"/>
      <c r="B9" s="73"/>
      <c r="C9" s="38"/>
      <c r="D9" s="28"/>
      <c r="E9" t="s">
        <v>9</v>
      </c>
      <c r="F9" s="26">
        <v>1.2999999999999999E-2</v>
      </c>
      <c r="G9" s="69"/>
      <c r="H9" s="69"/>
      <c r="I9" s="69"/>
      <c r="J9" s="26">
        <v>0.81399999999999995</v>
      </c>
      <c r="K9" s="2"/>
      <c r="L9" s="2">
        <f t="shared" si="0"/>
        <v>1.6899999999999999E-4</v>
      </c>
      <c r="M9" s="2">
        <f t="shared" si="1"/>
        <v>0.99983100000000003</v>
      </c>
      <c r="O9" s="48">
        <f t="shared" si="2"/>
        <v>0.66259599999999996</v>
      </c>
      <c r="P9" s="48">
        <f t="shared" si="3"/>
        <v>0.33740400000000004</v>
      </c>
      <c r="Q9" s="22"/>
      <c r="R9" s="22"/>
      <c r="S9" s="22"/>
      <c r="T9" s="22"/>
      <c r="U9" s="22"/>
      <c r="V9" s="22"/>
      <c r="W9" s="22"/>
      <c r="X9" s="22"/>
      <c r="Y9" s="22"/>
    </row>
    <row r="10" spans="1:27" ht="19" x14ac:dyDescent="0.25">
      <c r="A10" s="2"/>
      <c r="B10" s="40" t="s">
        <v>61</v>
      </c>
      <c r="D10" s="28"/>
      <c r="E10" t="s">
        <v>10</v>
      </c>
      <c r="F10" s="26">
        <v>-4.0000000000000001E-3</v>
      </c>
      <c r="G10" s="69"/>
      <c r="H10" s="69"/>
      <c r="I10" s="69"/>
      <c r="J10" s="26">
        <v>0.85599999999999998</v>
      </c>
      <c r="K10" s="2"/>
      <c r="L10" s="2">
        <f t="shared" si="0"/>
        <v>1.5999999999999999E-5</v>
      </c>
      <c r="M10" s="2">
        <f t="shared" si="1"/>
        <v>0.99998399999999998</v>
      </c>
      <c r="O10" s="48">
        <f t="shared" si="2"/>
        <v>0.73273599999999994</v>
      </c>
      <c r="P10" s="48">
        <f t="shared" si="3"/>
        <v>0.26726400000000006</v>
      </c>
      <c r="Q10" s="22"/>
      <c r="R10" s="46"/>
      <c r="S10" s="22"/>
      <c r="T10" s="22"/>
      <c r="U10" s="22"/>
      <c r="V10" s="22"/>
      <c r="W10" s="21"/>
      <c r="X10" s="21"/>
      <c r="Y10" s="21"/>
      <c r="Z10" s="4"/>
      <c r="AA10" s="4"/>
    </row>
    <row r="11" spans="1:27" ht="16" x14ac:dyDescent="0.2">
      <c r="A11" s="2"/>
      <c r="B11" s="16" t="s">
        <v>44</v>
      </c>
      <c r="D11" s="28"/>
      <c r="E11" t="s">
        <v>11</v>
      </c>
      <c r="F11" s="26">
        <v>-0.13400000000000001</v>
      </c>
      <c r="G11" s="69"/>
      <c r="H11" s="69"/>
      <c r="I11" s="69"/>
      <c r="J11" s="26">
        <v>0.84899999999999998</v>
      </c>
      <c r="K11" s="2"/>
      <c r="L11" s="2">
        <f t="shared" si="0"/>
        <v>1.7956000000000003E-2</v>
      </c>
      <c r="M11" s="2">
        <f t="shared" si="1"/>
        <v>0.98204400000000003</v>
      </c>
      <c r="O11" s="48">
        <f t="shared" si="2"/>
        <v>0.72080099999999991</v>
      </c>
      <c r="P11" s="48">
        <f t="shared" si="3"/>
        <v>0.27919900000000009</v>
      </c>
      <c r="Q11" s="22"/>
      <c r="R11" s="47"/>
      <c r="S11" s="22"/>
      <c r="T11" s="22"/>
      <c r="U11" s="22"/>
      <c r="V11" s="22"/>
      <c r="W11" s="21"/>
      <c r="X11" s="21"/>
      <c r="Y11" s="21"/>
      <c r="Z11" s="4"/>
      <c r="AA11" s="4"/>
    </row>
    <row r="12" spans="1:27" ht="16" x14ac:dyDescent="0.2">
      <c r="A12" s="27" t="s">
        <v>43</v>
      </c>
      <c r="B12" s="31">
        <f>SUM(J5:J41)^2</f>
        <v>563.77753599999994</v>
      </c>
      <c r="D12" s="28"/>
      <c r="E12" t="s">
        <v>12</v>
      </c>
      <c r="F12" s="26">
        <v>-0.109</v>
      </c>
      <c r="G12" s="69"/>
      <c r="H12" s="69"/>
      <c r="I12" s="69"/>
      <c r="J12" s="26">
        <v>0.85199999999999998</v>
      </c>
      <c r="K12" s="2"/>
      <c r="L12" s="2">
        <f t="shared" si="0"/>
        <v>1.1880999999999999E-2</v>
      </c>
      <c r="M12" s="2">
        <f t="shared" si="1"/>
        <v>0.98811899999999997</v>
      </c>
      <c r="O12" s="48">
        <f t="shared" si="2"/>
        <v>0.72590399999999999</v>
      </c>
      <c r="P12" s="48">
        <f t="shared" si="3"/>
        <v>0.27409600000000001</v>
      </c>
      <c r="Q12" s="22"/>
      <c r="R12" s="47"/>
      <c r="S12" s="22"/>
      <c r="T12" s="22"/>
      <c r="U12" s="22"/>
      <c r="V12" s="22"/>
      <c r="W12" s="22"/>
      <c r="X12" s="22"/>
      <c r="Y12" s="22"/>
    </row>
    <row r="13" spans="1:27" ht="16" x14ac:dyDescent="0.2">
      <c r="A13" s="27" t="s">
        <v>1</v>
      </c>
      <c r="B13" s="31">
        <f>SUM(F5:F22)^2</f>
        <v>2.3073610000000002</v>
      </c>
      <c r="D13" s="28"/>
      <c r="E13" t="s">
        <v>13</v>
      </c>
      <c r="F13" s="26">
        <v>-7.0999999999999994E-2</v>
      </c>
      <c r="G13" s="69"/>
      <c r="H13" s="69"/>
      <c r="I13" s="69"/>
      <c r="J13" s="26">
        <v>0.66</v>
      </c>
      <c r="K13" s="2"/>
      <c r="L13" s="2">
        <f t="shared" si="0"/>
        <v>5.0409999999999995E-3</v>
      </c>
      <c r="M13" s="2">
        <f t="shared" si="1"/>
        <v>0.99495900000000004</v>
      </c>
      <c r="O13" s="48">
        <f t="shared" si="2"/>
        <v>0.43560000000000004</v>
      </c>
      <c r="P13" s="48">
        <f t="shared" si="3"/>
        <v>0.56440000000000001</v>
      </c>
      <c r="Q13" s="22"/>
      <c r="R13" s="47"/>
      <c r="S13" s="22"/>
      <c r="T13" s="22"/>
      <c r="U13" s="22"/>
      <c r="V13" s="22"/>
      <c r="W13" s="22"/>
      <c r="X13" s="22"/>
      <c r="Y13" s="22"/>
    </row>
    <row r="14" spans="1:27" ht="16" x14ac:dyDescent="0.2">
      <c r="A14" s="27" t="s">
        <v>2</v>
      </c>
      <c r="B14" s="31">
        <f>SUM(G23:G26)^2</f>
        <v>7.9411240000000003</v>
      </c>
      <c r="D14" s="28"/>
      <c r="E14" t="s">
        <v>14</v>
      </c>
      <c r="F14" s="26">
        <v>-0.109</v>
      </c>
      <c r="G14" s="69"/>
      <c r="H14" s="69"/>
      <c r="I14" s="69"/>
      <c r="J14" s="26">
        <v>0.873</v>
      </c>
      <c r="K14" s="2"/>
      <c r="L14" s="2">
        <f t="shared" si="0"/>
        <v>1.1880999999999999E-2</v>
      </c>
      <c r="M14" s="2">
        <f t="shared" si="1"/>
        <v>0.98811899999999997</v>
      </c>
      <c r="O14" s="48">
        <f t="shared" si="2"/>
        <v>0.76212899999999995</v>
      </c>
      <c r="P14" s="48">
        <f t="shared" si="3"/>
        <v>0.23787100000000005</v>
      </c>
      <c r="Q14" s="22"/>
      <c r="R14" s="21"/>
      <c r="S14" s="22"/>
      <c r="T14" s="22"/>
      <c r="U14" s="22"/>
      <c r="V14" s="22"/>
      <c r="W14" s="22"/>
      <c r="X14" s="22"/>
      <c r="Y14" s="22"/>
    </row>
    <row r="15" spans="1:27" ht="16" x14ac:dyDescent="0.2">
      <c r="A15" s="27" t="s">
        <v>3</v>
      </c>
      <c r="B15" s="31">
        <f>SUM(H27:H30)^2</f>
        <v>5.8322250000000002</v>
      </c>
      <c r="D15" s="28"/>
      <c r="E15" t="s">
        <v>15</v>
      </c>
      <c r="F15" s="26">
        <v>-1.7999999999999999E-2</v>
      </c>
      <c r="G15" s="69"/>
      <c r="H15" s="69"/>
      <c r="I15" s="69"/>
      <c r="J15" s="26">
        <v>0.81799999999999995</v>
      </c>
      <c r="K15" s="2"/>
      <c r="L15" s="2">
        <f t="shared" si="0"/>
        <v>3.2399999999999996E-4</v>
      </c>
      <c r="M15" s="2">
        <f t="shared" si="1"/>
        <v>0.99967600000000001</v>
      </c>
      <c r="O15" s="48">
        <f t="shared" si="2"/>
        <v>0.66912399999999994</v>
      </c>
      <c r="P15" s="48">
        <f t="shared" si="3"/>
        <v>0.33087600000000006</v>
      </c>
      <c r="Q15" s="22"/>
      <c r="R15" s="22"/>
      <c r="S15" s="22"/>
      <c r="T15" s="22"/>
      <c r="U15" s="22"/>
      <c r="V15" s="22"/>
      <c r="W15" s="22"/>
      <c r="X15" s="22"/>
      <c r="Y15" s="22"/>
    </row>
    <row r="16" spans="1:27" ht="16" x14ac:dyDescent="0.2">
      <c r="A16" s="27" t="s">
        <v>4</v>
      </c>
      <c r="B16" s="31">
        <f>SUM(I31:I41)^2</f>
        <v>29.289743999999999</v>
      </c>
      <c r="D16" s="28"/>
      <c r="E16" t="s">
        <v>16</v>
      </c>
      <c r="F16" s="26">
        <v>0.192</v>
      </c>
      <c r="G16" s="69"/>
      <c r="H16" s="69"/>
      <c r="I16" s="69"/>
      <c r="J16" s="26">
        <v>0.56899999999999995</v>
      </c>
      <c r="K16" s="2"/>
      <c r="L16" s="2">
        <f t="shared" si="0"/>
        <v>3.6864000000000001E-2</v>
      </c>
      <c r="M16" s="2">
        <f t="shared" si="1"/>
        <v>0.96313599999999999</v>
      </c>
      <c r="O16" s="48">
        <f t="shared" si="2"/>
        <v>0.32376099999999997</v>
      </c>
      <c r="P16" s="48">
        <f t="shared" si="3"/>
        <v>0.67623900000000003</v>
      </c>
      <c r="R16" s="20"/>
    </row>
    <row r="17" spans="1:25" ht="17" thickBot="1" x14ac:dyDescent="0.25">
      <c r="A17" s="27" t="s">
        <v>45</v>
      </c>
      <c r="B17" s="3">
        <f>SUM(M5:M41)</f>
        <v>29.164577999999999</v>
      </c>
      <c r="D17" s="28"/>
      <c r="E17" t="s">
        <v>17</v>
      </c>
      <c r="F17" s="26">
        <v>0.504</v>
      </c>
      <c r="G17" s="69"/>
      <c r="H17" s="69"/>
      <c r="I17" s="69"/>
      <c r="J17" s="26">
        <v>0.72899999999999998</v>
      </c>
      <c r="K17" s="2"/>
      <c r="L17" s="2">
        <f t="shared" si="0"/>
        <v>0.25401600000000002</v>
      </c>
      <c r="M17" s="2">
        <f t="shared" si="1"/>
        <v>0.74598399999999998</v>
      </c>
      <c r="O17" s="48">
        <f t="shared" si="2"/>
        <v>0.53144099999999994</v>
      </c>
      <c r="P17" s="48">
        <f t="shared" si="3"/>
        <v>0.46855900000000006</v>
      </c>
    </row>
    <row r="18" spans="1:25" ht="17" thickBot="1" x14ac:dyDescent="0.25">
      <c r="A18" s="62" t="s">
        <v>60</v>
      </c>
      <c r="B18" s="63">
        <f>B12/(B13+B14+B15+B16+B12+B17)</f>
        <v>0.88323113825952426</v>
      </c>
      <c r="D18" s="28"/>
      <c r="E18" t="s">
        <v>18</v>
      </c>
      <c r="F18" s="26">
        <v>0.48899999999999999</v>
      </c>
      <c r="G18" s="69"/>
      <c r="H18" s="69"/>
      <c r="I18" s="69"/>
      <c r="J18" s="26">
        <v>0.67500000000000004</v>
      </c>
      <c r="K18" s="2"/>
      <c r="L18" s="2">
        <f t="shared" si="0"/>
        <v>0.239121</v>
      </c>
      <c r="M18" s="2">
        <f t="shared" si="1"/>
        <v>0.76087899999999997</v>
      </c>
      <c r="O18" s="48">
        <f t="shared" si="2"/>
        <v>0.45562500000000006</v>
      </c>
      <c r="P18" s="48">
        <f t="shared" si="3"/>
        <v>0.54437499999999994</v>
      </c>
    </row>
    <row r="19" spans="1:25" ht="16" x14ac:dyDescent="0.2">
      <c r="A19" s="2"/>
      <c r="D19" s="28"/>
      <c r="E19" t="s">
        <v>19</v>
      </c>
      <c r="F19" s="26">
        <v>0.58699999999999997</v>
      </c>
      <c r="G19" s="69"/>
      <c r="H19" s="69"/>
      <c r="I19" s="69"/>
      <c r="J19" s="26">
        <v>0.61699999999999999</v>
      </c>
      <c r="K19" s="2"/>
      <c r="L19" s="2">
        <f t="shared" si="0"/>
        <v>0.34456899999999996</v>
      </c>
      <c r="M19" s="2">
        <f t="shared" si="1"/>
        <v>0.6554310000000001</v>
      </c>
      <c r="O19" s="48">
        <f t="shared" si="2"/>
        <v>0.380689</v>
      </c>
      <c r="P19" s="48">
        <f t="shared" si="3"/>
        <v>0.61931099999999994</v>
      </c>
    </row>
    <row r="20" spans="1:25" ht="19" x14ac:dyDescent="0.25">
      <c r="A20" s="2"/>
      <c r="B20" s="40" t="s">
        <v>62</v>
      </c>
      <c r="D20" s="28"/>
      <c r="E20" t="s">
        <v>20</v>
      </c>
      <c r="F20" s="26">
        <v>0.63800000000000001</v>
      </c>
      <c r="G20" s="69"/>
      <c r="H20" s="69"/>
      <c r="I20" s="69"/>
      <c r="J20" s="26">
        <v>0.64</v>
      </c>
      <c r="K20" s="2"/>
      <c r="L20" s="2">
        <f t="shared" si="0"/>
        <v>0.40704400000000002</v>
      </c>
      <c r="M20" s="2">
        <f t="shared" si="1"/>
        <v>0.59295600000000004</v>
      </c>
      <c r="O20" s="48">
        <f t="shared" si="2"/>
        <v>0.40960000000000002</v>
      </c>
      <c r="P20" s="48">
        <f t="shared" si="3"/>
        <v>0.59040000000000004</v>
      </c>
    </row>
    <row r="21" spans="1:25" ht="16" x14ac:dyDescent="0.2">
      <c r="A21" s="2"/>
      <c r="B21" s="31">
        <f>SUM(B12+B13+B14+B15+B16)</f>
        <v>609.14798999999994</v>
      </c>
      <c r="D21" s="28"/>
      <c r="E21" t="s">
        <v>21</v>
      </c>
      <c r="F21" s="26">
        <v>0.13500000000000001</v>
      </c>
      <c r="G21" s="69"/>
      <c r="H21" s="69"/>
      <c r="I21" s="69"/>
      <c r="J21" s="26">
        <v>0.61199999999999999</v>
      </c>
      <c r="K21" s="2"/>
      <c r="L21" s="2">
        <f t="shared" si="0"/>
        <v>1.8225000000000002E-2</v>
      </c>
      <c r="M21" s="2">
        <f t="shared" si="1"/>
        <v>0.98177499999999995</v>
      </c>
      <c r="O21" s="48">
        <f t="shared" si="2"/>
        <v>0.37454399999999999</v>
      </c>
      <c r="P21" s="48">
        <f t="shared" si="3"/>
        <v>0.62545600000000001</v>
      </c>
    </row>
    <row r="22" spans="1:25" ht="17" thickBot="1" x14ac:dyDescent="0.25">
      <c r="A22" s="2"/>
      <c r="B22" s="31">
        <f>SUM(B12+B13+B14+B15+B16+B17)</f>
        <v>638.31256799999994</v>
      </c>
      <c r="D22" s="28"/>
      <c r="E22" t="s">
        <v>22</v>
      </c>
      <c r="F22" s="26">
        <v>-1.4E-2</v>
      </c>
      <c r="G22" s="69"/>
      <c r="H22" s="69"/>
      <c r="I22" s="69"/>
      <c r="J22" s="26">
        <v>0.72399999999999998</v>
      </c>
      <c r="K22" s="33">
        <f>SUM(F5:F22)^2</f>
        <v>2.3073610000000002</v>
      </c>
      <c r="L22" s="2">
        <f t="shared" si="0"/>
        <v>1.9600000000000002E-4</v>
      </c>
      <c r="M22" s="2">
        <f t="shared" si="1"/>
        <v>0.99980400000000003</v>
      </c>
      <c r="N22" s="18">
        <f>SUM(M5:M22)</f>
        <v>16.501707</v>
      </c>
      <c r="O22" s="48">
        <f t="shared" si="2"/>
        <v>0.52417599999999998</v>
      </c>
      <c r="P22" s="48">
        <f t="shared" si="3"/>
        <v>0.47582400000000002</v>
      </c>
      <c r="Q22" s="44"/>
    </row>
    <row r="23" spans="1:25" ht="17" thickBot="1" x14ac:dyDescent="0.25">
      <c r="A23" s="62" t="s">
        <v>46</v>
      </c>
      <c r="B23" s="63">
        <f>B21/B22</f>
        <v>0.95430987973277692</v>
      </c>
      <c r="C23" s="5"/>
      <c r="D23" s="28"/>
      <c r="E23" t="s">
        <v>23</v>
      </c>
      <c r="F23" s="69"/>
      <c r="G23" s="26">
        <v>0.78600000000000003</v>
      </c>
      <c r="H23" s="69"/>
      <c r="I23" s="69"/>
      <c r="J23" s="26">
        <v>0.504</v>
      </c>
      <c r="K23" s="31"/>
      <c r="L23" s="2">
        <f>G23^2</f>
        <v>0.61779600000000001</v>
      </c>
      <c r="M23" s="2">
        <f t="shared" si="1"/>
        <v>0.38220399999999999</v>
      </c>
      <c r="O23" s="48">
        <f t="shared" si="2"/>
        <v>0.25401600000000002</v>
      </c>
      <c r="P23" s="48">
        <f t="shared" si="3"/>
        <v>0.74598399999999998</v>
      </c>
    </row>
    <row r="24" spans="1:25" ht="23.25" customHeight="1" x14ac:dyDescent="0.25">
      <c r="A24" s="78" t="s">
        <v>63</v>
      </c>
      <c r="B24" s="79"/>
      <c r="C24" s="19" t="s">
        <v>53</v>
      </c>
      <c r="D24" s="28"/>
      <c r="E24" t="s">
        <v>24</v>
      </c>
      <c r="F24" s="69"/>
      <c r="G24" s="26">
        <v>0.71599999999999997</v>
      </c>
      <c r="H24" s="69"/>
      <c r="I24" s="69"/>
      <c r="J24" s="26">
        <v>0.45300000000000001</v>
      </c>
      <c r="K24" s="31"/>
      <c r="L24" s="2">
        <f t="shared" ref="L24:L26" si="4">G24^2</f>
        <v>0.512656</v>
      </c>
      <c r="M24" s="2">
        <f t="shared" si="1"/>
        <v>0.487344</v>
      </c>
      <c r="O24" s="48">
        <f t="shared" si="2"/>
        <v>0.205209</v>
      </c>
      <c r="P24" s="48">
        <f t="shared" si="3"/>
        <v>0.79479100000000003</v>
      </c>
      <c r="R24" s="21"/>
      <c r="S24" s="22"/>
      <c r="T24" s="22"/>
      <c r="U24" s="22"/>
      <c r="V24" s="22"/>
      <c r="W24" s="22"/>
      <c r="X24" s="22"/>
      <c r="Y24" s="22"/>
    </row>
    <row r="25" spans="1:25" ht="16" x14ac:dyDescent="0.2">
      <c r="A25" s="17" t="s">
        <v>47</v>
      </c>
      <c r="B25" s="34">
        <f>B13+K44/(N22+B13+K44)</f>
        <v>3.2115485902905427</v>
      </c>
      <c r="C25" s="64">
        <f>(K44+B13)/(K44+B13+N22)</f>
        <v>0.91594116667612524</v>
      </c>
      <c r="D25" s="28"/>
      <c r="E25" t="s">
        <v>25</v>
      </c>
      <c r="F25" s="69"/>
      <c r="G25" s="26">
        <v>0.77900000000000003</v>
      </c>
      <c r="H25" s="69"/>
      <c r="I25" s="69"/>
      <c r="J25" s="26">
        <v>0.38900000000000001</v>
      </c>
      <c r="K25" s="31"/>
      <c r="L25" s="2">
        <f t="shared" si="4"/>
        <v>0.60684100000000007</v>
      </c>
      <c r="M25" s="2">
        <f t="shared" si="1"/>
        <v>0.39315899999999993</v>
      </c>
      <c r="O25" s="48">
        <f t="shared" si="2"/>
        <v>0.15132100000000001</v>
      </c>
      <c r="P25" s="48">
        <f t="shared" si="3"/>
        <v>0.84867899999999996</v>
      </c>
    </row>
    <row r="26" spans="1:25" ht="16" x14ac:dyDescent="0.2">
      <c r="A26" s="17" t="s">
        <v>48</v>
      </c>
      <c r="B26" s="34">
        <f>B14+K26/(N26+B14+K26)</f>
        <v>8.3676224545647404</v>
      </c>
      <c r="C26" s="64">
        <f>(B14+K45)/(B14+K45+N26)</f>
        <v>0.79429359995857463</v>
      </c>
      <c r="D26" s="28"/>
      <c r="E26" t="s">
        <v>26</v>
      </c>
      <c r="F26" s="69"/>
      <c r="G26" s="26">
        <v>0.53700000000000003</v>
      </c>
      <c r="H26" s="69"/>
      <c r="I26" s="69"/>
      <c r="J26" s="26">
        <v>0.27500000000000002</v>
      </c>
      <c r="K26" s="33">
        <f>SUM(G23:G26)^2</f>
        <v>7.9411240000000003</v>
      </c>
      <c r="L26" s="2">
        <f t="shared" si="4"/>
        <v>0.28836900000000004</v>
      </c>
      <c r="M26" s="2">
        <f t="shared" si="1"/>
        <v>0.7116309999999999</v>
      </c>
      <c r="N26" s="18">
        <f>SUM(M26:M29)</f>
        <v>2.7371019999999997</v>
      </c>
      <c r="O26" s="48">
        <f t="shared" si="2"/>
        <v>7.5625000000000012E-2</v>
      </c>
      <c r="P26" s="48">
        <f t="shared" si="3"/>
        <v>0.92437499999999995</v>
      </c>
      <c r="R26" s="4"/>
    </row>
    <row r="27" spans="1:25" ht="16" x14ac:dyDescent="0.2">
      <c r="A27" s="17" t="s">
        <v>49</v>
      </c>
      <c r="B27" s="34">
        <f>B15+K30/(K30+B15+N30)</f>
        <v>6.2455860106315155</v>
      </c>
      <c r="C27" s="64">
        <f>(B15+K46)/(B15+K46+N30)</f>
        <v>0.82475584503908539</v>
      </c>
      <c r="D27" s="28"/>
      <c r="E27" t="s">
        <v>27</v>
      </c>
      <c r="F27" s="69"/>
      <c r="G27" s="69"/>
      <c r="H27" s="26">
        <v>0.45400000000000001</v>
      </c>
      <c r="I27" s="69"/>
      <c r="J27" s="26">
        <v>0.7</v>
      </c>
      <c r="K27" s="31"/>
      <c r="L27" s="2">
        <f>H27^2</f>
        <v>0.20611600000000002</v>
      </c>
      <c r="M27" s="2">
        <f t="shared" si="1"/>
        <v>0.79388400000000003</v>
      </c>
      <c r="O27" s="48">
        <f t="shared" si="2"/>
        <v>0.48999999999999994</v>
      </c>
      <c r="P27" s="48">
        <f t="shared" si="3"/>
        <v>0.51</v>
      </c>
    </row>
    <row r="28" spans="1:25" ht="16" x14ac:dyDescent="0.2">
      <c r="A28" s="58" t="s">
        <v>50</v>
      </c>
      <c r="B28" s="59">
        <f>B16+K41/(K41+B16+N41)</f>
        <v>29.728061031059603</v>
      </c>
      <c r="C28" s="65">
        <f>(B16+K47)/(B16+K47+N41)</f>
        <v>0.89528367741273474</v>
      </c>
      <c r="D28" s="28"/>
      <c r="E28" t="s">
        <v>28</v>
      </c>
      <c r="F28" s="69"/>
      <c r="G28" s="69"/>
      <c r="H28" s="26">
        <v>0.442</v>
      </c>
      <c r="I28" s="69"/>
      <c r="J28" s="26">
        <v>0.66600000000000004</v>
      </c>
      <c r="K28" s="31"/>
      <c r="L28" s="2">
        <f t="shared" ref="L28:L30" si="5">H28^2</f>
        <v>0.19536400000000001</v>
      </c>
      <c r="M28" s="2">
        <f t="shared" si="1"/>
        <v>0.80463600000000002</v>
      </c>
      <c r="O28" s="48">
        <f t="shared" si="2"/>
        <v>0.44355600000000006</v>
      </c>
      <c r="P28" s="48">
        <f t="shared" si="3"/>
        <v>0.55644399999999994</v>
      </c>
    </row>
    <row r="29" spans="1:25" ht="16" x14ac:dyDescent="0.2">
      <c r="A29" s="28"/>
      <c r="B29" s="32"/>
      <c r="C29" s="28"/>
      <c r="D29" s="28"/>
      <c r="E29" t="s">
        <v>29</v>
      </c>
      <c r="F29" s="69"/>
      <c r="G29" s="69"/>
      <c r="H29" s="26">
        <v>0.75700000000000001</v>
      </c>
      <c r="I29" s="69"/>
      <c r="J29" s="26">
        <v>0.52</v>
      </c>
      <c r="K29" s="31"/>
      <c r="L29" s="2">
        <f t="shared" si="5"/>
        <v>0.57304900000000003</v>
      </c>
      <c r="M29" s="2">
        <f t="shared" si="1"/>
        <v>0.42695099999999997</v>
      </c>
      <c r="O29" s="48">
        <f t="shared" si="2"/>
        <v>0.27040000000000003</v>
      </c>
      <c r="P29" s="48">
        <f t="shared" si="3"/>
        <v>0.72960000000000003</v>
      </c>
    </row>
    <row r="30" spans="1:25" ht="19" x14ac:dyDescent="0.25">
      <c r="A30" s="78" t="s">
        <v>64</v>
      </c>
      <c r="B30" s="79"/>
      <c r="D30" s="28"/>
      <c r="E30" t="s">
        <v>30</v>
      </c>
      <c r="F30" s="69"/>
      <c r="G30" s="69"/>
      <c r="H30" s="26">
        <v>0.76200000000000001</v>
      </c>
      <c r="I30" s="69"/>
      <c r="J30" s="26">
        <v>0.496</v>
      </c>
      <c r="K30" s="33">
        <f>SUM(H27:H30)^2</f>
        <v>5.8322250000000002</v>
      </c>
      <c r="L30" s="2">
        <f t="shared" si="5"/>
        <v>0.58064400000000005</v>
      </c>
      <c r="M30" s="2">
        <f t="shared" si="1"/>
        <v>0.41935599999999995</v>
      </c>
      <c r="N30" s="18">
        <f>SUM(M27:M30)</f>
        <v>2.4448270000000001</v>
      </c>
      <c r="O30" s="48">
        <f t="shared" si="2"/>
        <v>0.24601599999999998</v>
      </c>
      <c r="P30" s="48">
        <f t="shared" si="3"/>
        <v>0.75398399999999999</v>
      </c>
    </row>
    <row r="31" spans="1:25" ht="16" x14ac:dyDescent="0.2">
      <c r="A31" s="67" t="s">
        <v>51</v>
      </c>
      <c r="B31" s="68" t="s">
        <v>70</v>
      </c>
      <c r="C31" s="25" t="s">
        <v>71</v>
      </c>
      <c r="D31" s="28"/>
      <c r="E31" t="s">
        <v>31</v>
      </c>
      <c r="F31" s="69"/>
      <c r="G31" s="69"/>
      <c r="H31" s="69"/>
      <c r="I31" s="26">
        <v>0.59799999999999998</v>
      </c>
      <c r="J31" s="26">
        <v>0.629</v>
      </c>
      <c r="K31" s="31"/>
      <c r="L31" s="2">
        <f>I31^2</f>
        <v>0.35760399999999998</v>
      </c>
      <c r="M31" s="2">
        <f t="shared" si="1"/>
        <v>0.64239599999999997</v>
      </c>
      <c r="O31" s="48">
        <f t="shared" si="2"/>
        <v>0.39564100000000002</v>
      </c>
      <c r="P31" s="48">
        <f t="shared" si="3"/>
        <v>0.60435899999999998</v>
      </c>
    </row>
    <row r="32" spans="1:25" ht="16" x14ac:dyDescent="0.2">
      <c r="A32" s="17" t="s">
        <v>47</v>
      </c>
      <c r="B32" s="66">
        <f>B13/(K44+B13+N22)</f>
        <v>1.1753576385582949E-2</v>
      </c>
      <c r="C32" s="17" t="s">
        <v>56</v>
      </c>
      <c r="D32" s="28"/>
      <c r="E32" t="s">
        <v>32</v>
      </c>
      <c r="F32" s="69"/>
      <c r="G32" s="69"/>
      <c r="H32" s="69"/>
      <c r="I32" s="26">
        <v>0.56799999999999995</v>
      </c>
      <c r="J32" s="26">
        <v>0.59399999999999997</v>
      </c>
      <c r="K32" s="31"/>
      <c r="L32" s="2">
        <f t="shared" ref="L32:L41" si="6">I32^2</f>
        <v>0.32262399999999997</v>
      </c>
      <c r="M32" s="2">
        <f t="shared" si="1"/>
        <v>0.67737599999999998</v>
      </c>
      <c r="O32" s="48">
        <f t="shared" si="2"/>
        <v>0.35283599999999998</v>
      </c>
      <c r="P32" s="48">
        <f t="shared" si="3"/>
        <v>0.64716400000000007</v>
      </c>
    </row>
    <row r="33" spans="1:16" ht="16" x14ac:dyDescent="0.2">
      <c r="A33" s="17" t="s">
        <v>48</v>
      </c>
      <c r="B33" s="66">
        <f>B14/(K45+B14+N26)</f>
        <v>0.59681372134562893</v>
      </c>
      <c r="C33" s="17" t="s">
        <v>56</v>
      </c>
      <c r="D33" s="28"/>
      <c r="E33" t="s">
        <v>33</v>
      </c>
      <c r="F33" s="69"/>
      <c r="G33" s="69"/>
      <c r="H33" s="69"/>
      <c r="I33" s="26">
        <v>0.45200000000000001</v>
      </c>
      <c r="J33" s="26">
        <v>0.64400000000000002</v>
      </c>
      <c r="K33" s="31"/>
      <c r="L33" s="2">
        <f t="shared" si="6"/>
        <v>0.20430400000000001</v>
      </c>
      <c r="M33" s="2">
        <f t="shared" si="1"/>
        <v>0.79569599999999996</v>
      </c>
      <c r="O33" s="48">
        <f t="shared" si="2"/>
        <v>0.41473600000000005</v>
      </c>
      <c r="P33" s="48">
        <f t="shared" si="3"/>
        <v>0.58526400000000001</v>
      </c>
    </row>
    <row r="34" spans="1:16" ht="16" x14ac:dyDescent="0.2">
      <c r="A34" s="17" t="s">
        <v>49</v>
      </c>
      <c r="B34" s="66">
        <f>B15/(K46+B15+N30)</f>
        <v>0.41805139654745299</v>
      </c>
      <c r="C34" s="17" t="s">
        <v>56</v>
      </c>
      <c r="D34" s="28"/>
      <c r="E34" t="s">
        <v>34</v>
      </c>
      <c r="F34" s="69"/>
      <c r="G34" s="69"/>
      <c r="H34" s="69"/>
      <c r="I34" s="26">
        <v>0.40799999999999997</v>
      </c>
      <c r="J34" s="26">
        <v>0.73</v>
      </c>
      <c r="K34" s="31"/>
      <c r="L34" s="2">
        <f t="shared" si="6"/>
        <v>0.16646399999999997</v>
      </c>
      <c r="M34" s="2">
        <f t="shared" si="1"/>
        <v>0.83353600000000005</v>
      </c>
      <c r="O34" s="48">
        <f t="shared" si="2"/>
        <v>0.53289999999999993</v>
      </c>
      <c r="P34" s="48">
        <f t="shared" si="3"/>
        <v>0.46710000000000007</v>
      </c>
    </row>
    <row r="35" spans="1:16" ht="16" x14ac:dyDescent="0.2">
      <c r="A35" s="17" t="s">
        <v>50</v>
      </c>
      <c r="B35" s="66">
        <f>B16/(K47+B16+N41)</f>
        <v>0.37205527237415031</v>
      </c>
      <c r="C35" s="17" t="s">
        <v>56</v>
      </c>
      <c r="D35" s="28"/>
      <c r="E35" t="s">
        <v>35</v>
      </c>
      <c r="F35" s="69"/>
      <c r="G35" s="69"/>
      <c r="H35" s="69"/>
      <c r="I35" s="26">
        <v>0.42699999999999999</v>
      </c>
      <c r="J35" s="26">
        <v>0.34899999999999998</v>
      </c>
      <c r="K35" s="31"/>
      <c r="L35" s="2">
        <f t="shared" si="6"/>
        <v>0.18232899999999999</v>
      </c>
      <c r="M35" s="2">
        <f t="shared" si="1"/>
        <v>0.81767100000000004</v>
      </c>
      <c r="O35" s="48">
        <f t="shared" si="2"/>
        <v>0.12180099999999998</v>
      </c>
      <c r="P35" s="48">
        <f t="shared" si="3"/>
        <v>0.87819900000000006</v>
      </c>
    </row>
    <row r="36" spans="1:16" ht="16" x14ac:dyDescent="0.2">
      <c r="A36" s="76" t="s">
        <v>52</v>
      </c>
      <c r="B36" s="77"/>
      <c r="C36" s="52"/>
      <c r="D36" s="28"/>
      <c r="E36" t="s">
        <v>55</v>
      </c>
      <c r="F36" s="69"/>
      <c r="G36" s="69"/>
      <c r="H36" s="69"/>
      <c r="I36" s="26">
        <v>0.55900000000000005</v>
      </c>
      <c r="J36" s="26">
        <v>0.45</v>
      </c>
      <c r="K36" s="31"/>
      <c r="L36" s="2">
        <f t="shared" si="6"/>
        <v>0.31248100000000006</v>
      </c>
      <c r="M36" s="2">
        <f t="shared" si="1"/>
        <v>0.68751899999999999</v>
      </c>
      <c r="O36" s="48">
        <f t="shared" si="2"/>
        <v>0.20250000000000001</v>
      </c>
      <c r="P36" s="48">
        <f t="shared" si="3"/>
        <v>0.79749999999999999</v>
      </c>
    </row>
    <row r="37" spans="1:16" ht="16" x14ac:dyDescent="0.2">
      <c r="A37" s="41"/>
      <c r="B37" s="61"/>
      <c r="D37" s="28"/>
      <c r="E37" t="s">
        <v>36</v>
      </c>
      <c r="F37" s="69"/>
      <c r="G37" s="69"/>
      <c r="H37" s="69"/>
      <c r="I37" s="26">
        <v>0.45700000000000002</v>
      </c>
      <c r="J37" s="26">
        <v>0.60499999999999998</v>
      </c>
      <c r="K37" s="31"/>
      <c r="L37" s="2">
        <f t="shared" si="6"/>
        <v>0.20884900000000001</v>
      </c>
      <c r="M37" s="2">
        <f t="shared" si="1"/>
        <v>0.79115099999999994</v>
      </c>
      <c r="O37" s="48">
        <f t="shared" si="2"/>
        <v>0.36602499999999999</v>
      </c>
      <c r="P37" s="48">
        <f t="shared" si="3"/>
        <v>0.63397499999999996</v>
      </c>
    </row>
    <row r="38" spans="1:16" ht="16" x14ac:dyDescent="0.2">
      <c r="A38" s="61" t="s">
        <v>69</v>
      </c>
      <c r="B38" s="61"/>
      <c r="C38" s="22"/>
      <c r="D38" s="28"/>
      <c r="E38" t="s">
        <v>37</v>
      </c>
      <c r="F38" s="69"/>
      <c r="G38" s="69"/>
      <c r="H38" s="69"/>
      <c r="I38" s="26">
        <v>0.57899999999999996</v>
      </c>
      <c r="J38" s="26">
        <v>0.61699999999999999</v>
      </c>
      <c r="K38" s="31"/>
      <c r="L38" s="2">
        <f t="shared" si="6"/>
        <v>0.33524099999999996</v>
      </c>
      <c r="M38" s="2">
        <f t="shared" si="1"/>
        <v>0.6647590000000001</v>
      </c>
      <c r="O38" s="48">
        <f t="shared" si="2"/>
        <v>0.380689</v>
      </c>
      <c r="P38" s="48">
        <f t="shared" si="3"/>
        <v>0.61931099999999994</v>
      </c>
    </row>
    <row r="39" spans="1:16" ht="16" x14ac:dyDescent="0.2">
      <c r="A39" s="2"/>
      <c r="B39" s="29">
        <f>(B32/C25)</f>
        <v>1.2832239463846467E-2</v>
      </c>
      <c r="D39" s="28"/>
      <c r="E39" t="s">
        <v>38</v>
      </c>
      <c r="F39" s="69"/>
      <c r="G39" s="69"/>
      <c r="H39" s="69"/>
      <c r="I39" s="26">
        <v>0.622</v>
      </c>
      <c r="J39" s="26">
        <v>0.56499999999999995</v>
      </c>
      <c r="K39" s="31"/>
      <c r="L39" s="2">
        <f t="shared" si="6"/>
        <v>0.38688400000000001</v>
      </c>
      <c r="M39" s="2">
        <f t="shared" si="1"/>
        <v>0.61311599999999999</v>
      </c>
      <c r="O39" s="48">
        <f t="shared" si="2"/>
        <v>0.31922499999999993</v>
      </c>
      <c r="P39" s="48">
        <f t="shared" si="3"/>
        <v>0.68077500000000013</v>
      </c>
    </row>
    <row r="40" spans="1:16" ht="16" x14ac:dyDescent="0.2">
      <c r="A40" s="2"/>
      <c r="B40" s="29">
        <f t="shared" ref="B40:B42" si="7">(B33/C26)</f>
        <v>0.75137672187810023</v>
      </c>
      <c r="D40" s="28"/>
      <c r="E40" t="s">
        <v>39</v>
      </c>
      <c r="F40" s="69"/>
      <c r="G40" s="69"/>
      <c r="H40" s="69"/>
      <c r="I40" s="26">
        <v>0.32500000000000001</v>
      </c>
      <c r="J40" s="26">
        <v>0.70099999999999996</v>
      </c>
      <c r="K40" s="31"/>
      <c r="L40" s="2">
        <f t="shared" si="6"/>
        <v>0.10562500000000001</v>
      </c>
      <c r="M40" s="2">
        <f t="shared" si="1"/>
        <v>0.89437500000000003</v>
      </c>
      <c r="O40" s="48">
        <f t="shared" si="2"/>
        <v>0.49140099999999992</v>
      </c>
      <c r="P40" s="48">
        <f t="shared" si="3"/>
        <v>0.50859900000000002</v>
      </c>
    </row>
    <row r="41" spans="1:16" ht="16" x14ac:dyDescent="0.2">
      <c r="A41" s="2"/>
      <c r="B41" s="29">
        <f t="shared" si="7"/>
        <v>0.50687897401641502</v>
      </c>
      <c r="D41" s="28"/>
      <c r="E41" s="5" t="s">
        <v>40</v>
      </c>
      <c r="F41" s="70"/>
      <c r="G41" s="70"/>
      <c r="H41" s="70"/>
      <c r="I41" s="26">
        <v>0.41699999999999998</v>
      </c>
      <c r="J41" s="26">
        <v>0.53400000000000003</v>
      </c>
      <c r="K41" s="33">
        <f>SUM(I31:I41)^2</f>
        <v>29.289743999999999</v>
      </c>
      <c r="L41" s="2">
        <f t="shared" si="6"/>
        <v>0.17388899999999999</v>
      </c>
      <c r="M41" s="2">
        <f t="shared" si="1"/>
        <v>0.82611100000000004</v>
      </c>
      <c r="N41" s="18">
        <f>SUM(M31:M41)</f>
        <v>8.2437059999999995</v>
      </c>
      <c r="O41" s="48">
        <f t="shared" si="2"/>
        <v>0.28515600000000002</v>
      </c>
      <c r="P41" s="50">
        <f t="shared" si="3"/>
        <v>0.71484400000000003</v>
      </c>
    </row>
    <row r="42" spans="1:16" x14ac:dyDescent="0.2">
      <c r="A42" s="5"/>
      <c r="B42" s="57">
        <f t="shared" si="7"/>
        <v>0.41557249591475476</v>
      </c>
      <c r="D42" s="28"/>
      <c r="I42" s="52"/>
      <c r="J42" s="52"/>
      <c r="K42" s="51">
        <f>SUM(J5:J41)^2</f>
        <v>563.77753599999994</v>
      </c>
      <c r="L42" s="52"/>
      <c r="M42" s="53">
        <f>SUM(M5:M41)</f>
        <v>29.164577999999999</v>
      </c>
      <c r="N42" s="52"/>
      <c r="O42" s="54"/>
      <c r="P42" s="55">
        <f>SUM(P5:P41)</f>
        <v>20.986037999999997</v>
      </c>
    </row>
    <row r="43" spans="1:16" ht="29.25" customHeight="1" x14ac:dyDescent="0.2">
      <c r="A43" s="56"/>
      <c r="B43" s="21"/>
      <c r="D43" s="28"/>
      <c r="E43" s="74" t="s">
        <v>42</v>
      </c>
      <c r="F43" s="74"/>
      <c r="G43" s="74"/>
      <c r="H43" s="74"/>
      <c r="I43" s="74"/>
      <c r="J43" s="74"/>
      <c r="K43" s="60" t="s">
        <v>68</v>
      </c>
      <c r="L43" s="24"/>
      <c r="M43" s="24"/>
      <c r="P43" s="45"/>
    </row>
    <row r="44" spans="1:16" x14ac:dyDescent="0.2">
      <c r="D44" s="28"/>
      <c r="F44" s="1">
        <v>1</v>
      </c>
      <c r="G44" s="1">
        <v>2</v>
      </c>
      <c r="H44" s="1">
        <v>3</v>
      </c>
      <c r="I44" s="1">
        <v>4</v>
      </c>
      <c r="J44" s="15">
        <v>5</v>
      </c>
      <c r="K44" s="35">
        <f>SUM(J5:J22)^2</f>
        <v>177.50232900000006</v>
      </c>
      <c r="L44" s="15"/>
      <c r="M44" s="15"/>
    </row>
    <row r="45" spans="1:16" x14ac:dyDescent="0.2">
      <c r="D45" s="28"/>
      <c r="E45" s="9" t="s">
        <v>1</v>
      </c>
      <c r="F45" s="10" t="s">
        <v>41</v>
      </c>
      <c r="G45" s="1"/>
      <c r="H45" s="1"/>
      <c r="I45" s="1"/>
      <c r="K45" s="36">
        <f>SUM(J23:J26)^2</f>
        <v>2.6276410000000001</v>
      </c>
    </row>
    <row r="46" spans="1:16" x14ac:dyDescent="0.2">
      <c r="D46" s="28"/>
      <c r="E46" s="9" t="s">
        <v>2</v>
      </c>
      <c r="F46" s="2">
        <v>0</v>
      </c>
      <c r="G46" s="10" t="s">
        <v>41</v>
      </c>
      <c r="H46" s="2"/>
      <c r="I46" s="2"/>
      <c r="K46" s="37">
        <f>SUM(J27:J30)^2</f>
        <v>5.6739240000000004</v>
      </c>
    </row>
    <row r="47" spans="1:16" x14ac:dyDescent="0.2">
      <c r="D47" s="28"/>
      <c r="E47" s="9" t="s">
        <v>3</v>
      </c>
      <c r="F47" s="2">
        <v>0</v>
      </c>
      <c r="G47" s="2">
        <v>0</v>
      </c>
      <c r="H47" s="10" t="s">
        <v>41</v>
      </c>
      <c r="I47" s="2"/>
      <c r="K47" s="37">
        <f>SUM(J31:J41)^2</f>
        <v>41.190723999999989</v>
      </c>
    </row>
    <row r="48" spans="1:16" x14ac:dyDescent="0.2">
      <c r="D48" s="28"/>
      <c r="E48" s="13" t="s">
        <v>4</v>
      </c>
      <c r="F48" s="8">
        <v>0</v>
      </c>
      <c r="G48" s="8">
        <v>0</v>
      </c>
      <c r="H48" s="8">
        <v>0</v>
      </c>
      <c r="I48" s="14" t="s">
        <v>41</v>
      </c>
      <c r="J48" s="7"/>
      <c r="K48" s="7"/>
      <c r="L48" s="7"/>
      <c r="M48" s="7"/>
    </row>
    <row r="49" spans="4:13" x14ac:dyDescent="0.2">
      <c r="D49" s="28"/>
      <c r="E49" s="12" t="s">
        <v>43</v>
      </c>
      <c r="F49" s="6">
        <v>0</v>
      </c>
      <c r="G49" s="6">
        <v>0</v>
      </c>
      <c r="H49" s="6">
        <v>0</v>
      </c>
      <c r="I49" s="6">
        <v>0</v>
      </c>
      <c r="J49" s="11" t="s">
        <v>41</v>
      </c>
      <c r="K49" s="14"/>
      <c r="L49" s="14"/>
      <c r="M49" s="14"/>
    </row>
    <row r="50" spans="4:13" x14ac:dyDescent="0.2">
      <c r="D50" s="28"/>
    </row>
    <row r="51" spans="4:13" x14ac:dyDescent="0.2">
      <c r="D51" s="28"/>
    </row>
  </sheetData>
  <mergeCells count="7">
    <mergeCell ref="A1:J1"/>
    <mergeCell ref="A9:B9"/>
    <mergeCell ref="E43:J43"/>
    <mergeCell ref="E3:J3"/>
    <mergeCell ref="A36:B36"/>
    <mergeCell ref="A24:B24"/>
    <mergeCell ref="A30:B3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Larry R</dc:creator>
  <cp:lastModifiedBy>Microsoft Office User</cp:lastModifiedBy>
  <dcterms:created xsi:type="dcterms:W3CDTF">2020-10-17T16:09:34Z</dcterms:created>
  <dcterms:modified xsi:type="dcterms:W3CDTF">2022-03-03T19:25:08Z</dcterms:modified>
</cp:coreProperties>
</file>