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chartsheets/sheet1.xml" ContentType="application/vnd.openxmlformats-officedocument.spreadsheetml.chart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3.xml" ContentType="application/vnd.openxmlformats-officedocument.drawing+xml"/>
  <Override PartName="/xl/tables/table5.xml" ContentType="application/vnd.openxmlformats-officedocument.spreadsheetml.tab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customXml/itemProps19.xml" ContentType="application/vnd.openxmlformats-officedocument.customXmlProperties+xml"/>
  <Override PartName="/customXml/itemProps20.xml" ContentType="application/vnd.openxmlformats-officedocument.customXmlProperties+xml"/>
  <Override PartName="/customXml/itemProps21.xml" ContentType="application/vnd.openxmlformats-officedocument.customXmlProperties+xml"/>
  <Override PartName="/customXml/itemProps22.xml" ContentType="application/vnd.openxmlformats-officedocument.customXmlProperties+xml"/>
  <Override PartName="/customXml/itemProps23.xml" ContentType="application/vnd.openxmlformats-officedocument.customXmlProperties+xml"/>
  <Override PartName="/customXml/itemProps24.xml" ContentType="application/vnd.openxmlformats-officedocument.customXmlProperties+xml"/>
  <Override PartName="/customXml/itemProps25.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06"/>
  <workbookPr hidePivotFieldList="1"/>
  <mc:AlternateContent xmlns:mc="http://schemas.openxmlformats.org/markup-compatibility/2006">
    <mc:Choice Requires="x15">
      <x15ac:absPath xmlns:x15ac="http://schemas.microsoft.com/office/spreadsheetml/2010/11/ac" url="https://d.docs.live.net/f9480b74b852b3b7/Documents/"/>
    </mc:Choice>
  </mc:AlternateContent>
  <xr:revisionPtr revIDLastSave="0" documentId="8_{B5FFEF9D-F297-4FF5-B50B-FBEA3D25F462}" xr6:coauthVersionLast="47" xr6:coauthVersionMax="47" xr10:uidLastSave="{00000000-0000-0000-0000-000000000000}"/>
  <bookViews>
    <workbookView xWindow="-120" yWindow="-120" windowWidth="29040" windowHeight="15720" tabRatio="722" firstSheet="4" activeTab="1" xr2:uid="{00000000-000D-0000-FFFF-FFFF00000000}"/>
  </bookViews>
  <sheets>
    <sheet name="VALUES" sheetId="19" state="hidden" r:id="rId1"/>
    <sheet name="Competency Matrix" sheetId="18" r:id="rId2"/>
    <sheet name="TypeOfExperienceByRole" sheetId="22" r:id="rId3"/>
    <sheet name="Tags" sheetId="14" r:id="rId4"/>
    <sheet name="ResourceTags" sheetId="17" r:id="rId5"/>
    <sheet name="Resources" sheetId="16" r:id="rId6"/>
    <sheet name="Providers" sheetId="15" r:id="rId7"/>
    <sheet name="Summary" sheetId="20" r:id="rId8"/>
    <sheet name="Microsoft Learn" sheetId="21" state="hidden" r:id="rId9"/>
  </sheets>
  <definedNames>
    <definedName name="_xlcn.WorksheetConnection_CompetencyMatrix.xlsxProviders" hidden="1">Providers[]</definedName>
    <definedName name="_xlcn.WorksheetConnection_CompetencyMatrix.xlsxResources" hidden="1">Resources[]</definedName>
    <definedName name="_xlcn.WorksheetConnection_CompetencyMatrix.xlsxResourceTags" hidden="1">ResourceTags[]</definedName>
    <definedName name="_xlcn.WorksheetConnection_CompetencyMatrix.xlsxTags" hidden="1">Tags[]</definedName>
    <definedName name="PAGES_PER_HOUR">VALUES!$C$2</definedName>
    <definedName name="_xlnm.Print_Area" localSheetId="1">'Competency Matrix'!$A$1:$K$56</definedName>
  </definedNames>
  <calcPr calcId="191028"/>
  <pivotCaches>
    <pivotCache cacheId="956" r:id="rId10"/>
    <pivotCache cacheId="957" r:id="rId11"/>
    <pivotCache cacheId="958" r:id="rId12"/>
    <pivotCache cacheId="959" r:id="rId13"/>
    <pivotCache cacheId="960" r:id="rId14"/>
  </pivotCaches>
  <extLs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Tags" name="Tags" connection="WorksheetConnection_Competency Matrix.xlsx!Tags"/>
          <x15:modelTable id="ResourceTags" name="ResourceTags" connection="WorksheetConnection_Competency Matrix.xlsx!ResourceTags"/>
          <x15:modelTable id="Resources" name="Resources" connection="WorksheetConnection_Competency Matrix.xlsx!Resources"/>
          <x15:modelTable id="Providers" name="Providers" connection="WorksheetConnection_Competency Matrix.xlsx!Providers"/>
        </x15:modelTables>
        <x15:modelRelationships>
          <x15:modelRelationship fromTable="ResourceTags" fromColumn="TagID" toTable="Tags" toColumn="TagID"/>
          <x15:modelRelationship fromTable="ResourceTags" fromColumn="ResourceID" toTable="Resources" toColumn="ResourceID"/>
          <x15:modelRelationship fromTable="Resources" fromColumn="ProviderID" toTable="Providers" toColumn="ProviderID"/>
        </x15:modelRelationship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866" i="17" l="1"/>
  <c r="D866" i="17"/>
  <c r="E866" i="17"/>
  <c r="B870" i="17"/>
  <c r="D870" i="17"/>
  <c r="E870" i="17"/>
  <c r="B872" i="17"/>
  <c r="D872" i="17"/>
  <c r="E872" i="17"/>
  <c r="B869" i="17"/>
  <c r="D869" i="17"/>
  <c r="E869" i="17"/>
  <c r="F869" i="17" s="1"/>
  <c r="G869" i="17" s="1"/>
  <c r="B865" i="17"/>
  <c r="D865" i="17"/>
  <c r="E865" i="17"/>
  <c r="B867" i="17"/>
  <c r="D867" i="17"/>
  <c r="E867" i="17"/>
  <c r="F870" i="17" s="1"/>
  <c r="G870" i="17" s="1"/>
  <c r="B873" i="17"/>
  <c r="D873" i="17"/>
  <c r="E873" i="17"/>
  <c r="B871" i="17"/>
  <c r="D871" i="17"/>
  <c r="E871" i="17"/>
  <c r="B868" i="17"/>
  <c r="D868" i="17"/>
  <c r="E868" i="17"/>
  <c r="G475" i="16"/>
  <c r="I475" i="16"/>
  <c r="B864" i="17"/>
  <c r="D864" i="17"/>
  <c r="E864" i="17"/>
  <c r="E256" i="14"/>
  <c r="B861" i="17"/>
  <c r="D861" i="17"/>
  <c r="E861" i="17"/>
  <c r="B863" i="17"/>
  <c r="D863" i="17"/>
  <c r="E863" i="17"/>
  <c r="B862" i="17"/>
  <c r="D862" i="17"/>
  <c r="E862" i="17"/>
  <c r="G474" i="16"/>
  <c r="I474" i="16"/>
  <c r="B860" i="17"/>
  <c r="D860" i="17"/>
  <c r="E860" i="17"/>
  <c r="F860" i="17" s="1"/>
  <c r="G473" i="16"/>
  <c r="I473" i="16"/>
  <c r="B859" i="17"/>
  <c r="D859" i="17"/>
  <c r="E859" i="17"/>
  <c r="E255" i="14"/>
  <c r="B857" i="17"/>
  <c r="D857" i="17"/>
  <c r="E857" i="17"/>
  <c r="B858" i="17"/>
  <c r="D858" i="17"/>
  <c r="E858" i="17"/>
  <c r="G472" i="16"/>
  <c r="I472" i="16"/>
  <c r="B856" i="17"/>
  <c r="D856" i="17"/>
  <c r="E856" i="17"/>
  <c r="F856" i="17" s="1"/>
  <c r="E254" i="14"/>
  <c r="G471" i="16"/>
  <c r="I471" i="16"/>
  <c r="B855" i="17"/>
  <c r="D855" i="17"/>
  <c r="E855" i="17"/>
  <c r="F855" i="17" s="1"/>
  <c r="E253" i="14"/>
  <c r="G470" i="16"/>
  <c r="I470" i="16"/>
  <c r="B854" i="17"/>
  <c r="D854" i="17"/>
  <c r="E854" i="17"/>
  <c r="F854" i="17" s="1"/>
  <c r="G469" i="16"/>
  <c r="I469" i="16"/>
  <c r="B852" i="17"/>
  <c r="D852" i="17"/>
  <c r="E852" i="17"/>
  <c r="B851" i="17"/>
  <c r="D851" i="17"/>
  <c r="E851" i="17"/>
  <c r="B853" i="17"/>
  <c r="D853" i="17"/>
  <c r="E853" i="17"/>
  <c r="B849" i="17"/>
  <c r="D849" i="17"/>
  <c r="E849" i="17"/>
  <c r="G468" i="16"/>
  <c r="I468" i="16"/>
  <c r="B848" i="17"/>
  <c r="D848" i="17"/>
  <c r="E848" i="17"/>
  <c r="E252" i="14"/>
  <c r="B850" i="17"/>
  <c r="D850" i="17"/>
  <c r="E850" i="17"/>
  <c r="G467" i="16"/>
  <c r="I467" i="16"/>
  <c r="B847" i="17"/>
  <c r="D847" i="17"/>
  <c r="E847" i="17"/>
  <c r="F847" i="17" s="1"/>
  <c r="E251" i="14"/>
  <c r="B843" i="17"/>
  <c r="B844" i="17"/>
  <c r="B845" i="17"/>
  <c r="B846" i="17"/>
  <c r="D843" i="17"/>
  <c r="D844" i="17"/>
  <c r="D845" i="17"/>
  <c r="D846" i="17"/>
  <c r="E843" i="17"/>
  <c r="E844" i="17"/>
  <c r="E845" i="17"/>
  <c r="E846" i="17"/>
  <c r="B842" i="17"/>
  <c r="D842" i="17"/>
  <c r="E842" i="17"/>
  <c r="B841" i="17"/>
  <c r="D841" i="17"/>
  <c r="E841" i="17"/>
  <c r="F841" i="17" s="1"/>
  <c r="B840" i="17"/>
  <c r="D840" i="17"/>
  <c r="E840" i="17"/>
  <c r="F840" i="17" s="1"/>
  <c r="E250" i="14"/>
  <c r="G466" i="16"/>
  <c r="I466" i="16"/>
  <c r="G465" i="16"/>
  <c r="I465" i="16"/>
  <c r="G464" i="16"/>
  <c r="I464" i="16"/>
  <c r="G463" i="16"/>
  <c r="I463" i="16"/>
  <c r="B839" i="17"/>
  <c r="D839" i="17"/>
  <c r="E839" i="17"/>
  <c r="F839" i="17" s="1"/>
  <c r="G462" i="16"/>
  <c r="I462" i="16"/>
  <c r="B838" i="17"/>
  <c r="D838" i="17"/>
  <c r="E838" i="17"/>
  <c r="B837" i="17"/>
  <c r="D837" i="17"/>
  <c r="E837" i="17"/>
  <c r="B836" i="17"/>
  <c r="D836" i="17"/>
  <c r="E836" i="17"/>
  <c r="F836" i="17" s="1"/>
  <c r="B834" i="17"/>
  <c r="D834" i="17"/>
  <c r="E834" i="17"/>
  <c r="B835" i="17"/>
  <c r="D835" i="17"/>
  <c r="E835" i="17"/>
  <c r="G461" i="16"/>
  <c r="I461" i="16"/>
  <c r="G460" i="16"/>
  <c r="I460" i="16"/>
  <c r="G459" i="16"/>
  <c r="I459" i="16"/>
  <c r="B833" i="17"/>
  <c r="D833" i="17"/>
  <c r="E833" i="17"/>
  <c r="F833" i="17" s="1"/>
  <c r="G458" i="16"/>
  <c r="I458" i="16"/>
  <c r="B832" i="17"/>
  <c r="D832" i="17"/>
  <c r="E832" i="17"/>
  <c r="E249" i="14"/>
  <c r="B831" i="17"/>
  <c r="D831" i="17"/>
  <c r="E831" i="17"/>
  <c r="B829" i="17"/>
  <c r="D829" i="17"/>
  <c r="E829" i="17"/>
  <c r="B830" i="17"/>
  <c r="D830" i="17"/>
  <c r="E830" i="17"/>
  <c r="G457" i="16"/>
  <c r="I457" i="16"/>
  <c r="B828" i="17"/>
  <c r="D828" i="17"/>
  <c r="E828" i="17"/>
  <c r="B827" i="17"/>
  <c r="D827" i="17"/>
  <c r="E827" i="17"/>
  <c r="G456" i="16"/>
  <c r="I456" i="16"/>
  <c r="G455" i="16"/>
  <c r="I455" i="16"/>
  <c r="B826" i="17"/>
  <c r="D826" i="17"/>
  <c r="E826" i="17"/>
  <c r="F826" i="17" s="1"/>
  <c r="B824" i="17"/>
  <c r="D824" i="17"/>
  <c r="E824" i="17"/>
  <c r="B823" i="17"/>
  <c r="D823" i="17"/>
  <c r="E823" i="17"/>
  <c r="B825" i="17"/>
  <c r="D825" i="17"/>
  <c r="E825" i="17"/>
  <c r="G454" i="16"/>
  <c r="I454" i="16"/>
  <c r="B822" i="17"/>
  <c r="D822" i="17"/>
  <c r="E822" i="17"/>
  <c r="F822" i="17" s="1"/>
  <c r="E248" i="14"/>
  <c r="G453" i="16"/>
  <c r="I453" i="16"/>
  <c r="B821" i="17"/>
  <c r="D821" i="17"/>
  <c r="E821" i="17"/>
  <c r="F821" i="17" s="1"/>
  <c r="B820" i="17"/>
  <c r="D820" i="17"/>
  <c r="E820" i="17"/>
  <c r="F820" i="17" s="1"/>
  <c r="B819" i="17"/>
  <c r="D819" i="17"/>
  <c r="E819" i="17"/>
  <c r="F819" i="17" s="1"/>
  <c r="G452" i="16"/>
  <c r="I452" i="16"/>
  <c r="G451" i="16"/>
  <c r="I451" i="16"/>
  <c r="G450" i="16"/>
  <c r="I450" i="16"/>
  <c r="B818" i="17"/>
  <c r="D818" i="17"/>
  <c r="E818" i="17"/>
  <c r="F818" i="17" s="1"/>
  <c r="B816" i="17"/>
  <c r="D816" i="17"/>
  <c r="E816" i="17"/>
  <c r="B817" i="17"/>
  <c r="D817" i="17"/>
  <c r="E817" i="17"/>
  <c r="B815" i="17"/>
  <c r="D815" i="17"/>
  <c r="E815" i="17"/>
  <c r="F815" i="17" s="1"/>
  <c r="G449" i="16"/>
  <c r="I449" i="16"/>
  <c r="G448" i="16"/>
  <c r="I448" i="16"/>
  <c r="G447" i="16"/>
  <c r="I447" i="16"/>
  <c r="B813" i="17"/>
  <c r="D813" i="17"/>
  <c r="E813" i="17"/>
  <c r="B814" i="17"/>
  <c r="D814" i="17"/>
  <c r="E814" i="17"/>
  <c r="G446" i="16"/>
  <c r="I446" i="16"/>
  <c r="B811" i="17"/>
  <c r="B812" i="17"/>
  <c r="D811" i="17"/>
  <c r="D812" i="17"/>
  <c r="E811" i="17"/>
  <c r="E812" i="17"/>
  <c r="G445" i="16"/>
  <c r="I445" i="16"/>
  <c r="B810" i="17"/>
  <c r="D810" i="17"/>
  <c r="E810" i="17"/>
  <c r="F810" i="17" s="1"/>
  <c r="G444" i="16"/>
  <c r="I444" i="16"/>
  <c r="B809" i="17"/>
  <c r="D809" i="17"/>
  <c r="E809" i="17"/>
  <c r="B808" i="17"/>
  <c r="D808" i="17"/>
  <c r="E808" i="17"/>
  <c r="B807" i="17"/>
  <c r="D807" i="17"/>
  <c r="E807" i="17"/>
  <c r="B806" i="17"/>
  <c r="D806" i="17"/>
  <c r="E806" i="17"/>
  <c r="B805" i="17"/>
  <c r="D805" i="17"/>
  <c r="E805" i="17"/>
  <c r="B804" i="17"/>
  <c r="D804" i="17"/>
  <c r="E804" i="17"/>
  <c r="G443" i="16"/>
  <c r="I443" i="16"/>
  <c r="B803" i="17"/>
  <c r="D803" i="17"/>
  <c r="E803" i="17"/>
  <c r="B802" i="17"/>
  <c r="D802" i="17"/>
  <c r="E802" i="17"/>
  <c r="G442" i="16"/>
  <c r="I442" i="16"/>
  <c r="B801" i="17"/>
  <c r="D801" i="17"/>
  <c r="E801" i="17"/>
  <c r="F801" i="17" s="1"/>
  <c r="G441" i="16"/>
  <c r="I441" i="16"/>
  <c r="B800" i="17"/>
  <c r="D800" i="17"/>
  <c r="E800" i="17"/>
  <c r="B799" i="17"/>
  <c r="D799" i="17"/>
  <c r="E799" i="17"/>
  <c r="G440" i="16"/>
  <c r="I440" i="16"/>
  <c r="B796" i="17"/>
  <c r="D796" i="17"/>
  <c r="E796" i="17"/>
  <c r="B795" i="17"/>
  <c r="D795" i="17"/>
  <c r="E795" i="17"/>
  <c r="B794" i="17"/>
  <c r="D794" i="17"/>
  <c r="E794" i="17"/>
  <c r="F794" i="17" s="1"/>
  <c r="B793" i="17"/>
  <c r="D793" i="17"/>
  <c r="E793" i="17"/>
  <c r="F793" i="17" s="1"/>
  <c r="B792" i="17"/>
  <c r="D792" i="17"/>
  <c r="E792" i="17"/>
  <c r="B791" i="17"/>
  <c r="D791" i="17"/>
  <c r="E791" i="17"/>
  <c r="B798" i="17"/>
  <c r="D798" i="17"/>
  <c r="E798" i="17"/>
  <c r="B787" i="17"/>
  <c r="D787" i="17"/>
  <c r="E787" i="17"/>
  <c r="E247" i="14"/>
  <c r="B797" i="17"/>
  <c r="D797" i="17"/>
  <c r="E797" i="17"/>
  <c r="B786" i="17"/>
  <c r="D786" i="17"/>
  <c r="E786" i="17"/>
  <c r="E246" i="14"/>
  <c r="G439" i="16"/>
  <c r="I439" i="16"/>
  <c r="G438" i="16"/>
  <c r="I438" i="16"/>
  <c r="G437" i="16"/>
  <c r="I437" i="16"/>
  <c r="B789" i="17"/>
  <c r="D789" i="17"/>
  <c r="E789" i="17"/>
  <c r="E245" i="14"/>
  <c r="B788" i="17"/>
  <c r="D788" i="17"/>
  <c r="E788" i="17"/>
  <c r="B790" i="17"/>
  <c r="D790" i="17"/>
  <c r="E790" i="17"/>
  <c r="F790" i="17" s="1"/>
  <c r="B784" i="17"/>
  <c r="D784" i="17"/>
  <c r="E784" i="17"/>
  <c r="B782" i="17"/>
  <c r="D782" i="17"/>
  <c r="E782" i="17"/>
  <c r="B785" i="17"/>
  <c r="D785" i="17"/>
  <c r="E785" i="17"/>
  <c r="B783" i="17"/>
  <c r="D783" i="17"/>
  <c r="E783" i="17"/>
  <c r="G436" i="16"/>
  <c r="I436" i="16"/>
  <c r="G435" i="16"/>
  <c r="I435" i="16"/>
  <c r="G434" i="16"/>
  <c r="I434" i="16"/>
  <c r="G433" i="16"/>
  <c r="I433" i="16"/>
  <c r="G432" i="16"/>
  <c r="I432" i="16"/>
  <c r="G431" i="16"/>
  <c r="I431" i="16"/>
  <c r="G430" i="16"/>
  <c r="I430" i="16"/>
  <c r="B780" i="17"/>
  <c r="D780" i="17"/>
  <c r="E780" i="17"/>
  <c r="B781" i="17"/>
  <c r="D781" i="17"/>
  <c r="E781" i="17"/>
  <c r="B778" i="17"/>
  <c r="D778" i="17"/>
  <c r="E778" i="17"/>
  <c r="B779" i="17"/>
  <c r="D779" i="17"/>
  <c r="E779" i="17"/>
  <c r="E244" i="14"/>
  <c r="B777" i="17"/>
  <c r="D777" i="17"/>
  <c r="E777" i="17"/>
  <c r="F777" i="17" s="1"/>
  <c r="E243" i="14"/>
  <c r="G429" i="16"/>
  <c r="I429" i="16"/>
  <c r="G428" i="16"/>
  <c r="I428" i="16"/>
  <c r="G427" i="16"/>
  <c r="I427" i="16"/>
  <c r="G426" i="16"/>
  <c r="I426" i="16"/>
  <c r="B776" i="17"/>
  <c r="D776" i="17"/>
  <c r="E776" i="17"/>
  <c r="F776" i="17" s="1"/>
  <c r="B775" i="17"/>
  <c r="D775" i="17"/>
  <c r="E775" i="17"/>
  <c r="F775" i="17" s="1"/>
  <c r="G425" i="16"/>
  <c r="I425" i="16"/>
  <c r="B774" i="17"/>
  <c r="D774" i="17"/>
  <c r="E774" i="17"/>
  <c r="F774" i="17" s="1"/>
  <c r="E242" i="14"/>
  <c r="G424" i="16"/>
  <c r="I424" i="16"/>
  <c r="B764" i="17"/>
  <c r="D764" i="17"/>
  <c r="E764" i="17"/>
  <c r="B765" i="17"/>
  <c r="D765" i="17"/>
  <c r="E765" i="17"/>
  <c r="B763" i="17"/>
  <c r="D763" i="17"/>
  <c r="E763" i="17"/>
  <c r="F763" i="17" s="1"/>
  <c r="B761" i="17"/>
  <c r="D761" i="17"/>
  <c r="E761" i="17"/>
  <c r="B762" i="17"/>
  <c r="D762" i="17"/>
  <c r="E762" i="17"/>
  <c r="E241" i="14"/>
  <c r="B760" i="17"/>
  <c r="D760" i="17"/>
  <c r="E760" i="17"/>
  <c r="F760" i="17" s="1"/>
  <c r="E240" i="14"/>
  <c r="B766" i="17"/>
  <c r="D766" i="17"/>
  <c r="E766" i="17"/>
  <c r="B767" i="17"/>
  <c r="D767" i="17"/>
  <c r="E767" i="17"/>
  <c r="B768" i="17"/>
  <c r="D768" i="17"/>
  <c r="E768" i="17"/>
  <c r="B769" i="17"/>
  <c r="D769" i="17"/>
  <c r="E769" i="17"/>
  <c r="B771" i="17"/>
  <c r="D771" i="17"/>
  <c r="E771" i="17"/>
  <c r="E239" i="14"/>
  <c r="B770" i="17"/>
  <c r="D770" i="17"/>
  <c r="E770" i="17"/>
  <c r="B772" i="17"/>
  <c r="D772" i="17"/>
  <c r="E772" i="17"/>
  <c r="B773" i="17"/>
  <c r="D773" i="17"/>
  <c r="E773" i="17"/>
  <c r="G423" i="16"/>
  <c r="I423" i="16"/>
  <c r="G422" i="16"/>
  <c r="I422" i="16"/>
  <c r="G421" i="16"/>
  <c r="I421" i="16"/>
  <c r="G420" i="16"/>
  <c r="I420" i="16"/>
  <c r="G419" i="16"/>
  <c r="I419" i="16"/>
  <c r="G418" i="16"/>
  <c r="I418" i="16"/>
  <c r="G417" i="16"/>
  <c r="I417" i="16"/>
  <c r="B759" i="17"/>
  <c r="D759" i="17"/>
  <c r="E759" i="17"/>
  <c r="F759" i="17" s="1"/>
  <c r="G416" i="16"/>
  <c r="I416" i="16"/>
  <c r="G415" i="16"/>
  <c r="I415" i="16"/>
  <c r="B758" i="17"/>
  <c r="D758" i="17"/>
  <c r="E758" i="17"/>
  <c r="B757" i="17"/>
  <c r="D757" i="17"/>
  <c r="E757" i="17"/>
  <c r="B756" i="17"/>
  <c r="D756" i="17"/>
  <c r="E756" i="17"/>
  <c r="B753" i="17"/>
  <c r="D753" i="17"/>
  <c r="E753" i="17"/>
  <c r="B755" i="17"/>
  <c r="D755" i="17"/>
  <c r="E755" i="17"/>
  <c r="B754" i="17"/>
  <c r="D754" i="17"/>
  <c r="E754" i="17"/>
  <c r="B751" i="17"/>
  <c r="D751" i="17"/>
  <c r="E751" i="17"/>
  <c r="B752" i="17"/>
  <c r="D752" i="17"/>
  <c r="E752" i="17"/>
  <c r="B749" i="17"/>
  <c r="D749" i="17"/>
  <c r="E749" i="17"/>
  <c r="B750" i="17"/>
  <c r="D750" i="17"/>
  <c r="E750" i="17"/>
  <c r="E238" i="14"/>
  <c r="B747" i="17"/>
  <c r="D747" i="17"/>
  <c r="E747" i="17"/>
  <c r="B748" i="17"/>
  <c r="D748" i="17"/>
  <c r="E748" i="17"/>
  <c r="E237" i="14"/>
  <c r="G414" i="16"/>
  <c r="I414" i="16"/>
  <c r="G413" i="16"/>
  <c r="I413" i="16"/>
  <c r="G412" i="16"/>
  <c r="I412" i="16"/>
  <c r="G411" i="16"/>
  <c r="I411" i="16"/>
  <c r="G410" i="16"/>
  <c r="I410" i="16"/>
  <c r="E236" i="14"/>
  <c r="E235" i="14"/>
  <c r="B742" i="17"/>
  <c r="D742" i="17"/>
  <c r="E742" i="17"/>
  <c r="F742" i="17" s="1"/>
  <c r="B746" i="17"/>
  <c r="D746" i="17"/>
  <c r="E746" i="17"/>
  <c r="F746" i="17" s="1"/>
  <c r="E234" i="14"/>
  <c r="B745" i="17"/>
  <c r="D745" i="17"/>
  <c r="E745" i="17"/>
  <c r="F745" i="17" s="1"/>
  <c r="E233" i="14"/>
  <c r="B744" i="17"/>
  <c r="D744" i="17"/>
  <c r="E744" i="17"/>
  <c r="F744" i="17" s="1"/>
  <c r="B743" i="17"/>
  <c r="D743" i="17"/>
  <c r="E743" i="17"/>
  <c r="F743" i="17" s="1"/>
  <c r="G409" i="16"/>
  <c r="I409" i="16"/>
  <c r="G408" i="16"/>
  <c r="I408" i="16"/>
  <c r="E232" i="14"/>
  <c r="G407" i="16"/>
  <c r="I407" i="16"/>
  <c r="G406" i="16"/>
  <c r="I406" i="16"/>
  <c r="G405" i="16"/>
  <c r="I405" i="16"/>
  <c r="B741" i="17"/>
  <c r="D741" i="17"/>
  <c r="E741" i="17"/>
  <c r="F741" i="17" s="1"/>
  <c r="G404" i="16"/>
  <c r="I404" i="16"/>
  <c r="C25" i="15"/>
  <c r="E25" i="15"/>
  <c r="E168" i="21"/>
  <c r="B738" i="17"/>
  <c r="D738" i="17"/>
  <c r="E738" i="17"/>
  <c r="B724" i="17"/>
  <c r="D724" i="17"/>
  <c r="E724" i="17"/>
  <c r="B740" i="17"/>
  <c r="D740" i="17"/>
  <c r="E740" i="17"/>
  <c r="E231" i="14"/>
  <c r="B739" i="17"/>
  <c r="D739" i="17"/>
  <c r="E739" i="17"/>
  <c r="G403" i="16"/>
  <c r="I403" i="16"/>
  <c r="B737" i="17"/>
  <c r="D737" i="17"/>
  <c r="E737" i="17"/>
  <c r="B736" i="17"/>
  <c r="D736" i="17"/>
  <c r="E736" i="17"/>
  <c r="B735" i="17"/>
  <c r="D735" i="17"/>
  <c r="E735" i="17"/>
  <c r="B734" i="17"/>
  <c r="D734" i="17"/>
  <c r="E734" i="17"/>
  <c r="G402" i="16"/>
  <c r="I402" i="16"/>
  <c r="I401" i="16"/>
  <c r="B733" i="17"/>
  <c r="D733" i="17"/>
  <c r="E733" i="17"/>
  <c r="F733" i="17" s="1"/>
  <c r="E230" i="14"/>
  <c r="G401" i="16"/>
  <c r="B349" i="17"/>
  <c r="D349" i="17"/>
  <c r="E349" i="17"/>
  <c r="B342" i="17"/>
  <c r="D342" i="17"/>
  <c r="E342" i="17"/>
  <c r="B348" i="17"/>
  <c r="D348" i="17"/>
  <c r="E348" i="17"/>
  <c r="B341" i="17"/>
  <c r="D341" i="17"/>
  <c r="E341" i="17"/>
  <c r="E229" i="14"/>
  <c r="E228" i="14"/>
  <c r="B730" i="17"/>
  <c r="D730" i="17"/>
  <c r="E730" i="17"/>
  <c r="B731" i="17"/>
  <c r="D731" i="17"/>
  <c r="E731" i="17"/>
  <c r="B732" i="17"/>
  <c r="D732" i="17"/>
  <c r="E732" i="17"/>
  <c r="F732" i="17" s="1"/>
  <c r="E227" i="14"/>
  <c r="G400" i="16"/>
  <c r="I400" i="16"/>
  <c r="G399" i="16"/>
  <c r="I399" i="16"/>
  <c r="I398" i="16"/>
  <c r="B729" i="17"/>
  <c r="D729" i="17"/>
  <c r="E729" i="17"/>
  <c r="F729" i="17" s="1"/>
  <c r="G398" i="16"/>
  <c r="E4" i="15"/>
  <c r="E2" i="15"/>
  <c r="E8" i="15"/>
  <c r="E9" i="15"/>
  <c r="E5" i="15"/>
  <c r="E3" i="15"/>
  <c r="E14" i="15"/>
  <c r="E6" i="15"/>
  <c r="E10" i="15"/>
  <c r="E11" i="15"/>
  <c r="E12" i="15"/>
  <c r="E13" i="15"/>
  <c r="E17" i="15"/>
  <c r="E7" i="15"/>
  <c r="E18" i="15"/>
  <c r="E19" i="15"/>
  <c r="E20" i="15"/>
  <c r="E21" i="15"/>
  <c r="E15" i="15"/>
  <c r="E16" i="15"/>
  <c r="E22" i="15"/>
  <c r="E23" i="15"/>
  <c r="E24" i="15"/>
  <c r="B727" i="17"/>
  <c r="D727" i="17"/>
  <c r="E727" i="17"/>
  <c r="B728" i="17"/>
  <c r="D728" i="17"/>
  <c r="E728" i="17"/>
  <c r="B726" i="17"/>
  <c r="D726" i="17"/>
  <c r="E726" i="17"/>
  <c r="G397" i="16"/>
  <c r="I397" i="16"/>
  <c r="B725" i="17"/>
  <c r="D725" i="17"/>
  <c r="E725" i="17"/>
  <c r="F725" i="17" s="1"/>
  <c r="G396" i="16"/>
  <c r="I396" i="16"/>
  <c r="B500" i="17"/>
  <c r="D500" i="17"/>
  <c r="E500" i="17"/>
  <c r="B499" i="17"/>
  <c r="D499" i="17"/>
  <c r="E499" i="17"/>
  <c r="B611" i="17"/>
  <c r="D611" i="17"/>
  <c r="E611" i="17"/>
  <c r="E226" i="14"/>
  <c r="B610" i="17"/>
  <c r="D610" i="17"/>
  <c r="E610" i="17"/>
  <c r="B609" i="17"/>
  <c r="D609" i="17"/>
  <c r="E609" i="17"/>
  <c r="G312" i="16"/>
  <c r="I312" i="16"/>
  <c r="B615" i="17"/>
  <c r="D615" i="17"/>
  <c r="E615" i="17"/>
  <c r="G351" i="16"/>
  <c r="I351" i="16"/>
  <c r="B705" i="17"/>
  <c r="D705" i="17"/>
  <c r="E705" i="17"/>
  <c r="B706" i="17"/>
  <c r="D706" i="17"/>
  <c r="E706" i="17"/>
  <c r="B704" i="17"/>
  <c r="D704" i="17"/>
  <c r="E704" i="17"/>
  <c r="B703" i="17"/>
  <c r="D703" i="17"/>
  <c r="E703" i="17"/>
  <c r="B695" i="17"/>
  <c r="D695" i="17"/>
  <c r="E695" i="17"/>
  <c r="B696" i="17"/>
  <c r="D696" i="17"/>
  <c r="E696" i="17"/>
  <c r="B697" i="17"/>
  <c r="D697" i="17"/>
  <c r="E697" i="17"/>
  <c r="B698" i="17"/>
  <c r="D698" i="17"/>
  <c r="E698" i="17"/>
  <c r="E225" i="14"/>
  <c r="B708" i="17"/>
  <c r="D708" i="17"/>
  <c r="E708" i="17"/>
  <c r="B709" i="17"/>
  <c r="D709" i="17"/>
  <c r="E709" i="17"/>
  <c r="B707" i="17"/>
  <c r="D707" i="17"/>
  <c r="E707" i="17"/>
  <c r="B722" i="17"/>
  <c r="D722" i="17"/>
  <c r="E722" i="17"/>
  <c r="B723" i="17"/>
  <c r="D723" i="17"/>
  <c r="E723" i="17"/>
  <c r="B710" i="17"/>
  <c r="D710" i="17"/>
  <c r="E710" i="17"/>
  <c r="B711" i="17"/>
  <c r="D711" i="17"/>
  <c r="E711" i="17"/>
  <c r="B713" i="17"/>
  <c r="D713" i="17"/>
  <c r="E713" i="17"/>
  <c r="B712" i="17"/>
  <c r="D712" i="17"/>
  <c r="E712" i="17"/>
  <c r="B714" i="17"/>
  <c r="B715" i="17"/>
  <c r="B719" i="17"/>
  <c r="B718" i="17"/>
  <c r="B720" i="17"/>
  <c r="B721" i="17"/>
  <c r="B717" i="17"/>
  <c r="B716" i="17"/>
  <c r="D714" i="17"/>
  <c r="D715" i="17"/>
  <c r="D719" i="17"/>
  <c r="D718" i="17"/>
  <c r="D720" i="17"/>
  <c r="D721" i="17"/>
  <c r="D717" i="17"/>
  <c r="D716" i="17"/>
  <c r="E714" i="17"/>
  <c r="E715" i="17"/>
  <c r="E719" i="17"/>
  <c r="E718" i="17"/>
  <c r="E720" i="17"/>
  <c r="E721" i="17"/>
  <c r="E717" i="17"/>
  <c r="E716" i="17"/>
  <c r="B699" i="17"/>
  <c r="D699" i="17"/>
  <c r="E699" i="17"/>
  <c r="B700" i="17"/>
  <c r="D700" i="17"/>
  <c r="E700" i="17"/>
  <c r="E224" i="14"/>
  <c r="B702" i="17"/>
  <c r="D702" i="17"/>
  <c r="E702" i="17"/>
  <c r="E223" i="14"/>
  <c r="B701" i="17"/>
  <c r="D701" i="17"/>
  <c r="E701" i="17"/>
  <c r="G395" i="16"/>
  <c r="I395" i="16"/>
  <c r="G394" i="16"/>
  <c r="I394" i="16"/>
  <c r="G393" i="16"/>
  <c r="I393" i="16"/>
  <c r="G392" i="16"/>
  <c r="I392" i="16"/>
  <c r="G391" i="16"/>
  <c r="I391" i="16"/>
  <c r="G390" i="16"/>
  <c r="I390" i="16"/>
  <c r="G389" i="16"/>
  <c r="I389" i="16"/>
  <c r="G388" i="16"/>
  <c r="I388" i="16"/>
  <c r="G387" i="16"/>
  <c r="I387" i="16"/>
  <c r="G386" i="16"/>
  <c r="I386" i="16"/>
  <c r="B694" i="17"/>
  <c r="D694" i="17"/>
  <c r="E694" i="17"/>
  <c r="B693" i="17"/>
  <c r="D693" i="17"/>
  <c r="E693" i="17"/>
  <c r="G385" i="16"/>
  <c r="I385" i="16"/>
  <c r="B691" i="17"/>
  <c r="D691" i="17"/>
  <c r="E691" i="17"/>
  <c r="B692" i="17"/>
  <c r="D692" i="17"/>
  <c r="E692" i="17"/>
  <c r="G384" i="16"/>
  <c r="I384" i="16"/>
  <c r="B690" i="17"/>
  <c r="D690" i="17"/>
  <c r="E690" i="17"/>
  <c r="F690" i="17" s="1"/>
  <c r="E222" i="14"/>
  <c r="G383" i="16"/>
  <c r="I383" i="16"/>
  <c r="B689" i="17"/>
  <c r="D689" i="17"/>
  <c r="E689" i="17"/>
  <c r="B688" i="17"/>
  <c r="D688" i="17"/>
  <c r="E688" i="17"/>
  <c r="E221" i="14"/>
  <c r="E220" i="14"/>
  <c r="B687" i="17"/>
  <c r="D687" i="17"/>
  <c r="E687" i="17"/>
  <c r="B686" i="17"/>
  <c r="D686" i="17"/>
  <c r="E686" i="17"/>
  <c r="G382" i="16"/>
  <c r="I382" i="16"/>
  <c r="B680" i="17"/>
  <c r="D680" i="17"/>
  <c r="E680" i="17"/>
  <c r="B681" i="17"/>
  <c r="D681" i="17"/>
  <c r="E681" i="17"/>
  <c r="B685" i="17"/>
  <c r="D685" i="17"/>
  <c r="E685" i="17"/>
  <c r="B684" i="17"/>
  <c r="D684" i="17"/>
  <c r="E684" i="17"/>
  <c r="B682" i="17"/>
  <c r="D682" i="17"/>
  <c r="E682" i="17"/>
  <c r="B683" i="17"/>
  <c r="D683" i="17"/>
  <c r="E683" i="17"/>
  <c r="B679" i="17"/>
  <c r="D679" i="17"/>
  <c r="E679" i="17"/>
  <c r="B678" i="17"/>
  <c r="D678" i="17"/>
  <c r="E678" i="17"/>
  <c r="G381" i="16"/>
  <c r="I381" i="16"/>
  <c r="B676" i="17"/>
  <c r="B677" i="17"/>
  <c r="B674" i="17"/>
  <c r="B675" i="17"/>
  <c r="D676" i="17"/>
  <c r="D677" i="17"/>
  <c r="D674" i="17"/>
  <c r="D675" i="17"/>
  <c r="E676" i="17"/>
  <c r="E677" i="17"/>
  <c r="E674" i="17"/>
  <c r="E675" i="17"/>
  <c r="G380" i="16"/>
  <c r="I380" i="16"/>
  <c r="B672" i="17"/>
  <c r="D672" i="17"/>
  <c r="E672" i="17"/>
  <c r="B673" i="17"/>
  <c r="D673" i="17"/>
  <c r="E673" i="17"/>
  <c r="G379" i="16"/>
  <c r="I379" i="16"/>
  <c r="B671" i="17"/>
  <c r="D671" i="17"/>
  <c r="E671" i="17"/>
  <c r="B670" i="17"/>
  <c r="D670" i="17"/>
  <c r="E670" i="17"/>
  <c r="G378" i="16"/>
  <c r="I378" i="16"/>
  <c r="B667" i="17"/>
  <c r="D667" i="17"/>
  <c r="E667" i="17"/>
  <c r="B669" i="17"/>
  <c r="D669" i="17"/>
  <c r="E669" i="17"/>
  <c r="B668" i="17"/>
  <c r="D668" i="17"/>
  <c r="E668" i="17"/>
  <c r="G377" i="16"/>
  <c r="I377" i="16"/>
  <c r="B661" i="17"/>
  <c r="D661" i="17"/>
  <c r="E661" i="17"/>
  <c r="B665" i="17"/>
  <c r="D665" i="17"/>
  <c r="E665" i="17"/>
  <c r="B666" i="17"/>
  <c r="D666" i="17"/>
  <c r="E666" i="17"/>
  <c r="E219" i="14"/>
  <c r="B663" i="17"/>
  <c r="D663" i="17"/>
  <c r="E663" i="17"/>
  <c r="B662" i="17"/>
  <c r="D662" i="17"/>
  <c r="E662" i="17"/>
  <c r="B664" i="17"/>
  <c r="D664" i="17"/>
  <c r="E664" i="17"/>
  <c r="G376" i="16"/>
  <c r="I376" i="16"/>
  <c r="B659" i="17"/>
  <c r="D659" i="17"/>
  <c r="E659" i="17"/>
  <c r="B658" i="17"/>
  <c r="D658" i="17"/>
  <c r="E658" i="17"/>
  <c r="B660" i="17"/>
  <c r="D660" i="17"/>
  <c r="E660" i="17"/>
  <c r="G375" i="16"/>
  <c r="I375" i="16"/>
  <c r="E218" i="14"/>
  <c r="B657" i="17"/>
  <c r="D657" i="17"/>
  <c r="E657" i="17"/>
  <c r="B656" i="17"/>
  <c r="D656" i="17"/>
  <c r="E656" i="17"/>
  <c r="B653" i="17"/>
  <c r="D653" i="17"/>
  <c r="E653" i="17"/>
  <c r="B652" i="17"/>
  <c r="D652" i="17"/>
  <c r="E652" i="17"/>
  <c r="B655" i="17"/>
  <c r="D655" i="17"/>
  <c r="E655" i="17"/>
  <c r="B654" i="17"/>
  <c r="D654" i="17"/>
  <c r="E654" i="17"/>
  <c r="G374" i="16"/>
  <c r="I374" i="16"/>
  <c r="E217" i="14"/>
  <c r="B638" i="17"/>
  <c r="D638" i="17"/>
  <c r="E638" i="17"/>
  <c r="B637" i="17"/>
  <c r="D637" i="17"/>
  <c r="E637" i="17"/>
  <c r="B636" i="17"/>
  <c r="D636" i="17"/>
  <c r="E636" i="17"/>
  <c r="F636" i="17" s="1"/>
  <c r="E216" i="14"/>
  <c r="B635" i="17"/>
  <c r="D635" i="17"/>
  <c r="E635" i="17"/>
  <c r="F635" i="17" s="1"/>
  <c r="E215" i="14"/>
  <c r="B634" i="17"/>
  <c r="D634" i="17"/>
  <c r="E634" i="17"/>
  <c r="F634" i="17" s="1"/>
  <c r="E214" i="14"/>
  <c r="B651" i="17"/>
  <c r="D651" i="17"/>
  <c r="E651" i="17"/>
  <c r="B650" i="17"/>
  <c r="D650" i="17"/>
  <c r="E650" i="17"/>
  <c r="B649" i="17"/>
  <c r="D649" i="17"/>
  <c r="E649" i="17"/>
  <c r="B646" i="17"/>
  <c r="D646" i="17"/>
  <c r="E646" i="17"/>
  <c r="B645" i="17"/>
  <c r="D645" i="17"/>
  <c r="E645" i="17"/>
  <c r="B648" i="17"/>
  <c r="D648" i="17"/>
  <c r="E648" i="17"/>
  <c r="B647" i="17"/>
  <c r="D647" i="17"/>
  <c r="E647" i="17"/>
  <c r="E213" i="14"/>
  <c r="G373" i="16"/>
  <c r="I373" i="16"/>
  <c r="E212" i="14"/>
  <c r="E211" i="14"/>
  <c r="B642" i="17"/>
  <c r="D642" i="17"/>
  <c r="E642" i="17"/>
  <c r="B641" i="17"/>
  <c r="D641" i="17"/>
  <c r="E641" i="17"/>
  <c r="B644" i="17"/>
  <c r="D644" i="17"/>
  <c r="E644" i="17"/>
  <c r="B643" i="17"/>
  <c r="D643" i="17"/>
  <c r="E643" i="17"/>
  <c r="G372" i="16"/>
  <c r="I372" i="16"/>
  <c r="B640" i="17"/>
  <c r="D640" i="17"/>
  <c r="E640" i="17"/>
  <c r="B639" i="17"/>
  <c r="D639" i="17"/>
  <c r="E639" i="17"/>
  <c r="G371" i="16"/>
  <c r="I371" i="16"/>
  <c r="G370" i="16"/>
  <c r="I370" i="16"/>
  <c r="G369" i="16"/>
  <c r="I369" i="16"/>
  <c r="G368" i="16"/>
  <c r="I368" i="16"/>
  <c r="G367" i="16"/>
  <c r="I367" i="16"/>
  <c r="B633" i="17"/>
  <c r="D633" i="17"/>
  <c r="E633" i="17"/>
  <c r="F633" i="17" s="1"/>
  <c r="G366" i="16"/>
  <c r="I366" i="16"/>
  <c r="B632" i="17"/>
  <c r="D632" i="17"/>
  <c r="E632" i="17"/>
  <c r="F632" i="17" s="1"/>
  <c r="B631" i="17"/>
  <c r="D631" i="17"/>
  <c r="E631" i="17"/>
  <c r="F631" i="17" s="1"/>
  <c r="B628" i="17"/>
  <c r="D628" i="17"/>
  <c r="E628" i="17"/>
  <c r="B630" i="17"/>
  <c r="D630" i="17"/>
  <c r="E630" i="17"/>
  <c r="B629" i="17"/>
  <c r="D629" i="17"/>
  <c r="E629" i="17"/>
  <c r="G365" i="16"/>
  <c r="I365" i="16"/>
  <c r="G364" i="16"/>
  <c r="I364" i="16"/>
  <c r="G363" i="16"/>
  <c r="I363" i="16"/>
  <c r="B627" i="17"/>
  <c r="D627" i="17"/>
  <c r="E627" i="17"/>
  <c r="B626" i="17"/>
  <c r="D626" i="17"/>
  <c r="E626" i="17"/>
  <c r="E210" i="14"/>
  <c r="E209" i="14"/>
  <c r="G362" i="16"/>
  <c r="I362" i="16"/>
  <c r="B625" i="17"/>
  <c r="D625" i="17"/>
  <c r="E625" i="17"/>
  <c r="F625" i="17" s="1"/>
  <c r="E208" i="14"/>
  <c r="G361" i="16"/>
  <c r="I361" i="16"/>
  <c r="E207" i="14"/>
  <c r="B624" i="17"/>
  <c r="D624" i="17"/>
  <c r="E624" i="17"/>
  <c r="G360" i="16"/>
  <c r="I360" i="16"/>
  <c r="C6" i="15"/>
  <c r="G359" i="16"/>
  <c r="I359" i="16"/>
  <c r="B622" i="17"/>
  <c r="B623" i="17"/>
  <c r="D622" i="17"/>
  <c r="D623" i="17"/>
  <c r="E622" i="17"/>
  <c r="F622" i="17" s="1"/>
  <c r="E623" i="17"/>
  <c r="D584" i="17"/>
  <c r="B621" i="17"/>
  <c r="D621" i="17"/>
  <c r="E621" i="17"/>
  <c r="F621" i="17" s="1"/>
  <c r="B619" i="17"/>
  <c r="D619" i="17"/>
  <c r="E619" i="17"/>
  <c r="E206" i="14"/>
  <c r="B618" i="17"/>
  <c r="D618" i="17"/>
  <c r="E618" i="17"/>
  <c r="B620" i="17"/>
  <c r="D620" i="17"/>
  <c r="E620" i="17"/>
  <c r="F620" i="17" s="1"/>
  <c r="B617" i="17"/>
  <c r="D617" i="17"/>
  <c r="E617" i="17"/>
  <c r="E205" i="14"/>
  <c r="B616" i="17"/>
  <c r="D616" i="17"/>
  <c r="E616" i="17"/>
  <c r="B614" i="17"/>
  <c r="D614" i="17"/>
  <c r="E614" i="17"/>
  <c r="F614" i="17" s="1"/>
  <c r="B613" i="17"/>
  <c r="D613" i="17"/>
  <c r="E613" i="17"/>
  <c r="F613" i="17" s="1"/>
  <c r="B612" i="17"/>
  <c r="D612" i="17"/>
  <c r="E612" i="17"/>
  <c r="F612" i="17" s="1"/>
  <c r="G358" i="16"/>
  <c r="I358" i="16"/>
  <c r="G357" i="16"/>
  <c r="I357" i="16"/>
  <c r="G356" i="16"/>
  <c r="I356" i="16"/>
  <c r="G355" i="16"/>
  <c r="I355" i="16"/>
  <c r="G354" i="16"/>
  <c r="I354" i="16"/>
  <c r="G353" i="16"/>
  <c r="I353" i="16"/>
  <c r="G352" i="16"/>
  <c r="I352" i="16"/>
  <c r="B608" i="17"/>
  <c r="D608" i="17"/>
  <c r="E608" i="17"/>
  <c r="F608" i="17" s="1"/>
  <c r="G350" i="16"/>
  <c r="I350" i="16"/>
  <c r="B607" i="17"/>
  <c r="D607" i="17"/>
  <c r="E607" i="17"/>
  <c r="B604" i="17"/>
  <c r="D604" i="17"/>
  <c r="E604" i="17"/>
  <c r="B605" i="17"/>
  <c r="D605" i="17"/>
  <c r="E605" i="17"/>
  <c r="B606" i="17"/>
  <c r="D606" i="17"/>
  <c r="E606" i="17"/>
  <c r="B603" i="17"/>
  <c r="D603" i="17"/>
  <c r="E603" i="17"/>
  <c r="G349" i="16"/>
  <c r="I349" i="16"/>
  <c r="B598" i="17"/>
  <c r="D598" i="17"/>
  <c r="E598" i="17"/>
  <c r="E204" i="14"/>
  <c r="B597" i="17"/>
  <c r="D597" i="17"/>
  <c r="E597" i="17"/>
  <c r="E203" i="14"/>
  <c r="B596" i="17"/>
  <c r="D596" i="17"/>
  <c r="E596" i="17"/>
  <c r="E202" i="14"/>
  <c r="B595" i="17"/>
  <c r="D595" i="17"/>
  <c r="E595" i="17"/>
  <c r="E201" i="14"/>
  <c r="B588" i="17"/>
  <c r="D588" i="17"/>
  <c r="E588" i="17"/>
  <c r="B587" i="17"/>
  <c r="D587" i="17"/>
  <c r="E587" i="17"/>
  <c r="B582" i="17"/>
  <c r="D582" i="17"/>
  <c r="E582" i="17"/>
  <c r="B594" i="17"/>
  <c r="D594" i="17"/>
  <c r="E594" i="17"/>
  <c r="E200" i="14"/>
  <c r="E199" i="14"/>
  <c r="B593" i="17"/>
  <c r="D593" i="17"/>
  <c r="E593" i="17"/>
  <c r="B584" i="17"/>
  <c r="E584" i="17"/>
  <c r="B592" i="17"/>
  <c r="D592" i="17"/>
  <c r="E592" i="17"/>
  <c r="E198" i="14"/>
  <c r="B589" i="17"/>
  <c r="D589" i="17"/>
  <c r="E589" i="17"/>
  <c r="B591" i="17"/>
  <c r="D591" i="17"/>
  <c r="E591" i="17"/>
  <c r="E197" i="14"/>
  <c r="B583" i="17"/>
  <c r="D583" i="17"/>
  <c r="E583" i="17"/>
  <c r="B585" i="17"/>
  <c r="D585" i="17"/>
  <c r="E585" i="17"/>
  <c r="E196" i="14"/>
  <c r="B590" i="17"/>
  <c r="D590" i="17"/>
  <c r="E590" i="17"/>
  <c r="B586" i="17"/>
  <c r="D586" i="17"/>
  <c r="E586" i="17"/>
  <c r="B602" i="17"/>
  <c r="D602" i="17"/>
  <c r="E602" i="17"/>
  <c r="B601" i="17"/>
  <c r="D601" i="17"/>
  <c r="E601" i="17"/>
  <c r="G348" i="16"/>
  <c r="I348" i="16"/>
  <c r="E195" i="14"/>
  <c r="B536" i="17"/>
  <c r="D536" i="17"/>
  <c r="E536" i="17"/>
  <c r="E194" i="14"/>
  <c r="B550" i="17"/>
  <c r="D550" i="17"/>
  <c r="E550" i="17"/>
  <c r="E193" i="14"/>
  <c r="E192" i="14"/>
  <c r="B574" i="17"/>
  <c r="D574" i="17"/>
  <c r="E574" i="17"/>
  <c r="B575" i="17"/>
  <c r="D575" i="17"/>
  <c r="E575" i="17"/>
  <c r="B559" i="17"/>
  <c r="D559" i="17"/>
  <c r="E559" i="17"/>
  <c r="B543" i="17"/>
  <c r="D543" i="17"/>
  <c r="E543" i="17"/>
  <c r="B546" i="17"/>
  <c r="D546" i="17"/>
  <c r="E546" i="17"/>
  <c r="B549" i="17"/>
  <c r="D549" i="17"/>
  <c r="E549" i="17"/>
  <c r="B554" i="17"/>
  <c r="D554" i="17"/>
  <c r="E554" i="17"/>
  <c r="B558" i="17"/>
  <c r="D558" i="17"/>
  <c r="E558" i="17"/>
  <c r="B572" i="17"/>
  <c r="D572" i="17"/>
  <c r="E572" i="17"/>
  <c r="B568" i="17"/>
  <c r="D568" i="17"/>
  <c r="E568" i="17"/>
  <c r="E191" i="14"/>
  <c r="B567" i="17"/>
  <c r="D567" i="17"/>
  <c r="E567" i="17"/>
  <c r="B565" i="17"/>
  <c r="D565" i="17"/>
  <c r="E565" i="17"/>
  <c r="B562" i="17"/>
  <c r="D562" i="17"/>
  <c r="E562" i="17"/>
  <c r="E190" i="14"/>
  <c r="E189" i="14"/>
  <c r="B557" i="17"/>
  <c r="D557" i="17"/>
  <c r="E557" i="17"/>
  <c r="B570" i="17"/>
  <c r="D570" i="17"/>
  <c r="E570" i="17"/>
  <c r="B571" i="17"/>
  <c r="D571" i="17"/>
  <c r="E571" i="17"/>
  <c r="E188" i="14"/>
  <c r="B578" i="17"/>
  <c r="D578" i="17"/>
  <c r="E578" i="17"/>
  <c r="B556" i="17"/>
  <c r="D556" i="17"/>
  <c r="E556" i="17"/>
  <c r="B548" i="17"/>
  <c r="D548" i="17"/>
  <c r="E548" i="17"/>
  <c r="E187" i="14"/>
  <c r="B552" i="17"/>
  <c r="D552" i="17"/>
  <c r="E552" i="17"/>
  <c r="B545" i="17"/>
  <c r="D545" i="17"/>
  <c r="E545" i="17"/>
  <c r="B553" i="17"/>
  <c r="D553" i="17"/>
  <c r="E553" i="17"/>
  <c r="E186" i="14"/>
  <c r="B564" i="17"/>
  <c r="D564" i="17"/>
  <c r="E564" i="17"/>
  <c r="E185" i="14"/>
  <c r="B561" i="17"/>
  <c r="D561" i="17"/>
  <c r="E561" i="17"/>
  <c r="B579" i="17"/>
  <c r="D579" i="17"/>
  <c r="E579" i="17"/>
  <c r="E184" i="14"/>
  <c r="B576" i="17"/>
  <c r="D576" i="17"/>
  <c r="E576" i="17"/>
  <c r="B542" i="17"/>
  <c r="B544" i="17"/>
  <c r="B547" i="17"/>
  <c r="B551" i="17"/>
  <c r="B555" i="17"/>
  <c r="B560" i="17"/>
  <c r="B563" i="17"/>
  <c r="B566" i="17"/>
  <c r="B569" i="17"/>
  <c r="B573" i="17"/>
  <c r="B577" i="17"/>
  <c r="B580" i="17"/>
  <c r="B581" i="17"/>
  <c r="D542" i="17"/>
  <c r="D544" i="17"/>
  <c r="D547" i="17"/>
  <c r="D551" i="17"/>
  <c r="D555" i="17"/>
  <c r="D560" i="17"/>
  <c r="D563" i="17"/>
  <c r="D566" i="17"/>
  <c r="D569" i="17"/>
  <c r="D573" i="17"/>
  <c r="D577" i="17"/>
  <c r="D580" i="17"/>
  <c r="D581" i="17"/>
  <c r="E542" i="17"/>
  <c r="E544" i="17"/>
  <c r="E547" i="17"/>
  <c r="E551" i="17"/>
  <c r="E555" i="17"/>
  <c r="E560" i="17"/>
  <c r="E563" i="17"/>
  <c r="E566" i="17"/>
  <c r="E569" i="17"/>
  <c r="E573" i="17"/>
  <c r="E577" i="17"/>
  <c r="E580" i="17"/>
  <c r="F580" i="17" s="1"/>
  <c r="E581" i="17"/>
  <c r="B600" i="17"/>
  <c r="D600" i="17"/>
  <c r="E600" i="17"/>
  <c r="F600" i="17" s="1"/>
  <c r="G347" i="16"/>
  <c r="I347" i="16"/>
  <c r="B599" i="17"/>
  <c r="D599" i="17"/>
  <c r="E599" i="17"/>
  <c r="F599" i="17" s="1"/>
  <c r="G346" i="16"/>
  <c r="I346" i="16"/>
  <c r="G345" i="16"/>
  <c r="I345" i="16"/>
  <c r="G344" i="16"/>
  <c r="I344" i="16"/>
  <c r="G343" i="16"/>
  <c r="I343" i="16"/>
  <c r="G342" i="16"/>
  <c r="I342" i="16"/>
  <c r="G341" i="16"/>
  <c r="I341" i="16"/>
  <c r="G340" i="16"/>
  <c r="I340" i="16"/>
  <c r="G339" i="16"/>
  <c r="I339" i="16"/>
  <c r="G338" i="16"/>
  <c r="I338" i="16"/>
  <c r="G337" i="16"/>
  <c r="I337" i="16"/>
  <c r="G336" i="16"/>
  <c r="I336" i="16"/>
  <c r="G335" i="16"/>
  <c r="I335" i="16"/>
  <c r="G334" i="16"/>
  <c r="I334" i="16"/>
  <c r="G333" i="16"/>
  <c r="I333" i="16"/>
  <c r="G332" i="16"/>
  <c r="I332" i="16"/>
  <c r="B541" i="17"/>
  <c r="D541" i="17"/>
  <c r="E541" i="17"/>
  <c r="B540" i="17"/>
  <c r="D540" i="17"/>
  <c r="E540" i="17"/>
  <c r="B539" i="17"/>
  <c r="D539" i="17"/>
  <c r="E539" i="17"/>
  <c r="B538" i="17"/>
  <c r="D538" i="17"/>
  <c r="E538" i="17"/>
  <c r="B537" i="17"/>
  <c r="D537" i="17"/>
  <c r="E537" i="17"/>
  <c r="E183" i="14"/>
  <c r="E182" i="14"/>
  <c r="E181" i="14"/>
  <c r="G331" i="16"/>
  <c r="I331" i="16"/>
  <c r="B535" i="17"/>
  <c r="D535" i="17"/>
  <c r="E535" i="17"/>
  <c r="E180" i="14"/>
  <c r="B534" i="17"/>
  <c r="D534" i="17"/>
  <c r="E534" i="17"/>
  <c r="B533" i="17"/>
  <c r="D533" i="17"/>
  <c r="E533" i="17"/>
  <c r="E179" i="14"/>
  <c r="E178" i="14"/>
  <c r="B531" i="17"/>
  <c r="B532" i="17"/>
  <c r="D531" i="17"/>
  <c r="D532" i="17"/>
  <c r="E531" i="17"/>
  <c r="E532" i="17"/>
  <c r="E177" i="14"/>
  <c r="E176" i="14"/>
  <c r="B530" i="17"/>
  <c r="D530" i="17"/>
  <c r="E530" i="17"/>
  <c r="E175" i="14"/>
  <c r="B529" i="17"/>
  <c r="D529" i="17"/>
  <c r="E529" i="17"/>
  <c r="G330" i="16"/>
  <c r="I330" i="16"/>
  <c r="C7" i="15"/>
  <c r="F865" i="17" l="1"/>
  <c r="G865" i="17" s="1"/>
  <c r="F868" i="17"/>
  <c r="G868" i="17" s="1"/>
  <c r="F872" i="17"/>
  <c r="G872" i="17" s="1"/>
  <c r="F871" i="17"/>
  <c r="G871" i="17" s="1"/>
  <c r="F873" i="17"/>
  <c r="G873" i="17" s="1"/>
  <c r="F867" i="17"/>
  <c r="G867" i="17" s="1"/>
  <c r="F866" i="17"/>
  <c r="G866" i="17" s="1"/>
  <c r="F861" i="17"/>
  <c r="G861" i="17" s="1"/>
  <c r="F864" i="17"/>
  <c r="G864" i="17" s="1"/>
  <c r="F256" i="14" s="1"/>
  <c r="G256" i="14" s="1"/>
  <c r="F862" i="17"/>
  <c r="G862" i="17" s="1"/>
  <c r="F853" i="17"/>
  <c r="F863" i="17"/>
  <c r="G863" i="17" s="1"/>
  <c r="F858" i="17"/>
  <c r="G858" i="17" s="1"/>
  <c r="F837" i="17"/>
  <c r="G837" i="17" s="1"/>
  <c r="G854" i="17"/>
  <c r="G860" i="17"/>
  <c r="G855" i="17"/>
  <c r="F253" i="14" s="1"/>
  <c r="G253" i="14" s="1"/>
  <c r="G856" i="17"/>
  <c r="F254" i="14" s="1"/>
  <c r="G254" i="14" s="1"/>
  <c r="F857" i="17"/>
  <c r="G857" i="17" s="1"/>
  <c r="F859" i="17"/>
  <c r="G859" i="17" s="1"/>
  <c r="F255" i="14" s="1"/>
  <c r="G255" i="14" s="1"/>
  <c r="F848" i="17"/>
  <c r="G848" i="17" s="1"/>
  <c r="G853" i="17"/>
  <c r="F851" i="17"/>
  <c r="G851" i="17" s="1"/>
  <c r="F852" i="17"/>
  <c r="G852" i="17" s="1"/>
  <c r="F849" i="17"/>
  <c r="G849" i="17" s="1"/>
  <c r="F850" i="17"/>
  <c r="G850" i="17" s="1"/>
  <c r="F842" i="17"/>
  <c r="G842" i="17" s="1"/>
  <c r="F825" i="17"/>
  <c r="G825" i="17" s="1"/>
  <c r="F827" i="17"/>
  <c r="G827" i="17" s="1"/>
  <c r="F830" i="17"/>
  <c r="G830" i="17" s="1"/>
  <c r="F834" i="17"/>
  <c r="G834" i="17" s="1"/>
  <c r="G840" i="17"/>
  <c r="F250" i="14" s="1"/>
  <c r="G250" i="14" s="1"/>
  <c r="F846" i="17"/>
  <c r="G846" i="17" s="1"/>
  <c r="G841" i="17"/>
  <c r="F838" i="17"/>
  <c r="G838" i="17" s="1"/>
  <c r="G836" i="17"/>
  <c r="G847" i="17"/>
  <c r="F251" i="14" s="1"/>
  <c r="G251" i="14" s="1"/>
  <c r="F835" i="17"/>
  <c r="G835" i="17" s="1"/>
  <c r="G839" i="17"/>
  <c r="G833" i="17"/>
  <c r="G826" i="17"/>
  <c r="F843" i="17"/>
  <c r="G843" i="17" s="1"/>
  <c r="F845" i="17"/>
  <c r="G845" i="17" s="1"/>
  <c r="F831" i="17"/>
  <c r="G831" i="17" s="1"/>
  <c r="F832" i="17"/>
  <c r="G832" i="17" s="1"/>
  <c r="F249" i="14" s="1"/>
  <c r="G249" i="14" s="1"/>
  <c r="F829" i="17"/>
  <c r="G829" i="17" s="1"/>
  <c r="F828" i="17"/>
  <c r="G828" i="17" s="1"/>
  <c r="G822" i="17"/>
  <c r="F824" i="17"/>
  <c r="G824" i="17" s="1"/>
  <c r="F814" i="17"/>
  <c r="G814" i="17" s="1"/>
  <c r="F799" i="17"/>
  <c r="G799" i="17" s="1"/>
  <c r="F816" i="17"/>
  <c r="G816" i="17" s="1"/>
  <c r="F813" i="17"/>
  <c r="G813" i="17" s="1"/>
  <c r="G819" i="17"/>
  <c r="G820" i="17"/>
  <c r="G821" i="17"/>
  <c r="F817" i="17"/>
  <c r="G817" i="17" s="1"/>
  <c r="G815" i="17"/>
  <c r="G818" i="17"/>
  <c r="F779" i="17"/>
  <c r="G779" i="17" s="1"/>
  <c r="F795" i="17"/>
  <c r="G795" i="17" s="1"/>
  <c r="F812" i="17"/>
  <c r="G812" i="17" s="1"/>
  <c r="F802" i="17"/>
  <c r="G802" i="17" s="1"/>
  <c r="F803" i="17"/>
  <c r="G803" i="17" s="1"/>
  <c r="F811" i="17"/>
  <c r="G811" i="17" s="1"/>
  <c r="F806" i="17"/>
  <c r="G806" i="17" s="1"/>
  <c r="G810" i="17"/>
  <c r="F785" i="17"/>
  <c r="G785" i="17" s="1"/>
  <c r="F805" i="17"/>
  <c r="G805" i="17" s="1"/>
  <c r="F808" i="17"/>
  <c r="G808" i="17" s="1"/>
  <c r="F804" i="17"/>
  <c r="G804" i="17" s="1"/>
  <c r="F809" i="17"/>
  <c r="G809" i="17" s="1"/>
  <c r="F807" i="17"/>
  <c r="G807" i="17" s="1"/>
  <c r="F800" i="17"/>
  <c r="G800" i="17" s="1"/>
  <c r="F786" i="17"/>
  <c r="G786" i="17" s="1"/>
  <c r="F792" i="17"/>
  <c r="G792" i="17" s="1"/>
  <c r="G801" i="17"/>
  <c r="F796" i="17"/>
  <c r="G796" i="17" s="1"/>
  <c r="F788" i="17"/>
  <c r="G788" i="17" s="1"/>
  <c r="F797" i="17"/>
  <c r="G797" i="17" s="1"/>
  <c r="F791" i="17"/>
  <c r="G791" i="17" s="1"/>
  <c r="G793" i="17"/>
  <c r="G794" i="17"/>
  <c r="F798" i="17"/>
  <c r="G798" i="17" s="1"/>
  <c r="F787" i="17"/>
  <c r="G787" i="17" s="1"/>
  <c r="F782" i="17"/>
  <c r="G782" i="17" s="1"/>
  <c r="F789" i="17"/>
  <c r="G789" i="17" s="1"/>
  <c r="F781" i="17"/>
  <c r="G781" i="17" s="1"/>
  <c r="G790" i="17"/>
  <c r="F783" i="17"/>
  <c r="G783" i="17" s="1"/>
  <c r="F784" i="17"/>
  <c r="G784" i="17" s="1"/>
  <c r="F780" i="17"/>
  <c r="G780" i="17" s="1"/>
  <c r="G775" i="17"/>
  <c r="G777" i="17"/>
  <c r="F243" i="14" s="1"/>
  <c r="G243" i="14" s="1"/>
  <c r="F764" i="17"/>
  <c r="G764" i="17" s="1"/>
  <c r="F778" i="17"/>
  <c r="G778" i="17" s="1"/>
  <c r="G776" i="17"/>
  <c r="G774" i="17"/>
  <c r="F242" i="14" s="1"/>
  <c r="G242" i="14" s="1"/>
  <c r="F765" i="17"/>
  <c r="G765" i="17" s="1"/>
  <c r="F762" i="17"/>
  <c r="G762" i="17" s="1"/>
  <c r="F241" i="14" s="1"/>
  <c r="G241" i="14" s="1"/>
  <c r="G763" i="17"/>
  <c r="G760" i="17"/>
  <c r="F240" i="14" s="1"/>
  <c r="G240" i="14" s="1"/>
  <c r="F766" i="17"/>
  <c r="G766" i="17" s="1"/>
  <c r="F761" i="17"/>
  <c r="G761" i="17" s="1"/>
  <c r="F767" i="17"/>
  <c r="G767" i="17" s="1"/>
  <c r="F770" i="17"/>
  <c r="G770" i="17" s="1"/>
  <c r="F773" i="17"/>
  <c r="G773" i="17" s="1"/>
  <c r="F771" i="17"/>
  <c r="G771" i="17" s="1"/>
  <c r="F239" i="14" s="1"/>
  <c r="G239" i="14" s="1"/>
  <c r="F769" i="17"/>
  <c r="G769" i="17" s="1"/>
  <c r="F768" i="17"/>
  <c r="G768" i="17" s="1"/>
  <c r="F758" i="17"/>
  <c r="G758" i="17" s="1"/>
  <c r="F772" i="17"/>
  <c r="G772" i="17" s="1"/>
  <c r="F750" i="17"/>
  <c r="G750" i="17" s="1"/>
  <c r="F238" i="14" s="1"/>
  <c r="G238" i="14" s="1"/>
  <c r="F753" i="17"/>
  <c r="G753" i="17" s="1"/>
  <c r="F757" i="17"/>
  <c r="G757" i="17" s="1"/>
  <c r="G759" i="17"/>
  <c r="F756" i="17"/>
  <c r="G756" i="17" s="1"/>
  <c r="F754" i="17"/>
  <c r="G754" i="17" s="1"/>
  <c r="F755" i="17"/>
  <c r="G755" i="17" s="1"/>
  <c r="F752" i="17"/>
  <c r="G752" i="17" s="1"/>
  <c r="F751" i="17"/>
  <c r="G751" i="17" s="1"/>
  <c r="F747" i="17"/>
  <c r="G747" i="17" s="1"/>
  <c r="F749" i="17"/>
  <c r="G749" i="17" s="1"/>
  <c r="F748" i="17"/>
  <c r="G748" i="17" s="1"/>
  <c r="G746" i="17"/>
  <c r="F234" i="14" s="1"/>
  <c r="G234" i="14" s="1"/>
  <c r="G742" i="17"/>
  <c r="F235" i="14" s="1"/>
  <c r="G235" i="14" s="1"/>
  <c r="G743" i="17"/>
  <c r="G744" i="17"/>
  <c r="F232" i="14" s="1"/>
  <c r="G232" i="14" s="1"/>
  <c r="G745" i="17"/>
  <c r="F233" i="14" s="1"/>
  <c r="G233" i="14" s="1"/>
  <c r="F739" i="17"/>
  <c r="G739" i="17" s="1"/>
  <c r="F740" i="17"/>
  <c r="G740" i="17" s="1"/>
  <c r="F738" i="17"/>
  <c r="G738" i="17" s="1"/>
  <c r="G741" i="17"/>
  <c r="D25" i="15"/>
  <c r="F724" i="17"/>
  <c r="G724" i="17" s="1"/>
  <c r="F730" i="17"/>
  <c r="G730" i="17" s="1"/>
  <c r="F735" i="17"/>
  <c r="G735" i="17" s="1"/>
  <c r="F737" i="17"/>
  <c r="G737" i="17" s="1"/>
  <c r="F736" i="17"/>
  <c r="G736" i="17" s="1"/>
  <c r="F734" i="17"/>
  <c r="G734" i="17" s="1"/>
  <c r="G733" i="17"/>
  <c r="F230" i="14" s="1"/>
  <c r="G230" i="14" s="1"/>
  <c r="F731" i="17"/>
  <c r="G731" i="17" s="1"/>
  <c r="G732" i="17"/>
  <c r="F227" i="14" s="1"/>
  <c r="G227" i="14" s="1"/>
  <c r="F726" i="17"/>
  <c r="G726" i="17" s="1"/>
  <c r="G729" i="17"/>
  <c r="F499" i="17"/>
  <c r="G499" i="17" s="1"/>
  <c r="F706" i="17"/>
  <c r="G706" i="17" s="1"/>
  <c r="D7" i="15"/>
  <c r="D6" i="15"/>
  <c r="F723" i="17"/>
  <c r="G723" i="17" s="1"/>
  <c r="F728" i="17"/>
  <c r="G728" i="17" s="1"/>
  <c r="F727" i="17"/>
  <c r="G727" i="17" s="1"/>
  <c r="G725" i="17"/>
  <c r="F610" i="17"/>
  <c r="G610" i="17" s="1"/>
  <c r="F611" i="17"/>
  <c r="G611" i="17" s="1"/>
  <c r="F500" i="17"/>
  <c r="G500" i="17" s="1"/>
  <c r="F609" i="17"/>
  <c r="G609" i="17" s="1"/>
  <c r="F704" i="17"/>
  <c r="G704" i="17" s="1"/>
  <c r="F705" i="17"/>
  <c r="G705" i="17" s="1"/>
  <c r="F711" i="17"/>
  <c r="G711" i="17" s="1"/>
  <c r="F615" i="17"/>
  <c r="G615" i="17" s="1"/>
  <c r="F703" i="17"/>
  <c r="G703" i="17" s="1"/>
  <c r="F698" i="17"/>
  <c r="G698" i="17" s="1"/>
  <c r="F225" i="14" s="1"/>
  <c r="G225" i="14" s="1"/>
  <c r="F697" i="17"/>
  <c r="G697" i="17" s="1"/>
  <c r="F696" i="17"/>
  <c r="G696" i="17" s="1"/>
  <c r="F695" i="17"/>
  <c r="G695" i="17" s="1"/>
  <c r="F708" i="17"/>
  <c r="G708" i="17" s="1"/>
  <c r="F712" i="17"/>
  <c r="G712" i="17" s="1"/>
  <c r="F709" i="17"/>
  <c r="G709" i="17" s="1"/>
  <c r="F722" i="17"/>
  <c r="G722" i="17" s="1"/>
  <c r="F700" i="17"/>
  <c r="G700" i="17" s="1"/>
  <c r="F224" i="14" s="1"/>
  <c r="G224" i="14" s="1"/>
  <c r="F707" i="17"/>
  <c r="G707" i="17" s="1"/>
  <c r="F710" i="17"/>
  <c r="G710" i="17" s="1"/>
  <c r="F701" i="17"/>
  <c r="G701" i="17" s="1"/>
  <c r="F702" i="17"/>
  <c r="G702" i="17" s="1"/>
  <c r="F223" i="14" s="1"/>
  <c r="G223" i="14" s="1"/>
  <c r="F720" i="17"/>
  <c r="G720" i="17" s="1"/>
  <c r="F718" i="17"/>
  <c r="G718" i="17" s="1"/>
  <c r="F717" i="17"/>
  <c r="G717" i="17" s="1"/>
  <c r="F716" i="17"/>
  <c r="G716" i="17" s="1"/>
  <c r="F721" i="17"/>
  <c r="G721" i="17" s="1"/>
  <c r="F719" i="17"/>
  <c r="G719" i="17" s="1"/>
  <c r="F715" i="17"/>
  <c r="G715" i="17" s="1"/>
  <c r="F714" i="17"/>
  <c r="G714" i="17" s="1"/>
  <c r="F713" i="17"/>
  <c r="G713" i="17" s="1"/>
  <c r="F542" i="17"/>
  <c r="G542" i="17" s="1"/>
  <c r="F699" i="17"/>
  <c r="G699" i="17" s="1"/>
  <c r="F693" i="17"/>
  <c r="G693" i="17" s="1"/>
  <c r="F691" i="17"/>
  <c r="G691" i="17" s="1"/>
  <c r="F694" i="17"/>
  <c r="G694" i="17" s="1"/>
  <c r="F692" i="17"/>
  <c r="G692" i="17" s="1"/>
  <c r="G690" i="17"/>
  <c r="F222" i="14" s="1"/>
  <c r="G222" i="14" s="1"/>
  <c r="F689" i="17"/>
  <c r="G689" i="17" s="1"/>
  <c r="F687" i="17"/>
  <c r="G687" i="17" s="1"/>
  <c r="F688" i="17"/>
  <c r="G688" i="17" s="1"/>
  <c r="F686" i="17"/>
  <c r="G686" i="17" s="1"/>
  <c r="F681" i="17"/>
  <c r="G681" i="17" s="1"/>
  <c r="F680" i="17"/>
  <c r="G680" i="17" s="1"/>
  <c r="F683" i="17"/>
  <c r="G683" i="17" s="1"/>
  <c r="F685" i="17"/>
  <c r="G685" i="17" s="1"/>
  <c r="F678" i="17"/>
  <c r="G678" i="17" s="1"/>
  <c r="F676" i="17"/>
  <c r="G676" i="17" s="1"/>
  <c r="F626" i="17"/>
  <c r="G626" i="17" s="1"/>
  <c r="F209" i="14" s="1"/>
  <c r="G209" i="14" s="1"/>
  <c r="F684" i="17"/>
  <c r="G684" i="17" s="1"/>
  <c r="F682" i="17"/>
  <c r="G682" i="17" s="1"/>
  <c r="F639" i="17"/>
  <c r="G639" i="17" s="1"/>
  <c r="F671" i="17"/>
  <c r="G671" i="17" s="1"/>
  <c r="F672" i="17"/>
  <c r="G672" i="17" s="1"/>
  <c r="F679" i="17"/>
  <c r="G679" i="17" s="1"/>
  <c r="F673" i="17"/>
  <c r="G673" i="17" s="1"/>
  <c r="F675" i="17"/>
  <c r="G675" i="17" s="1"/>
  <c r="F616" i="17"/>
  <c r="G616" i="17" s="1"/>
  <c r="F654" i="17"/>
  <c r="G654" i="17" s="1"/>
  <c r="F661" i="17"/>
  <c r="G661" i="17" s="1"/>
  <c r="F637" i="17"/>
  <c r="G637" i="17" s="1"/>
  <c r="F674" i="17"/>
  <c r="G674" i="17" s="1"/>
  <c r="F643" i="17"/>
  <c r="G643" i="17" s="1"/>
  <c r="F660" i="17"/>
  <c r="G660" i="17" s="1"/>
  <c r="F668" i="17"/>
  <c r="G668" i="17" s="1"/>
  <c r="F677" i="17"/>
  <c r="G677" i="17" s="1"/>
  <c r="F647" i="17"/>
  <c r="G647" i="17" s="1"/>
  <c r="F670" i="17"/>
  <c r="G670" i="17" s="1"/>
  <c r="G634" i="17"/>
  <c r="G635" i="17"/>
  <c r="F640" i="17"/>
  <c r="G640" i="17" s="1"/>
  <c r="F638" i="17"/>
  <c r="G638" i="17" s="1"/>
  <c r="F618" i="17"/>
  <c r="G618" i="17" s="1"/>
  <c r="F629" i="17"/>
  <c r="G629" i="17" s="1"/>
  <c r="F642" i="17"/>
  <c r="G642" i="17" s="1"/>
  <c r="G636" i="17"/>
  <c r="F657" i="17"/>
  <c r="G657" i="17" s="1"/>
  <c r="F664" i="17"/>
  <c r="G664" i="17" s="1"/>
  <c r="F669" i="17"/>
  <c r="G669" i="17" s="1"/>
  <c r="F667" i="17"/>
  <c r="G667" i="17" s="1"/>
  <c r="F662" i="17"/>
  <c r="G662" i="17" s="1"/>
  <c r="F665" i="17"/>
  <c r="G665" i="17" s="1"/>
  <c r="F666" i="17"/>
  <c r="G666" i="17" s="1"/>
  <c r="F219" i="14" s="1"/>
  <c r="G219" i="14" s="1"/>
  <c r="F663" i="17"/>
  <c r="G663" i="17" s="1"/>
  <c r="F658" i="17"/>
  <c r="G658" i="17" s="1"/>
  <c r="F659" i="17"/>
  <c r="G659" i="17" s="1"/>
  <c r="F653" i="17"/>
  <c r="G653" i="17" s="1"/>
  <c r="F656" i="17"/>
  <c r="G656" i="17" s="1"/>
  <c r="F655" i="17"/>
  <c r="G655" i="17" s="1"/>
  <c r="F652" i="17"/>
  <c r="G652" i="17" s="1"/>
  <c r="F650" i="17"/>
  <c r="G650" i="17" s="1"/>
  <c r="F212" i="14" s="1"/>
  <c r="G212" i="14" s="1"/>
  <c r="F651" i="17"/>
  <c r="G651" i="17" s="1"/>
  <c r="F646" i="17"/>
  <c r="G646" i="17" s="1"/>
  <c r="F649" i="17"/>
  <c r="G649" i="17" s="1"/>
  <c r="F648" i="17"/>
  <c r="G648" i="17" s="1"/>
  <c r="F645" i="17"/>
  <c r="G645" i="17" s="1"/>
  <c r="F644" i="17"/>
  <c r="G644" i="17" s="1"/>
  <c r="F641" i="17"/>
  <c r="G641" i="17" s="1"/>
  <c r="F630" i="17"/>
  <c r="G630" i="17" s="1"/>
  <c r="G633" i="17"/>
  <c r="F628" i="17"/>
  <c r="G628" i="17" s="1"/>
  <c r="G631" i="17"/>
  <c r="G632" i="17"/>
  <c r="F627" i="17"/>
  <c r="G627" i="17" s="1"/>
  <c r="F210" i="14" s="1"/>
  <c r="G210" i="14" s="1"/>
  <c r="G622" i="17"/>
  <c r="G625" i="17"/>
  <c r="F208" i="14" s="1"/>
  <c r="G208" i="14" s="1"/>
  <c r="F624" i="17"/>
  <c r="G624" i="17" s="1"/>
  <c r="F623" i="17"/>
  <c r="G623" i="17" s="1"/>
  <c r="G621" i="17"/>
  <c r="F619" i="17"/>
  <c r="G619" i="17" s="1"/>
  <c r="F206" i="14" s="1"/>
  <c r="G206" i="14" s="1"/>
  <c r="G613" i="17"/>
  <c r="G612" i="17"/>
  <c r="G620" i="17"/>
  <c r="G614" i="17"/>
  <c r="F617" i="17"/>
  <c r="G617" i="17" s="1"/>
  <c r="G608" i="17"/>
  <c r="F603" i="17"/>
  <c r="G603" i="17" s="1"/>
  <c r="F604" i="17"/>
  <c r="G604" i="17" s="1"/>
  <c r="F606" i="17"/>
  <c r="G606" i="17" s="1"/>
  <c r="F607" i="17"/>
  <c r="G607" i="17" s="1"/>
  <c r="F605" i="17"/>
  <c r="G605" i="17" s="1"/>
  <c r="F598" i="17"/>
  <c r="G598" i="17" s="1"/>
  <c r="F597" i="17"/>
  <c r="G597" i="17" s="1"/>
  <c r="F203" i="14" s="1"/>
  <c r="G203" i="14" s="1"/>
  <c r="F596" i="17"/>
  <c r="G596" i="17" s="1"/>
  <c r="F595" i="17"/>
  <c r="G595" i="17" s="1"/>
  <c r="F201" i="14" s="1"/>
  <c r="G201" i="14" s="1"/>
  <c r="F588" i="17"/>
  <c r="G588" i="17" s="1"/>
  <c r="F587" i="17"/>
  <c r="G587" i="17" s="1"/>
  <c r="F582" i="17"/>
  <c r="G582" i="17" s="1"/>
  <c r="F594" i="17"/>
  <c r="G594" i="17" s="1"/>
  <c r="F200" i="14" s="1"/>
  <c r="G200" i="14" s="1"/>
  <c r="F593" i="17"/>
  <c r="G593" i="17" s="1"/>
  <c r="F199" i="14" s="1"/>
  <c r="G199" i="14" s="1"/>
  <c r="F584" i="17"/>
  <c r="G584" i="17" s="1"/>
  <c r="F592" i="17"/>
  <c r="G592" i="17" s="1"/>
  <c r="F589" i="17"/>
  <c r="G589" i="17" s="1"/>
  <c r="F601" i="17"/>
  <c r="G601" i="17" s="1"/>
  <c r="F591" i="17"/>
  <c r="G591" i="17" s="1"/>
  <c r="F585" i="17"/>
  <c r="G585" i="17" s="1"/>
  <c r="F583" i="17"/>
  <c r="G583" i="17" s="1"/>
  <c r="F586" i="17"/>
  <c r="G586" i="17" s="1"/>
  <c r="F590" i="17"/>
  <c r="G590" i="17" s="1"/>
  <c r="F602" i="17"/>
  <c r="G602" i="17" s="1"/>
  <c r="F195" i="14" s="1"/>
  <c r="G195" i="14" s="1"/>
  <c r="F536" i="17"/>
  <c r="G536" i="17" s="1"/>
  <c r="F550" i="17"/>
  <c r="G550" i="17" s="1"/>
  <c r="F193" i="14" s="1"/>
  <c r="G193" i="14" s="1"/>
  <c r="F575" i="17"/>
  <c r="G575" i="17" s="1"/>
  <c r="F574" i="17"/>
  <c r="G574" i="17" s="1"/>
  <c r="F573" i="17"/>
  <c r="G573" i="17" s="1"/>
  <c r="F559" i="17"/>
  <c r="G559" i="17" s="1"/>
  <c r="F543" i="17"/>
  <c r="G543" i="17" s="1"/>
  <c r="F546" i="17"/>
  <c r="G546" i="17" s="1"/>
  <c r="F554" i="17"/>
  <c r="G554" i="17" s="1"/>
  <c r="F549" i="17"/>
  <c r="G549" i="17" s="1"/>
  <c r="F558" i="17"/>
  <c r="G558" i="17" s="1"/>
  <c r="F572" i="17"/>
  <c r="G572" i="17" s="1"/>
  <c r="F568" i="17"/>
  <c r="G568" i="17" s="1"/>
  <c r="F569" i="17"/>
  <c r="G569" i="17" s="1"/>
  <c r="F566" i="17"/>
  <c r="G566" i="17" s="1"/>
  <c r="F565" i="17"/>
  <c r="G565" i="17" s="1"/>
  <c r="F567" i="17"/>
  <c r="G567" i="17" s="1"/>
  <c r="F562" i="17"/>
  <c r="G562" i="17" s="1"/>
  <c r="F555" i="17"/>
  <c r="G555" i="17" s="1"/>
  <c r="F551" i="17"/>
  <c r="G551" i="17" s="1"/>
  <c r="F561" i="17"/>
  <c r="G561" i="17" s="1"/>
  <c r="F578" i="17"/>
  <c r="G578" i="17" s="1"/>
  <c r="F557" i="17"/>
  <c r="G557" i="17" s="1"/>
  <c r="F570" i="17"/>
  <c r="G570" i="17" s="1"/>
  <c r="F571" i="17"/>
  <c r="G571" i="17" s="1"/>
  <c r="F548" i="17"/>
  <c r="G548" i="17" s="1"/>
  <c r="F556" i="17"/>
  <c r="G556" i="17" s="1"/>
  <c r="F547" i="17"/>
  <c r="G547" i="17" s="1"/>
  <c r="F545" i="17"/>
  <c r="G545" i="17" s="1"/>
  <c r="F563" i="17"/>
  <c r="G563" i="17" s="1"/>
  <c r="F544" i="17"/>
  <c r="G544" i="17" s="1"/>
  <c r="F552" i="17"/>
  <c r="G552" i="17" s="1"/>
  <c r="F553" i="17"/>
  <c r="G553" i="17" s="1"/>
  <c r="F564" i="17"/>
  <c r="G564" i="17" s="1"/>
  <c r="F185" i="14" s="1"/>
  <c r="G185" i="14" s="1"/>
  <c r="F560" i="17"/>
  <c r="G560" i="17" s="1"/>
  <c r="F577" i="17"/>
  <c r="G577" i="17" s="1"/>
  <c r="F579" i="17"/>
  <c r="G579" i="17" s="1"/>
  <c r="F576" i="17"/>
  <c r="G576" i="17" s="1"/>
  <c r="G580" i="17"/>
  <c r="G600" i="17"/>
  <c r="F581" i="17"/>
  <c r="G581" i="17" s="1"/>
  <c r="F529" i="17"/>
  <c r="G529" i="17" s="1"/>
  <c r="G599" i="17"/>
  <c r="F539" i="17"/>
  <c r="G539" i="17" s="1"/>
  <c r="F537" i="17"/>
  <c r="G537" i="17" s="1"/>
  <c r="F540" i="17"/>
  <c r="G540" i="17" s="1"/>
  <c r="F538" i="17"/>
  <c r="G538" i="17" s="1"/>
  <c r="F541" i="17"/>
  <c r="G541" i="17" s="1"/>
  <c r="F535" i="17"/>
  <c r="G535" i="17" s="1"/>
  <c r="F533" i="17"/>
  <c r="G533" i="17" s="1"/>
  <c r="F534" i="17"/>
  <c r="G534" i="17" s="1"/>
  <c r="B528" i="17"/>
  <c r="D528" i="17"/>
  <c r="E528" i="17"/>
  <c r="F528" i="17" s="1"/>
  <c r="B527" i="17"/>
  <c r="D527" i="17"/>
  <c r="E527" i="17"/>
  <c r="F527" i="17" s="1"/>
  <c r="G329" i="16"/>
  <c r="I329" i="16"/>
  <c r="G328" i="16"/>
  <c r="I328" i="16"/>
  <c r="F198" i="14" l="1"/>
  <c r="G198" i="14" s="1"/>
  <c r="F252" i="14"/>
  <c r="G252" i="14" s="1"/>
  <c r="F244" i="14"/>
  <c r="G244" i="14" s="1"/>
  <c r="F248" i="14"/>
  <c r="G248" i="14" s="1"/>
  <c r="F245" i="14"/>
  <c r="G245" i="14" s="1"/>
  <c r="F215" i="14"/>
  <c r="G215" i="14" s="1"/>
  <c r="F236" i="14"/>
  <c r="G236" i="14" s="1"/>
  <c r="F246" i="14"/>
  <c r="G246" i="14" s="1"/>
  <c r="F247" i="14"/>
  <c r="G247" i="14" s="1"/>
  <c r="F237" i="14"/>
  <c r="G237" i="14" s="1"/>
  <c r="F196" i="14"/>
  <c r="G196" i="14" s="1"/>
  <c r="F216" i="14"/>
  <c r="G216" i="14" s="1"/>
  <c r="F214" i="14"/>
  <c r="G214" i="14" s="1"/>
  <c r="F231" i="14"/>
  <c r="G231" i="14" s="1"/>
  <c r="F220" i="14"/>
  <c r="G220" i="14" s="1"/>
  <c r="F226" i="14"/>
  <c r="G226" i="14" s="1"/>
  <c r="F204" i="14"/>
  <c r="G204" i="14" s="1"/>
  <c r="F221" i="14"/>
  <c r="G221" i="14" s="1"/>
  <c r="F207" i="14"/>
  <c r="G207" i="14" s="1"/>
  <c r="F211" i="14"/>
  <c r="G211" i="14" s="1"/>
  <c r="F180" i="14"/>
  <c r="G180" i="14" s="1"/>
  <c r="F197" i="14"/>
  <c r="G197" i="14" s="1"/>
  <c r="F205" i="14"/>
  <c r="G205" i="14" s="1"/>
  <c r="F187" i="14"/>
  <c r="G187" i="14" s="1"/>
  <c r="F213" i="14"/>
  <c r="G213" i="14" s="1"/>
  <c r="F202" i="14"/>
  <c r="G202" i="14" s="1"/>
  <c r="F217" i="14"/>
  <c r="G217" i="14" s="1"/>
  <c r="F218" i="14"/>
  <c r="G218" i="14" s="1"/>
  <c r="F192" i="14"/>
  <c r="G192" i="14" s="1"/>
  <c r="F184" i="14"/>
  <c r="G184" i="14" s="1"/>
  <c r="F182" i="14"/>
  <c r="G182" i="14" s="1"/>
  <c r="F191" i="14"/>
  <c r="G191" i="14" s="1"/>
  <c r="F194" i="14"/>
  <c r="G194" i="14" s="1"/>
  <c r="F179" i="14"/>
  <c r="G179" i="14" s="1"/>
  <c r="F190" i="14"/>
  <c r="G190" i="14" s="1"/>
  <c r="F189" i="14"/>
  <c r="G189" i="14" s="1"/>
  <c r="F181" i="14"/>
  <c r="G181" i="14" s="1"/>
  <c r="F188" i="14"/>
  <c r="G188" i="14" s="1"/>
  <c r="F183" i="14"/>
  <c r="G183" i="14" s="1"/>
  <c r="F186" i="14"/>
  <c r="G186" i="14" s="1"/>
  <c r="F178" i="14"/>
  <c r="G178" i="14" s="1"/>
  <c r="G528" i="17"/>
  <c r="G527" i="17"/>
  <c r="B526" i="17"/>
  <c r="D526" i="17"/>
  <c r="E526" i="17"/>
  <c r="F526" i="17" s="1"/>
  <c r="G327" i="16"/>
  <c r="I327" i="16"/>
  <c r="G526" i="17" l="1"/>
  <c r="B525" i="17"/>
  <c r="D525" i="17"/>
  <c r="E525" i="17"/>
  <c r="F525" i="17" s="1"/>
  <c r="B524" i="17"/>
  <c r="D524" i="17"/>
  <c r="E524" i="17"/>
  <c r="F524" i="17" s="1"/>
  <c r="G326" i="16"/>
  <c r="I326" i="16"/>
  <c r="G325" i="16"/>
  <c r="I325" i="16"/>
  <c r="B523" i="17"/>
  <c r="D523" i="17"/>
  <c r="E523" i="17"/>
  <c r="F523" i="17" s="1"/>
  <c r="G324" i="16"/>
  <c r="I324" i="16"/>
  <c r="G525" i="17" l="1"/>
  <c r="G524" i="17"/>
  <c r="G523" i="17"/>
  <c r="B521" i="17"/>
  <c r="D521" i="17"/>
  <c r="E521" i="17"/>
  <c r="B522" i="17"/>
  <c r="D522" i="17"/>
  <c r="E522" i="17"/>
  <c r="G323" i="16"/>
  <c r="I323" i="16"/>
  <c r="F521" i="17" l="1"/>
  <c r="G521" i="17" s="1"/>
  <c r="F522" i="17"/>
  <c r="G522" i="17" s="1"/>
  <c r="B519" i="17"/>
  <c r="D519" i="17"/>
  <c r="E519" i="17"/>
  <c r="B520" i="17"/>
  <c r="D520" i="17"/>
  <c r="E520" i="17"/>
  <c r="E174" i="14"/>
  <c r="G322" i="16"/>
  <c r="I322" i="16"/>
  <c r="F520" i="17" l="1"/>
  <c r="G520" i="17" s="1"/>
  <c r="F174" i="14" s="1"/>
  <c r="G174" i="14" s="1"/>
  <c r="F519" i="17"/>
  <c r="G519" i="17" s="1"/>
  <c r="B517" i="17"/>
  <c r="D517" i="17"/>
  <c r="E517" i="17"/>
  <c r="B518" i="17"/>
  <c r="D518" i="17"/>
  <c r="E518" i="17"/>
  <c r="E173" i="14"/>
  <c r="G321" i="16"/>
  <c r="I321" i="16"/>
  <c r="B516" i="17"/>
  <c r="D516" i="17"/>
  <c r="E516" i="17"/>
  <c r="F516" i="17" s="1"/>
  <c r="B515" i="17"/>
  <c r="D515" i="17"/>
  <c r="E515" i="17"/>
  <c r="F515" i="17" s="1"/>
  <c r="G320" i="16"/>
  <c r="I320" i="16"/>
  <c r="G319" i="16"/>
  <c r="I319" i="16"/>
  <c r="F517" i="17" l="1"/>
  <c r="G517" i="17" s="1"/>
  <c r="F518" i="17"/>
  <c r="G518" i="17" s="1"/>
  <c r="F173" i="14" s="1"/>
  <c r="G173" i="14" s="1"/>
  <c r="G515" i="17"/>
  <c r="G516" i="17"/>
  <c r="B514" i="17"/>
  <c r="D514" i="17"/>
  <c r="E514" i="17"/>
  <c r="F514" i="17" s="1"/>
  <c r="G318" i="16"/>
  <c r="I318" i="16"/>
  <c r="B449" i="17"/>
  <c r="D449" i="17"/>
  <c r="E449" i="17"/>
  <c r="B431" i="17"/>
  <c r="D431" i="17"/>
  <c r="E431" i="17"/>
  <c r="B429" i="17"/>
  <c r="D429" i="17"/>
  <c r="E429" i="17"/>
  <c r="B409" i="17"/>
  <c r="D409" i="17"/>
  <c r="E409" i="17"/>
  <c r="B406" i="17"/>
  <c r="D406" i="17"/>
  <c r="E406" i="17"/>
  <c r="B404" i="17"/>
  <c r="D404" i="17"/>
  <c r="E404" i="17"/>
  <c r="B276" i="17"/>
  <c r="D276" i="17"/>
  <c r="E276" i="17"/>
  <c r="B260" i="17"/>
  <c r="D260" i="17"/>
  <c r="E260" i="17"/>
  <c r="B234" i="17"/>
  <c r="D234" i="17"/>
  <c r="E234" i="17"/>
  <c r="B210" i="17"/>
  <c r="D210" i="17"/>
  <c r="E210" i="17"/>
  <c r="B207" i="17"/>
  <c r="D207" i="17"/>
  <c r="E207" i="17"/>
  <c r="B192" i="17"/>
  <c r="D192" i="17"/>
  <c r="E192" i="17"/>
  <c r="B190" i="17"/>
  <c r="D190" i="17"/>
  <c r="E190" i="17"/>
  <c r="B188" i="17"/>
  <c r="D188" i="17"/>
  <c r="E188" i="17"/>
  <c r="B186" i="17"/>
  <c r="D186" i="17"/>
  <c r="E186" i="17"/>
  <c r="B184" i="17"/>
  <c r="D184" i="17"/>
  <c r="E184" i="17"/>
  <c r="B171" i="17"/>
  <c r="B174" i="17"/>
  <c r="B176" i="17"/>
  <c r="B178" i="17"/>
  <c r="B180" i="17"/>
  <c r="D171" i="17"/>
  <c r="D174" i="17"/>
  <c r="D176" i="17"/>
  <c r="D178" i="17"/>
  <c r="D180" i="17"/>
  <c r="E171" i="17"/>
  <c r="E174" i="17"/>
  <c r="E176" i="17"/>
  <c r="E178" i="17"/>
  <c r="E180" i="17"/>
  <c r="B125" i="17"/>
  <c r="D125" i="17"/>
  <c r="E125" i="17"/>
  <c r="B88" i="17"/>
  <c r="D88" i="17"/>
  <c r="E88" i="17"/>
  <c r="B469" i="17"/>
  <c r="D469" i="17"/>
  <c r="E469" i="17"/>
  <c r="B455" i="17"/>
  <c r="D455" i="17"/>
  <c r="E455" i="17"/>
  <c r="B452" i="17"/>
  <c r="D452" i="17"/>
  <c r="E452" i="17"/>
  <c r="B440" i="17"/>
  <c r="D440" i="17"/>
  <c r="E440" i="17"/>
  <c r="B402" i="17"/>
  <c r="D402" i="17"/>
  <c r="E402" i="17"/>
  <c r="B400" i="17"/>
  <c r="D400" i="17"/>
  <c r="E400" i="17"/>
  <c r="B374" i="17"/>
  <c r="D374" i="17"/>
  <c r="E374" i="17"/>
  <c r="B369" i="17"/>
  <c r="D369" i="17"/>
  <c r="E369" i="17"/>
  <c r="B513" i="17"/>
  <c r="D513" i="17"/>
  <c r="E513" i="17"/>
  <c r="B512" i="17"/>
  <c r="D512" i="17"/>
  <c r="E512" i="17"/>
  <c r="G317" i="16"/>
  <c r="I317" i="16"/>
  <c r="E172" i="14"/>
  <c r="B509" i="17"/>
  <c r="D509" i="17"/>
  <c r="E509" i="17"/>
  <c r="B510" i="17"/>
  <c r="D510" i="17"/>
  <c r="E510" i="17"/>
  <c r="B507" i="17"/>
  <c r="D507" i="17"/>
  <c r="E507" i="17"/>
  <c r="B511" i="17"/>
  <c r="D511" i="17"/>
  <c r="E511" i="17"/>
  <c r="B508" i="17"/>
  <c r="D508" i="17"/>
  <c r="E508" i="17"/>
  <c r="G316" i="16"/>
  <c r="I316" i="16"/>
  <c r="E171" i="14"/>
  <c r="E170" i="14"/>
  <c r="E169" i="14"/>
  <c r="F169" i="14"/>
  <c r="B443" i="17"/>
  <c r="D443" i="17"/>
  <c r="E443" i="17"/>
  <c r="E168" i="14"/>
  <c r="B439" i="17"/>
  <c r="D439" i="17"/>
  <c r="E439" i="17"/>
  <c r="B438" i="17"/>
  <c r="D438" i="17"/>
  <c r="E438" i="17"/>
  <c r="B441" i="17"/>
  <c r="D441" i="17"/>
  <c r="E441" i="17"/>
  <c r="B506" i="17"/>
  <c r="D506" i="17"/>
  <c r="E506" i="17"/>
  <c r="E167" i="14"/>
  <c r="B505" i="17"/>
  <c r="D505" i="17"/>
  <c r="E505" i="17"/>
  <c r="G315" i="16"/>
  <c r="I315" i="16"/>
  <c r="B502" i="17"/>
  <c r="D502" i="17"/>
  <c r="E502" i="17"/>
  <c r="E164" i="14"/>
  <c r="B504" i="17"/>
  <c r="D504" i="17"/>
  <c r="E504" i="17"/>
  <c r="E166" i="14"/>
  <c r="E165" i="14"/>
  <c r="B503" i="17"/>
  <c r="D503" i="17"/>
  <c r="E503" i="17"/>
  <c r="G314" i="16"/>
  <c r="I314" i="16"/>
  <c r="E163" i="14"/>
  <c r="B501" i="17"/>
  <c r="D501" i="17"/>
  <c r="E501" i="17"/>
  <c r="G313" i="16"/>
  <c r="I313" i="16"/>
  <c r="G169" i="14" l="1"/>
  <c r="F505" i="17"/>
  <c r="G505" i="17" s="1"/>
  <c r="G514" i="17"/>
  <c r="F512" i="17"/>
  <c r="G512" i="17" s="1"/>
  <c r="F513" i="17"/>
  <c r="G513" i="17" s="1"/>
  <c r="F172" i="14" s="1"/>
  <c r="G172" i="14" s="1"/>
  <c r="F510" i="17"/>
  <c r="G510" i="17" s="1"/>
  <c r="F170" i="14" s="1"/>
  <c r="G170" i="14" s="1"/>
  <c r="F509" i="17"/>
  <c r="G509" i="17" s="1"/>
  <c r="F507" i="17"/>
  <c r="G507" i="17" s="1"/>
  <c r="F511" i="17"/>
  <c r="G511" i="17" s="1"/>
  <c r="F171" i="14" s="1"/>
  <c r="G171" i="14" s="1"/>
  <c r="F508" i="17"/>
  <c r="G508" i="17" s="1"/>
  <c r="F503" i="17"/>
  <c r="G503" i="17" s="1"/>
  <c r="F501" i="17"/>
  <c r="G501" i="17" s="1"/>
  <c r="F163" i="14" s="1"/>
  <c r="G163" i="14" s="1"/>
  <c r="F506" i="17"/>
  <c r="G506" i="17" s="1"/>
  <c r="F167" i="14" s="1"/>
  <c r="G167" i="14" s="1"/>
  <c r="F502" i="17"/>
  <c r="G502" i="17" s="1"/>
  <c r="F164" i="14" s="1"/>
  <c r="G164" i="14" s="1"/>
  <c r="F504" i="17"/>
  <c r="G504" i="17" s="1"/>
  <c r="F166" i="14" s="1"/>
  <c r="G166" i="14" s="1"/>
  <c r="B351" i="17"/>
  <c r="D351" i="17"/>
  <c r="E351" i="17"/>
  <c r="B345" i="17"/>
  <c r="D345" i="17"/>
  <c r="E345" i="17"/>
  <c r="F165" i="14" l="1"/>
  <c r="G165" i="14" s="1"/>
  <c r="C3" i="15"/>
  <c r="D3" i="15" s="1"/>
  <c r="C9" i="15"/>
  <c r="D9" i="15" s="1"/>
  <c r="C10" i="15"/>
  <c r="D10" i="15" s="1"/>
  <c r="C5" i="15"/>
  <c r="D5" i="15" s="1"/>
  <c r="C2" i="15"/>
  <c r="D2" i="15" s="1"/>
  <c r="C8" i="15"/>
  <c r="D8" i="15" s="1"/>
  <c r="C4" i="15"/>
  <c r="D4" i="15" s="1"/>
  <c r="B66" i="17" l="1"/>
  <c r="D66" i="17"/>
  <c r="E66" i="17"/>
  <c r="C2" i="19" l="1"/>
  <c r="F253" i="16" s="1"/>
  <c r="C21" i="15" s="1"/>
  <c r="D21" i="15" s="1"/>
  <c r="B498" i="17"/>
  <c r="D498" i="17"/>
  <c r="E498" i="17"/>
  <c r="F498" i="17" s="1"/>
  <c r="E162" i="14"/>
  <c r="B497" i="17"/>
  <c r="D497" i="17"/>
  <c r="E497" i="17"/>
  <c r="F497" i="17" s="1"/>
  <c r="B496" i="17"/>
  <c r="D496" i="17"/>
  <c r="E496" i="17"/>
  <c r="F496" i="17" s="1"/>
  <c r="E161" i="14"/>
  <c r="E160" i="14"/>
  <c r="G311" i="16"/>
  <c r="I311" i="16"/>
  <c r="G310" i="16"/>
  <c r="I310" i="16"/>
  <c r="G309" i="16"/>
  <c r="I309" i="16"/>
  <c r="B491" i="17"/>
  <c r="D491" i="17"/>
  <c r="E491" i="17"/>
  <c r="F491" i="17" s="1"/>
  <c r="B492" i="17"/>
  <c r="D492" i="17"/>
  <c r="E492" i="17"/>
  <c r="F492" i="17" s="1"/>
  <c r="B493" i="17"/>
  <c r="D493" i="17"/>
  <c r="E493" i="17"/>
  <c r="F493" i="17" s="1"/>
  <c r="B495" i="17"/>
  <c r="D495" i="17"/>
  <c r="E495" i="17"/>
  <c r="B494" i="17"/>
  <c r="D494" i="17"/>
  <c r="E494" i="17"/>
  <c r="G308" i="16"/>
  <c r="I308" i="16"/>
  <c r="G307" i="16"/>
  <c r="I307" i="16"/>
  <c r="G306" i="16"/>
  <c r="I306" i="16"/>
  <c r="G305" i="16"/>
  <c r="I305" i="16"/>
  <c r="B489" i="17"/>
  <c r="D489" i="17"/>
  <c r="E489" i="17"/>
  <c r="B490" i="17"/>
  <c r="D490" i="17"/>
  <c r="E490" i="17"/>
  <c r="G304" i="16"/>
  <c r="I304" i="16"/>
  <c r="B487" i="17"/>
  <c r="D487" i="17"/>
  <c r="E487" i="17"/>
  <c r="B488" i="17"/>
  <c r="D488" i="17"/>
  <c r="E488" i="17"/>
  <c r="G303" i="16"/>
  <c r="I303" i="16"/>
  <c r="F186" i="16" l="1"/>
  <c r="G186" i="16" s="1"/>
  <c r="F187" i="16"/>
  <c r="F188" i="16"/>
  <c r="F189" i="16"/>
  <c r="G189" i="16" s="1"/>
  <c r="F178" i="16"/>
  <c r="G178" i="16" s="1"/>
  <c r="F194" i="16"/>
  <c r="G194" i="16" s="1"/>
  <c r="F179" i="16"/>
  <c r="C17" i="15" s="1"/>
  <c r="D17" i="15" s="1"/>
  <c r="F195" i="16"/>
  <c r="C18" i="15" s="1"/>
  <c r="D18" i="15" s="1"/>
  <c r="F180" i="16"/>
  <c r="G180" i="16" s="1"/>
  <c r="F196" i="16"/>
  <c r="C22" i="15" s="1"/>
  <c r="D22" i="15" s="1"/>
  <c r="F181" i="16"/>
  <c r="C19" i="15" s="1"/>
  <c r="D19" i="15" s="1"/>
  <c r="F197" i="16"/>
  <c r="G197" i="16" s="1"/>
  <c r="F182" i="16"/>
  <c r="G182" i="16" s="1"/>
  <c r="F190" i="16"/>
  <c r="C20" i="15" s="1"/>
  <c r="D20" i="15" s="1"/>
  <c r="F198" i="16"/>
  <c r="G198" i="16" s="1"/>
  <c r="F183" i="16"/>
  <c r="C23" i="15" s="1"/>
  <c r="D23" i="15" s="1"/>
  <c r="F191" i="16"/>
  <c r="F229" i="16"/>
  <c r="C24" i="15" s="1"/>
  <c r="D24" i="15" s="1"/>
  <c r="F176" i="16"/>
  <c r="F184" i="16"/>
  <c r="G184" i="16" s="1"/>
  <c r="F192" i="16"/>
  <c r="G192" i="16" s="1"/>
  <c r="F235" i="16"/>
  <c r="F177" i="16"/>
  <c r="F185" i="16"/>
  <c r="G185" i="16" s="1"/>
  <c r="F193" i="16"/>
  <c r="F252" i="16"/>
  <c r="G252" i="16" s="1"/>
  <c r="G497" i="17"/>
  <c r="G498" i="17"/>
  <c r="F162" i="14" s="1"/>
  <c r="G162" i="14" s="1"/>
  <c r="G496" i="17"/>
  <c r="F161" i="14" s="1"/>
  <c r="G161" i="14" s="1"/>
  <c r="G491" i="17"/>
  <c r="G493" i="17"/>
  <c r="G492" i="17"/>
  <c r="F495" i="17"/>
  <c r="G495" i="17" s="1"/>
  <c r="F494" i="17"/>
  <c r="G494" i="17" s="1"/>
  <c r="F490" i="17"/>
  <c r="G490" i="17" s="1"/>
  <c r="F487" i="17"/>
  <c r="G487" i="17" s="1"/>
  <c r="F489" i="17"/>
  <c r="G489" i="17" s="1"/>
  <c r="F488" i="17"/>
  <c r="G488" i="17" s="1"/>
  <c r="B486" i="17"/>
  <c r="D486" i="17"/>
  <c r="E486" i="17"/>
  <c r="B485" i="17"/>
  <c r="D485" i="17"/>
  <c r="E485" i="17"/>
  <c r="G302" i="16"/>
  <c r="I302" i="16"/>
  <c r="E2" i="17"/>
  <c r="F2" i="17" s="1"/>
  <c r="E3" i="17"/>
  <c r="F3" i="17" s="1"/>
  <c r="E4" i="17"/>
  <c r="E5" i="17"/>
  <c r="E6" i="17"/>
  <c r="E7" i="17"/>
  <c r="E8" i="17"/>
  <c r="E9" i="17"/>
  <c r="E10" i="17"/>
  <c r="E11" i="17"/>
  <c r="E12" i="17"/>
  <c r="E13" i="17"/>
  <c r="F13" i="17" s="1"/>
  <c r="E14" i="17"/>
  <c r="F14" i="17" s="1"/>
  <c r="E15" i="17"/>
  <c r="F15" i="17" s="1"/>
  <c r="E16" i="17"/>
  <c r="F16" i="17" s="1"/>
  <c r="E17" i="17"/>
  <c r="E18" i="17"/>
  <c r="E19" i="17"/>
  <c r="E20" i="17"/>
  <c r="F20" i="17" s="1"/>
  <c r="E22" i="17"/>
  <c r="E21" i="17"/>
  <c r="E23" i="17"/>
  <c r="E24" i="17"/>
  <c r="E25" i="17"/>
  <c r="F25" i="17" s="1"/>
  <c r="E28" i="17"/>
  <c r="E26" i="17"/>
  <c r="E27" i="17"/>
  <c r="E29" i="17"/>
  <c r="F29" i="17" s="1"/>
  <c r="E30" i="17"/>
  <c r="E31" i="17"/>
  <c r="E32" i="17"/>
  <c r="E33" i="17"/>
  <c r="E34" i="17"/>
  <c r="E35" i="17"/>
  <c r="E36" i="17"/>
  <c r="F36" i="17" s="1"/>
  <c r="E37" i="17"/>
  <c r="E38" i="17"/>
  <c r="E39" i="17"/>
  <c r="E40" i="17"/>
  <c r="F40" i="17" s="1"/>
  <c r="E41" i="17"/>
  <c r="F41" i="17" s="1"/>
  <c r="E42" i="17"/>
  <c r="F42" i="17" s="1"/>
  <c r="E43" i="17"/>
  <c r="E44" i="17"/>
  <c r="E45" i="17"/>
  <c r="E46" i="17"/>
  <c r="E47" i="17"/>
  <c r="F47" i="17" s="1"/>
  <c r="E48" i="17"/>
  <c r="F48" i="17" s="1"/>
  <c r="E49" i="17"/>
  <c r="E50" i="17"/>
  <c r="E51" i="17"/>
  <c r="E52" i="17"/>
  <c r="F52" i="17" s="1"/>
  <c r="E53" i="17"/>
  <c r="E54" i="17"/>
  <c r="E55" i="17"/>
  <c r="E56" i="17"/>
  <c r="E57" i="17"/>
  <c r="F57" i="17" s="1"/>
  <c r="E58" i="17"/>
  <c r="F58" i="17" s="1"/>
  <c r="E59" i="17"/>
  <c r="E60" i="17"/>
  <c r="E61" i="17"/>
  <c r="F61" i="17" s="1"/>
  <c r="E62" i="17"/>
  <c r="E63" i="17"/>
  <c r="E64" i="17"/>
  <c r="F64" i="17" s="1"/>
  <c r="E65" i="17"/>
  <c r="F65" i="17" s="1"/>
  <c r="E67" i="17"/>
  <c r="E68" i="17"/>
  <c r="E69" i="17"/>
  <c r="E70" i="17"/>
  <c r="E71" i="17"/>
  <c r="F71" i="17" s="1"/>
  <c r="E73" i="17"/>
  <c r="E72" i="17"/>
  <c r="E74" i="17"/>
  <c r="F74" i="17" s="1"/>
  <c r="E75" i="17"/>
  <c r="F75" i="17" s="1"/>
  <c r="E76" i="17"/>
  <c r="F76" i="17" s="1"/>
  <c r="E77" i="17"/>
  <c r="F77" i="17" s="1"/>
  <c r="E78" i="17"/>
  <c r="E79" i="17"/>
  <c r="F79" i="17" s="1"/>
  <c r="E80" i="17"/>
  <c r="F80" i="17" s="1"/>
  <c r="E81" i="17"/>
  <c r="F81" i="17" s="1"/>
  <c r="E82" i="17"/>
  <c r="F82" i="17" s="1"/>
  <c r="E83" i="17"/>
  <c r="E84" i="17"/>
  <c r="E85" i="17"/>
  <c r="F85" i="17" s="1"/>
  <c r="E86" i="17"/>
  <c r="E87" i="17"/>
  <c r="E89" i="17"/>
  <c r="E90" i="17"/>
  <c r="E91" i="17"/>
  <c r="E92" i="17"/>
  <c r="E93" i="17"/>
  <c r="E94" i="17"/>
  <c r="E95" i="17"/>
  <c r="E96" i="17"/>
  <c r="E97" i="17"/>
  <c r="F97" i="17" s="1"/>
  <c r="E98" i="17"/>
  <c r="F98" i="17" s="1"/>
  <c r="E99" i="17"/>
  <c r="F99" i="17" s="1"/>
  <c r="E100" i="17"/>
  <c r="F100" i="17" s="1"/>
  <c r="E101" i="17"/>
  <c r="F101" i="17" s="1"/>
  <c r="E102" i="17"/>
  <c r="E103" i="17"/>
  <c r="E104" i="17"/>
  <c r="E105" i="17"/>
  <c r="E106" i="17"/>
  <c r="E107" i="17"/>
  <c r="F107" i="17" s="1"/>
  <c r="E108" i="17"/>
  <c r="E109" i="17"/>
  <c r="E110" i="17"/>
  <c r="E111" i="17"/>
  <c r="E112" i="17"/>
  <c r="E113" i="17"/>
  <c r="F113" i="17" s="1"/>
  <c r="E114" i="17"/>
  <c r="F114" i="17" s="1"/>
  <c r="E115" i="17"/>
  <c r="F115" i="17" s="1"/>
  <c r="E116" i="17"/>
  <c r="F116" i="17" s="1"/>
  <c r="E117" i="17"/>
  <c r="E118" i="17"/>
  <c r="E119" i="17"/>
  <c r="F119" i="17" s="1"/>
  <c r="E120" i="17"/>
  <c r="E121" i="17"/>
  <c r="E122" i="17"/>
  <c r="F122" i="17" s="1"/>
  <c r="E123" i="17"/>
  <c r="F123" i="17" s="1"/>
  <c r="E124" i="17"/>
  <c r="F124" i="17" s="1"/>
  <c r="E126" i="17"/>
  <c r="E127" i="17"/>
  <c r="E128" i="17"/>
  <c r="F128" i="17" s="1"/>
  <c r="E129" i="17"/>
  <c r="F129" i="17" s="1"/>
  <c r="E130" i="17"/>
  <c r="E131" i="17"/>
  <c r="E132" i="17"/>
  <c r="F132" i="17" s="1"/>
  <c r="E133" i="17"/>
  <c r="F133" i="17" s="1"/>
  <c r="E134" i="17"/>
  <c r="F134" i="17" s="1"/>
  <c r="E135" i="17"/>
  <c r="F135" i="17" s="1"/>
  <c r="E136" i="17"/>
  <c r="F136" i="17" s="1"/>
  <c r="E137" i="17"/>
  <c r="F137" i="17" s="1"/>
  <c r="E138" i="17"/>
  <c r="F138" i="17" s="1"/>
  <c r="E139" i="17"/>
  <c r="F139" i="17" s="1"/>
  <c r="E140" i="17"/>
  <c r="F140" i="17" s="1"/>
  <c r="E141" i="17"/>
  <c r="F141" i="17" s="1"/>
  <c r="E142" i="17"/>
  <c r="F142" i="17" s="1"/>
  <c r="E143" i="17"/>
  <c r="F143" i="17" s="1"/>
  <c r="E144" i="17"/>
  <c r="E145" i="17"/>
  <c r="E146" i="17"/>
  <c r="F146" i="17" s="1"/>
  <c r="E147" i="17"/>
  <c r="E148" i="17"/>
  <c r="E149" i="17"/>
  <c r="F149" i="17" s="1"/>
  <c r="E150" i="17"/>
  <c r="F150" i="17" s="1"/>
  <c r="E151" i="17"/>
  <c r="F151" i="17" s="1"/>
  <c r="E152" i="17"/>
  <c r="F152" i="17" s="1"/>
  <c r="E153" i="17"/>
  <c r="F153" i="17" s="1"/>
  <c r="E154" i="17"/>
  <c r="F154" i="17" s="1"/>
  <c r="E155" i="17"/>
  <c r="F155" i="17" s="1"/>
  <c r="E156" i="17"/>
  <c r="F156" i="17" s="1"/>
  <c r="E157" i="17"/>
  <c r="F157" i="17" s="1"/>
  <c r="E158" i="17"/>
  <c r="F158" i="17" s="1"/>
  <c r="E159" i="17"/>
  <c r="F159" i="17" s="1"/>
  <c r="E160" i="17"/>
  <c r="F160" i="17" s="1"/>
  <c r="E161" i="17"/>
  <c r="F161" i="17" s="1"/>
  <c r="E162" i="17"/>
  <c r="F162" i="17" s="1"/>
  <c r="E163" i="17"/>
  <c r="F163" i="17" s="1"/>
  <c r="E164" i="17"/>
  <c r="F164" i="17" s="1"/>
  <c r="E165" i="17"/>
  <c r="F165" i="17" s="1"/>
  <c r="E166" i="17"/>
  <c r="F166" i="17" s="1"/>
  <c r="E167" i="17"/>
  <c r="F167" i="17" s="1"/>
  <c r="E168" i="17"/>
  <c r="E169" i="17"/>
  <c r="E170" i="17"/>
  <c r="E172" i="17"/>
  <c r="E173" i="17"/>
  <c r="E175" i="17"/>
  <c r="E177" i="17"/>
  <c r="E179" i="17"/>
  <c r="E181" i="17"/>
  <c r="E182" i="17"/>
  <c r="E183" i="17"/>
  <c r="E185" i="17"/>
  <c r="E187" i="17"/>
  <c r="E189" i="17"/>
  <c r="E191" i="17"/>
  <c r="E193" i="17"/>
  <c r="E194" i="17"/>
  <c r="E195" i="17"/>
  <c r="E196" i="17"/>
  <c r="E197" i="17"/>
  <c r="F197" i="17" s="1"/>
  <c r="E198" i="17"/>
  <c r="F198" i="17" s="1"/>
  <c r="E199" i="17"/>
  <c r="F199" i="17" s="1"/>
  <c r="E200" i="17"/>
  <c r="F200" i="17" s="1"/>
  <c r="E201" i="17"/>
  <c r="E202" i="17"/>
  <c r="E203" i="17"/>
  <c r="F203" i="17" s="1"/>
  <c r="E204" i="17"/>
  <c r="E205" i="17"/>
  <c r="E206" i="17"/>
  <c r="F206" i="17" s="1"/>
  <c r="E208" i="17"/>
  <c r="E209" i="17"/>
  <c r="E211" i="17"/>
  <c r="E212" i="17"/>
  <c r="E213" i="17"/>
  <c r="E214" i="17"/>
  <c r="E215" i="17"/>
  <c r="E216" i="17"/>
  <c r="F216" i="17" s="1"/>
  <c r="E217" i="17"/>
  <c r="E218" i="17"/>
  <c r="E219" i="17"/>
  <c r="E220" i="17"/>
  <c r="E221" i="17"/>
  <c r="E222" i="17"/>
  <c r="E223" i="17"/>
  <c r="E224" i="17"/>
  <c r="E225" i="17"/>
  <c r="E226" i="17"/>
  <c r="E227" i="17"/>
  <c r="E228" i="17"/>
  <c r="E229" i="17"/>
  <c r="E230" i="17"/>
  <c r="E231" i="17"/>
  <c r="F231" i="17" s="1"/>
  <c r="E232" i="17"/>
  <c r="F232" i="17" s="1"/>
  <c r="E233" i="17"/>
  <c r="F233" i="17" s="1"/>
  <c r="E235" i="17"/>
  <c r="E236" i="17"/>
  <c r="E237" i="17"/>
  <c r="E238" i="17"/>
  <c r="F238" i="17" s="1"/>
  <c r="E239" i="17"/>
  <c r="E240" i="17"/>
  <c r="E241" i="17"/>
  <c r="E242" i="17"/>
  <c r="E243" i="17"/>
  <c r="E244" i="17"/>
  <c r="E245" i="17"/>
  <c r="E246" i="17"/>
  <c r="E247" i="17"/>
  <c r="E248" i="17"/>
  <c r="E249" i="17"/>
  <c r="E250" i="17"/>
  <c r="E251" i="17"/>
  <c r="E252" i="17"/>
  <c r="F252" i="17" s="1"/>
  <c r="E253" i="17"/>
  <c r="E254" i="17"/>
  <c r="E255" i="17"/>
  <c r="E256" i="17"/>
  <c r="E257" i="17"/>
  <c r="E258" i="17"/>
  <c r="E259" i="17"/>
  <c r="E261" i="17"/>
  <c r="E262" i="17"/>
  <c r="E263" i="17"/>
  <c r="E264" i="17"/>
  <c r="E265" i="17"/>
  <c r="E266" i="17"/>
  <c r="E267" i="17"/>
  <c r="E268" i="17"/>
  <c r="E269" i="17"/>
  <c r="E270" i="17"/>
  <c r="E271" i="17"/>
  <c r="E272" i="17"/>
  <c r="E273" i="17"/>
  <c r="F273" i="17" s="1"/>
  <c r="E274" i="17"/>
  <c r="F274" i="17" s="1"/>
  <c r="E275" i="17"/>
  <c r="F275" i="17" s="1"/>
  <c r="E277" i="17"/>
  <c r="E278" i="17"/>
  <c r="F278" i="17" s="1"/>
  <c r="E279" i="17"/>
  <c r="F279" i="17" s="1"/>
  <c r="E280" i="17"/>
  <c r="F280" i="17" s="1"/>
  <c r="E281" i="17"/>
  <c r="F281" i="17" s="1"/>
  <c r="E282" i="17"/>
  <c r="F282" i="17" s="1"/>
  <c r="E283" i="17"/>
  <c r="E284" i="17"/>
  <c r="E285" i="17"/>
  <c r="E286" i="17"/>
  <c r="E287" i="17"/>
  <c r="E288" i="17"/>
  <c r="E289" i="17"/>
  <c r="E290" i="17"/>
  <c r="F290" i="17" s="1"/>
  <c r="E291" i="17"/>
  <c r="F291" i="17" s="1"/>
  <c r="E292" i="17"/>
  <c r="F292" i="17" s="1"/>
  <c r="E293" i="17"/>
  <c r="F293" i="17" s="1"/>
  <c r="E294" i="17"/>
  <c r="E295" i="17"/>
  <c r="E296" i="17"/>
  <c r="F296" i="17" s="1"/>
  <c r="E297" i="17"/>
  <c r="E298" i="17"/>
  <c r="E299" i="17"/>
  <c r="E300" i="17"/>
  <c r="E301" i="17"/>
  <c r="F301" i="17" s="1"/>
  <c r="E302" i="17"/>
  <c r="E303" i="17"/>
  <c r="E304" i="17"/>
  <c r="E305" i="17"/>
  <c r="F305" i="17" s="1"/>
  <c r="E306" i="17"/>
  <c r="F306" i="17" s="1"/>
  <c r="E307" i="17"/>
  <c r="F307" i="17" s="1"/>
  <c r="E308" i="17"/>
  <c r="F308" i="17" s="1"/>
  <c r="E309" i="17"/>
  <c r="F309" i="17" s="1"/>
  <c r="E310" i="17"/>
  <c r="F310" i="17" s="1"/>
  <c r="E311" i="17"/>
  <c r="E312" i="17"/>
  <c r="E313" i="17"/>
  <c r="E314" i="17"/>
  <c r="E315" i="17"/>
  <c r="F315" i="17" s="1"/>
  <c r="E316" i="17"/>
  <c r="E317" i="17"/>
  <c r="E318" i="17"/>
  <c r="F318" i="17" s="1"/>
  <c r="E319" i="17"/>
  <c r="F319" i="17" s="1"/>
  <c r="E320" i="17"/>
  <c r="F320" i="17" s="1"/>
  <c r="E321" i="17"/>
  <c r="F321" i="17" s="1"/>
  <c r="E322" i="17"/>
  <c r="F322" i="17" s="1"/>
  <c r="E323" i="17"/>
  <c r="F323" i="17" s="1"/>
  <c r="E324" i="17"/>
  <c r="E325" i="17"/>
  <c r="E326" i="17"/>
  <c r="E327" i="17"/>
  <c r="E328" i="17"/>
  <c r="F328" i="17" s="1"/>
  <c r="E330" i="17"/>
  <c r="E331" i="17"/>
  <c r="E332" i="17"/>
  <c r="E329" i="17"/>
  <c r="E333" i="17"/>
  <c r="E334" i="17"/>
  <c r="F334" i="17" s="1"/>
  <c r="E335" i="17"/>
  <c r="F335" i="17" s="1"/>
  <c r="E336" i="17"/>
  <c r="F336" i="17" s="1"/>
  <c r="E337" i="17"/>
  <c r="F337" i="17" s="1"/>
  <c r="E338" i="17"/>
  <c r="F338" i="17" s="1"/>
  <c r="E339" i="17"/>
  <c r="E340" i="17"/>
  <c r="E343" i="17"/>
  <c r="F343" i="17" s="1"/>
  <c r="E344" i="17"/>
  <c r="E346" i="17"/>
  <c r="E347" i="17"/>
  <c r="E350" i="17"/>
  <c r="E352" i="17"/>
  <c r="F352" i="17" s="1"/>
  <c r="E353" i="17"/>
  <c r="F353" i="17" s="1"/>
  <c r="E354" i="17"/>
  <c r="F354" i="17" s="1"/>
  <c r="E355" i="17"/>
  <c r="F355" i="17" s="1"/>
  <c r="E356" i="17"/>
  <c r="F356" i="17" s="1"/>
  <c r="E357" i="17"/>
  <c r="F357" i="17" s="1"/>
  <c r="E358" i="17"/>
  <c r="F358" i="17" s="1"/>
  <c r="E359" i="17"/>
  <c r="F359" i="17" s="1"/>
  <c r="E360" i="17"/>
  <c r="F360" i="17" s="1"/>
  <c r="E361" i="17"/>
  <c r="F361" i="17" s="1"/>
  <c r="E362" i="17"/>
  <c r="F362" i="17" s="1"/>
  <c r="E363" i="17"/>
  <c r="F363" i="17" s="1"/>
  <c r="E364" i="17"/>
  <c r="F364" i="17" s="1"/>
  <c r="E365" i="17"/>
  <c r="F365" i="17" s="1"/>
  <c r="E366" i="17"/>
  <c r="E367" i="17"/>
  <c r="E368" i="17"/>
  <c r="E370" i="17"/>
  <c r="E371" i="17"/>
  <c r="E372" i="17"/>
  <c r="E375" i="17"/>
  <c r="E376" i="17"/>
  <c r="E377" i="17"/>
  <c r="E378" i="17"/>
  <c r="E379" i="17"/>
  <c r="E380" i="17"/>
  <c r="E381" i="17"/>
  <c r="E382" i="17"/>
  <c r="E383" i="17"/>
  <c r="E384" i="17"/>
  <c r="E385" i="17"/>
  <c r="E386" i="17"/>
  <c r="F386" i="17" s="1"/>
  <c r="E387" i="17"/>
  <c r="F387" i="17" s="1"/>
  <c r="E388" i="17"/>
  <c r="F388" i="17" s="1"/>
  <c r="E389" i="17"/>
  <c r="F389" i="17" s="1"/>
  <c r="E390" i="17"/>
  <c r="E391" i="17"/>
  <c r="E392" i="17"/>
  <c r="E394" i="17"/>
  <c r="E395" i="17"/>
  <c r="E393" i="17"/>
  <c r="E396" i="17"/>
  <c r="E397" i="17"/>
  <c r="E398" i="17"/>
  <c r="F398" i="17" s="1"/>
  <c r="E399" i="17"/>
  <c r="F399" i="17" s="1"/>
  <c r="E401" i="17"/>
  <c r="E403" i="17"/>
  <c r="E405" i="17"/>
  <c r="E407" i="17"/>
  <c r="E408" i="17"/>
  <c r="E410" i="17"/>
  <c r="E411" i="17"/>
  <c r="F411" i="17" s="1"/>
  <c r="E412" i="17"/>
  <c r="F412" i="17" s="1"/>
  <c r="E413" i="17"/>
  <c r="E414" i="17"/>
  <c r="F414" i="17" s="1"/>
  <c r="E415" i="17"/>
  <c r="F415" i="17" s="1"/>
  <c r="E416" i="17"/>
  <c r="E417" i="17"/>
  <c r="F417" i="17" s="1"/>
  <c r="E418" i="17"/>
  <c r="F418" i="17" s="1"/>
  <c r="E419" i="17"/>
  <c r="F419" i="17" s="1"/>
  <c r="E420" i="17"/>
  <c r="F420" i="17" s="1"/>
  <c r="E421" i="17"/>
  <c r="F421" i="17" s="1"/>
  <c r="E422" i="17"/>
  <c r="F422" i="17" s="1"/>
  <c r="E423" i="17"/>
  <c r="F423" i="17" s="1"/>
  <c r="E425" i="17"/>
  <c r="E424" i="17"/>
  <c r="E426" i="17"/>
  <c r="E427" i="17"/>
  <c r="F427" i="17" s="1"/>
  <c r="E428" i="17"/>
  <c r="F428" i="17" s="1"/>
  <c r="E430" i="17"/>
  <c r="E432" i="17"/>
  <c r="E433" i="17"/>
  <c r="F433" i="17" s="1"/>
  <c r="E434" i="17"/>
  <c r="F434" i="17" s="1"/>
  <c r="E436" i="17"/>
  <c r="E435" i="17"/>
  <c r="E437" i="17"/>
  <c r="F437" i="17" s="1"/>
  <c r="E442" i="17"/>
  <c r="E444" i="17"/>
  <c r="F444" i="17" s="1"/>
  <c r="E445" i="17"/>
  <c r="F445" i="17" s="1"/>
  <c r="E446" i="17"/>
  <c r="F446" i="17" s="1"/>
  <c r="E447" i="17"/>
  <c r="F447" i="17" s="1"/>
  <c r="E448" i="17"/>
  <c r="F448" i="17" s="1"/>
  <c r="E450" i="17"/>
  <c r="E451" i="17"/>
  <c r="F451" i="17" s="1"/>
  <c r="E453" i="17"/>
  <c r="E454" i="17"/>
  <c r="F454" i="17" s="1"/>
  <c r="E456" i="17"/>
  <c r="E457" i="17"/>
  <c r="E458" i="17"/>
  <c r="E459" i="17"/>
  <c r="F459" i="17" s="1"/>
  <c r="E460" i="17"/>
  <c r="F460" i="17" s="1"/>
  <c r="E461" i="17"/>
  <c r="F461" i="17" s="1"/>
  <c r="E462" i="17"/>
  <c r="E463" i="17"/>
  <c r="E464" i="17"/>
  <c r="E465" i="17"/>
  <c r="E466" i="17"/>
  <c r="F466" i="17" s="1"/>
  <c r="E468" i="17"/>
  <c r="E467" i="17"/>
  <c r="E470" i="17"/>
  <c r="F469" i="17" s="1"/>
  <c r="E471" i="17"/>
  <c r="F471" i="17" s="1"/>
  <c r="E473" i="17"/>
  <c r="E472" i="17"/>
  <c r="E474" i="17"/>
  <c r="F474" i="17" s="1"/>
  <c r="E475" i="17"/>
  <c r="F475" i="17" s="1"/>
  <c r="E477" i="17"/>
  <c r="E476" i="17"/>
  <c r="E478" i="17"/>
  <c r="F478" i="17" s="1"/>
  <c r="E479" i="17"/>
  <c r="F479" i="17" s="1"/>
  <c r="E480" i="17"/>
  <c r="F480" i="17" s="1"/>
  <c r="E481" i="17"/>
  <c r="F481" i="17" s="1"/>
  <c r="E482" i="17"/>
  <c r="F482" i="17" s="1"/>
  <c r="E483" i="17"/>
  <c r="E484" i="17"/>
  <c r="E373" i="17"/>
  <c r="D2" i="17"/>
  <c r="D3" i="17"/>
  <c r="D4" i="17"/>
  <c r="D5" i="17"/>
  <c r="D6" i="17"/>
  <c r="D7" i="17"/>
  <c r="D8" i="17"/>
  <c r="D9" i="17"/>
  <c r="D10" i="17"/>
  <c r="D11" i="17"/>
  <c r="D12" i="17"/>
  <c r="D13" i="17"/>
  <c r="D14" i="17"/>
  <c r="D15" i="17"/>
  <c r="D16" i="17"/>
  <c r="D17" i="17"/>
  <c r="D18" i="17"/>
  <c r="D19" i="17"/>
  <c r="D20" i="17"/>
  <c r="D22" i="17"/>
  <c r="D21" i="17"/>
  <c r="D23" i="17"/>
  <c r="D24" i="17"/>
  <c r="D25" i="17"/>
  <c r="D28" i="17"/>
  <c r="D26" i="17"/>
  <c r="D27" i="17"/>
  <c r="D29" i="17"/>
  <c r="D30" i="17"/>
  <c r="D31" i="17"/>
  <c r="D32" i="17"/>
  <c r="D33" i="17"/>
  <c r="D34" i="17"/>
  <c r="D35" i="17"/>
  <c r="D36" i="17"/>
  <c r="D37" i="17"/>
  <c r="D38" i="17"/>
  <c r="D39" i="17"/>
  <c r="D40" i="17"/>
  <c r="D41" i="17"/>
  <c r="D42" i="17"/>
  <c r="D43" i="17"/>
  <c r="D44" i="17"/>
  <c r="D45" i="17"/>
  <c r="D46" i="17"/>
  <c r="D47" i="17"/>
  <c r="D48" i="17"/>
  <c r="D49" i="17"/>
  <c r="D50" i="17"/>
  <c r="D51" i="17"/>
  <c r="D52" i="17"/>
  <c r="D53" i="17"/>
  <c r="D54" i="17"/>
  <c r="D55" i="17"/>
  <c r="D56" i="17"/>
  <c r="D57" i="17"/>
  <c r="D58" i="17"/>
  <c r="D59" i="17"/>
  <c r="D60" i="17"/>
  <c r="D61" i="17"/>
  <c r="D62" i="17"/>
  <c r="D63" i="17"/>
  <c r="D64" i="17"/>
  <c r="D65" i="17"/>
  <c r="D67" i="17"/>
  <c r="D68" i="17"/>
  <c r="D69" i="17"/>
  <c r="D70" i="17"/>
  <c r="D71" i="17"/>
  <c r="D73" i="17"/>
  <c r="D72" i="17"/>
  <c r="D74" i="17"/>
  <c r="D75" i="17"/>
  <c r="D76" i="17"/>
  <c r="D77" i="17"/>
  <c r="D78" i="17"/>
  <c r="D79" i="17"/>
  <c r="D80" i="17"/>
  <c r="D81" i="17"/>
  <c r="D82" i="17"/>
  <c r="D83" i="17"/>
  <c r="D84" i="17"/>
  <c r="D85" i="17"/>
  <c r="D86" i="17"/>
  <c r="D87" i="17"/>
  <c r="D89" i="17"/>
  <c r="D90" i="17"/>
  <c r="D91" i="17"/>
  <c r="D92" i="17"/>
  <c r="D93" i="17"/>
  <c r="D94" i="17"/>
  <c r="D95" i="17"/>
  <c r="D96" i="17"/>
  <c r="D97" i="17"/>
  <c r="D98" i="17"/>
  <c r="D99" i="17"/>
  <c r="D100" i="17"/>
  <c r="D101" i="17"/>
  <c r="D102" i="17"/>
  <c r="D103" i="17"/>
  <c r="D104" i="17"/>
  <c r="D105" i="17"/>
  <c r="D106" i="17"/>
  <c r="D107" i="17"/>
  <c r="D108" i="17"/>
  <c r="D109" i="17"/>
  <c r="D110" i="17"/>
  <c r="D111" i="17"/>
  <c r="D112" i="17"/>
  <c r="D113" i="17"/>
  <c r="D114" i="17"/>
  <c r="D115" i="17"/>
  <c r="D116" i="17"/>
  <c r="D117" i="17"/>
  <c r="D118" i="17"/>
  <c r="D119" i="17"/>
  <c r="D120" i="17"/>
  <c r="D121" i="17"/>
  <c r="D122" i="17"/>
  <c r="D123" i="17"/>
  <c r="D124" i="17"/>
  <c r="D126" i="17"/>
  <c r="D127" i="17"/>
  <c r="D128" i="17"/>
  <c r="D129" i="17"/>
  <c r="D130" i="17"/>
  <c r="D131" i="17"/>
  <c r="D132" i="17"/>
  <c r="D133" i="17"/>
  <c r="D134" i="17"/>
  <c r="D135" i="17"/>
  <c r="D136" i="17"/>
  <c r="D137" i="17"/>
  <c r="D138" i="17"/>
  <c r="D139" i="17"/>
  <c r="D140" i="17"/>
  <c r="D141" i="17"/>
  <c r="D142" i="17"/>
  <c r="D143" i="17"/>
  <c r="D144" i="17"/>
  <c r="D145" i="17"/>
  <c r="D146" i="17"/>
  <c r="D147" i="17"/>
  <c r="D148" i="17"/>
  <c r="D149" i="17"/>
  <c r="D150" i="17"/>
  <c r="D151" i="17"/>
  <c r="D152" i="17"/>
  <c r="D153" i="17"/>
  <c r="D154" i="17"/>
  <c r="D155" i="17"/>
  <c r="D156" i="17"/>
  <c r="D157" i="17"/>
  <c r="D158" i="17"/>
  <c r="D159" i="17"/>
  <c r="D160" i="17"/>
  <c r="D161" i="17"/>
  <c r="D162" i="17"/>
  <c r="D163" i="17"/>
  <c r="D164" i="17"/>
  <c r="D165" i="17"/>
  <c r="D166" i="17"/>
  <c r="D167" i="17"/>
  <c r="D168" i="17"/>
  <c r="D169" i="17"/>
  <c r="D170" i="17"/>
  <c r="D172" i="17"/>
  <c r="D173" i="17"/>
  <c r="D175" i="17"/>
  <c r="D177" i="17"/>
  <c r="D179" i="17"/>
  <c r="D181" i="17"/>
  <c r="D182" i="17"/>
  <c r="D183" i="17"/>
  <c r="D185" i="17"/>
  <c r="D187" i="17"/>
  <c r="D189" i="17"/>
  <c r="D191" i="17"/>
  <c r="D193" i="17"/>
  <c r="D194" i="17"/>
  <c r="D195" i="17"/>
  <c r="D196" i="17"/>
  <c r="D197" i="17"/>
  <c r="D198" i="17"/>
  <c r="D199" i="17"/>
  <c r="D200" i="17"/>
  <c r="D201" i="17"/>
  <c r="D202" i="17"/>
  <c r="D203" i="17"/>
  <c r="D204" i="17"/>
  <c r="D205" i="17"/>
  <c r="D206" i="17"/>
  <c r="D208" i="17"/>
  <c r="D209" i="17"/>
  <c r="D211" i="17"/>
  <c r="D212" i="17"/>
  <c r="D213" i="17"/>
  <c r="D214" i="17"/>
  <c r="D215" i="17"/>
  <c r="D216" i="17"/>
  <c r="D217" i="17"/>
  <c r="D218" i="17"/>
  <c r="D219" i="17"/>
  <c r="D220" i="17"/>
  <c r="D221" i="17"/>
  <c r="D222" i="17"/>
  <c r="D223" i="17"/>
  <c r="D224" i="17"/>
  <c r="D225" i="17"/>
  <c r="D226" i="17"/>
  <c r="D227" i="17"/>
  <c r="D228" i="17"/>
  <c r="D229" i="17"/>
  <c r="D230" i="17"/>
  <c r="D231" i="17"/>
  <c r="D232" i="17"/>
  <c r="D233" i="17"/>
  <c r="D235" i="17"/>
  <c r="D236" i="17"/>
  <c r="D237" i="17"/>
  <c r="D238" i="17"/>
  <c r="D239" i="17"/>
  <c r="D240" i="17"/>
  <c r="D241" i="17"/>
  <c r="D242" i="17"/>
  <c r="D243" i="17"/>
  <c r="D244" i="17"/>
  <c r="D245" i="17"/>
  <c r="D246" i="17"/>
  <c r="D247" i="17"/>
  <c r="D248" i="17"/>
  <c r="D249" i="17"/>
  <c r="D250" i="17"/>
  <c r="D251" i="17"/>
  <c r="D252" i="17"/>
  <c r="D253" i="17"/>
  <c r="D254" i="17"/>
  <c r="D255" i="17"/>
  <c r="D256" i="17"/>
  <c r="D257" i="17"/>
  <c r="D258" i="17"/>
  <c r="D259" i="17"/>
  <c r="D261" i="17"/>
  <c r="D262" i="17"/>
  <c r="D263" i="17"/>
  <c r="D264" i="17"/>
  <c r="D265" i="17"/>
  <c r="D266" i="17"/>
  <c r="D267" i="17"/>
  <c r="D268" i="17"/>
  <c r="D269" i="17"/>
  <c r="D270" i="17"/>
  <c r="D271" i="17"/>
  <c r="D272" i="17"/>
  <c r="D273" i="17"/>
  <c r="D274" i="17"/>
  <c r="D275" i="17"/>
  <c r="D277" i="17"/>
  <c r="D278" i="17"/>
  <c r="D279" i="17"/>
  <c r="D280" i="17"/>
  <c r="D281" i="17"/>
  <c r="D282" i="17"/>
  <c r="D283" i="17"/>
  <c r="D284" i="17"/>
  <c r="D285" i="17"/>
  <c r="D286" i="17"/>
  <c r="D287" i="17"/>
  <c r="D288" i="17"/>
  <c r="D289" i="17"/>
  <c r="D290" i="17"/>
  <c r="D291" i="17"/>
  <c r="D292" i="17"/>
  <c r="D293" i="17"/>
  <c r="D294" i="17"/>
  <c r="D295" i="17"/>
  <c r="D296" i="17"/>
  <c r="D297" i="17"/>
  <c r="D298" i="17"/>
  <c r="D299" i="17"/>
  <c r="D300" i="17"/>
  <c r="D301" i="17"/>
  <c r="D302" i="17"/>
  <c r="D303" i="17"/>
  <c r="D304" i="17"/>
  <c r="D305" i="17"/>
  <c r="D306" i="17"/>
  <c r="D307" i="17"/>
  <c r="D308" i="17"/>
  <c r="D309" i="17"/>
  <c r="D310" i="17"/>
  <c r="D311" i="17"/>
  <c r="D312" i="17"/>
  <c r="D313" i="17"/>
  <c r="D314" i="17"/>
  <c r="D315" i="17"/>
  <c r="D316" i="17"/>
  <c r="D317" i="17"/>
  <c r="D318" i="17"/>
  <c r="D319" i="17"/>
  <c r="D320" i="17"/>
  <c r="D321" i="17"/>
  <c r="D322" i="17"/>
  <c r="D323" i="17"/>
  <c r="D324" i="17"/>
  <c r="D325" i="17"/>
  <c r="D326" i="17"/>
  <c r="D327" i="17"/>
  <c r="D328" i="17"/>
  <c r="D330" i="17"/>
  <c r="D331" i="17"/>
  <c r="D332" i="17"/>
  <c r="D329" i="17"/>
  <c r="D333" i="17"/>
  <c r="D334" i="17"/>
  <c r="D335" i="17"/>
  <c r="D336" i="17"/>
  <c r="D337" i="17"/>
  <c r="D338" i="17"/>
  <c r="D339" i="17"/>
  <c r="D340" i="17"/>
  <c r="D343" i="17"/>
  <c r="D344" i="17"/>
  <c r="D346" i="17"/>
  <c r="D347" i="17"/>
  <c r="D350" i="17"/>
  <c r="D352" i="17"/>
  <c r="D353" i="17"/>
  <c r="D354" i="17"/>
  <c r="D355" i="17"/>
  <c r="D356" i="17"/>
  <c r="D357" i="17"/>
  <c r="D358" i="17"/>
  <c r="D359" i="17"/>
  <c r="D360" i="17"/>
  <c r="D361" i="17"/>
  <c r="D362" i="17"/>
  <c r="D363" i="17"/>
  <c r="D364" i="17"/>
  <c r="D365" i="17"/>
  <c r="D366" i="17"/>
  <c r="D367" i="17"/>
  <c r="D368" i="17"/>
  <c r="D370" i="17"/>
  <c r="D371" i="17"/>
  <c r="D372" i="17"/>
  <c r="D375" i="17"/>
  <c r="D376" i="17"/>
  <c r="D377" i="17"/>
  <c r="D378" i="17"/>
  <c r="D379" i="17"/>
  <c r="D380" i="17"/>
  <c r="D381" i="17"/>
  <c r="D382" i="17"/>
  <c r="D383" i="17"/>
  <c r="D384" i="17"/>
  <c r="D385" i="17"/>
  <c r="D386" i="17"/>
  <c r="D387" i="17"/>
  <c r="D388" i="17"/>
  <c r="D389" i="17"/>
  <c r="D390" i="17"/>
  <c r="D391" i="17"/>
  <c r="D392" i="17"/>
  <c r="D394" i="17"/>
  <c r="D395" i="17"/>
  <c r="D393" i="17"/>
  <c r="D396" i="17"/>
  <c r="D397" i="17"/>
  <c r="D398" i="17"/>
  <c r="D399" i="17"/>
  <c r="D401" i="17"/>
  <c r="D403" i="17"/>
  <c r="D405" i="17"/>
  <c r="D407" i="17"/>
  <c r="D408" i="17"/>
  <c r="D410" i="17"/>
  <c r="D411" i="17"/>
  <c r="D412" i="17"/>
  <c r="D413" i="17"/>
  <c r="D414" i="17"/>
  <c r="D415" i="17"/>
  <c r="D416" i="17"/>
  <c r="D417" i="17"/>
  <c r="D418" i="17"/>
  <c r="D419" i="17"/>
  <c r="D420" i="17"/>
  <c r="D421" i="17"/>
  <c r="D422" i="17"/>
  <c r="D423" i="17"/>
  <c r="D425" i="17"/>
  <c r="D424" i="17"/>
  <c r="D426" i="17"/>
  <c r="D427" i="17"/>
  <c r="D428" i="17"/>
  <c r="D430" i="17"/>
  <c r="D432" i="17"/>
  <c r="D433" i="17"/>
  <c r="D434" i="17"/>
  <c r="D436" i="17"/>
  <c r="D435" i="17"/>
  <c r="D437" i="17"/>
  <c r="D442" i="17"/>
  <c r="D444" i="17"/>
  <c r="D445" i="17"/>
  <c r="D446" i="17"/>
  <c r="D447" i="17"/>
  <c r="D448" i="17"/>
  <c r="D450" i="17"/>
  <c r="D451" i="17"/>
  <c r="D453" i="17"/>
  <c r="D454" i="17"/>
  <c r="D456" i="17"/>
  <c r="D457" i="17"/>
  <c r="D458" i="17"/>
  <c r="D459" i="17"/>
  <c r="D460" i="17"/>
  <c r="D461" i="17"/>
  <c r="D462" i="17"/>
  <c r="D463" i="17"/>
  <c r="D464" i="17"/>
  <c r="D465" i="17"/>
  <c r="D466" i="17"/>
  <c r="D468" i="17"/>
  <c r="D467" i="17"/>
  <c r="D470" i="17"/>
  <c r="D471" i="17"/>
  <c r="D473" i="17"/>
  <c r="D472" i="17"/>
  <c r="D474" i="17"/>
  <c r="D475" i="17"/>
  <c r="D477" i="17"/>
  <c r="D476" i="17"/>
  <c r="D478" i="17"/>
  <c r="D479" i="17"/>
  <c r="D480" i="17"/>
  <c r="D481" i="17"/>
  <c r="D482" i="17"/>
  <c r="D483" i="17"/>
  <c r="D484" i="17"/>
  <c r="D373" i="17"/>
  <c r="B2" i="17"/>
  <c r="B3" i="17"/>
  <c r="B4" i="17"/>
  <c r="B5" i="17"/>
  <c r="B6" i="17"/>
  <c r="B7" i="17"/>
  <c r="B8" i="17"/>
  <c r="B9" i="17"/>
  <c r="B10" i="17"/>
  <c r="B11" i="17"/>
  <c r="B12" i="17"/>
  <c r="B13" i="17"/>
  <c r="B14" i="17"/>
  <c r="B15" i="17"/>
  <c r="B16" i="17"/>
  <c r="B17" i="17"/>
  <c r="B18" i="17"/>
  <c r="B19" i="17"/>
  <c r="B20" i="17"/>
  <c r="B22" i="17"/>
  <c r="B21" i="17"/>
  <c r="B23" i="17"/>
  <c r="B24" i="17"/>
  <c r="B25" i="17"/>
  <c r="B28" i="17"/>
  <c r="B26" i="17"/>
  <c r="B27" i="17"/>
  <c r="B29" i="17"/>
  <c r="B30" i="17"/>
  <c r="B31" i="17"/>
  <c r="B32" i="17"/>
  <c r="B33" i="17"/>
  <c r="B34" i="17"/>
  <c r="B35" i="17"/>
  <c r="B36" i="17"/>
  <c r="B37" i="17"/>
  <c r="B38" i="17"/>
  <c r="B39" i="17"/>
  <c r="B40" i="17"/>
  <c r="B41" i="17"/>
  <c r="B42" i="17"/>
  <c r="B43" i="17"/>
  <c r="B44" i="17"/>
  <c r="B45" i="17"/>
  <c r="B46" i="17"/>
  <c r="B47" i="17"/>
  <c r="B48" i="17"/>
  <c r="B49" i="17"/>
  <c r="B50" i="17"/>
  <c r="B51" i="17"/>
  <c r="B52" i="17"/>
  <c r="B53" i="17"/>
  <c r="B54" i="17"/>
  <c r="B55" i="17"/>
  <c r="B56" i="17"/>
  <c r="B57" i="17"/>
  <c r="B58" i="17"/>
  <c r="B59" i="17"/>
  <c r="B60" i="17"/>
  <c r="B61" i="17"/>
  <c r="B62" i="17"/>
  <c r="B63" i="17"/>
  <c r="B64" i="17"/>
  <c r="B65" i="17"/>
  <c r="B67" i="17"/>
  <c r="B68" i="17"/>
  <c r="B69" i="17"/>
  <c r="B70" i="17"/>
  <c r="B71" i="17"/>
  <c r="B73" i="17"/>
  <c r="B72" i="17"/>
  <c r="B74" i="17"/>
  <c r="B75" i="17"/>
  <c r="B76" i="17"/>
  <c r="B77" i="17"/>
  <c r="B78" i="17"/>
  <c r="B79" i="17"/>
  <c r="B80" i="17"/>
  <c r="B81" i="17"/>
  <c r="B82" i="17"/>
  <c r="B83" i="17"/>
  <c r="B84" i="17"/>
  <c r="B85" i="17"/>
  <c r="B86" i="17"/>
  <c r="B87" i="17"/>
  <c r="B89" i="17"/>
  <c r="B90" i="17"/>
  <c r="B91" i="17"/>
  <c r="B92" i="17"/>
  <c r="B93" i="17"/>
  <c r="B94" i="17"/>
  <c r="B95" i="17"/>
  <c r="B96" i="17"/>
  <c r="B97" i="17"/>
  <c r="B98" i="17"/>
  <c r="B99" i="17"/>
  <c r="B100" i="17"/>
  <c r="B101" i="17"/>
  <c r="B102" i="17"/>
  <c r="B103" i="17"/>
  <c r="B104" i="17"/>
  <c r="B105" i="17"/>
  <c r="B106" i="17"/>
  <c r="B107" i="17"/>
  <c r="B108" i="17"/>
  <c r="B109" i="17"/>
  <c r="B110" i="17"/>
  <c r="B111" i="17"/>
  <c r="B112" i="17"/>
  <c r="B113" i="17"/>
  <c r="B114" i="17"/>
  <c r="B115" i="17"/>
  <c r="B116" i="17"/>
  <c r="B117" i="17"/>
  <c r="B118" i="17"/>
  <c r="B119" i="17"/>
  <c r="B120" i="17"/>
  <c r="B121" i="17"/>
  <c r="B122" i="17"/>
  <c r="B123" i="17"/>
  <c r="B124" i="17"/>
  <c r="B126" i="17"/>
  <c r="B127" i="17"/>
  <c r="B128" i="17"/>
  <c r="B129" i="17"/>
  <c r="B130" i="17"/>
  <c r="B131" i="17"/>
  <c r="B132" i="17"/>
  <c r="B133" i="17"/>
  <c r="B134" i="17"/>
  <c r="B135" i="17"/>
  <c r="B136" i="17"/>
  <c r="B137" i="17"/>
  <c r="B138" i="17"/>
  <c r="B139" i="17"/>
  <c r="B140" i="17"/>
  <c r="B141" i="17"/>
  <c r="B142" i="17"/>
  <c r="B143" i="17"/>
  <c r="B144" i="17"/>
  <c r="B145" i="17"/>
  <c r="B146" i="17"/>
  <c r="B147" i="17"/>
  <c r="B148" i="17"/>
  <c r="B149" i="17"/>
  <c r="B150" i="17"/>
  <c r="B151" i="17"/>
  <c r="B152" i="17"/>
  <c r="B153" i="17"/>
  <c r="B154" i="17"/>
  <c r="B155" i="17"/>
  <c r="B156" i="17"/>
  <c r="B157" i="17"/>
  <c r="B158" i="17"/>
  <c r="B159" i="17"/>
  <c r="B160" i="17"/>
  <c r="B161" i="17"/>
  <c r="B162" i="17"/>
  <c r="B163" i="17"/>
  <c r="B164" i="17"/>
  <c r="B165" i="17"/>
  <c r="B166" i="17"/>
  <c r="B167" i="17"/>
  <c r="B168" i="17"/>
  <c r="B169" i="17"/>
  <c r="B170" i="17"/>
  <c r="B172" i="17"/>
  <c r="B173" i="17"/>
  <c r="B175" i="17"/>
  <c r="B177" i="17"/>
  <c r="B179" i="17"/>
  <c r="B181" i="17"/>
  <c r="B182" i="17"/>
  <c r="B183" i="17"/>
  <c r="B185" i="17"/>
  <c r="B187" i="17"/>
  <c r="B189" i="17"/>
  <c r="B191" i="17"/>
  <c r="B193" i="17"/>
  <c r="B194" i="17"/>
  <c r="B195" i="17"/>
  <c r="B196" i="17"/>
  <c r="B197" i="17"/>
  <c r="B198" i="17"/>
  <c r="B199" i="17"/>
  <c r="B200" i="17"/>
  <c r="B201" i="17"/>
  <c r="B202" i="17"/>
  <c r="B203" i="17"/>
  <c r="B204" i="17"/>
  <c r="B205" i="17"/>
  <c r="B206" i="17"/>
  <c r="B208" i="17"/>
  <c r="B209" i="17"/>
  <c r="B211" i="17"/>
  <c r="B212" i="17"/>
  <c r="B213" i="17"/>
  <c r="B214" i="17"/>
  <c r="B215" i="17"/>
  <c r="B216" i="17"/>
  <c r="B217" i="17"/>
  <c r="B218" i="17"/>
  <c r="B219" i="17"/>
  <c r="B220" i="17"/>
  <c r="B221" i="17"/>
  <c r="B222" i="17"/>
  <c r="B223" i="17"/>
  <c r="B224" i="17"/>
  <c r="B225" i="17"/>
  <c r="B226" i="17"/>
  <c r="B227" i="17"/>
  <c r="B228" i="17"/>
  <c r="B229" i="17"/>
  <c r="B230" i="17"/>
  <c r="B231" i="17"/>
  <c r="B232" i="17"/>
  <c r="B233" i="17"/>
  <c r="B235" i="17"/>
  <c r="B236" i="17"/>
  <c r="B237" i="17"/>
  <c r="B238" i="17"/>
  <c r="B239" i="17"/>
  <c r="B240" i="17"/>
  <c r="B241" i="17"/>
  <c r="B242" i="17"/>
  <c r="B243" i="17"/>
  <c r="B244" i="17"/>
  <c r="B245" i="17"/>
  <c r="B246" i="17"/>
  <c r="B247" i="17"/>
  <c r="B248" i="17"/>
  <c r="B249" i="17"/>
  <c r="B250" i="17"/>
  <c r="B251" i="17"/>
  <c r="B252" i="17"/>
  <c r="B253" i="17"/>
  <c r="B254" i="17"/>
  <c r="B255" i="17"/>
  <c r="B256" i="17"/>
  <c r="B257" i="17"/>
  <c r="B258" i="17"/>
  <c r="B259" i="17"/>
  <c r="B261" i="17"/>
  <c r="B262" i="17"/>
  <c r="B263" i="17"/>
  <c r="B264" i="17"/>
  <c r="B265" i="17"/>
  <c r="B266" i="17"/>
  <c r="B267" i="17"/>
  <c r="B268" i="17"/>
  <c r="B269" i="17"/>
  <c r="B270" i="17"/>
  <c r="B271" i="17"/>
  <c r="B272" i="17"/>
  <c r="B273" i="17"/>
  <c r="B274" i="17"/>
  <c r="B275" i="17"/>
  <c r="B277" i="17"/>
  <c r="B278" i="17"/>
  <c r="B279" i="17"/>
  <c r="B280" i="17"/>
  <c r="B281" i="17"/>
  <c r="B282" i="17"/>
  <c r="B283" i="17"/>
  <c r="B284" i="17"/>
  <c r="B285" i="17"/>
  <c r="B286" i="17"/>
  <c r="B287" i="17"/>
  <c r="B288" i="17"/>
  <c r="B289" i="17"/>
  <c r="B290" i="17"/>
  <c r="B291" i="17"/>
  <c r="B292" i="17"/>
  <c r="B293" i="17"/>
  <c r="B294" i="17"/>
  <c r="B295" i="17"/>
  <c r="B296" i="17"/>
  <c r="B297" i="17"/>
  <c r="B298" i="17"/>
  <c r="B299" i="17"/>
  <c r="B300" i="17"/>
  <c r="B301" i="17"/>
  <c r="B302" i="17"/>
  <c r="B303" i="17"/>
  <c r="B304" i="17"/>
  <c r="B305" i="17"/>
  <c r="B306" i="17"/>
  <c r="B307" i="17"/>
  <c r="B308" i="17"/>
  <c r="B309" i="17"/>
  <c r="B310" i="17"/>
  <c r="B311" i="17"/>
  <c r="B312" i="17"/>
  <c r="B313" i="17"/>
  <c r="B314" i="17"/>
  <c r="B315" i="17"/>
  <c r="B316" i="17"/>
  <c r="B317" i="17"/>
  <c r="B318" i="17"/>
  <c r="B319" i="17"/>
  <c r="B320" i="17"/>
  <c r="B321" i="17"/>
  <c r="B322" i="17"/>
  <c r="B323" i="17"/>
  <c r="B324" i="17"/>
  <c r="B325" i="17"/>
  <c r="B326" i="17"/>
  <c r="B327" i="17"/>
  <c r="B328" i="17"/>
  <c r="B330" i="17"/>
  <c r="B331" i="17"/>
  <c r="B332" i="17"/>
  <c r="B329" i="17"/>
  <c r="B333" i="17"/>
  <c r="B334" i="17"/>
  <c r="B335" i="17"/>
  <c r="B336" i="17"/>
  <c r="B337" i="17"/>
  <c r="B338" i="17"/>
  <c r="B339" i="17"/>
  <c r="B340" i="17"/>
  <c r="B343" i="17"/>
  <c r="B344" i="17"/>
  <c r="B346" i="17"/>
  <c r="B347" i="17"/>
  <c r="B350" i="17"/>
  <c r="B352" i="17"/>
  <c r="B353" i="17"/>
  <c r="B354" i="17"/>
  <c r="B355" i="17"/>
  <c r="B356" i="17"/>
  <c r="B357" i="17"/>
  <c r="B358" i="17"/>
  <c r="B359" i="17"/>
  <c r="B360" i="17"/>
  <c r="B361" i="17"/>
  <c r="B362" i="17"/>
  <c r="B363" i="17"/>
  <c r="B364" i="17"/>
  <c r="B365" i="17"/>
  <c r="B366" i="17"/>
  <c r="B367" i="17"/>
  <c r="B368" i="17"/>
  <c r="B370" i="17"/>
  <c r="B371" i="17"/>
  <c r="B372" i="17"/>
  <c r="B375" i="17"/>
  <c r="B376" i="17"/>
  <c r="B377" i="17"/>
  <c r="B378" i="17"/>
  <c r="B379" i="17"/>
  <c r="B380" i="17"/>
  <c r="B381" i="17"/>
  <c r="B382" i="17"/>
  <c r="B383" i="17"/>
  <c r="B384" i="17"/>
  <c r="B385" i="17"/>
  <c r="B386" i="17"/>
  <c r="B387" i="17"/>
  <c r="B388" i="17"/>
  <c r="B389" i="17"/>
  <c r="B390" i="17"/>
  <c r="B391" i="17"/>
  <c r="B392" i="17"/>
  <c r="B394" i="17"/>
  <c r="B395" i="17"/>
  <c r="B393" i="17"/>
  <c r="B396" i="17"/>
  <c r="B397" i="17"/>
  <c r="B398" i="17"/>
  <c r="B399" i="17"/>
  <c r="B401" i="17"/>
  <c r="B403" i="17"/>
  <c r="B405" i="17"/>
  <c r="B407" i="17"/>
  <c r="B408" i="17"/>
  <c r="B410" i="17"/>
  <c r="B411" i="17"/>
  <c r="B412" i="17"/>
  <c r="B413" i="17"/>
  <c r="B414" i="17"/>
  <c r="B415" i="17"/>
  <c r="B416" i="17"/>
  <c r="B417" i="17"/>
  <c r="B418" i="17"/>
  <c r="B419" i="17"/>
  <c r="B420" i="17"/>
  <c r="B421" i="17"/>
  <c r="B422" i="17"/>
  <c r="B423" i="17"/>
  <c r="B425" i="17"/>
  <c r="B424" i="17"/>
  <c r="B426" i="17"/>
  <c r="B427" i="17"/>
  <c r="B428" i="17"/>
  <c r="B430" i="17"/>
  <c r="B432" i="17"/>
  <c r="B433" i="17"/>
  <c r="B434" i="17"/>
  <c r="B436" i="17"/>
  <c r="B435" i="17"/>
  <c r="B437" i="17"/>
  <c r="B442" i="17"/>
  <c r="B444" i="17"/>
  <c r="B445" i="17"/>
  <c r="B446" i="17"/>
  <c r="B447" i="17"/>
  <c r="B448" i="17"/>
  <c r="B450" i="17"/>
  <c r="B451" i="17"/>
  <c r="B453" i="17"/>
  <c r="B454" i="17"/>
  <c r="B456" i="17"/>
  <c r="B457" i="17"/>
  <c r="B458" i="17"/>
  <c r="B459" i="17"/>
  <c r="B460" i="17"/>
  <c r="B461" i="17"/>
  <c r="B462" i="17"/>
  <c r="B463" i="17"/>
  <c r="B464" i="17"/>
  <c r="B465" i="17"/>
  <c r="B466" i="17"/>
  <c r="B468" i="17"/>
  <c r="B467" i="17"/>
  <c r="B470" i="17"/>
  <c r="B471" i="17"/>
  <c r="B473" i="17"/>
  <c r="B472" i="17"/>
  <c r="B474" i="17"/>
  <c r="B475" i="17"/>
  <c r="B477" i="17"/>
  <c r="B476" i="17"/>
  <c r="B478" i="17"/>
  <c r="B479" i="17"/>
  <c r="B480" i="17"/>
  <c r="B481" i="17"/>
  <c r="B482" i="17"/>
  <c r="B483" i="17"/>
  <c r="B484" i="17"/>
  <c r="B373" i="17"/>
  <c r="F19" i="14"/>
  <c r="G301" i="16"/>
  <c r="I301" i="16"/>
  <c r="G300" i="16"/>
  <c r="I300" i="16"/>
  <c r="G299" i="16"/>
  <c r="I299" i="16"/>
  <c r="G298" i="16"/>
  <c r="I298" i="16"/>
  <c r="G297" i="16"/>
  <c r="I297" i="16"/>
  <c r="E159" i="14"/>
  <c r="G296" i="16"/>
  <c r="I296" i="16"/>
  <c r="G295" i="16"/>
  <c r="I295" i="16"/>
  <c r="G294" i="16"/>
  <c r="I294" i="16"/>
  <c r="G293" i="16"/>
  <c r="I293" i="16"/>
  <c r="G292" i="16"/>
  <c r="I292" i="16"/>
  <c r="G291" i="16"/>
  <c r="I291" i="16"/>
  <c r="G290" i="16"/>
  <c r="I290" i="16"/>
  <c r="E158" i="14"/>
  <c r="G289" i="16"/>
  <c r="I289" i="16"/>
  <c r="G288" i="16"/>
  <c r="I288" i="16"/>
  <c r="G287" i="16"/>
  <c r="I287" i="16"/>
  <c r="E157" i="14"/>
  <c r="E156" i="14"/>
  <c r="G286" i="16"/>
  <c r="I286" i="16"/>
  <c r="G285" i="16"/>
  <c r="I285" i="16"/>
  <c r="E155" i="14"/>
  <c r="G284" i="16"/>
  <c r="I284" i="16"/>
  <c r="G283" i="16"/>
  <c r="I283" i="16"/>
  <c r="G282" i="16"/>
  <c r="I282" i="16"/>
  <c r="G281" i="16"/>
  <c r="I281" i="16"/>
  <c r="E154" i="14"/>
  <c r="G280" i="16"/>
  <c r="I280" i="16"/>
  <c r="G279" i="16"/>
  <c r="I279" i="16"/>
  <c r="G278" i="16"/>
  <c r="I278" i="16"/>
  <c r="G277" i="16"/>
  <c r="I277" i="16"/>
  <c r="G276" i="16"/>
  <c r="I276" i="16"/>
  <c r="G275" i="16"/>
  <c r="I275" i="16"/>
  <c r="G274" i="16"/>
  <c r="I274" i="16"/>
  <c r="G273" i="16"/>
  <c r="I273" i="16"/>
  <c r="G272" i="16"/>
  <c r="I272" i="16"/>
  <c r="G271" i="16"/>
  <c r="I271" i="16"/>
  <c r="G270" i="16"/>
  <c r="I270" i="16"/>
  <c r="G269" i="16"/>
  <c r="I269" i="16"/>
  <c r="G268" i="16"/>
  <c r="I268" i="16"/>
  <c r="G267" i="16"/>
  <c r="I267" i="16"/>
  <c r="G266" i="16"/>
  <c r="I266" i="16"/>
  <c r="G265" i="16"/>
  <c r="I265" i="16"/>
  <c r="G264" i="16"/>
  <c r="I264" i="16"/>
  <c r="G263" i="16"/>
  <c r="I263" i="16"/>
  <c r="G262" i="16"/>
  <c r="I262" i="16"/>
  <c r="G261" i="16"/>
  <c r="I261" i="16"/>
  <c r="G260" i="16"/>
  <c r="I260" i="16"/>
  <c r="G259" i="16"/>
  <c r="I259" i="16"/>
  <c r="G258" i="16"/>
  <c r="I258" i="16"/>
  <c r="G257" i="16"/>
  <c r="I257" i="16"/>
  <c r="G256" i="16"/>
  <c r="I256" i="16"/>
  <c r="G255" i="16"/>
  <c r="I255" i="16"/>
  <c r="G254" i="16"/>
  <c r="I254" i="16"/>
  <c r="I253" i="16"/>
  <c r="G253" i="16"/>
  <c r="I252" i="16"/>
  <c r="G251" i="16"/>
  <c r="I251" i="16"/>
  <c r="G250" i="16"/>
  <c r="I250" i="16"/>
  <c r="G249" i="16"/>
  <c r="I249" i="16"/>
  <c r="G248" i="16"/>
  <c r="I248" i="16"/>
  <c r="G247" i="16"/>
  <c r="I247" i="16"/>
  <c r="G246" i="16"/>
  <c r="I246" i="16"/>
  <c r="G245" i="16"/>
  <c r="I245" i="16"/>
  <c r="G244" i="16"/>
  <c r="I244" i="16"/>
  <c r="E153" i="14"/>
  <c r="G243" i="16"/>
  <c r="I243" i="16"/>
  <c r="E152" i="14"/>
  <c r="G242" i="16"/>
  <c r="I242" i="16"/>
  <c r="G241" i="16"/>
  <c r="I241" i="16"/>
  <c r="E151" i="14"/>
  <c r="E150" i="14"/>
  <c r="E149" i="14"/>
  <c r="E148" i="14"/>
  <c r="G240" i="16"/>
  <c r="I240" i="16"/>
  <c r="G239" i="16"/>
  <c r="I239" i="16"/>
  <c r="G238" i="16"/>
  <c r="I238" i="16"/>
  <c r="G237" i="16"/>
  <c r="I237" i="16"/>
  <c r="G236" i="16"/>
  <c r="I236" i="16"/>
  <c r="E147" i="14"/>
  <c r="E146" i="14"/>
  <c r="E2" i="14"/>
  <c r="E3" i="14"/>
  <c r="E4" i="14"/>
  <c r="E5" i="14"/>
  <c r="E6" i="14"/>
  <c r="E7" i="14"/>
  <c r="E8" i="14"/>
  <c r="E9" i="14"/>
  <c r="E10" i="14"/>
  <c r="E11" i="14"/>
  <c r="E12" i="14"/>
  <c r="E13" i="14"/>
  <c r="E14" i="14"/>
  <c r="E15" i="14"/>
  <c r="E16" i="14"/>
  <c r="E17" i="14"/>
  <c r="E18" i="14"/>
  <c r="E19" i="14"/>
  <c r="E20" i="14"/>
  <c r="E21" i="14"/>
  <c r="E22" i="14"/>
  <c r="E23" i="14"/>
  <c r="E24" i="14"/>
  <c r="E25" i="14"/>
  <c r="E26" i="14"/>
  <c r="E27" i="14"/>
  <c r="E28" i="14"/>
  <c r="E29" i="14"/>
  <c r="E30" i="14"/>
  <c r="E31" i="14"/>
  <c r="E32" i="14"/>
  <c r="E33" i="14"/>
  <c r="E34" i="14"/>
  <c r="E35" i="14"/>
  <c r="E36" i="14"/>
  <c r="E37" i="14"/>
  <c r="E38" i="14"/>
  <c r="E39" i="14"/>
  <c r="E40" i="14"/>
  <c r="E41" i="14"/>
  <c r="E42" i="14"/>
  <c r="E43" i="14"/>
  <c r="E44" i="14"/>
  <c r="E45" i="14"/>
  <c r="E46" i="14"/>
  <c r="E47" i="14"/>
  <c r="E48" i="14"/>
  <c r="E49" i="14"/>
  <c r="E50" i="14"/>
  <c r="E51" i="14"/>
  <c r="E52" i="14"/>
  <c r="E53" i="14"/>
  <c r="E54" i="14"/>
  <c r="E55" i="14"/>
  <c r="E56" i="14"/>
  <c r="E57" i="14"/>
  <c r="E58" i="14"/>
  <c r="E59" i="14"/>
  <c r="E60" i="14"/>
  <c r="E61" i="14"/>
  <c r="E62" i="14"/>
  <c r="E63" i="14"/>
  <c r="E64" i="14"/>
  <c r="E65" i="14"/>
  <c r="E66" i="14"/>
  <c r="E67" i="14"/>
  <c r="E68" i="14"/>
  <c r="E69" i="14"/>
  <c r="E70" i="14"/>
  <c r="E71" i="14"/>
  <c r="E72" i="14"/>
  <c r="E73" i="14"/>
  <c r="E74" i="14"/>
  <c r="E75" i="14"/>
  <c r="E76" i="14"/>
  <c r="E77" i="14"/>
  <c r="E78" i="14"/>
  <c r="E79" i="14"/>
  <c r="E80" i="14"/>
  <c r="E81" i="14"/>
  <c r="E82" i="14"/>
  <c r="E83" i="14"/>
  <c r="E84" i="14"/>
  <c r="E85" i="14"/>
  <c r="E86" i="14"/>
  <c r="E87" i="14"/>
  <c r="E88" i="14"/>
  <c r="E89" i="14"/>
  <c r="E90" i="14"/>
  <c r="E91" i="14"/>
  <c r="E92" i="14"/>
  <c r="E93" i="14"/>
  <c r="E94" i="14"/>
  <c r="E95" i="14"/>
  <c r="E96" i="14"/>
  <c r="E97" i="14"/>
  <c r="E98" i="14"/>
  <c r="E99" i="14"/>
  <c r="E100" i="14"/>
  <c r="E101" i="14"/>
  <c r="E102" i="14"/>
  <c r="E103" i="14"/>
  <c r="E104" i="14"/>
  <c r="E105" i="14"/>
  <c r="E106" i="14"/>
  <c r="E107" i="14"/>
  <c r="E108" i="14"/>
  <c r="E109" i="14"/>
  <c r="E110" i="14"/>
  <c r="E111" i="14"/>
  <c r="E112" i="14"/>
  <c r="E113" i="14"/>
  <c r="E114" i="14"/>
  <c r="E115" i="14"/>
  <c r="E116" i="14"/>
  <c r="E117" i="14"/>
  <c r="E118" i="14"/>
  <c r="E119" i="14"/>
  <c r="E120" i="14"/>
  <c r="E121" i="14"/>
  <c r="E122" i="14"/>
  <c r="E123" i="14"/>
  <c r="E124" i="14"/>
  <c r="E125" i="14"/>
  <c r="E126" i="14"/>
  <c r="E127" i="14"/>
  <c r="E128" i="14"/>
  <c r="E129" i="14"/>
  <c r="E130" i="14"/>
  <c r="E131" i="14"/>
  <c r="E132" i="14"/>
  <c r="E133" i="14"/>
  <c r="E134" i="14"/>
  <c r="E135" i="14"/>
  <c r="E136" i="14"/>
  <c r="E137" i="14"/>
  <c r="E138" i="14"/>
  <c r="E139" i="14"/>
  <c r="E140" i="14"/>
  <c r="E141" i="14"/>
  <c r="E142" i="14"/>
  <c r="E143" i="14"/>
  <c r="E144" i="14"/>
  <c r="E145" i="14"/>
  <c r="I2" i="16"/>
  <c r="I3" i="16"/>
  <c r="I4" i="16"/>
  <c r="I5" i="16"/>
  <c r="I6" i="16"/>
  <c r="I7" i="16"/>
  <c r="I8" i="16"/>
  <c r="I9" i="16"/>
  <c r="I10" i="16"/>
  <c r="I11" i="16"/>
  <c r="I12" i="16"/>
  <c r="I13" i="16"/>
  <c r="I14" i="16"/>
  <c r="I15" i="16"/>
  <c r="I16" i="16"/>
  <c r="I17" i="16"/>
  <c r="I18" i="16"/>
  <c r="I19" i="16"/>
  <c r="I20" i="16"/>
  <c r="I21" i="16"/>
  <c r="I22" i="16"/>
  <c r="I23" i="16"/>
  <c r="I24" i="16"/>
  <c r="I25" i="16"/>
  <c r="I26" i="16"/>
  <c r="I27" i="16"/>
  <c r="I28" i="16"/>
  <c r="I29" i="16"/>
  <c r="I30" i="16"/>
  <c r="I31" i="16"/>
  <c r="I32" i="16"/>
  <c r="I33" i="16"/>
  <c r="I34" i="16"/>
  <c r="I35" i="16"/>
  <c r="I36" i="16"/>
  <c r="I37" i="16"/>
  <c r="I38" i="16"/>
  <c r="I39" i="16"/>
  <c r="I40" i="16"/>
  <c r="I41" i="16"/>
  <c r="I42" i="16"/>
  <c r="I43" i="16"/>
  <c r="I44" i="16"/>
  <c r="I45" i="16"/>
  <c r="I46" i="16"/>
  <c r="I47" i="16"/>
  <c r="I48" i="16"/>
  <c r="I49" i="16"/>
  <c r="I50" i="16"/>
  <c r="I51" i="16"/>
  <c r="I52" i="16"/>
  <c r="I53" i="16"/>
  <c r="I54" i="16"/>
  <c r="I55" i="16"/>
  <c r="I56" i="16"/>
  <c r="I57" i="16"/>
  <c r="I58" i="16"/>
  <c r="I59" i="16"/>
  <c r="I60" i="16"/>
  <c r="I61" i="16"/>
  <c r="I62" i="16"/>
  <c r="I63" i="16"/>
  <c r="I64" i="16"/>
  <c r="I65" i="16"/>
  <c r="I66" i="16"/>
  <c r="I67" i="16"/>
  <c r="I68" i="16"/>
  <c r="I69" i="16"/>
  <c r="I70" i="16"/>
  <c r="I71" i="16"/>
  <c r="I72" i="16"/>
  <c r="I73" i="16"/>
  <c r="I74" i="16"/>
  <c r="I75" i="16"/>
  <c r="I76" i="16"/>
  <c r="I77" i="16"/>
  <c r="I78" i="16"/>
  <c r="I79" i="16"/>
  <c r="I80" i="16"/>
  <c r="I81" i="16"/>
  <c r="I82" i="16"/>
  <c r="I83" i="16"/>
  <c r="I84" i="16"/>
  <c r="I85" i="16"/>
  <c r="I86" i="16"/>
  <c r="I87" i="16"/>
  <c r="I88" i="16"/>
  <c r="I89" i="16"/>
  <c r="I90" i="16"/>
  <c r="I91" i="16"/>
  <c r="I92" i="16"/>
  <c r="I93" i="16"/>
  <c r="I94" i="16"/>
  <c r="I95" i="16"/>
  <c r="I96" i="16"/>
  <c r="I97" i="16"/>
  <c r="I98" i="16"/>
  <c r="I99" i="16"/>
  <c r="I100" i="16"/>
  <c r="I101" i="16"/>
  <c r="I102" i="16"/>
  <c r="I103" i="16"/>
  <c r="I104" i="16"/>
  <c r="I105" i="16"/>
  <c r="I106" i="16"/>
  <c r="I107" i="16"/>
  <c r="I108" i="16"/>
  <c r="I109" i="16"/>
  <c r="I110" i="16"/>
  <c r="I111" i="16"/>
  <c r="I112" i="16"/>
  <c r="I113" i="16"/>
  <c r="I114" i="16"/>
  <c r="I115" i="16"/>
  <c r="I116" i="16"/>
  <c r="I117" i="16"/>
  <c r="I118" i="16"/>
  <c r="I119" i="16"/>
  <c r="I120" i="16"/>
  <c r="I121" i="16"/>
  <c r="I122" i="16"/>
  <c r="I123" i="16"/>
  <c r="I124" i="16"/>
  <c r="I125" i="16"/>
  <c r="I126" i="16"/>
  <c r="I127" i="16"/>
  <c r="I128" i="16"/>
  <c r="I129" i="16"/>
  <c r="I130" i="16"/>
  <c r="I131" i="16"/>
  <c r="I132" i="16"/>
  <c r="I133" i="16"/>
  <c r="I134" i="16"/>
  <c r="I135" i="16"/>
  <c r="I136" i="16"/>
  <c r="I137" i="16"/>
  <c r="I138" i="16"/>
  <c r="I139" i="16"/>
  <c r="I140" i="16"/>
  <c r="I141" i="16"/>
  <c r="I142" i="16"/>
  <c r="I143" i="16"/>
  <c r="I144" i="16"/>
  <c r="I145" i="16"/>
  <c r="I146" i="16"/>
  <c r="I147" i="16"/>
  <c r="I148" i="16"/>
  <c r="I149" i="16"/>
  <c r="I150" i="16"/>
  <c r="I151" i="16"/>
  <c r="I152" i="16"/>
  <c r="I153" i="16"/>
  <c r="I154" i="16"/>
  <c r="I155" i="16"/>
  <c r="I156" i="16"/>
  <c r="I157" i="16"/>
  <c r="I158" i="16"/>
  <c r="I159" i="16"/>
  <c r="I160" i="16"/>
  <c r="I161" i="16"/>
  <c r="I162" i="16"/>
  <c r="I163" i="16"/>
  <c r="I164" i="16"/>
  <c r="I165" i="16"/>
  <c r="I166" i="16"/>
  <c r="I167" i="16"/>
  <c r="I168" i="16"/>
  <c r="I169" i="16"/>
  <c r="I170" i="16"/>
  <c r="I171" i="16"/>
  <c r="I172" i="16"/>
  <c r="I173" i="16"/>
  <c r="I174" i="16"/>
  <c r="I175" i="16"/>
  <c r="I176" i="16"/>
  <c r="I177" i="16"/>
  <c r="I178" i="16"/>
  <c r="I179" i="16"/>
  <c r="I180" i="16"/>
  <c r="I181" i="16"/>
  <c r="I182" i="16"/>
  <c r="I183" i="16"/>
  <c r="I184" i="16"/>
  <c r="I185" i="16"/>
  <c r="I186" i="16"/>
  <c r="I187" i="16"/>
  <c r="I188" i="16"/>
  <c r="I189" i="16"/>
  <c r="I190" i="16"/>
  <c r="I191" i="16"/>
  <c r="I192" i="16"/>
  <c r="I193" i="16"/>
  <c r="I194" i="16"/>
  <c r="I195" i="16"/>
  <c r="I196" i="16"/>
  <c r="I197" i="16"/>
  <c r="I198" i="16"/>
  <c r="I199" i="16"/>
  <c r="I200" i="16"/>
  <c r="I201" i="16"/>
  <c r="I202" i="16"/>
  <c r="I203" i="16"/>
  <c r="I204" i="16"/>
  <c r="I205" i="16"/>
  <c r="I206" i="16"/>
  <c r="I207" i="16"/>
  <c r="I208" i="16"/>
  <c r="I209" i="16"/>
  <c r="I210" i="16"/>
  <c r="I211" i="16"/>
  <c r="I212" i="16"/>
  <c r="I213" i="16"/>
  <c r="I214" i="16"/>
  <c r="I215" i="16"/>
  <c r="I216" i="16"/>
  <c r="I217" i="16"/>
  <c r="I218" i="16"/>
  <c r="I219" i="16"/>
  <c r="I220" i="16"/>
  <c r="I221" i="16"/>
  <c r="I222" i="16"/>
  <c r="I223" i="16"/>
  <c r="I224" i="16"/>
  <c r="I225" i="16"/>
  <c r="I226" i="16"/>
  <c r="I227" i="16"/>
  <c r="I228" i="16"/>
  <c r="I229" i="16"/>
  <c r="I230" i="16"/>
  <c r="I231" i="16"/>
  <c r="I232" i="16"/>
  <c r="I233" i="16"/>
  <c r="I234" i="16"/>
  <c r="I235" i="16"/>
  <c r="G235" i="16"/>
  <c r="G234" i="16"/>
  <c r="G233" i="16"/>
  <c r="G232" i="16"/>
  <c r="G231" i="16"/>
  <c r="G230" i="16"/>
  <c r="G228" i="16"/>
  <c r="G220" i="16"/>
  <c r="G214" i="16"/>
  <c r="G212" i="16"/>
  <c r="G211" i="16"/>
  <c r="G210" i="16"/>
  <c r="G209" i="16"/>
  <c r="G201" i="16"/>
  <c r="G200" i="16"/>
  <c r="G199" i="16"/>
  <c r="G227" i="16"/>
  <c r="G224" i="16"/>
  <c r="G223" i="16"/>
  <c r="G219" i="16"/>
  <c r="G218" i="16"/>
  <c r="G217" i="16"/>
  <c r="G204" i="16"/>
  <c r="G226" i="16"/>
  <c r="G216" i="16"/>
  <c r="G207" i="16"/>
  <c r="G205" i="16"/>
  <c r="G203" i="16"/>
  <c r="G225" i="16"/>
  <c r="G222" i="16"/>
  <c r="G215" i="16"/>
  <c r="G202" i="16"/>
  <c r="G208" i="16"/>
  <c r="G213" i="16"/>
  <c r="G221" i="16"/>
  <c r="G206" i="16"/>
  <c r="G196" i="16"/>
  <c r="G193" i="16"/>
  <c r="G191" i="16"/>
  <c r="G188" i="16"/>
  <c r="G187" i="16"/>
  <c r="G177" i="16"/>
  <c r="G175" i="16"/>
  <c r="G174" i="16"/>
  <c r="G173" i="16"/>
  <c r="G172" i="16"/>
  <c r="G171" i="16"/>
  <c r="G169" i="16"/>
  <c r="G163" i="16"/>
  <c r="G158" i="16"/>
  <c r="G168" i="16"/>
  <c r="G170" i="16"/>
  <c r="G164" i="16"/>
  <c r="G162" i="16"/>
  <c r="G159" i="16"/>
  <c r="G166" i="16"/>
  <c r="G165" i="16"/>
  <c r="G157" i="16"/>
  <c r="G160" i="16"/>
  <c r="G167" i="16"/>
  <c r="G161" i="16"/>
  <c r="G156" i="16"/>
  <c r="G155" i="16"/>
  <c r="G154" i="16"/>
  <c r="G153" i="16"/>
  <c r="G152" i="16"/>
  <c r="G151" i="16"/>
  <c r="G150" i="16"/>
  <c r="G149" i="16"/>
  <c r="G148" i="16"/>
  <c r="G147" i="16"/>
  <c r="G146" i="16"/>
  <c r="G145" i="16"/>
  <c r="G144" i="16"/>
  <c r="G143" i="16"/>
  <c r="G142" i="16"/>
  <c r="G141" i="16"/>
  <c r="G140" i="16"/>
  <c r="G139" i="16"/>
  <c r="G138" i="16"/>
  <c r="G137" i="16"/>
  <c r="G136" i="16"/>
  <c r="G135" i="16"/>
  <c r="G134" i="16"/>
  <c r="G133" i="16"/>
  <c r="G132" i="16"/>
  <c r="G131" i="16"/>
  <c r="G130" i="16"/>
  <c r="G129" i="16"/>
  <c r="G128" i="16"/>
  <c r="G127" i="16"/>
  <c r="G126" i="16"/>
  <c r="G125" i="16"/>
  <c r="G124" i="16"/>
  <c r="G123" i="16"/>
  <c r="G122" i="16"/>
  <c r="G121" i="16"/>
  <c r="G120" i="16"/>
  <c r="G119" i="16"/>
  <c r="G118" i="16"/>
  <c r="G117" i="16"/>
  <c r="G116" i="16"/>
  <c r="G115" i="16"/>
  <c r="G114" i="16"/>
  <c r="G113" i="16"/>
  <c r="G112" i="16"/>
  <c r="G111" i="16"/>
  <c r="G110" i="16"/>
  <c r="G109" i="16"/>
  <c r="G108" i="16"/>
  <c r="G107" i="16"/>
  <c r="G106" i="16"/>
  <c r="G105" i="16"/>
  <c r="G104" i="16"/>
  <c r="G103" i="16"/>
  <c r="G102" i="16"/>
  <c r="G101" i="16"/>
  <c r="G100" i="16"/>
  <c r="G99" i="16"/>
  <c r="G98" i="16"/>
  <c r="G97" i="16"/>
  <c r="G96" i="16"/>
  <c r="G95" i="16"/>
  <c r="G94" i="16"/>
  <c r="G93" i="16"/>
  <c r="G92" i="16"/>
  <c r="G91" i="16"/>
  <c r="G90" i="16"/>
  <c r="G89" i="16"/>
  <c r="G88" i="16"/>
  <c r="G87" i="16"/>
  <c r="G86" i="16"/>
  <c r="G85" i="16"/>
  <c r="G84" i="16"/>
  <c r="G83" i="16"/>
  <c r="G82" i="16"/>
  <c r="G81" i="16"/>
  <c r="G80" i="16"/>
  <c r="G79" i="16"/>
  <c r="G78" i="16"/>
  <c r="G77" i="16"/>
  <c r="G76" i="16"/>
  <c r="G75" i="16"/>
  <c r="G74" i="16"/>
  <c r="G73" i="16"/>
  <c r="G72" i="16"/>
  <c r="G71" i="16"/>
  <c r="G70" i="16"/>
  <c r="G69" i="16"/>
  <c r="G68" i="16"/>
  <c r="G67" i="16"/>
  <c r="G66" i="16"/>
  <c r="G65" i="16"/>
  <c r="G64" i="16"/>
  <c r="G63" i="16"/>
  <c r="G62" i="16"/>
  <c r="G61" i="16"/>
  <c r="G60" i="16"/>
  <c r="G59" i="16"/>
  <c r="G58" i="16"/>
  <c r="G57" i="16"/>
  <c r="G56" i="16"/>
  <c r="G55" i="16"/>
  <c r="G54" i="16"/>
  <c r="G53" i="16"/>
  <c r="G52" i="16"/>
  <c r="G51" i="16"/>
  <c r="G50" i="16"/>
  <c r="G49" i="16"/>
  <c r="G48" i="16"/>
  <c r="G47" i="16"/>
  <c r="G46" i="16"/>
  <c r="G45" i="16"/>
  <c r="G44" i="16"/>
  <c r="G43" i="16"/>
  <c r="G42" i="16"/>
  <c r="G41" i="16"/>
  <c r="G40" i="16"/>
  <c r="G39" i="16"/>
  <c r="G38" i="16"/>
  <c r="G37" i="16"/>
  <c r="G36" i="16"/>
  <c r="G35" i="16"/>
  <c r="G34" i="16"/>
  <c r="G33" i="16"/>
  <c r="G32" i="16"/>
  <c r="G31" i="16"/>
  <c r="G30" i="16"/>
  <c r="G29" i="16"/>
  <c r="G28" i="16"/>
  <c r="G27" i="16"/>
  <c r="G26" i="16"/>
  <c r="G25" i="16"/>
  <c r="G24" i="16"/>
  <c r="G23" i="16"/>
  <c r="G22" i="16"/>
  <c r="G21" i="16"/>
  <c r="G20" i="16"/>
  <c r="G19" i="16"/>
  <c r="G18" i="16"/>
  <c r="G17" i="16"/>
  <c r="G16" i="16"/>
  <c r="G15" i="16"/>
  <c r="G14" i="16"/>
  <c r="G13" i="16"/>
  <c r="G12" i="16"/>
  <c r="G11" i="16"/>
  <c r="G10" i="16"/>
  <c r="G9" i="16"/>
  <c r="G2" i="16"/>
  <c r="G3" i="16"/>
  <c r="G4" i="16"/>
  <c r="G5" i="16"/>
  <c r="G6" i="16"/>
  <c r="G7" i="16"/>
  <c r="G8" i="16"/>
  <c r="J475" i="16" l="1" a="1"/>
  <c r="J475" i="16" s="1"/>
  <c r="J474" i="16" a="1"/>
  <c r="J474" i="16" s="1"/>
  <c r="J473" i="16" a="1"/>
  <c r="J473" i="16" s="1"/>
  <c r="J472" i="16" a="1"/>
  <c r="J472" i="16" s="1"/>
  <c r="J471" i="16" a="1"/>
  <c r="J471" i="16" s="1"/>
  <c r="J470" i="16" a="1"/>
  <c r="J470" i="16" s="1"/>
  <c r="J469" i="16" a="1"/>
  <c r="J469" i="16" s="1"/>
  <c r="J468" i="16" a="1"/>
  <c r="J468" i="16" s="1"/>
  <c r="J467" i="16" a="1"/>
  <c r="J467" i="16" s="1"/>
  <c r="F78" i="17"/>
  <c r="F844" i="17"/>
  <c r="G844" i="17" s="1"/>
  <c r="J466" i="16" a="1"/>
  <c r="J466" i="16" s="1"/>
  <c r="J465" i="16" a="1"/>
  <c r="J465" i="16" s="1"/>
  <c r="J464" i="16" a="1"/>
  <c r="J464" i="16" s="1"/>
  <c r="J463" i="16" a="1"/>
  <c r="J463" i="16" s="1"/>
  <c r="J462" i="16" a="1"/>
  <c r="J462" i="16" s="1"/>
  <c r="J461" i="16" a="1"/>
  <c r="J461" i="16" s="1"/>
  <c r="J460" i="16" a="1"/>
  <c r="J460" i="16" s="1"/>
  <c r="J459" i="16" a="1"/>
  <c r="J459" i="16" s="1"/>
  <c r="J458" i="16" a="1"/>
  <c r="J458" i="16" s="1"/>
  <c r="J457" i="16" a="1"/>
  <c r="J457" i="16" s="1"/>
  <c r="J456" i="16" a="1"/>
  <c r="J456" i="16" s="1"/>
  <c r="J455" i="16" a="1"/>
  <c r="J455" i="16" s="1"/>
  <c r="F416" i="17"/>
  <c r="G416" i="17" s="1"/>
  <c r="F823" i="17"/>
  <c r="G823" i="17" s="1"/>
  <c r="J454" i="16" a="1"/>
  <c r="J454" i="16" s="1"/>
  <c r="J453" i="16" a="1"/>
  <c r="J453" i="16" s="1"/>
  <c r="J452" i="16" a="1"/>
  <c r="J452" i="16" s="1"/>
  <c r="J451" i="16" a="1"/>
  <c r="J451" i="16" s="1"/>
  <c r="J450" i="16" a="1"/>
  <c r="J450" i="16" s="1"/>
  <c r="J449" i="16" a="1"/>
  <c r="J449" i="16" s="1"/>
  <c r="J448" i="16" a="1"/>
  <c r="J448" i="16" s="1"/>
  <c r="J447" i="16" a="1"/>
  <c r="J447" i="16" s="1"/>
  <c r="J446" i="16" a="1"/>
  <c r="J446" i="16" s="1"/>
  <c r="J445" i="16" a="1"/>
  <c r="J445" i="16" s="1"/>
  <c r="J444" i="16" a="1"/>
  <c r="J444" i="16" s="1"/>
  <c r="J443" i="16" a="1"/>
  <c r="J443" i="16" s="1"/>
  <c r="J442" i="16" a="1"/>
  <c r="J442" i="16" s="1"/>
  <c r="J441" i="16" a="1"/>
  <c r="J441" i="16" s="1"/>
  <c r="J440" i="16" a="1"/>
  <c r="J440" i="16" s="1"/>
  <c r="J439" i="16" a="1"/>
  <c r="J439" i="16" s="1"/>
  <c r="J438" i="16" a="1"/>
  <c r="J438" i="16" s="1"/>
  <c r="J437" i="16" a="1"/>
  <c r="J437" i="16" s="1"/>
  <c r="J433" i="16" a="1"/>
  <c r="J433" i="16" s="1"/>
  <c r="J432" i="16" a="1"/>
  <c r="J432" i="16" s="1"/>
  <c r="J431" i="16" a="1"/>
  <c r="J431" i="16" s="1"/>
  <c r="J436" i="16" a="1"/>
  <c r="J436" i="16" s="1"/>
  <c r="J430" i="16" a="1"/>
  <c r="J430" i="16" s="1"/>
  <c r="J435" i="16" a="1"/>
  <c r="J435" i="16" s="1"/>
  <c r="J434" i="16" a="1"/>
  <c r="J434" i="16" s="1"/>
  <c r="J429" i="16" a="1"/>
  <c r="J429" i="16" s="1"/>
  <c r="J428" i="16" a="1"/>
  <c r="J428" i="16" s="1"/>
  <c r="J427" i="16" a="1"/>
  <c r="J427" i="16" s="1"/>
  <c r="J426" i="16" a="1"/>
  <c r="J426" i="16" s="1"/>
  <c r="J425" i="16" a="1"/>
  <c r="J425" i="16" s="1"/>
  <c r="J424" i="16" a="1"/>
  <c r="J424" i="16" s="1"/>
  <c r="J418" i="16" a="1"/>
  <c r="J418" i="16" s="1"/>
  <c r="J423" i="16" a="1"/>
  <c r="J423" i="16" s="1"/>
  <c r="J417" i="16" a="1"/>
  <c r="J417" i="16" s="1"/>
  <c r="J422" i="16" a="1"/>
  <c r="J422" i="16" s="1"/>
  <c r="J421" i="16" a="1"/>
  <c r="J421" i="16" s="1"/>
  <c r="J420" i="16" a="1"/>
  <c r="J420" i="16" s="1"/>
  <c r="J419" i="16" a="1"/>
  <c r="J419" i="16" s="1"/>
  <c r="J416" i="16" a="1"/>
  <c r="J416" i="16" s="1"/>
  <c r="J415" i="16" a="1"/>
  <c r="J415" i="16" s="1"/>
  <c r="J414" i="16" a="1"/>
  <c r="J414" i="16" s="1"/>
  <c r="J413" i="16" a="1"/>
  <c r="J413" i="16" s="1"/>
  <c r="J412" i="16" a="1"/>
  <c r="J412" i="16" s="1"/>
  <c r="J411" i="16" a="1"/>
  <c r="J411" i="16" s="1"/>
  <c r="J410" i="16" a="1"/>
  <c r="J410" i="16" s="1"/>
  <c r="J409" i="16" a="1"/>
  <c r="J409" i="16" s="1"/>
  <c r="J408" i="16" a="1"/>
  <c r="J408" i="16" s="1"/>
  <c r="J407" i="16" a="1"/>
  <c r="J407" i="16" s="1"/>
  <c r="J406" i="16" a="1"/>
  <c r="J406" i="16" s="1"/>
  <c r="J405" i="16" a="1"/>
  <c r="J405" i="16" s="1"/>
  <c r="J404" i="16" a="1"/>
  <c r="J404" i="16" s="1"/>
  <c r="J403" i="16" a="1"/>
  <c r="J403" i="16" s="1"/>
  <c r="J402" i="16" a="1"/>
  <c r="J402" i="16" s="1"/>
  <c r="J401" i="16" a="1"/>
  <c r="J401" i="16" s="1"/>
  <c r="F349" i="17"/>
  <c r="G349" i="17" s="1"/>
  <c r="F342" i="17"/>
  <c r="G342" i="17" s="1"/>
  <c r="F348" i="17"/>
  <c r="G348" i="17" s="1"/>
  <c r="F341" i="17"/>
  <c r="G341" i="17" s="1"/>
  <c r="J400" i="16" a="1"/>
  <c r="J400" i="16" s="1"/>
  <c r="J399" i="16" a="1"/>
  <c r="J399" i="16" s="1"/>
  <c r="G19" i="14"/>
  <c r="J398" i="16" a="1"/>
  <c r="J398" i="16" s="1"/>
  <c r="J397" i="16" a="1"/>
  <c r="J397" i="16" s="1"/>
  <c r="J396" i="16" a="1"/>
  <c r="J396" i="16" s="1"/>
  <c r="J312" i="16" a="1"/>
  <c r="J312" i="16" s="1"/>
  <c r="G181" i="16"/>
  <c r="G190" i="16"/>
  <c r="J351" i="16" a="1"/>
  <c r="J351" i="16" s="1"/>
  <c r="J390" i="16" a="1"/>
  <c r="J390" i="16" s="1"/>
  <c r="J395" i="16" a="1"/>
  <c r="J395" i="16" s="1"/>
  <c r="J389" i="16" a="1"/>
  <c r="J389" i="16" s="1"/>
  <c r="J394" i="16" a="1"/>
  <c r="J394" i="16" s="1"/>
  <c r="J391" i="16" a="1"/>
  <c r="J391" i="16" s="1"/>
  <c r="J388" i="16" a="1"/>
  <c r="J388" i="16" s="1"/>
  <c r="J393" i="16" a="1"/>
  <c r="J393" i="16" s="1"/>
  <c r="J387" i="16" a="1"/>
  <c r="J387" i="16" s="1"/>
  <c r="J392" i="16" a="1"/>
  <c r="J392" i="16" s="1"/>
  <c r="J386" i="16" a="1"/>
  <c r="J386" i="16" s="1"/>
  <c r="J385" i="16" a="1"/>
  <c r="J385" i="16" s="1"/>
  <c r="J384" i="16" a="1"/>
  <c r="J384" i="16" s="1"/>
  <c r="J383" i="16" a="1"/>
  <c r="J383" i="16" s="1"/>
  <c r="J382" i="16" a="1"/>
  <c r="J382" i="16" s="1"/>
  <c r="J381" i="16" a="1"/>
  <c r="J381" i="16" s="1"/>
  <c r="J380" i="16" a="1"/>
  <c r="J380" i="16" s="1"/>
  <c r="J379" i="16" a="1"/>
  <c r="J379" i="16" s="1"/>
  <c r="J378" i="16" a="1"/>
  <c r="J378" i="16" s="1"/>
  <c r="J377" i="16" a="1"/>
  <c r="J377" i="16" s="1"/>
  <c r="J376" i="16" a="1"/>
  <c r="J376" i="16" s="1"/>
  <c r="J375" i="16" a="1"/>
  <c r="J375" i="16" s="1"/>
  <c r="J374" i="16" a="1"/>
  <c r="J374" i="16" s="1"/>
  <c r="J373" i="16" a="1"/>
  <c r="J373" i="16" s="1"/>
  <c r="J372" i="16" a="1"/>
  <c r="J372" i="16" s="1"/>
  <c r="J371" i="16" a="1"/>
  <c r="J371" i="16" s="1"/>
  <c r="J370" i="16" a="1"/>
  <c r="J370" i="16" s="1"/>
  <c r="J369" i="16" a="1"/>
  <c r="J369" i="16" s="1"/>
  <c r="J368" i="16" a="1"/>
  <c r="J368" i="16" s="1"/>
  <c r="J367" i="16" a="1"/>
  <c r="J367" i="16" s="1"/>
  <c r="J366" i="16" a="1"/>
  <c r="J366" i="16" s="1"/>
  <c r="J363" i="16" a="1"/>
  <c r="J363" i="16" s="1"/>
  <c r="J364" i="16" a="1"/>
  <c r="J364" i="16" s="1"/>
  <c r="J365" i="16" a="1"/>
  <c r="J365" i="16" s="1"/>
  <c r="J362" i="16" a="1"/>
  <c r="J362" i="16" s="1"/>
  <c r="J361" i="16" a="1"/>
  <c r="J361" i="16" s="1"/>
  <c r="J360" i="16" a="1"/>
  <c r="J360" i="16" s="1"/>
  <c r="J359" i="16" a="1"/>
  <c r="J359" i="16" s="1"/>
  <c r="J355" i="16" a="1"/>
  <c r="J355" i="16" s="1"/>
  <c r="J356" i="16" a="1"/>
  <c r="J356" i="16" s="1"/>
  <c r="J352" i="16" a="1"/>
  <c r="J352" i="16" s="1"/>
  <c r="J357" i="16" a="1"/>
  <c r="J357" i="16" s="1"/>
  <c r="J353" i="16" a="1"/>
  <c r="J353" i="16" s="1"/>
  <c r="J358" i="16" a="1"/>
  <c r="J358" i="16" s="1"/>
  <c r="J354" i="16" a="1"/>
  <c r="J354" i="16" s="1"/>
  <c r="F413" i="17"/>
  <c r="G413" i="17" s="1"/>
  <c r="J350" i="16" a="1"/>
  <c r="J350" i="16" s="1"/>
  <c r="G179" i="16"/>
  <c r="G293" i="17" s="1"/>
  <c r="G183" i="16"/>
  <c r="G195" i="16"/>
  <c r="C16" i="15"/>
  <c r="D16" i="15" s="1"/>
  <c r="C15" i="15"/>
  <c r="D15" i="15" s="1"/>
  <c r="J349" i="16" a="1"/>
  <c r="J349" i="16" s="1"/>
  <c r="C13" i="15"/>
  <c r="D13" i="15" s="1"/>
  <c r="C14" i="15"/>
  <c r="D14" i="15" s="1"/>
  <c r="C11" i="15"/>
  <c r="D11" i="15" s="1"/>
  <c r="C12" i="15"/>
  <c r="D12" i="15" s="1"/>
  <c r="G176" i="16"/>
  <c r="G290" i="17" s="1"/>
  <c r="G229" i="16"/>
  <c r="G365" i="17" s="1"/>
  <c r="J348" i="16" a="1"/>
  <c r="J348" i="16" s="1"/>
  <c r="J347" i="16" a="1"/>
  <c r="J347" i="16" s="1"/>
  <c r="J346" i="16" a="1"/>
  <c r="J346" i="16" s="1"/>
  <c r="J342" i="16" a="1"/>
  <c r="J342" i="16" s="1"/>
  <c r="J334" i="16" a="1"/>
  <c r="J334" i="16" s="1"/>
  <c r="J339" i="16" a="1"/>
  <c r="J339" i="16" s="1"/>
  <c r="J344" i="16" a="1"/>
  <c r="J344" i="16" s="1"/>
  <c r="J336" i="16" a="1"/>
  <c r="J336" i="16" s="1"/>
  <c r="J341" i="16" a="1"/>
  <c r="J341" i="16" s="1"/>
  <c r="J333" i="16" a="1"/>
  <c r="J333" i="16" s="1"/>
  <c r="J338" i="16" a="1"/>
  <c r="J338" i="16" s="1"/>
  <c r="J343" i="16" a="1"/>
  <c r="J343" i="16" s="1"/>
  <c r="J335" i="16" a="1"/>
  <c r="J335" i="16" s="1"/>
  <c r="J340" i="16" a="1"/>
  <c r="J340" i="16" s="1"/>
  <c r="J332" i="16" a="1"/>
  <c r="J332" i="16" s="1"/>
  <c r="J345" i="16" a="1"/>
  <c r="J345" i="16" s="1"/>
  <c r="J337" i="16" a="1"/>
  <c r="J337" i="16" s="1"/>
  <c r="J331" i="16" a="1"/>
  <c r="J331" i="16" s="1"/>
  <c r="F532" i="17"/>
  <c r="G532" i="17" s="1"/>
  <c r="F177" i="14" s="1"/>
  <c r="G177" i="14" s="1"/>
  <c r="F531" i="17"/>
  <c r="G531" i="17" s="1"/>
  <c r="F176" i="14" s="1"/>
  <c r="G176" i="14" s="1"/>
  <c r="F530" i="17"/>
  <c r="G530" i="17" s="1"/>
  <c r="F175" i="14" s="1"/>
  <c r="G175" i="14" s="1"/>
  <c r="J330" i="16" a="1"/>
  <c r="J330" i="16" s="1"/>
  <c r="J327" i="16" a="1"/>
  <c r="J327" i="16" s="1"/>
  <c r="J328" i="16" a="1"/>
  <c r="J328" i="16" s="1"/>
  <c r="J329" i="16" a="1"/>
  <c r="J329" i="16" s="1"/>
  <c r="J326" i="16" a="1"/>
  <c r="J326" i="16" s="1"/>
  <c r="J325" i="16" a="1"/>
  <c r="J325" i="16" s="1"/>
  <c r="J324" i="16" a="1"/>
  <c r="J324" i="16" s="1"/>
  <c r="J323" i="16" a="1"/>
  <c r="J323" i="16" s="1"/>
  <c r="J322" i="16" a="1"/>
  <c r="J322" i="16" s="1"/>
  <c r="J321" i="16" a="1"/>
  <c r="J321" i="16" s="1"/>
  <c r="J319" i="16" a="1"/>
  <c r="J319" i="16" s="1"/>
  <c r="J320" i="16" a="1"/>
  <c r="J320" i="16" s="1"/>
  <c r="J318" i="16" a="1"/>
  <c r="J318" i="16" s="1"/>
  <c r="F207" i="17"/>
  <c r="G207" i="17" s="1"/>
  <c r="F430" i="17"/>
  <c r="G430" i="17" s="1"/>
  <c r="F429" i="17"/>
  <c r="G429" i="17" s="1"/>
  <c r="F406" i="17"/>
  <c r="G406" i="17" s="1"/>
  <c r="F261" i="17"/>
  <c r="G261" i="17" s="1"/>
  <c r="F260" i="17"/>
  <c r="G260" i="17" s="1"/>
  <c r="F210" i="17"/>
  <c r="G210" i="17" s="1"/>
  <c r="F187" i="17"/>
  <c r="G187" i="17" s="1"/>
  <c r="F186" i="17"/>
  <c r="G186" i="17" s="1"/>
  <c r="F405" i="17"/>
  <c r="G405" i="17" s="1"/>
  <c r="F404" i="17"/>
  <c r="G404" i="17" s="1"/>
  <c r="F277" i="17"/>
  <c r="G277" i="17" s="1"/>
  <c r="F276" i="17"/>
  <c r="G276" i="17" s="1"/>
  <c r="F235" i="17"/>
  <c r="G235" i="17" s="1"/>
  <c r="F234" i="17"/>
  <c r="G234" i="17" s="1"/>
  <c r="F191" i="17"/>
  <c r="G191" i="17" s="1"/>
  <c r="F190" i="17"/>
  <c r="G190" i="17" s="1"/>
  <c r="F450" i="17"/>
  <c r="G450" i="17" s="1"/>
  <c r="F449" i="17"/>
  <c r="G449" i="17" s="1"/>
  <c r="F432" i="17"/>
  <c r="G432" i="17" s="1"/>
  <c r="F431" i="17"/>
  <c r="G431" i="17" s="1"/>
  <c r="F410" i="17"/>
  <c r="G410" i="17" s="1"/>
  <c r="F409" i="17"/>
  <c r="G409" i="17" s="1"/>
  <c r="F192" i="17"/>
  <c r="G192" i="17" s="1"/>
  <c r="F189" i="17"/>
  <c r="G189" i="17" s="1"/>
  <c r="F188" i="17"/>
  <c r="G188" i="17" s="1"/>
  <c r="F181" i="17"/>
  <c r="G181" i="17" s="1"/>
  <c r="F180" i="17"/>
  <c r="G180" i="17" s="1"/>
  <c r="F185" i="17"/>
  <c r="G185" i="17" s="1"/>
  <c r="F184" i="17"/>
  <c r="G184" i="17" s="1"/>
  <c r="F179" i="17"/>
  <c r="G179" i="17" s="1"/>
  <c r="F178" i="17"/>
  <c r="G178" i="17" s="1"/>
  <c r="F171" i="17"/>
  <c r="G171" i="17" s="1"/>
  <c r="F177" i="17"/>
  <c r="G177" i="17" s="1"/>
  <c r="F176" i="17"/>
  <c r="G176" i="17" s="1"/>
  <c r="F125" i="17"/>
  <c r="G125" i="17" s="1"/>
  <c r="F175" i="17"/>
  <c r="G175" i="17" s="1"/>
  <c r="F174" i="17"/>
  <c r="G174" i="17" s="1"/>
  <c r="F88" i="17"/>
  <c r="G88" i="17" s="1"/>
  <c r="G469" i="17"/>
  <c r="F456" i="17"/>
  <c r="G456" i="17" s="1"/>
  <c r="F455" i="17"/>
  <c r="G455" i="17" s="1"/>
  <c r="F453" i="17"/>
  <c r="G453" i="17" s="1"/>
  <c r="F452" i="17"/>
  <c r="G452" i="17" s="1"/>
  <c r="F443" i="17"/>
  <c r="G443" i="17" s="1"/>
  <c r="F168" i="14" s="1"/>
  <c r="G168" i="14" s="1"/>
  <c r="F440" i="17"/>
  <c r="G440" i="17" s="1"/>
  <c r="F403" i="17"/>
  <c r="G403" i="17" s="1"/>
  <c r="F402" i="17"/>
  <c r="G402" i="17" s="1"/>
  <c r="F401" i="17"/>
  <c r="G401" i="17" s="1"/>
  <c r="F400" i="17"/>
  <c r="G400" i="17" s="1"/>
  <c r="F374" i="17"/>
  <c r="G374" i="17" s="1"/>
  <c r="F369" i="17"/>
  <c r="G369" i="17" s="1"/>
  <c r="J317" i="16" a="1"/>
  <c r="J317" i="16" s="1"/>
  <c r="J316" i="16" a="1"/>
  <c r="J316" i="16" s="1"/>
  <c r="F438" i="17"/>
  <c r="G438" i="17" s="1"/>
  <c r="F439" i="17"/>
  <c r="G439" i="17" s="1"/>
  <c r="F442" i="17"/>
  <c r="G442" i="17" s="1"/>
  <c r="F441" i="17"/>
  <c r="G441" i="17" s="1"/>
  <c r="J315" i="16" a="1"/>
  <c r="J315" i="16" s="1"/>
  <c r="J314" i="16" a="1"/>
  <c r="J314" i="16" s="1"/>
  <c r="J313" i="16" a="1"/>
  <c r="J313" i="16" s="1"/>
  <c r="J2" i="16" a="1"/>
  <c r="J2" i="16" s="1"/>
  <c r="J6" i="16" a="1"/>
  <c r="J6" i="16" s="1"/>
  <c r="J10" i="16" a="1"/>
  <c r="J10" i="16" s="1"/>
  <c r="J14" i="16" a="1"/>
  <c r="J14" i="16" s="1"/>
  <c r="J18" i="16" a="1"/>
  <c r="J18" i="16" s="1"/>
  <c r="J22" i="16" a="1"/>
  <c r="J22" i="16" s="1"/>
  <c r="J26" i="16" a="1"/>
  <c r="J26" i="16" s="1"/>
  <c r="J30" i="16" a="1"/>
  <c r="J30" i="16" s="1"/>
  <c r="J34" i="16" a="1"/>
  <c r="J34" i="16" s="1"/>
  <c r="J38" i="16" a="1"/>
  <c r="J38" i="16" s="1"/>
  <c r="J42" i="16" a="1"/>
  <c r="J42" i="16" s="1"/>
  <c r="J46" i="16" a="1"/>
  <c r="J46" i="16" s="1"/>
  <c r="J50" i="16" a="1"/>
  <c r="J50" i="16" s="1"/>
  <c r="J54" i="16" a="1"/>
  <c r="J54" i="16" s="1"/>
  <c r="J58" i="16" a="1"/>
  <c r="J58" i="16" s="1"/>
  <c r="J62" i="16" a="1"/>
  <c r="J62" i="16" s="1"/>
  <c r="J66" i="16" a="1"/>
  <c r="J66" i="16" s="1"/>
  <c r="J70" i="16" a="1"/>
  <c r="J70" i="16" s="1"/>
  <c r="J74" i="16" a="1"/>
  <c r="J74" i="16" s="1"/>
  <c r="J78" i="16" a="1"/>
  <c r="J78" i="16" s="1"/>
  <c r="J82" i="16" a="1"/>
  <c r="J82" i="16" s="1"/>
  <c r="J86" i="16" a="1"/>
  <c r="J86" i="16" s="1"/>
  <c r="J90" i="16" a="1"/>
  <c r="J90" i="16" s="1"/>
  <c r="J94" i="16" a="1"/>
  <c r="J94" i="16" s="1"/>
  <c r="J98" i="16" a="1"/>
  <c r="J98" i="16" s="1"/>
  <c r="J102" i="16" a="1"/>
  <c r="J102" i="16" s="1"/>
  <c r="J106" i="16" a="1"/>
  <c r="J106" i="16" s="1"/>
  <c r="J110" i="16" a="1"/>
  <c r="J110" i="16" s="1"/>
  <c r="J114" i="16" a="1"/>
  <c r="J114" i="16" s="1"/>
  <c r="J118" i="16" a="1"/>
  <c r="J118" i="16" s="1"/>
  <c r="J122" i="16" a="1"/>
  <c r="J122" i="16" s="1"/>
  <c r="J126" i="16" a="1"/>
  <c r="J126" i="16" s="1"/>
  <c r="J130" i="16" a="1"/>
  <c r="J130" i="16" s="1"/>
  <c r="J134" i="16" a="1"/>
  <c r="J134" i="16" s="1"/>
  <c r="J138" i="16" a="1"/>
  <c r="J138" i="16" s="1"/>
  <c r="J142" i="16" a="1"/>
  <c r="J142" i="16" s="1"/>
  <c r="J146" i="16" a="1"/>
  <c r="J146" i="16" s="1"/>
  <c r="J150" i="16" a="1"/>
  <c r="J150" i="16" s="1"/>
  <c r="J154" i="16" a="1"/>
  <c r="J154" i="16" s="1"/>
  <c r="J158" i="16" a="1"/>
  <c r="J158" i="16" s="1"/>
  <c r="J162" i="16" a="1"/>
  <c r="J162" i="16" s="1"/>
  <c r="J166" i="16" a="1"/>
  <c r="J166" i="16" s="1"/>
  <c r="J170" i="16" a="1"/>
  <c r="J170" i="16" s="1"/>
  <c r="J174" i="16" a="1"/>
  <c r="J174" i="16" s="1"/>
  <c r="J178" i="16" a="1"/>
  <c r="J178" i="16" s="1"/>
  <c r="J182" i="16" a="1"/>
  <c r="J182" i="16" s="1"/>
  <c r="J186" i="16" a="1"/>
  <c r="J186" i="16" s="1"/>
  <c r="J190" i="16" a="1"/>
  <c r="J190" i="16" s="1"/>
  <c r="J194" i="16" a="1"/>
  <c r="J194" i="16" s="1"/>
  <c r="J198" i="16" a="1"/>
  <c r="J198" i="16" s="1"/>
  <c r="J202" i="16" a="1"/>
  <c r="J202" i="16" s="1"/>
  <c r="J206" i="16" a="1"/>
  <c r="J206" i="16" s="1"/>
  <c r="J210" i="16" a="1"/>
  <c r="J210" i="16" s="1"/>
  <c r="J214" i="16" a="1"/>
  <c r="J214" i="16" s="1"/>
  <c r="J218" i="16" a="1"/>
  <c r="J218" i="16" s="1"/>
  <c r="J222" i="16" a="1"/>
  <c r="J222" i="16" s="1"/>
  <c r="J226" i="16" a="1"/>
  <c r="J226" i="16" s="1"/>
  <c r="J230" i="16" a="1"/>
  <c r="J230" i="16" s="1"/>
  <c r="J234" i="16" a="1"/>
  <c r="J234" i="16" s="1"/>
  <c r="J238" i="16" a="1"/>
  <c r="J238" i="16" s="1"/>
  <c r="J242" i="16" a="1"/>
  <c r="J242" i="16" s="1"/>
  <c r="J246" i="16" a="1"/>
  <c r="J246" i="16" s="1"/>
  <c r="J250" i="16" a="1"/>
  <c r="J250" i="16" s="1"/>
  <c r="J254" i="16" a="1"/>
  <c r="J254" i="16" s="1"/>
  <c r="J258" i="16" a="1"/>
  <c r="J258" i="16" s="1"/>
  <c r="J262" i="16" a="1"/>
  <c r="J262" i="16" s="1"/>
  <c r="J266" i="16" a="1"/>
  <c r="J266" i="16" s="1"/>
  <c r="J270" i="16" a="1"/>
  <c r="J270" i="16" s="1"/>
  <c r="J274" i="16" a="1"/>
  <c r="J274" i="16" s="1"/>
  <c r="J278" i="16" a="1"/>
  <c r="J278" i="16" s="1"/>
  <c r="J282" i="16" a="1"/>
  <c r="J282" i="16" s="1"/>
  <c r="J286" i="16" a="1"/>
  <c r="J286" i="16" s="1"/>
  <c r="J290" i="16" a="1"/>
  <c r="J290" i="16" s="1"/>
  <c r="J294" i="16" a="1"/>
  <c r="J294" i="16" s="1"/>
  <c r="J298" i="16" a="1"/>
  <c r="J298" i="16" s="1"/>
  <c r="J302" i="16" a="1"/>
  <c r="J302" i="16" s="1"/>
  <c r="J306" i="16" a="1"/>
  <c r="J306" i="16" s="1"/>
  <c r="J310" i="16" a="1"/>
  <c r="J310" i="16" s="1"/>
  <c r="J33" i="16" a="1"/>
  <c r="J33" i="16" s="1"/>
  <c r="J49" i="16" a="1"/>
  <c r="J49" i="16" s="1"/>
  <c r="J57" i="16" a="1"/>
  <c r="J57" i="16" s="1"/>
  <c r="J73" i="16" a="1"/>
  <c r="J73" i="16" s="1"/>
  <c r="J3" i="16" a="1"/>
  <c r="J3" i="16" s="1"/>
  <c r="J7" i="16" a="1"/>
  <c r="J7" i="16" s="1"/>
  <c r="J11" i="16" a="1"/>
  <c r="J11" i="16" s="1"/>
  <c r="J15" i="16" a="1"/>
  <c r="J15" i="16" s="1"/>
  <c r="J19" i="16" a="1"/>
  <c r="J19" i="16" s="1"/>
  <c r="J23" i="16" a="1"/>
  <c r="J23" i="16" s="1"/>
  <c r="J27" i="16" a="1"/>
  <c r="J27" i="16" s="1"/>
  <c r="J31" i="16" a="1"/>
  <c r="J31" i="16" s="1"/>
  <c r="J35" i="16" a="1"/>
  <c r="J35" i="16" s="1"/>
  <c r="J39" i="16" a="1"/>
  <c r="J39" i="16" s="1"/>
  <c r="J43" i="16" a="1"/>
  <c r="J43" i="16" s="1"/>
  <c r="J47" i="16" a="1"/>
  <c r="J47" i="16" s="1"/>
  <c r="J51" i="16" a="1"/>
  <c r="J51" i="16" s="1"/>
  <c r="J55" i="16" a="1"/>
  <c r="J55" i="16" s="1"/>
  <c r="J59" i="16" a="1"/>
  <c r="J59" i="16" s="1"/>
  <c r="J63" i="16" a="1"/>
  <c r="J63" i="16" s="1"/>
  <c r="J67" i="16" a="1"/>
  <c r="J67" i="16" s="1"/>
  <c r="J71" i="16" a="1"/>
  <c r="J71" i="16" s="1"/>
  <c r="J75" i="16" a="1"/>
  <c r="J75" i="16" s="1"/>
  <c r="J79" i="16" a="1"/>
  <c r="J79" i="16" s="1"/>
  <c r="J83" i="16" a="1"/>
  <c r="J83" i="16" s="1"/>
  <c r="J87" i="16" a="1"/>
  <c r="J87" i="16" s="1"/>
  <c r="J91" i="16" a="1"/>
  <c r="J91" i="16" s="1"/>
  <c r="J95" i="16" a="1"/>
  <c r="J95" i="16" s="1"/>
  <c r="J99" i="16" a="1"/>
  <c r="J99" i="16" s="1"/>
  <c r="J103" i="16" a="1"/>
  <c r="J103" i="16" s="1"/>
  <c r="J107" i="16" a="1"/>
  <c r="J107" i="16" s="1"/>
  <c r="J111" i="16" a="1"/>
  <c r="J111" i="16" s="1"/>
  <c r="J115" i="16" a="1"/>
  <c r="J115" i="16" s="1"/>
  <c r="J119" i="16" a="1"/>
  <c r="J119" i="16" s="1"/>
  <c r="J123" i="16" a="1"/>
  <c r="J123" i="16" s="1"/>
  <c r="J127" i="16" a="1"/>
  <c r="J127" i="16" s="1"/>
  <c r="J131" i="16" a="1"/>
  <c r="J131" i="16" s="1"/>
  <c r="J135" i="16" a="1"/>
  <c r="J135" i="16" s="1"/>
  <c r="J139" i="16" a="1"/>
  <c r="J139" i="16" s="1"/>
  <c r="J143" i="16" a="1"/>
  <c r="J143" i="16" s="1"/>
  <c r="J147" i="16" a="1"/>
  <c r="J147" i="16" s="1"/>
  <c r="J151" i="16" a="1"/>
  <c r="J151" i="16" s="1"/>
  <c r="J155" i="16" a="1"/>
  <c r="J155" i="16" s="1"/>
  <c r="J159" i="16" a="1"/>
  <c r="J159" i="16" s="1"/>
  <c r="J163" i="16" a="1"/>
  <c r="J163" i="16" s="1"/>
  <c r="J167" i="16" a="1"/>
  <c r="J167" i="16" s="1"/>
  <c r="J171" i="16" a="1"/>
  <c r="J171" i="16" s="1"/>
  <c r="J175" i="16" a="1"/>
  <c r="J175" i="16" s="1"/>
  <c r="J179" i="16" a="1"/>
  <c r="J179" i="16" s="1"/>
  <c r="J183" i="16" a="1"/>
  <c r="J183" i="16" s="1"/>
  <c r="J187" i="16" a="1"/>
  <c r="J187" i="16" s="1"/>
  <c r="J191" i="16" a="1"/>
  <c r="J191" i="16" s="1"/>
  <c r="J195" i="16" a="1"/>
  <c r="J195" i="16" s="1"/>
  <c r="J199" i="16" a="1"/>
  <c r="J199" i="16" s="1"/>
  <c r="J203" i="16" a="1"/>
  <c r="J203" i="16" s="1"/>
  <c r="J207" i="16" a="1"/>
  <c r="J207" i="16" s="1"/>
  <c r="J211" i="16" a="1"/>
  <c r="J211" i="16" s="1"/>
  <c r="J215" i="16" a="1"/>
  <c r="J215" i="16" s="1"/>
  <c r="J219" i="16" a="1"/>
  <c r="J219" i="16" s="1"/>
  <c r="J223" i="16" a="1"/>
  <c r="J223" i="16" s="1"/>
  <c r="J227" i="16" a="1"/>
  <c r="J227" i="16" s="1"/>
  <c r="J231" i="16" a="1"/>
  <c r="J231" i="16" s="1"/>
  <c r="J235" i="16" a="1"/>
  <c r="J235" i="16" s="1"/>
  <c r="J239" i="16" a="1"/>
  <c r="J239" i="16" s="1"/>
  <c r="J243" i="16" a="1"/>
  <c r="J243" i="16" s="1"/>
  <c r="J247" i="16" a="1"/>
  <c r="J247" i="16" s="1"/>
  <c r="J251" i="16" a="1"/>
  <c r="J251" i="16" s="1"/>
  <c r="J255" i="16" a="1"/>
  <c r="J255" i="16" s="1"/>
  <c r="J259" i="16" a="1"/>
  <c r="J259" i="16" s="1"/>
  <c r="J263" i="16" a="1"/>
  <c r="J263" i="16" s="1"/>
  <c r="J267" i="16" a="1"/>
  <c r="J267" i="16" s="1"/>
  <c r="J271" i="16" a="1"/>
  <c r="J271" i="16" s="1"/>
  <c r="J275" i="16" a="1"/>
  <c r="J275" i="16" s="1"/>
  <c r="J279" i="16" a="1"/>
  <c r="J279" i="16" s="1"/>
  <c r="J283" i="16" a="1"/>
  <c r="J283" i="16" s="1"/>
  <c r="J287" i="16" a="1"/>
  <c r="J287" i="16" s="1"/>
  <c r="J291" i="16" a="1"/>
  <c r="J291" i="16" s="1"/>
  <c r="J295" i="16" a="1"/>
  <c r="J295" i="16" s="1"/>
  <c r="J299" i="16" a="1"/>
  <c r="J299" i="16" s="1"/>
  <c r="J303" i="16" a="1"/>
  <c r="J303" i="16" s="1"/>
  <c r="J307" i="16" a="1"/>
  <c r="J307" i="16" s="1"/>
  <c r="J311" i="16" a="1"/>
  <c r="J311" i="16" s="1"/>
  <c r="J284" i="16" a="1"/>
  <c r="J284" i="16" s="1"/>
  <c r="J292" i="16" a="1"/>
  <c r="J292" i="16" s="1"/>
  <c r="J296" i="16" a="1"/>
  <c r="J296" i="16" s="1"/>
  <c r="J304" i="16" a="1"/>
  <c r="J304" i="16" s="1"/>
  <c r="J45" i="16" a="1"/>
  <c r="J45" i="16" s="1"/>
  <c r="J65" i="16" a="1"/>
  <c r="J65" i="16" s="1"/>
  <c r="J4" i="16" a="1"/>
  <c r="J4" i="16" s="1"/>
  <c r="J8" i="16" a="1"/>
  <c r="J8" i="16" s="1"/>
  <c r="J12" i="16" a="1"/>
  <c r="J12" i="16" s="1"/>
  <c r="J16" i="16" a="1"/>
  <c r="J16" i="16" s="1"/>
  <c r="J20" i="16" a="1"/>
  <c r="J20" i="16" s="1"/>
  <c r="J24" i="16" a="1"/>
  <c r="J24" i="16" s="1"/>
  <c r="J28" i="16" a="1"/>
  <c r="J28" i="16" s="1"/>
  <c r="J32" i="16" a="1"/>
  <c r="J32" i="16" s="1"/>
  <c r="J36" i="16" a="1"/>
  <c r="J36" i="16" s="1"/>
  <c r="J40" i="16" a="1"/>
  <c r="J40" i="16" s="1"/>
  <c r="J44" i="16" a="1"/>
  <c r="J44" i="16" s="1"/>
  <c r="J48" i="16" a="1"/>
  <c r="J48" i="16" s="1"/>
  <c r="J52" i="16" a="1"/>
  <c r="J52" i="16" s="1"/>
  <c r="J56" i="16" a="1"/>
  <c r="J56" i="16" s="1"/>
  <c r="J60" i="16" a="1"/>
  <c r="J60" i="16" s="1"/>
  <c r="J64" i="16" a="1"/>
  <c r="J64" i="16" s="1"/>
  <c r="J68" i="16" a="1"/>
  <c r="J68" i="16" s="1"/>
  <c r="J72" i="16" a="1"/>
  <c r="J72" i="16" s="1"/>
  <c r="J76" i="16" a="1"/>
  <c r="J76" i="16" s="1"/>
  <c r="J80" i="16" a="1"/>
  <c r="J80" i="16" s="1"/>
  <c r="J84" i="16" a="1"/>
  <c r="J84" i="16" s="1"/>
  <c r="J88" i="16" a="1"/>
  <c r="J88" i="16" s="1"/>
  <c r="J92" i="16" a="1"/>
  <c r="J92" i="16" s="1"/>
  <c r="J96" i="16" a="1"/>
  <c r="J96" i="16" s="1"/>
  <c r="J100" i="16" a="1"/>
  <c r="J100" i="16" s="1"/>
  <c r="J104" i="16" a="1"/>
  <c r="J104" i="16" s="1"/>
  <c r="J108" i="16" a="1"/>
  <c r="J108" i="16" s="1"/>
  <c r="J112" i="16" a="1"/>
  <c r="J112" i="16" s="1"/>
  <c r="J116" i="16" a="1"/>
  <c r="J116" i="16" s="1"/>
  <c r="J120" i="16" a="1"/>
  <c r="J120" i="16" s="1"/>
  <c r="J124" i="16" a="1"/>
  <c r="J124" i="16" s="1"/>
  <c r="J128" i="16" a="1"/>
  <c r="J128" i="16" s="1"/>
  <c r="J132" i="16" a="1"/>
  <c r="J132" i="16" s="1"/>
  <c r="J136" i="16" a="1"/>
  <c r="J136" i="16" s="1"/>
  <c r="J140" i="16" a="1"/>
  <c r="J140" i="16" s="1"/>
  <c r="J144" i="16" a="1"/>
  <c r="J144" i="16" s="1"/>
  <c r="J148" i="16" a="1"/>
  <c r="J148" i="16" s="1"/>
  <c r="J152" i="16" a="1"/>
  <c r="J152" i="16" s="1"/>
  <c r="J156" i="16" a="1"/>
  <c r="J156" i="16" s="1"/>
  <c r="J160" i="16" a="1"/>
  <c r="J160" i="16" s="1"/>
  <c r="J164" i="16" a="1"/>
  <c r="J164" i="16" s="1"/>
  <c r="J168" i="16" a="1"/>
  <c r="J168" i="16" s="1"/>
  <c r="J172" i="16" a="1"/>
  <c r="J172" i="16" s="1"/>
  <c r="J176" i="16" a="1"/>
  <c r="J176" i="16" s="1"/>
  <c r="J180" i="16" a="1"/>
  <c r="J180" i="16" s="1"/>
  <c r="J184" i="16" a="1"/>
  <c r="J184" i="16" s="1"/>
  <c r="J188" i="16" a="1"/>
  <c r="J188" i="16" s="1"/>
  <c r="J192" i="16" a="1"/>
  <c r="J192" i="16" s="1"/>
  <c r="J196" i="16" a="1"/>
  <c r="J196" i="16" s="1"/>
  <c r="J200" i="16" a="1"/>
  <c r="J200" i="16" s="1"/>
  <c r="J204" i="16" a="1"/>
  <c r="J204" i="16" s="1"/>
  <c r="J208" i="16" a="1"/>
  <c r="J208" i="16" s="1"/>
  <c r="J212" i="16" a="1"/>
  <c r="J212" i="16" s="1"/>
  <c r="J216" i="16" a="1"/>
  <c r="J216" i="16" s="1"/>
  <c r="J220" i="16" a="1"/>
  <c r="J220" i="16" s="1"/>
  <c r="J224" i="16" a="1"/>
  <c r="J224" i="16" s="1"/>
  <c r="J228" i="16" a="1"/>
  <c r="J228" i="16" s="1"/>
  <c r="J232" i="16" a="1"/>
  <c r="J232" i="16" s="1"/>
  <c r="J236" i="16" a="1"/>
  <c r="J236" i="16" s="1"/>
  <c r="J240" i="16" a="1"/>
  <c r="J240" i="16" s="1"/>
  <c r="J244" i="16" a="1"/>
  <c r="J244" i="16" s="1"/>
  <c r="J248" i="16" a="1"/>
  <c r="J248" i="16" s="1"/>
  <c r="J252" i="16" a="1"/>
  <c r="J252" i="16" s="1"/>
  <c r="J256" i="16" a="1"/>
  <c r="J256" i="16" s="1"/>
  <c r="J260" i="16" a="1"/>
  <c r="J260" i="16" s="1"/>
  <c r="J264" i="16" a="1"/>
  <c r="J264" i="16" s="1"/>
  <c r="J268" i="16" a="1"/>
  <c r="J268" i="16" s="1"/>
  <c r="J272" i="16" a="1"/>
  <c r="J272" i="16" s="1"/>
  <c r="J276" i="16" a="1"/>
  <c r="J276" i="16" s="1"/>
  <c r="J280" i="16" a="1"/>
  <c r="J280" i="16" s="1"/>
  <c r="J288" i="16" a="1"/>
  <c r="J288" i="16" s="1"/>
  <c r="J300" i="16" a="1"/>
  <c r="J300" i="16" s="1"/>
  <c r="J308" i="16" a="1"/>
  <c r="J308" i="16" s="1"/>
  <c r="J29" i="16" a="1"/>
  <c r="J29" i="16" s="1"/>
  <c r="J41" i="16" a="1"/>
  <c r="J41" i="16" s="1"/>
  <c r="J61" i="16" a="1"/>
  <c r="J61" i="16" s="1"/>
  <c r="J77" i="16" a="1"/>
  <c r="J77" i="16" s="1"/>
  <c r="J5" i="16" a="1"/>
  <c r="J5" i="16" s="1"/>
  <c r="J9" i="16" a="1"/>
  <c r="J9" i="16" s="1"/>
  <c r="J13" i="16" a="1"/>
  <c r="J13" i="16" s="1"/>
  <c r="J17" i="16" a="1"/>
  <c r="J17" i="16" s="1"/>
  <c r="J21" i="16" a="1"/>
  <c r="J21" i="16" s="1"/>
  <c r="J25" i="16" a="1"/>
  <c r="J25" i="16" s="1"/>
  <c r="J37" i="16" a="1"/>
  <c r="J37" i="16" s="1"/>
  <c r="J53" i="16" a="1"/>
  <c r="J53" i="16" s="1"/>
  <c r="J69" i="16" a="1"/>
  <c r="J69" i="16" s="1"/>
  <c r="J81" i="16" a="1"/>
  <c r="J81" i="16" s="1"/>
  <c r="J97" i="16" a="1"/>
  <c r="J97" i="16" s="1"/>
  <c r="J113" i="16" a="1"/>
  <c r="J113" i="16" s="1"/>
  <c r="J129" i="16" a="1"/>
  <c r="J129" i="16" s="1"/>
  <c r="J145" i="16" a="1"/>
  <c r="J145" i="16" s="1"/>
  <c r="J161" i="16" a="1"/>
  <c r="J161" i="16" s="1"/>
  <c r="J177" i="16" a="1"/>
  <c r="J177" i="16" s="1"/>
  <c r="J193" i="16" a="1"/>
  <c r="J193" i="16" s="1"/>
  <c r="J209" i="16" a="1"/>
  <c r="J209" i="16" s="1"/>
  <c r="J225" i="16" a="1"/>
  <c r="J225" i="16" s="1"/>
  <c r="J241" i="16" a="1"/>
  <c r="J241" i="16" s="1"/>
  <c r="J257" i="16" a="1"/>
  <c r="J257" i="16" s="1"/>
  <c r="J273" i="16" a="1"/>
  <c r="J273" i="16" s="1"/>
  <c r="J289" i="16" a="1"/>
  <c r="J289" i="16" s="1"/>
  <c r="J85" i="16" a="1"/>
  <c r="J85" i="16" s="1"/>
  <c r="J101" i="16" a="1"/>
  <c r="J101" i="16" s="1"/>
  <c r="J117" i="16" a="1"/>
  <c r="J117" i="16" s="1"/>
  <c r="J133" i="16" a="1"/>
  <c r="J133" i="16" s="1"/>
  <c r="J149" i="16" a="1"/>
  <c r="J149" i="16" s="1"/>
  <c r="J165" i="16" a="1"/>
  <c r="J165" i="16" s="1"/>
  <c r="J181" i="16" a="1"/>
  <c r="J181" i="16" s="1"/>
  <c r="J197" i="16" a="1"/>
  <c r="J197" i="16" s="1"/>
  <c r="J213" i="16" a="1"/>
  <c r="J213" i="16" s="1"/>
  <c r="J229" i="16" a="1"/>
  <c r="J229" i="16" s="1"/>
  <c r="J245" i="16" a="1"/>
  <c r="J245" i="16" s="1"/>
  <c r="J261" i="16" a="1"/>
  <c r="J261" i="16" s="1"/>
  <c r="J277" i="16" a="1"/>
  <c r="J277" i="16" s="1"/>
  <c r="J293" i="16" a="1"/>
  <c r="J293" i="16" s="1"/>
  <c r="J309" i="16" a="1"/>
  <c r="J309" i="16" s="1"/>
  <c r="J89" i="16" a="1"/>
  <c r="J89" i="16" s="1"/>
  <c r="J105" i="16" a="1"/>
  <c r="J105" i="16" s="1"/>
  <c r="J121" i="16" a="1"/>
  <c r="J121" i="16" s="1"/>
  <c r="J137" i="16" a="1"/>
  <c r="J137" i="16" s="1"/>
  <c r="J153" i="16" a="1"/>
  <c r="J153" i="16" s="1"/>
  <c r="J169" i="16" a="1"/>
  <c r="J169" i="16" s="1"/>
  <c r="J185" i="16" a="1"/>
  <c r="J185" i="16" s="1"/>
  <c r="J201" i="16" a="1"/>
  <c r="J201" i="16" s="1"/>
  <c r="J217" i="16" a="1"/>
  <c r="J217" i="16" s="1"/>
  <c r="J233" i="16" a="1"/>
  <c r="J233" i="16" s="1"/>
  <c r="J249" i="16" a="1"/>
  <c r="J249" i="16" s="1"/>
  <c r="J265" i="16" a="1"/>
  <c r="J265" i="16" s="1"/>
  <c r="J281" i="16" a="1"/>
  <c r="J281" i="16" s="1"/>
  <c r="J297" i="16" a="1"/>
  <c r="J297" i="16" s="1"/>
  <c r="J93" i="16" a="1"/>
  <c r="J93" i="16" s="1"/>
  <c r="J109" i="16" a="1"/>
  <c r="J109" i="16" s="1"/>
  <c r="J125" i="16" a="1"/>
  <c r="J125" i="16" s="1"/>
  <c r="J141" i="16" a="1"/>
  <c r="J141" i="16" s="1"/>
  <c r="J157" i="16" a="1"/>
  <c r="J157" i="16" s="1"/>
  <c r="J173" i="16" a="1"/>
  <c r="J173" i="16" s="1"/>
  <c r="J189" i="16" a="1"/>
  <c r="J189" i="16" s="1"/>
  <c r="J205" i="16" a="1"/>
  <c r="J205" i="16" s="1"/>
  <c r="J221" i="16" a="1"/>
  <c r="J221" i="16" s="1"/>
  <c r="J237" i="16" a="1"/>
  <c r="J237" i="16" s="1"/>
  <c r="J253" i="16" a="1"/>
  <c r="J253" i="16" s="1"/>
  <c r="J269" i="16" a="1"/>
  <c r="J269" i="16" s="1"/>
  <c r="J285" i="16" a="1"/>
  <c r="J285" i="16" s="1"/>
  <c r="J301" i="16" a="1"/>
  <c r="J301" i="16" s="1"/>
  <c r="J305" i="16" a="1"/>
  <c r="J305" i="16" s="1"/>
  <c r="F344" i="17"/>
  <c r="G344" i="17" s="1"/>
  <c r="F345" i="17"/>
  <c r="G345" i="17" s="1"/>
  <c r="F350" i="17"/>
  <c r="G350" i="17" s="1"/>
  <c r="F351" i="17"/>
  <c r="G351" i="17" s="1"/>
  <c r="F66" i="17"/>
  <c r="G66" i="17" s="1"/>
  <c r="G114" i="17"/>
  <c r="G231" i="17"/>
  <c r="F209" i="17"/>
  <c r="G209" i="17" s="1"/>
  <c r="G36" i="17"/>
  <c r="F28" i="14" s="1"/>
  <c r="G28" i="14" s="1"/>
  <c r="G197" i="17"/>
  <c r="G167" i="17"/>
  <c r="G386" i="17"/>
  <c r="G359" i="17"/>
  <c r="G281" i="17"/>
  <c r="F119" i="14" s="1"/>
  <c r="G119" i="14" s="1"/>
  <c r="G460" i="17"/>
  <c r="F155" i="14" s="1"/>
  <c r="G155" i="14" s="1"/>
  <c r="G238" i="17"/>
  <c r="G141" i="17"/>
  <c r="G129" i="17"/>
  <c r="G101" i="17"/>
  <c r="F69" i="14" s="1"/>
  <c r="G69" i="14" s="1"/>
  <c r="G97" i="17"/>
  <c r="G80" i="17"/>
  <c r="G15" i="17"/>
  <c r="G415" i="17"/>
  <c r="G411" i="17"/>
  <c r="G363" i="17"/>
  <c r="G337" i="17"/>
  <c r="F138" i="14" s="1"/>
  <c r="G138" i="14" s="1"/>
  <c r="G321" i="17"/>
  <c r="G77" i="17"/>
  <c r="G64" i="17"/>
  <c r="G160" i="17"/>
  <c r="G296" i="17"/>
  <c r="G320" i="17"/>
  <c r="F484" i="17"/>
  <c r="G484" i="17" s="1"/>
  <c r="F316" i="17"/>
  <c r="G316" i="17" s="1"/>
  <c r="G29" i="17"/>
  <c r="F53" i="17"/>
  <c r="G53" i="17" s="1"/>
  <c r="F24" i="17"/>
  <c r="G24" i="17" s="1"/>
  <c r="G75" i="17"/>
  <c r="G252" i="17"/>
  <c r="F144" i="17"/>
  <c r="G144" i="17" s="1"/>
  <c r="F112" i="17"/>
  <c r="G112" i="17" s="1"/>
  <c r="F56" i="17"/>
  <c r="G56" i="17" s="1"/>
  <c r="F31" i="17"/>
  <c r="G31" i="17" s="1"/>
  <c r="G2" i="17"/>
  <c r="G116" i="17"/>
  <c r="F145" i="17"/>
  <c r="G145" i="17" s="1"/>
  <c r="F93" i="14" s="1"/>
  <c r="G93" i="14" s="1"/>
  <c r="F108" i="17"/>
  <c r="G108" i="17" s="1"/>
  <c r="F83" i="17"/>
  <c r="G83" i="17" s="1"/>
  <c r="F68" i="17"/>
  <c r="G68" i="17" s="1"/>
  <c r="F63" i="17"/>
  <c r="G63" i="17" s="1"/>
  <c r="F46" i="14" s="1"/>
  <c r="G46" i="14" s="1"/>
  <c r="G13" i="17"/>
  <c r="G76" i="17"/>
  <c r="F94" i="17"/>
  <c r="G94" i="17" s="1"/>
  <c r="F62" i="14" s="1"/>
  <c r="G62" i="14" s="1"/>
  <c r="F72" i="17"/>
  <c r="G72" i="17" s="1"/>
  <c r="F55" i="17"/>
  <c r="G55" i="17" s="1"/>
  <c r="F43" i="17"/>
  <c r="G43" i="17" s="1"/>
  <c r="F22" i="17"/>
  <c r="G22" i="17" s="1"/>
  <c r="F486" i="17"/>
  <c r="G486" i="17" s="1"/>
  <c r="G199" i="17"/>
  <c r="G328" i="17"/>
  <c r="G40" i="17"/>
  <c r="F485" i="17"/>
  <c r="G485" i="17" s="1"/>
  <c r="G25" i="17"/>
  <c r="F10" i="17"/>
  <c r="G10" i="17" s="1"/>
  <c r="G52" i="17"/>
  <c r="G98" i="17"/>
  <c r="F66" i="14" s="1"/>
  <c r="G66" i="14" s="1"/>
  <c r="G14" i="17"/>
  <c r="F237" i="17"/>
  <c r="G237" i="17" s="1"/>
  <c r="G480" i="17"/>
  <c r="G445" i="17"/>
  <c r="G419" i="17"/>
  <c r="G343" i="17"/>
  <c r="G475" i="17"/>
  <c r="G471" i="17"/>
  <c r="G459" i="17"/>
  <c r="G414" i="17"/>
  <c r="G358" i="17"/>
  <c r="G336" i="17"/>
  <c r="G308" i="17"/>
  <c r="G200" i="17"/>
  <c r="G166" i="17"/>
  <c r="G163" i="17"/>
  <c r="G47" i="17"/>
  <c r="F35" i="14" s="1"/>
  <c r="G35" i="14" s="1"/>
  <c r="G305" i="17"/>
  <c r="F130" i="14" s="1"/>
  <c r="G130" i="14" s="1"/>
  <c r="G482" i="17"/>
  <c r="G478" i="17"/>
  <c r="F159" i="14" s="1"/>
  <c r="G159" i="14" s="1"/>
  <c r="G474" i="17"/>
  <c r="G466" i="17"/>
  <c r="G447" i="17"/>
  <c r="G434" i="17"/>
  <c r="G428" i="17"/>
  <c r="G421" i="17"/>
  <c r="G417" i="17"/>
  <c r="G388" i="17"/>
  <c r="F148" i="14" s="1"/>
  <c r="G148" i="14" s="1"/>
  <c r="G335" i="17"/>
  <c r="G323" i="17"/>
  <c r="F135" i="14" s="1"/>
  <c r="G135" i="14" s="1"/>
  <c r="G319" i="17"/>
  <c r="G315" i="17"/>
  <c r="G291" i="17"/>
  <c r="G203" i="17"/>
  <c r="G165" i="17"/>
  <c r="G155" i="17"/>
  <c r="G143" i="17"/>
  <c r="G139" i="17"/>
  <c r="G136" i="17"/>
  <c r="F88" i="14" s="1"/>
  <c r="G88" i="14" s="1"/>
  <c r="G128" i="17"/>
  <c r="F83" i="14" s="1"/>
  <c r="G83" i="14" s="1"/>
  <c r="G79" i="17"/>
  <c r="G71" i="17"/>
  <c r="F52" i="14" s="1"/>
  <c r="G52" i="14" s="1"/>
  <c r="G42" i="17"/>
  <c r="F34" i="14" s="1"/>
  <c r="G34" i="14" s="1"/>
  <c r="G20" i="17"/>
  <c r="G273" i="17"/>
  <c r="G481" i="17"/>
  <c r="G433" i="17"/>
  <c r="G427" i="17"/>
  <c r="G423" i="17"/>
  <c r="G412" i="17"/>
  <c r="G399" i="17"/>
  <c r="F153" i="14" s="1"/>
  <c r="G153" i="14" s="1"/>
  <c r="G364" i="17"/>
  <c r="G352" i="17"/>
  <c r="G334" i="17"/>
  <c r="G318" i="17"/>
  <c r="G310" i="17"/>
  <c r="G306" i="17"/>
  <c r="G278" i="17"/>
  <c r="G274" i="17"/>
  <c r="G216" i="17"/>
  <c r="G206" i="17"/>
  <c r="G164" i="17"/>
  <c r="G161" i="17"/>
  <c r="G157" i="17"/>
  <c r="G150" i="17"/>
  <c r="G146" i="17"/>
  <c r="F94" i="14" s="1"/>
  <c r="G94" i="14" s="1"/>
  <c r="G142" i="17"/>
  <c r="G135" i="17"/>
  <c r="G122" i="17"/>
  <c r="F81" i="14" s="1"/>
  <c r="G81" i="14" s="1"/>
  <c r="G107" i="17"/>
  <c r="G82" i="17"/>
  <c r="G78" i="17"/>
  <c r="F54" i="14" s="1"/>
  <c r="G54" i="14" s="1"/>
  <c r="G74" i="17"/>
  <c r="G57" i="17"/>
  <c r="F40" i="14" s="1"/>
  <c r="G40" i="14" s="1"/>
  <c r="G198" i="17"/>
  <c r="F476" i="17"/>
  <c r="G476" i="17" s="1"/>
  <c r="G301" i="17"/>
  <c r="G309" i="17"/>
  <c r="F132" i="14" s="1"/>
  <c r="G132" i="14" s="1"/>
  <c r="F311" i="17"/>
  <c r="G311" i="17" s="1"/>
  <c r="F243" i="17"/>
  <c r="G243" i="17" s="1"/>
  <c r="G100" i="17"/>
  <c r="G123" i="17"/>
  <c r="F62" i="17"/>
  <c r="G62" i="17" s="1"/>
  <c r="F45" i="14" s="1"/>
  <c r="G45" i="14" s="1"/>
  <c r="F67" i="17"/>
  <c r="G67" i="17" s="1"/>
  <c r="F48" i="14" s="1"/>
  <c r="G48" i="14" s="1"/>
  <c r="F87" i="17"/>
  <c r="G87" i="17" s="1"/>
  <c r="F50" i="17"/>
  <c r="G50" i="17" s="1"/>
  <c r="G58" i="17"/>
  <c r="G115" i="17"/>
  <c r="F392" i="17"/>
  <c r="G392" i="17" s="1"/>
  <c r="F151" i="14" s="1"/>
  <c r="G151" i="14" s="1"/>
  <c r="F109" i="17"/>
  <c r="G109" i="17" s="1"/>
  <c r="F75" i="14" s="1"/>
  <c r="G75" i="14" s="1"/>
  <c r="F30" i="17"/>
  <c r="G30" i="17" s="1"/>
  <c r="F464" i="17"/>
  <c r="G464" i="17" s="1"/>
  <c r="F131" i="17"/>
  <c r="G131" i="17" s="1"/>
  <c r="F85" i="14" s="1"/>
  <c r="G85" i="14" s="1"/>
  <c r="F117" i="17"/>
  <c r="G117" i="17" s="1"/>
  <c r="F110" i="17"/>
  <c r="G110" i="17" s="1"/>
  <c r="F59" i="17"/>
  <c r="G59" i="17" s="1"/>
  <c r="F46" i="17"/>
  <c r="G46" i="17" s="1"/>
  <c r="F347" i="17"/>
  <c r="G347" i="17" s="1"/>
  <c r="F339" i="17"/>
  <c r="G339" i="17" s="1"/>
  <c r="F221" i="17"/>
  <c r="G221" i="17" s="1"/>
  <c r="F215" i="17"/>
  <c r="G215" i="17" s="1"/>
  <c r="F107" i="14" s="1"/>
  <c r="G107" i="14" s="1"/>
  <c r="F168" i="17"/>
  <c r="G168" i="17" s="1"/>
  <c r="F329" i="17"/>
  <c r="G329" i="17" s="1"/>
  <c r="F220" i="17"/>
  <c r="G220" i="17" s="1"/>
  <c r="G151" i="17"/>
  <c r="G159" i="17"/>
  <c r="G279" i="17"/>
  <c r="F60" i="17"/>
  <c r="G60" i="17" s="1"/>
  <c r="F43" i="14" s="1"/>
  <c r="G43" i="14" s="1"/>
  <c r="F435" i="17"/>
  <c r="G435" i="17" s="1"/>
  <c r="F426" i="17"/>
  <c r="G426" i="17" s="1"/>
  <c r="F391" i="17"/>
  <c r="G391" i="17" s="1"/>
  <c r="F150" i="14" s="1"/>
  <c r="G150" i="14" s="1"/>
  <c r="F263" i="17"/>
  <c r="G263" i="17" s="1"/>
  <c r="F257" i="17"/>
  <c r="G257" i="17" s="1"/>
  <c r="F253" i="17"/>
  <c r="G253" i="17" s="1"/>
  <c r="F241" i="17"/>
  <c r="G241" i="17" s="1"/>
  <c r="F229" i="17"/>
  <c r="G229" i="17" s="1"/>
  <c r="F23" i="17"/>
  <c r="G23" i="17" s="1"/>
  <c r="F45" i="17"/>
  <c r="G45" i="17" s="1"/>
  <c r="F330" i="17"/>
  <c r="G330" i="17" s="1"/>
  <c r="F93" i="17"/>
  <c r="G93" i="17" s="1"/>
  <c r="F61" i="14" s="1"/>
  <c r="G61" i="14" s="1"/>
  <c r="F463" i="17"/>
  <c r="G463" i="17" s="1"/>
  <c r="F84" i="17"/>
  <c r="G84" i="17" s="1"/>
  <c r="F58" i="14" s="1"/>
  <c r="G58" i="14" s="1"/>
  <c r="F44" i="17"/>
  <c r="G44" i="17" s="1"/>
  <c r="G149" i="17"/>
  <c r="F96" i="14" s="1"/>
  <c r="G96" i="14" s="1"/>
  <c r="G153" i="17"/>
  <c r="G133" i="17"/>
  <c r="G137" i="17"/>
  <c r="F89" i="14" s="1"/>
  <c r="G89" i="14" s="1"/>
  <c r="G307" i="17"/>
  <c r="F262" i="17"/>
  <c r="G262" i="17" s="1"/>
  <c r="F390" i="17"/>
  <c r="G390" i="17" s="1"/>
  <c r="F477" i="17"/>
  <c r="G477" i="17" s="1"/>
  <c r="F397" i="17"/>
  <c r="G397" i="17" s="1"/>
  <c r="F368" i="17"/>
  <c r="G368" i="17" s="1"/>
  <c r="F317" i="17"/>
  <c r="F312" i="17"/>
  <c r="G312" i="17" s="1"/>
  <c r="F288" i="17"/>
  <c r="G288" i="17" s="1"/>
  <c r="F284" i="17"/>
  <c r="G284" i="17" s="1"/>
  <c r="F121" i="14" s="1"/>
  <c r="G121" i="14" s="1"/>
  <c r="F239" i="17"/>
  <c r="G239" i="17" s="1"/>
  <c r="F213" i="17"/>
  <c r="G213" i="17" s="1"/>
  <c r="F208" i="17"/>
  <c r="G208" i="17" s="1"/>
  <c r="F204" i="17"/>
  <c r="G204" i="17" s="1"/>
  <c r="F201" i="17"/>
  <c r="G201" i="17" s="1"/>
  <c r="F172" i="17"/>
  <c r="G172" i="17" s="1"/>
  <c r="F54" i="17"/>
  <c r="G54" i="17" s="1"/>
  <c r="F49" i="17"/>
  <c r="G49" i="17" s="1"/>
  <c r="G48" i="17"/>
  <c r="F36" i="14" s="1"/>
  <c r="G36" i="14" s="1"/>
  <c r="G85" i="17"/>
  <c r="G81" i="17"/>
  <c r="F121" i="17"/>
  <c r="G121" i="17" s="1"/>
  <c r="F80" i="14" s="1"/>
  <c r="G80" i="14" s="1"/>
  <c r="F120" i="17"/>
  <c r="G120" i="17" s="1"/>
  <c r="F286" i="17"/>
  <c r="G286" i="17" s="1"/>
  <c r="F285" i="17"/>
  <c r="G285" i="17" s="1"/>
  <c r="F169" i="17"/>
  <c r="G169" i="17" s="1"/>
  <c r="F170" i="17"/>
  <c r="G170" i="17" s="1"/>
  <c r="F101" i="14" s="1"/>
  <c r="G101" i="14" s="1"/>
  <c r="F39" i="17"/>
  <c r="G39" i="17" s="1"/>
  <c r="F38" i="17"/>
  <c r="G38" i="17" s="1"/>
  <c r="F37" i="17"/>
  <c r="G37" i="17" s="1"/>
  <c r="F32" i="17"/>
  <c r="G32" i="17" s="1"/>
  <c r="F35" i="17"/>
  <c r="G35" i="17" s="1"/>
  <c r="F34" i="17"/>
  <c r="G34" i="17" s="1"/>
  <c r="F26" i="17"/>
  <c r="G26" i="17" s="1"/>
  <c r="F22" i="14" s="1"/>
  <c r="G22" i="14" s="1"/>
  <c r="F28" i="17"/>
  <c r="G28" i="17" s="1"/>
  <c r="F27" i="17"/>
  <c r="G27" i="17" s="1"/>
  <c r="F23" i="14" s="1"/>
  <c r="G23" i="14" s="1"/>
  <c r="F294" i="17"/>
  <c r="G294" i="17" s="1"/>
  <c r="F124" i="14" s="1"/>
  <c r="G124" i="14" s="1"/>
  <c r="F295" i="17"/>
  <c r="G295" i="17" s="1"/>
  <c r="F125" i="14" s="1"/>
  <c r="G125" i="14" s="1"/>
  <c r="F270" i="17"/>
  <c r="G270" i="17" s="1"/>
  <c r="F269" i="17"/>
  <c r="G269" i="17" s="1"/>
  <c r="F264" i="17"/>
  <c r="G264" i="17" s="1"/>
  <c r="F266" i="17"/>
  <c r="G266" i="17" s="1"/>
  <c r="F224" i="17"/>
  <c r="G224" i="17" s="1"/>
  <c r="F223" i="17"/>
  <c r="G223" i="17" s="1"/>
  <c r="F211" i="17"/>
  <c r="G211" i="17" s="1"/>
  <c r="F212" i="17"/>
  <c r="G212" i="17" s="1"/>
  <c r="F182" i="17"/>
  <c r="G182" i="17" s="1"/>
  <c r="F183" i="17"/>
  <c r="G183" i="17" s="1"/>
  <c r="F147" i="17"/>
  <c r="G147" i="17" s="1"/>
  <c r="F148" i="17"/>
  <c r="G148" i="17" s="1"/>
  <c r="F95" i="14" s="1"/>
  <c r="G95" i="14" s="1"/>
  <c r="F130" i="17"/>
  <c r="G130" i="17" s="1"/>
  <c r="F84" i="14" s="1"/>
  <c r="G84" i="14" s="1"/>
  <c r="F271" i="17"/>
  <c r="G271" i="17" s="1"/>
  <c r="F458" i="17"/>
  <c r="G458" i="17" s="1"/>
  <c r="F457" i="17"/>
  <c r="G457" i="17" s="1"/>
  <c r="F407" i="17"/>
  <c r="G407" i="17" s="1"/>
  <c r="F408" i="17"/>
  <c r="G408" i="17" s="1"/>
  <c r="F384" i="17"/>
  <c r="G384" i="17" s="1"/>
  <c r="F380" i="17"/>
  <c r="G380" i="17" s="1"/>
  <c r="F385" i="17"/>
  <c r="G385" i="17" s="1"/>
  <c r="F145" i="14" s="1"/>
  <c r="G145" i="14" s="1"/>
  <c r="F381" i="17"/>
  <c r="G381" i="17" s="1"/>
  <c r="F370" i="17"/>
  <c r="G370" i="17" s="1"/>
  <c r="F372" i="17"/>
  <c r="G372" i="17" s="1"/>
  <c r="F96" i="17"/>
  <c r="G96" i="17" s="1"/>
  <c r="F95" i="17"/>
  <c r="G95" i="17" s="1"/>
  <c r="F63" i="14" s="1"/>
  <c r="G63" i="14" s="1"/>
  <c r="F89" i="17"/>
  <c r="G89" i="17" s="1"/>
  <c r="F91" i="17"/>
  <c r="G91" i="17" s="1"/>
  <c r="F90" i="17"/>
  <c r="G90" i="17" s="1"/>
  <c r="F92" i="17"/>
  <c r="G92" i="17" s="1"/>
  <c r="F60" i="14" s="1"/>
  <c r="G60" i="14" s="1"/>
  <c r="G152" i="17"/>
  <c r="G357" i="17"/>
  <c r="G361" i="17"/>
  <c r="G353" i="17"/>
  <c r="G338" i="17"/>
  <c r="G356" i="17"/>
  <c r="F483" i="17"/>
  <c r="G483" i="17" s="1"/>
  <c r="F472" i="17"/>
  <c r="G472" i="17" s="1"/>
  <c r="F467" i="17"/>
  <c r="G467" i="17" s="1"/>
  <c r="F465" i="17"/>
  <c r="G465" i="17" s="1"/>
  <c r="F376" i="17"/>
  <c r="G376" i="17" s="1"/>
  <c r="F340" i="17"/>
  <c r="G340" i="17" s="1"/>
  <c r="F331" i="17"/>
  <c r="G331" i="17" s="1"/>
  <c r="F325" i="17"/>
  <c r="G325" i="17" s="1"/>
  <c r="F297" i="17"/>
  <c r="G297" i="17" s="1"/>
  <c r="F244" i="17"/>
  <c r="G244" i="17" s="1"/>
  <c r="F106" i="17"/>
  <c r="G106" i="17" s="1"/>
  <c r="F73" i="14" s="1"/>
  <c r="G73" i="14" s="1"/>
  <c r="F70" i="17"/>
  <c r="G70" i="17" s="1"/>
  <c r="G113" i="17"/>
  <c r="F77" i="14" s="1"/>
  <c r="G77" i="14" s="1"/>
  <c r="G132" i="17"/>
  <c r="G140" i="17"/>
  <c r="F395" i="17"/>
  <c r="G395" i="17" s="1"/>
  <c r="F268" i="17"/>
  <c r="G268" i="17" s="1"/>
  <c r="F265" i="17"/>
  <c r="G265" i="17" s="1"/>
  <c r="F259" i="17"/>
  <c r="G259" i="17" s="1"/>
  <c r="F117" i="14" s="1"/>
  <c r="G117" i="14" s="1"/>
  <c r="F195" i="17"/>
  <c r="G195" i="17" s="1"/>
  <c r="G156" i="17"/>
  <c r="G354" i="17"/>
  <c r="G360" i="17"/>
  <c r="G16" i="17"/>
  <c r="G41" i="17"/>
  <c r="G65" i="17"/>
  <c r="G362" i="17"/>
  <c r="G355" i="17"/>
  <c r="F393" i="17"/>
  <c r="G393" i="17" s="1"/>
  <c r="F462" i="17"/>
  <c r="G462" i="17" s="1"/>
  <c r="F156" i="14" s="1"/>
  <c r="G156" i="14" s="1"/>
  <c r="F378" i="17"/>
  <c r="G378" i="17" s="1"/>
  <c r="F373" i="17"/>
  <c r="G373" i="17" s="1"/>
  <c r="F366" i="17"/>
  <c r="G366" i="17" s="1"/>
  <c r="F346" i="17"/>
  <c r="G346" i="17" s="1"/>
  <c r="F332" i="17"/>
  <c r="G332" i="17" s="1"/>
  <c r="F146" i="14" s="1"/>
  <c r="G146" i="14" s="1"/>
  <c r="F300" i="17"/>
  <c r="F242" i="17"/>
  <c r="G242" i="17" s="1"/>
  <c r="F118" i="17"/>
  <c r="G118" i="17" s="1"/>
  <c r="F79" i="14" s="1"/>
  <c r="G79" i="14" s="1"/>
  <c r="F111" i="17"/>
  <c r="G111" i="17" s="1"/>
  <c r="F51" i="17"/>
  <c r="G51" i="17" s="1"/>
  <c r="G280" i="17"/>
  <c r="G138" i="17"/>
  <c r="G158" i="17"/>
  <c r="G61" i="17"/>
  <c r="G275" i="17"/>
  <c r="G134" i="17"/>
  <c r="G154" i="17"/>
  <c r="G162" i="17"/>
  <c r="G232" i="17"/>
  <c r="G99" i="17"/>
  <c r="F67" i="14" s="1"/>
  <c r="G67" i="14" s="1"/>
  <c r="G282" i="17"/>
  <c r="F19" i="17"/>
  <c r="G19" i="17" s="1"/>
  <c r="F11" i="17"/>
  <c r="G11" i="17" s="1"/>
  <c r="F12" i="14" s="1"/>
  <c r="G12" i="14" s="1"/>
  <c r="F5" i="17"/>
  <c r="G5" i="17" s="1"/>
  <c r="F5" i="14" s="1"/>
  <c r="G5" i="14" s="1"/>
  <c r="G3" i="17"/>
  <c r="F3" i="14" s="1"/>
  <c r="G3" i="14" s="1"/>
  <c r="G119" i="17"/>
  <c r="G124" i="17"/>
  <c r="G292" i="17"/>
  <c r="G387" i="17"/>
  <c r="G389" i="17"/>
  <c r="G398" i="17"/>
  <c r="F152" i="14" s="1"/>
  <c r="G152" i="14" s="1"/>
  <c r="G418" i="17"/>
  <c r="G420" i="17"/>
  <c r="G422" i="17"/>
  <c r="G437" i="17"/>
  <c r="G444" i="17"/>
  <c r="G446" i="17"/>
  <c r="G448" i="17"/>
  <c r="G451" i="17"/>
  <c r="G454" i="17"/>
  <c r="F154" i="14" s="1"/>
  <c r="G154" i="14" s="1"/>
  <c r="G461" i="17"/>
  <c r="F299" i="17"/>
  <c r="F436" i="17"/>
  <c r="G436" i="17" s="1"/>
  <c r="F371" i="17"/>
  <c r="G371" i="17" s="1"/>
  <c r="F367" i="17"/>
  <c r="G367" i="17" s="1"/>
  <c r="F375" i="17"/>
  <c r="G375" i="17" s="1"/>
  <c r="F377" i="17"/>
  <c r="G377" i="17" s="1"/>
  <c r="F473" i="17"/>
  <c r="G473" i="17" s="1"/>
  <c r="F324" i="17"/>
  <c r="G324" i="17" s="1"/>
  <c r="F326" i="17"/>
  <c r="G326" i="17" s="1"/>
  <c r="F304" i="17"/>
  <c r="G304" i="17" s="1"/>
  <c r="F289" i="17"/>
  <c r="G289" i="17" s="1"/>
  <c r="F254" i="17"/>
  <c r="G254" i="17" s="1"/>
  <c r="F248" i="17"/>
  <c r="G248" i="17" s="1"/>
  <c r="F246" i="17"/>
  <c r="G246" i="17" s="1"/>
  <c r="F230" i="17"/>
  <c r="G230" i="17" s="1"/>
  <c r="F225" i="17"/>
  <c r="G225" i="17" s="1"/>
  <c r="F222" i="17"/>
  <c r="G222" i="17" s="1"/>
  <c r="F109" i="14" s="1"/>
  <c r="G109" i="14" s="1"/>
  <c r="F218" i="17"/>
  <c r="G218" i="17" s="1"/>
  <c r="F205" i="17"/>
  <c r="G205" i="17" s="1"/>
  <c r="F73" i="17"/>
  <c r="G73" i="17" s="1"/>
  <c r="F33" i="17"/>
  <c r="G33" i="17" s="1"/>
  <c r="F383" i="17"/>
  <c r="G383" i="17" s="1"/>
  <c r="F379" i="17"/>
  <c r="G379" i="17" s="1"/>
  <c r="F333" i="17"/>
  <c r="G333" i="17" s="1"/>
  <c r="F272" i="17"/>
  <c r="G272" i="17" s="1"/>
  <c r="F267" i="17"/>
  <c r="G267" i="17" s="1"/>
  <c r="F240" i="17"/>
  <c r="G240" i="17" s="1"/>
  <c r="F283" i="17"/>
  <c r="G283" i="17" s="1"/>
  <c r="F396" i="17"/>
  <c r="G396" i="17" s="1"/>
  <c r="F468" i="17"/>
  <c r="G468" i="17" s="1"/>
  <c r="F214" i="17"/>
  <c r="G214" i="17" s="1"/>
  <c r="F106" i="14" s="1"/>
  <c r="G106" i="14" s="1"/>
  <c r="F425" i="17"/>
  <c r="G425" i="17" s="1"/>
  <c r="F298" i="17"/>
  <c r="G298" i="17" s="1"/>
  <c r="F258" i="17"/>
  <c r="G258" i="17" s="1"/>
  <c r="F236" i="17"/>
  <c r="G236" i="17" s="1"/>
  <c r="F219" i="17"/>
  <c r="G219" i="17" s="1"/>
  <c r="F86" i="17"/>
  <c r="G86" i="17" s="1"/>
  <c r="F103" i="17"/>
  <c r="G103" i="17" s="1"/>
  <c r="F18" i="17"/>
  <c r="G18" i="17" s="1"/>
  <c r="F17" i="14" s="1"/>
  <c r="G17" i="14" s="1"/>
  <c r="F173" i="17"/>
  <c r="G173" i="17" s="1"/>
  <c r="F303" i="17"/>
  <c r="G303" i="17" s="1"/>
  <c r="F4" i="17"/>
  <c r="G4" i="17" s="1"/>
  <c r="F247" i="17"/>
  <c r="G247" i="17" s="1"/>
  <c r="F9" i="17"/>
  <c r="G9" i="17" s="1"/>
  <c r="F227" i="17"/>
  <c r="G227" i="17" s="1"/>
  <c r="F7" i="17"/>
  <c r="G7" i="17" s="1"/>
  <c r="F250" i="17"/>
  <c r="G250" i="17" s="1"/>
  <c r="F127" i="17"/>
  <c r="G127" i="17" s="1"/>
  <c r="F126" i="17"/>
  <c r="G126" i="17" s="1"/>
  <c r="F314" i="17"/>
  <c r="G314" i="17" s="1"/>
  <c r="F313" i="17"/>
  <c r="G313" i="17" s="1"/>
  <c r="G479" i="17"/>
  <c r="F194" i="17"/>
  <c r="G194" i="17" s="1"/>
  <c r="F245" i="17"/>
  <c r="G245" i="17" s="1"/>
  <c r="F287" i="17"/>
  <c r="G287" i="17" s="1"/>
  <c r="F424" i="17"/>
  <c r="G424" i="17" s="1"/>
  <c r="F8" i="17"/>
  <c r="G8" i="17" s="1"/>
  <c r="F8" i="14" s="1"/>
  <c r="G8" i="14" s="1"/>
  <c r="F69" i="17"/>
  <c r="G69" i="17" s="1"/>
  <c r="F50" i="14" s="1"/>
  <c r="G50" i="14" s="1"/>
  <c r="F102" i="17"/>
  <c r="G102" i="17" s="1"/>
  <c r="F226" i="17"/>
  <c r="G226" i="17" s="1"/>
  <c r="F251" i="17"/>
  <c r="G251" i="17" s="1"/>
  <c r="F470" i="17"/>
  <c r="G470" i="17" s="1"/>
  <c r="F17" i="17"/>
  <c r="G17" i="17" s="1"/>
  <c r="F256" i="17"/>
  <c r="G256" i="17" s="1"/>
  <c r="F116" i="14" s="1"/>
  <c r="G116" i="14" s="1"/>
  <c r="F21" i="17"/>
  <c r="G21" i="17" s="1"/>
  <c r="F105" i="17"/>
  <c r="G105" i="17" s="1"/>
  <c r="F72" i="14" s="1"/>
  <c r="G72" i="14" s="1"/>
  <c r="F302" i="17"/>
  <c r="G302" i="17" s="1"/>
  <c r="F255" i="17"/>
  <c r="G255" i="17" s="1"/>
  <c r="F196" i="17"/>
  <c r="G196" i="17" s="1"/>
  <c r="F103" i="14" s="1"/>
  <c r="G103" i="14" s="1"/>
  <c r="G233" i="17"/>
  <c r="G322" i="17"/>
  <c r="F6" i="17"/>
  <c r="G6" i="17" s="1"/>
  <c r="F104" i="17"/>
  <c r="G104" i="17" s="1"/>
  <c r="F71" i="14" s="1"/>
  <c r="G71" i="14" s="1"/>
  <c r="F202" i="17"/>
  <c r="G202" i="17" s="1"/>
  <c r="F104" i="14" s="1"/>
  <c r="G104" i="14" s="1"/>
  <c r="F228" i="17"/>
  <c r="G228" i="17" s="1"/>
  <c r="F249" i="17"/>
  <c r="G249" i="17" s="1"/>
  <c r="F327" i="17"/>
  <c r="G327" i="17" s="1"/>
  <c r="F12" i="17"/>
  <c r="G12" i="17" s="1"/>
  <c r="F193" i="17"/>
  <c r="G193" i="17" s="1"/>
  <c r="F217" i="17"/>
  <c r="G217" i="17" s="1"/>
  <c r="F394" i="17"/>
  <c r="G394" i="17" s="1"/>
  <c r="F382" i="17"/>
  <c r="G382" i="17" s="1"/>
  <c r="F142" i="14" s="1"/>
  <c r="G142" i="14" s="1"/>
  <c r="F228" i="14" l="1"/>
  <c r="G228" i="14" s="1"/>
  <c r="G299" i="17"/>
  <c r="F123" i="14" s="1"/>
  <c r="G123" i="14" s="1"/>
  <c r="F229" i="14"/>
  <c r="G229" i="14" s="1"/>
  <c r="G300" i="17"/>
  <c r="G317" i="17"/>
  <c r="F129" i="14"/>
  <c r="G129" i="14" s="1"/>
  <c r="F136" i="14"/>
  <c r="G136" i="14" s="1"/>
  <c r="F7" i="14"/>
  <c r="G7" i="14" s="1"/>
  <c r="F143" i="14"/>
  <c r="G143" i="14" s="1"/>
  <c r="F21" i="14"/>
  <c r="G21" i="14" s="1"/>
  <c r="F137" i="14"/>
  <c r="G137" i="14" s="1"/>
  <c r="F160" i="14"/>
  <c r="G160" i="14" s="1"/>
  <c r="F82" i="14"/>
  <c r="G82" i="14" s="1"/>
  <c r="F99" i="14"/>
  <c r="G99" i="14" s="1"/>
  <c r="F65" i="14"/>
  <c r="G65" i="14" s="1"/>
  <c r="F126" i="14"/>
  <c r="G126" i="14" s="1"/>
  <c r="F112" i="14"/>
  <c r="G112" i="14" s="1"/>
  <c r="F15" i="14"/>
  <c r="G15" i="14" s="1"/>
  <c r="F2" i="14"/>
  <c r="G2" i="14" s="1"/>
  <c r="F105" i="14"/>
  <c r="G105" i="14" s="1"/>
  <c r="F25" i="14"/>
  <c r="G25" i="14" s="1"/>
  <c r="F141" i="14"/>
  <c r="G141" i="14" s="1"/>
  <c r="F32" i="14"/>
  <c r="G32" i="14" s="1"/>
  <c r="F120" i="14"/>
  <c r="G120" i="14" s="1"/>
  <c r="F64" i="14"/>
  <c r="G64" i="14" s="1"/>
  <c r="F24" i="14"/>
  <c r="G24" i="14" s="1"/>
  <c r="F140" i="14"/>
  <c r="G140" i="14" s="1"/>
  <c r="F14" i="14"/>
  <c r="G14" i="14" s="1"/>
  <c r="F91" i="14"/>
  <c r="G91" i="14" s="1"/>
  <c r="F90" i="14"/>
  <c r="G90" i="14" s="1"/>
  <c r="F53" i="14"/>
  <c r="G53" i="14" s="1"/>
  <c r="F18" i="14"/>
  <c r="G18" i="14" s="1"/>
  <c r="F133" i="14"/>
  <c r="G133" i="14" s="1"/>
  <c r="F41" i="14"/>
  <c r="G41" i="14" s="1"/>
  <c r="F56" i="14"/>
  <c r="G56" i="14" s="1"/>
  <c r="F51" i="14"/>
  <c r="G51" i="14" s="1"/>
  <c r="F144" i="14"/>
  <c r="G144" i="14" s="1"/>
  <c r="F20" i="14"/>
  <c r="G20" i="14" s="1"/>
  <c r="F70" i="14"/>
  <c r="G70" i="14" s="1"/>
  <c r="F16" i="14"/>
  <c r="G16" i="14" s="1"/>
  <c r="F86" i="14"/>
  <c r="G86" i="14" s="1"/>
  <c r="F74" i="14"/>
  <c r="G74" i="14" s="1"/>
  <c r="F68" i="14"/>
  <c r="G68" i="14" s="1"/>
  <c r="F157" i="14"/>
  <c r="G157" i="14" s="1"/>
  <c r="F26" i="14"/>
  <c r="G26" i="14" s="1"/>
  <c r="F92" i="14"/>
  <c r="G92" i="14" s="1"/>
  <c r="F78" i="14"/>
  <c r="G78" i="14" s="1"/>
  <c r="F33" i="14"/>
  <c r="G33" i="14" s="1"/>
  <c r="F57" i="14"/>
  <c r="G57" i="14" s="1"/>
  <c r="F131" i="14"/>
  <c r="G131" i="14" s="1"/>
  <c r="F31" i="14"/>
  <c r="G31" i="14" s="1"/>
  <c r="F147" i="14"/>
  <c r="G147" i="14" s="1"/>
  <c r="F118" i="14"/>
  <c r="G118" i="14" s="1"/>
  <c r="F76" i="14"/>
  <c r="G76" i="14" s="1"/>
  <c r="F108" i="14"/>
  <c r="G108" i="14" s="1"/>
  <c r="F139" i="14"/>
  <c r="G139" i="14" s="1"/>
  <c r="F98" i="14"/>
  <c r="G98" i="14" s="1"/>
  <c r="F47" i="14"/>
  <c r="G47" i="14" s="1"/>
  <c r="F39" i="14"/>
  <c r="G39" i="14" s="1"/>
  <c r="F100" i="14"/>
  <c r="G100" i="14" s="1"/>
  <c r="F13" i="14"/>
  <c r="G13" i="14" s="1"/>
  <c r="F49" i="14"/>
  <c r="G49" i="14" s="1"/>
  <c r="F59" i="14"/>
  <c r="G59" i="14" s="1"/>
  <c r="F122" i="14"/>
  <c r="G122" i="14" s="1"/>
  <c r="F87" i="14"/>
  <c r="G87" i="14" s="1"/>
  <c r="F102" i="14"/>
  <c r="G102" i="14" s="1"/>
  <c r="F44" i="14"/>
  <c r="G44" i="14" s="1"/>
  <c r="F115" i="14"/>
  <c r="G115" i="14" s="1"/>
  <c r="F9" i="14"/>
  <c r="G9" i="14" s="1"/>
  <c r="F114" i="14"/>
  <c r="G114" i="14" s="1"/>
  <c r="F158" i="14"/>
  <c r="G158" i="14" s="1"/>
  <c r="F113" i="14"/>
  <c r="G113" i="14" s="1"/>
  <c r="F38" i="14"/>
  <c r="G38" i="14" s="1"/>
  <c r="F134" i="14"/>
  <c r="G134" i="14" s="1"/>
  <c r="F97" i="14"/>
  <c r="G97" i="14" s="1"/>
  <c r="F6" i="14"/>
  <c r="G6" i="14" s="1"/>
  <c r="F110" i="14"/>
  <c r="G110" i="14" s="1"/>
  <c r="F37" i="14"/>
  <c r="G37" i="14" s="1"/>
  <c r="F111" i="14"/>
  <c r="G111" i="14" s="1"/>
  <c r="F27" i="14"/>
  <c r="G27" i="14" s="1"/>
  <c r="F55" i="14"/>
  <c r="G55" i="14" s="1"/>
  <c r="F42" i="14"/>
  <c r="G42" i="14" s="1"/>
  <c r="F149" i="14"/>
  <c r="G149" i="14" s="1"/>
  <c r="F128" i="14"/>
  <c r="G128" i="14" s="1"/>
  <c r="F11" i="14"/>
  <c r="G11" i="14" s="1"/>
  <c r="F4" i="14"/>
  <c r="G4" i="14" s="1"/>
  <c r="F10" i="14"/>
  <c r="G10" i="14" s="1"/>
  <c r="F30" i="14"/>
  <c r="G30" i="14" s="1"/>
  <c r="F29" i="14"/>
  <c r="G29" i="14" s="1"/>
  <c r="F127" i="14" l="1"/>
  <c r="G127" i="14"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ThisWorkbookDataModel" description="Data Model" type="5" refreshedVersion="8" minRefreshableVersion="5">
    <dbPr connection="Data Model Connection" command="Model" commandType="1"/>
    <olapPr sendLocale="1" rowDrillCount="1000"/>
    <extLst>
      <ext xmlns:x15="http://schemas.microsoft.com/office/spreadsheetml/2010/11/main" uri="{DE250136-89BD-433C-8126-D09CA5730AF9}">
        <x15:connection id="" model="1"/>
      </ext>
    </extLst>
  </connection>
  <connection id="2" xr16:uid="{1E631CAD-13A1-424F-B241-DA32CF5418CC}" name="WorksheetConnection_Competency Matrix.xlsx!Providers" type="102" refreshedVersion="8" minRefreshableVersion="5">
    <extLst>
      <ext xmlns:x15="http://schemas.microsoft.com/office/spreadsheetml/2010/11/main" uri="{DE250136-89BD-433C-8126-D09CA5730AF9}">
        <x15:connection id="Providers">
          <x15:rangePr sourceName="_xlcn.WorksheetConnection_CompetencyMatrix.xlsxProviders"/>
        </x15:connection>
      </ext>
    </extLst>
  </connection>
  <connection id="3" xr16:uid="{DC921D47-B3CC-4DD6-9A7C-BB4D5BEDE760}" name="WorksheetConnection_Competency Matrix.xlsx!Resources" type="102" refreshedVersion="8" minRefreshableVersion="5">
    <extLst>
      <ext xmlns:x15="http://schemas.microsoft.com/office/spreadsheetml/2010/11/main" uri="{DE250136-89BD-433C-8126-D09CA5730AF9}">
        <x15:connection id="Resources">
          <x15:rangePr sourceName="_xlcn.WorksheetConnection_CompetencyMatrix.xlsxResources"/>
        </x15:connection>
      </ext>
    </extLst>
  </connection>
  <connection id="4" xr16:uid="{9F6AC4C6-8711-464F-B05E-96EF490241F6}" name="WorksheetConnection_Competency Matrix.xlsx!ResourceTags" type="102" refreshedVersion="8" minRefreshableVersion="5">
    <extLst>
      <ext xmlns:x15="http://schemas.microsoft.com/office/spreadsheetml/2010/11/main" uri="{DE250136-89BD-433C-8126-D09CA5730AF9}">
        <x15:connection id="ResourceTags">
          <x15:rangePr sourceName="_xlcn.WorksheetConnection_CompetencyMatrix.xlsxResourceTags"/>
        </x15:connection>
      </ext>
    </extLst>
  </connection>
  <connection id="5" xr16:uid="{379C1A24-AD60-44E4-BE2F-9DD6E76440D2}" name="WorksheetConnection_Competency Matrix.xlsx!Tags" type="102" refreshedVersion="8" minRefreshableVersion="5">
    <extLst>
      <ext xmlns:x15="http://schemas.microsoft.com/office/spreadsheetml/2010/11/main" uri="{DE250136-89BD-433C-8126-D09CA5730AF9}">
        <x15:connection id="Tags">
          <x15:rangePr sourceName="_xlcn.WorksheetConnection_CompetencyMatrix.xlsxTags"/>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<sst xmlns="http://schemas.openxmlformats.org/spreadsheetml/2006/main" count="3241" uniqueCount="1563">
  <si>
    <t>PAGES_PER_HOUR</t>
  </si>
  <si>
    <t>Sum of Weighted Experience</t>
  </si>
  <si>
    <t>Type</t>
  </si>
  <si>
    <t>Role</t>
  </si>
  <si>
    <t>Tool</t>
  </si>
  <si>
    <t>Platform</t>
  </si>
  <si>
    <t>Framework</t>
  </si>
  <si>
    <t>Language</t>
  </si>
  <si>
    <t>Skill</t>
  </si>
  <si>
    <t>Grand Total</t>
  </si>
  <si>
    <t>Software Engineer</t>
  </si>
  <si>
    <t>Entrepreneur</t>
  </si>
  <si>
    <t>Data Engineer</t>
  </si>
  <si>
    <t>Mathematician</t>
  </si>
  <si>
    <t>Manager</t>
  </si>
  <si>
    <t>Financial Engineer</t>
  </si>
  <si>
    <t>Solutions Architect</t>
  </si>
  <si>
    <t>General</t>
  </si>
  <si>
    <t>Web Developer</t>
  </si>
  <si>
    <t>Digital Artist</t>
  </si>
  <si>
    <t>UX Designer</t>
  </si>
  <si>
    <t>Embedded Engineer</t>
  </si>
  <si>
    <t>Cloud Developer</t>
  </si>
  <si>
    <t>Audio Engineer</t>
  </si>
  <si>
    <t>System Administrator</t>
  </si>
  <si>
    <t>Digital Marketer</t>
  </si>
  <si>
    <t>Mobile Developer</t>
  </si>
  <si>
    <t>DevOps Engineer</t>
  </si>
  <si>
    <t>Security Engineer</t>
  </si>
  <si>
    <t>Game Developer</t>
  </si>
  <si>
    <t>AI Engineer</t>
  </si>
  <si>
    <t>TagID</t>
  </si>
  <si>
    <t>Tag Title</t>
  </si>
  <si>
    <t>Frequency</t>
  </si>
  <si>
    <t>Weighted Experience</t>
  </si>
  <si>
    <t>Average Weighted Experience</t>
  </si>
  <si>
    <t>Design</t>
  </si>
  <si>
    <t>Column Labels</t>
  </si>
  <si>
    <t>Facebook</t>
  </si>
  <si>
    <t>API</t>
  </si>
  <si>
    <t>Row Labels</t>
  </si>
  <si>
    <t>Continuous Integration</t>
  </si>
  <si>
    <t>Continuous Deployment</t>
  </si>
  <si>
    <t>AngularJS</t>
  </si>
  <si>
    <t>Node.js</t>
  </si>
  <si>
    <t>Express.js</t>
  </si>
  <si>
    <t>ASP.NET</t>
  </si>
  <si>
    <t>ASP.NET Web API</t>
  </si>
  <si>
    <t>.NET</t>
  </si>
  <si>
    <t>Auth0</t>
  </si>
  <si>
    <t>Authentication</t>
  </si>
  <si>
    <t>Office UI Fabric</t>
  </si>
  <si>
    <t>Angular</t>
  </si>
  <si>
    <t>ASP.NET Core</t>
  </si>
  <si>
    <t>ng-material</t>
  </si>
  <si>
    <t>Google Material Design</t>
  </si>
  <si>
    <t>MySQL</t>
  </si>
  <si>
    <t>TypeScript</t>
  </si>
  <si>
    <t>Time Management</t>
  </si>
  <si>
    <t>SystemJS</t>
  </si>
  <si>
    <t>jspm</t>
  </si>
  <si>
    <t>HTML5 Web Components</t>
  </si>
  <si>
    <t>F#</t>
  </si>
  <si>
    <t>ASP.NET MVC</t>
  </si>
  <si>
    <t>Entity Framework</t>
  </si>
  <si>
    <t>Behavior Analysis</t>
  </si>
  <si>
    <t>CSS</t>
  </si>
  <si>
    <t>HTML</t>
  </si>
  <si>
    <t>Responsive Web Design</t>
  </si>
  <si>
    <t>Axure RP</t>
  </si>
  <si>
    <t>Professionalism</t>
  </si>
  <si>
    <t>Business Writing</t>
  </si>
  <si>
    <t>HTML5 Canvas</t>
  </si>
  <si>
    <t>Visual Studio Code</t>
  </si>
  <si>
    <t>JavaScript</t>
  </si>
  <si>
    <t>UX Design</t>
  </si>
  <si>
    <t>HTML5</t>
  </si>
  <si>
    <t>Freelancing</t>
  </si>
  <si>
    <t>Computer Networking</t>
  </si>
  <si>
    <t>C#</t>
  </si>
  <si>
    <t>Unity</t>
  </si>
  <si>
    <t>Career Development</t>
  </si>
  <si>
    <t>Typography</t>
  </si>
  <si>
    <t>Motion Graphics</t>
  </si>
  <si>
    <t>RESTful APIs</t>
  </si>
  <si>
    <t>XML</t>
  </si>
  <si>
    <t>LINQ</t>
  </si>
  <si>
    <t>Windows Presentation Foundation (WPF)</t>
  </si>
  <si>
    <t>XAML</t>
  </si>
  <si>
    <t>Windows Server</t>
  </si>
  <si>
    <t>Windows Phone</t>
  </si>
  <si>
    <t>Microsoft Design Language</t>
  </si>
  <si>
    <t>Windows Store Apps</t>
  </si>
  <si>
    <t>WCF</t>
  </si>
  <si>
    <t>Visual Studio</t>
  </si>
  <si>
    <t>Git</t>
  </si>
  <si>
    <t>Test-Driven Development</t>
  </si>
  <si>
    <t>NUnit</t>
  </si>
  <si>
    <t>Acceptance Testing</t>
  </si>
  <si>
    <t>Behavior-Driven Development</t>
  </si>
  <si>
    <t>Object-Oriented Design</t>
  </si>
  <si>
    <t>SOLID Principles</t>
  </si>
  <si>
    <t>Scrum</t>
  </si>
  <si>
    <t>Kanban</t>
  </si>
  <si>
    <t>UML</t>
  </si>
  <si>
    <t>Software Design Patterns</t>
  </si>
  <si>
    <t>Code Contracts</t>
  </si>
  <si>
    <t>Automated Testing</t>
  </si>
  <si>
    <t>Unit Testing</t>
  </si>
  <si>
    <t>Integration Testing</t>
  </si>
  <si>
    <t>UI Testing</t>
  </si>
  <si>
    <t>Application Lifecycle Management</t>
  </si>
  <si>
    <t>Release Management</t>
  </si>
  <si>
    <t>Protocol-Oriented Programming</t>
  </si>
  <si>
    <t>Social Media</t>
  </si>
  <si>
    <t>Silverlight</t>
  </si>
  <si>
    <t>Expression Blend</t>
  </si>
  <si>
    <t>Cryptography</t>
  </si>
  <si>
    <t>Ruby</t>
  </si>
  <si>
    <t>Microsoft Word</t>
  </si>
  <si>
    <t>jQuery</t>
  </si>
  <si>
    <t>Breeze</t>
  </si>
  <si>
    <t>Durandal</t>
  </si>
  <si>
    <t>React.js</t>
  </si>
  <si>
    <t>Knockout</t>
  </si>
  <si>
    <t>Bootstrap</t>
  </si>
  <si>
    <t>Backbone.js</t>
  </si>
  <si>
    <t>Java</t>
  </si>
  <si>
    <t>Xcode</t>
  </si>
  <si>
    <t>iOS</t>
  </si>
  <si>
    <t>Objective-C</t>
  </si>
  <si>
    <t>Google Analytics</t>
  </si>
  <si>
    <t>Debugging</t>
  </si>
  <si>
    <t>Digital Audio</t>
  </si>
  <si>
    <t>Relational Database Design</t>
  </si>
  <si>
    <t>C++</t>
  </si>
  <si>
    <t>C</t>
  </si>
  <si>
    <t>Asynchronous Programming</t>
  </si>
  <si>
    <t>Parallel Programming</t>
  </si>
  <si>
    <t>Object-Oriented Programming</t>
  </si>
  <si>
    <t>Functional Programming</t>
  </si>
  <si>
    <t>WebMatrix</t>
  </si>
  <si>
    <t>N-Tier Architecture</t>
  </si>
  <si>
    <t>Aspect-Oriented Programming</t>
  </si>
  <si>
    <t>PostSharp</t>
  </si>
  <si>
    <t>Android</t>
  </si>
  <si>
    <t>Visual Basic</t>
  </si>
  <si>
    <t>Algorithms</t>
  </si>
  <si>
    <t>Data Structures</t>
  </si>
  <si>
    <t>UI Architecture</t>
  </si>
  <si>
    <t>Polymer.js</t>
  </si>
  <si>
    <t>Database Administration</t>
  </si>
  <si>
    <t>Azure</t>
  </si>
  <si>
    <t>ASP.NET Identity</t>
  </si>
  <si>
    <t>ASP.NET SignalR</t>
  </si>
  <si>
    <t>Business Management</t>
  </si>
  <si>
    <t>Algebra</t>
  </si>
  <si>
    <t>Statistics</t>
  </si>
  <si>
    <t>Game Development</t>
  </si>
  <si>
    <t>Python</t>
  </si>
  <si>
    <t>Project Management</t>
  </si>
  <si>
    <t>MongoDB</t>
  </si>
  <si>
    <t>GridFS</t>
  </si>
  <si>
    <t>Strategic Management</t>
  </si>
  <si>
    <t>Lean Principles</t>
  </si>
  <si>
    <t>Xamarin</t>
  </si>
  <si>
    <t>Xamarin.Android</t>
  </si>
  <si>
    <t>HTML5 Web Audio API</t>
  </si>
  <si>
    <t>Management Information Systems</t>
  </si>
  <si>
    <t>SVG</t>
  </si>
  <si>
    <t>Software Architecture</t>
  </si>
  <si>
    <t>Xamarin.Forms</t>
  </si>
  <si>
    <t>Computer Hardware</t>
  </si>
  <si>
    <t>Financial Accounting</t>
  </si>
  <si>
    <t>Systems Analysis</t>
  </si>
  <si>
    <t>Object-Oriented Analysis</t>
  </si>
  <si>
    <t>Pascal</t>
  </si>
  <si>
    <t>Human-Computer Interaction</t>
  </si>
  <si>
    <t>Entrepreneurship</t>
  </si>
  <si>
    <t>Universal Windows Platform (UWP)</t>
  </si>
  <si>
    <t>SQLite</t>
  </si>
  <si>
    <t>Entity Framework Core</t>
  </si>
  <si>
    <t>Windows Runtime Components</t>
  </si>
  <si>
    <t>Qt</t>
  </si>
  <si>
    <t>UI Design</t>
  </si>
  <si>
    <t>Art History</t>
  </si>
  <si>
    <t>Communication</t>
  </si>
  <si>
    <t>Microsoft Excel</t>
  </si>
  <si>
    <t>Microsoft Outlook</t>
  </si>
  <si>
    <t>Localization</t>
  </si>
  <si>
    <t>Software Documentation</t>
  </si>
  <si>
    <t>macOS</t>
  </si>
  <si>
    <t>Microservices</t>
  </si>
  <si>
    <t>Microsoft SQL Server</t>
  </si>
  <si>
    <t>SQL</t>
  </si>
  <si>
    <t>Swift</t>
  </si>
  <si>
    <t>Microsoft Teams</t>
  </si>
  <si>
    <t>LinkedIn Learning</t>
  </si>
  <si>
    <t>Excercise &amp; Fitness</t>
  </si>
  <si>
    <t>Mindfulness</t>
  </si>
  <si>
    <t>Azure DevOps</t>
  </si>
  <si>
    <t>DevOps</t>
  </si>
  <si>
    <t>Microsoft Power Platform</t>
  </si>
  <si>
    <t>Microsoft Power Apps</t>
  </si>
  <si>
    <t>Microsoft AI Builder</t>
  </si>
  <si>
    <t>Xamarin.iOS</t>
  </si>
  <si>
    <t>Cloud Computing</t>
  </si>
  <si>
    <t>SwiftUI</t>
  </si>
  <si>
    <t>OpenWeather</t>
  </si>
  <si>
    <t>T-SQL</t>
  </si>
  <si>
    <t>Blazor</t>
  </si>
  <si>
    <t>Progressive Web Apps</t>
  </si>
  <si>
    <t>Azure Kubernetes Service (AKS)</t>
  </si>
  <si>
    <t>Virtual Machine Administration</t>
  </si>
  <si>
    <t>Azure Resource Manager (ARM)</t>
  </si>
  <si>
    <t>Azure App Service</t>
  </si>
  <si>
    <t>Azure Logic Apps</t>
  </si>
  <si>
    <t>Kubernetes</t>
  </si>
  <si>
    <t>Azure Cosmos DB</t>
  </si>
  <si>
    <t>Azure Cognitive Search</t>
  </si>
  <si>
    <t>Azure Blob Storage</t>
  </si>
  <si>
    <t>Azure Storage</t>
  </si>
  <si>
    <t>Azure Database for MySQL</t>
  </si>
  <si>
    <t>Application Insights</t>
  </si>
  <si>
    <t>Azure Key Vault</t>
  </si>
  <si>
    <t>Access Control</t>
  </si>
  <si>
    <t>Provisioning</t>
  </si>
  <si>
    <t>System Administration</t>
  </si>
  <si>
    <t>Azure SQL Database</t>
  </si>
  <si>
    <t>Leadership</t>
  </si>
  <si>
    <t>Data Governance</t>
  </si>
  <si>
    <t>Azure Virtual Machines</t>
  </si>
  <si>
    <t>Costing</t>
  </si>
  <si>
    <t>Azure Cognitive Services</t>
  </si>
  <si>
    <t>Azure CLI</t>
  </si>
  <si>
    <t>Azure Machine Learning</t>
  </si>
  <si>
    <t>Azure Synapse</t>
  </si>
  <si>
    <t>Azure Bot Service</t>
  </si>
  <si>
    <t>Azure CDN</t>
  </si>
  <si>
    <t>Azure Monitor</t>
  </si>
  <si>
    <t>Windows Virtual Desktop</t>
  </si>
  <si>
    <t>Azure IoT Central</t>
  </si>
  <si>
    <t>Data Analysis</t>
  </si>
  <si>
    <t>Presenting</t>
  </si>
  <si>
    <t>NumPy</t>
  </si>
  <si>
    <t>Svelte</t>
  </si>
  <si>
    <t>Raspberry Pi</t>
  </si>
  <si>
    <t>OSMC</t>
  </si>
  <si>
    <t>YAML</t>
  </si>
  <si>
    <t>SonarCloud</t>
  </si>
  <si>
    <t>Docker</t>
  </si>
  <si>
    <t>Machine Learning</t>
  </si>
  <si>
    <t>Data Science</t>
  </si>
  <si>
    <t>Power BI</t>
  </si>
  <si>
    <t>Google Sheets</t>
  </si>
  <si>
    <t>Dependency Management</t>
  </si>
  <si>
    <t>Terraform</t>
  </si>
  <si>
    <t>Matplotlib</t>
  </si>
  <si>
    <t>Pandas</t>
  </si>
  <si>
    <t>R</t>
  </si>
  <si>
    <t>Helm</t>
  </si>
  <si>
    <t>Azure IoT</t>
  </si>
  <si>
    <t>Razor</t>
  </si>
  <si>
    <t>PostgreSQL</t>
  </si>
  <si>
    <t>Data Visualization</t>
  </si>
  <si>
    <t>Lazarus</t>
  </si>
  <si>
    <t>Delphi</t>
  </si>
  <si>
    <t>Data Literacy</t>
  </si>
  <si>
    <t>Interviewing</t>
  </si>
  <si>
    <t>Mathematica</t>
  </si>
  <si>
    <t>GitHub</t>
  </si>
  <si>
    <t>Growth Mindset</t>
  </si>
  <si>
    <t>Emotional Intelligence</t>
  </si>
  <si>
    <t>Code::Blocks</t>
  </si>
  <si>
    <t>Artificial Intelligence</t>
  </si>
  <si>
    <t>Linear Algebra</t>
  </si>
  <si>
    <t>VR Developer</t>
  </si>
  <si>
    <t>Distributed Systems</t>
  </si>
  <si>
    <t>Application Security</t>
  </si>
  <si>
    <t>Dapr</t>
  </si>
  <si>
    <t>GitOps</t>
  </si>
  <si>
    <t>MAUI</t>
  </si>
  <si>
    <t>Computer Vision</t>
  </si>
  <si>
    <t>ChatGPT</t>
  </si>
  <si>
    <t>Generative AI</t>
  </si>
  <si>
    <t>Rust</t>
  </si>
  <si>
    <t>Natural Language Processing (NLP)</t>
  </si>
  <si>
    <t>GitHub Copilot</t>
  </si>
  <si>
    <t>Ethics</t>
  </si>
  <si>
    <t>Azure AI Services</t>
  </si>
  <si>
    <t>Deep Learning</t>
  </si>
  <si>
    <t>Photography</t>
  </si>
  <si>
    <t>Audio Analytics</t>
  </si>
  <si>
    <t>Azure Language Service</t>
  </si>
  <si>
    <t>ResourceID</t>
  </si>
  <si>
    <t>Resource</t>
  </si>
  <si>
    <t>Tag</t>
  </si>
  <si>
    <t>Weight</t>
  </si>
  <si>
    <t>Experience</t>
  </si>
  <si>
    <t>Resource Title</t>
  </si>
  <si>
    <t>ProviderID</t>
  </si>
  <si>
    <t>Level</t>
  </si>
  <si>
    <t>Duration</t>
  </si>
  <si>
    <t>URL</t>
  </si>
  <si>
    <t>Tag Count</t>
  </si>
  <si>
    <t>Tags</t>
  </si>
  <si>
    <t>Designing a Tech Logo That Stands Out</t>
  </si>
  <si>
    <t>PLU</t>
  </si>
  <si>
    <t>Course</t>
  </si>
  <si>
    <t>https://www.pluralsight.com/courses/design-tech-logo-stands-out-2528</t>
  </si>
  <si>
    <t>Facebook Platform Overview</t>
  </si>
  <si>
    <t>https://www.pluralsight.com/courses/fb-platform</t>
  </si>
  <si>
    <t>Continuous Integration and Deployment for AngularJS and Node.js</t>
  </si>
  <si>
    <t>https://www.pluralsight.com/courses/continuous-integration-deployment-angularjs-nodejs</t>
  </si>
  <si>
    <t>Authenticating Your Angular SPA with ASP.NET Web API and Auth0</t>
  </si>
  <si>
    <t>https://www.pluralsight.com/courses/authenticating-angular-spa-aspnet-webapi-auth0</t>
  </si>
  <si>
    <t>Developing with Office UI Fabric</t>
  </si>
  <si>
    <t>https://www.pluralsight.com/courses/developing-office-ui-fabric</t>
  </si>
  <si>
    <t>Introducing the Office UI Fabric</t>
  </si>
  <si>
    <t>https://www.pluralsight.com/courses/introducing-office-ui-fabric</t>
  </si>
  <si>
    <t>Angular 2: Getting Started</t>
  </si>
  <si>
    <t>https://www.pluralsight.com/courses/angular-2-getting-started</t>
  </si>
  <si>
    <t>ASP.NET Core 1.0 Fundamentals</t>
  </si>
  <si>
    <t>https://www.pluralsight.com/courses/aspdotnet-core-1-0-fundamentals</t>
  </si>
  <si>
    <t>Angular Material Fundamentals</t>
  </si>
  <si>
    <t>https://www.pluralsight.com/courses/angular-material-fundamentals</t>
  </si>
  <si>
    <t>Angular 2: First Look</t>
  </si>
  <si>
    <t>https://www.pluralsight.com/courses/angular-2-first-look</t>
  </si>
  <si>
    <t>Using ES6 with TypeScript</t>
  </si>
  <si>
    <t>https://www.pluralsight.com/courses/es6-with-typescript</t>
  </si>
  <si>
    <t>Angular with TypeScript</t>
  </si>
  <si>
    <t>https://www.pluralsight.com/courses/angular-typescript</t>
  </si>
  <si>
    <t>Time Management in a World of Interruptions</t>
  </si>
  <si>
    <t>https://www.pluralsight.com/courses/time-management-world-interruptions</t>
  </si>
  <si>
    <t>Modern, Modular JavaScript with SystemJS and jspm</t>
  </si>
  <si>
    <t>https://www.pluralsight.com/courses/javascript-systemjs-jspm</t>
  </si>
  <si>
    <t>HTML5 Web Component Fundamentals</t>
  </si>
  <si>
    <t>https://www.pluralsight.com/courses/web-components-shadow-dom</t>
  </si>
  <si>
    <t>Introduction to F#</t>
  </si>
  <si>
    <t>https://www.pluralsight.com/courses/fsintro</t>
  </si>
  <si>
    <t>Building a Web App with ASP.NET Core RC1, MVC 6, EF7 &amp; AngularJS</t>
  </si>
  <si>
    <t>https://www.pluralsight.com/courses/aspdotnet-5-ef7-bootstrap-angular-web-app</t>
  </si>
  <si>
    <t>Human Behavior for Technical People</t>
  </si>
  <si>
    <t>https://www.pluralsight.com/courses/human-behavior-for-technical-people</t>
  </si>
  <si>
    <t>Responsive In-Browser Web Page Design with HTML and CSS</t>
  </si>
  <si>
    <t>https://www.pluralsight.com/courses/responsive-browser-web-page-design-html-css-2262</t>
  </si>
  <si>
    <t>Introduction to Axure</t>
  </si>
  <si>
    <t>https://www.pluralsight.com/courses/introduction-axure-1965</t>
  </si>
  <si>
    <t>Professionalism for Developers</t>
  </si>
  <si>
    <t>https://www.pluralsight.com/courses/professionalism-for-developers</t>
  </si>
  <si>
    <t>Fundamentals of Written Proposals</t>
  </si>
  <si>
    <t>https://www.pluralsight.com/courses/written-proposals-fundamentals</t>
  </si>
  <si>
    <t>ASP.NET 5: First Look</t>
  </si>
  <si>
    <t>https://www.pluralsight.com/courses/asp-dotnet-5-first-look</t>
  </si>
  <si>
    <t>F# Jumpstart</t>
  </si>
  <si>
    <t>https://www.pluralsight.com/courses/fsharp-jumpstart</t>
  </si>
  <si>
    <t>HTML5 Canvas Fundamentals</t>
  </si>
  <si>
    <t>https://www.pluralsight.com/courses/html5-canvas-fundamentals</t>
  </si>
  <si>
    <t>https://www.pluralsight.com/courses/visual-studio-code</t>
  </si>
  <si>
    <t>Front End Web Development: Get Started</t>
  </si>
  <si>
    <t>https://www.pluralsight.com/courses/front-end-web-development-get-started</t>
  </si>
  <si>
    <t>User Experience Tips and Tricks for Developers</t>
  </si>
  <si>
    <t>https://www.pluralsight.com/courses/ux-tips-tricks-developers</t>
  </si>
  <si>
    <t>Front End Web Development Career Kickstart</t>
  </si>
  <si>
    <t>https://www.pluralsight.com/courses/front-end-web-development-career-kickstart</t>
  </si>
  <si>
    <t>Becoming an Outlier: Reprogramming the Developer Mind</t>
  </si>
  <si>
    <t>https://www.pluralsight.com/courses/career-reboot-for-developer-mind</t>
  </si>
  <si>
    <t>How to Start and Run a Successful Freelancing Business</t>
  </si>
  <si>
    <t>https://www.pluralsight.com/courses/successful-freelancing-business</t>
  </si>
  <si>
    <t>Introduction to CompTIA and the Network+ Exam (N10-006)</t>
  </si>
  <si>
    <t>https://www.pluralsight.com/courses/comptia-network-plus-exam-n10-006</t>
  </si>
  <si>
    <t>Introduction to C# in Unity</t>
  </si>
  <si>
    <t>https://www.pluralsight.com/courses/introduction-c-unity-1689</t>
  </si>
  <si>
    <t>Careers in IT: Hot to Get Your First Job</t>
  </si>
  <si>
    <t>https://www.pluralsight.com/courses/how-to-get-your-first-job</t>
  </si>
  <si>
    <t>Typography Priorities and Pitfalls for Motion Graphics</t>
  </si>
  <si>
    <t>https://www.pluralsight.com/courses/typography-priorities-pitfalls-motion-graphics-1776</t>
  </si>
  <si>
    <t>Practical Networking</t>
  </si>
  <si>
    <t>https://www.pluralsight.com/courses/practical-networking</t>
  </si>
  <si>
    <t>Five Essential Tools for Building REST APIs</t>
  </si>
  <si>
    <t>https://www.pluralsight.com/courses/five-essential-tools-building-rest-api</t>
  </si>
  <si>
    <t>The Many Approaches to XML Processing in .NET Applications</t>
  </si>
  <si>
    <t>https://www.pluralsight.com/courses/xml-processing-approaches-dotnet-applications</t>
  </si>
  <si>
    <t>WPF and XAML Fundamentals</t>
  </si>
  <si>
    <t>https://www.pluralsight.com/courses/wpf-fundamentals</t>
  </si>
  <si>
    <t>Windows Server 2012 Installing and Configuring (70-410): Part 1</t>
  </si>
  <si>
    <t>https://www.pluralsight.com/courses/windows-server-2012-install-config-pt2</t>
  </si>
  <si>
    <t>Windows Phone 7 Data Binding</t>
  </si>
  <si>
    <t>https://www.pluralsight.com/courses/wp7-databinding</t>
  </si>
  <si>
    <t>Windows Phone 7 Basics</t>
  </si>
  <si>
    <t>https://www.pluralsight.com/courses/wp7-intro</t>
  </si>
  <si>
    <t>Introduction to Windows Phone 8</t>
  </si>
  <si>
    <t>https://www.pluralsight.com/courses/windows-phone8-introduction</t>
  </si>
  <si>
    <t>Hands-on Windows Phone 7 Development</t>
  </si>
  <si>
    <t>https://www.pluralsight.com/courses/wp7-handson</t>
  </si>
  <si>
    <t>Core Windows Phone 7 Development</t>
  </si>
  <si>
    <t>https://www.pluralsight.com/courses/wp7-core</t>
  </si>
  <si>
    <t>Microsoft Design Principles</t>
  </si>
  <si>
    <t>https://www.pluralsight.com/courses/microsoft-design-principles</t>
  </si>
  <si>
    <t>Introduction to Building Windows 8 Applications</t>
  </si>
  <si>
    <t>https://www.pluralsight.com/courses/win8-intro</t>
  </si>
  <si>
    <t>WCF Fundamentals</t>
  </si>
  <si>
    <t>https://www.pluralsight.com/courses/wcf-fundamentals</t>
  </si>
  <si>
    <t>Introduction to Visual Studio 2012 - Part 1</t>
  </si>
  <si>
    <t>https://www.pluralsight.com/courses/vs2012-intro-part1</t>
  </si>
  <si>
    <t>Introduction to Visual Studio 2012 - Part 2</t>
  </si>
  <si>
    <t>https://www.pluralsight.com/courses/vs2012-intro-part2</t>
  </si>
  <si>
    <t xml:space="preserve">Git for Visual Studio Developers </t>
  </si>
  <si>
    <t>https://www.pluralsight.com/courses/git-visual-studio-developers</t>
  </si>
  <si>
    <t>An Introduction to Design</t>
  </si>
  <si>
    <t>https://www.pluralsight.com/courses/design-introduction</t>
  </si>
  <si>
    <t>Play by Play: AngularJS Application Design with John Papa and Ward Bell</t>
  </si>
  <si>
    <t>https://www.pluralsight.com/courses/play-by-play-papa-bell</t>
  </si>
  <si>
    <t>Test First Development - Part 1</t>
  </si>
  <si>
    <t>https://www.pluralsight.com/courses/test-first-development-1</t>
  </si>
  <si>
    <t>Test First Development - Part 2</t>
  </si>
  <si>
    <t>https://www.pluralsight.com/courses/test-first-development-2</t>
  </si>
  <si>
    <t>SOLID Principles of Object Oriented Design</t>
  </si>
  <si>
    <t>https://www.pluralsight.com/courses/principles-oo-design</t>
  </si>
  <si>
    <t>Scrum Fundamentals</t>
  </si>
  <si>
    <t>https://www.pluralsight.com/courses/scrum-fundamentals</t>
  </si>
  <si>
    <t>Kanban Fundamentals</t>
  </si>
  <si>
    <t>https://www.pluralsight.com/courses/kanban-fundamentals</t>
  </si>
  <si>
    <t>Introduction to UML</t>
  </si>
  <si>
    <t>https://www.pluralsight.com/courses/uml-introduction</t>
  </si>
  <si>
    <t>Design Patterns Library</t>
  </si>
  <si>
    <t>https://www.pluralsight.com/courses/patterns-library</t>
  </si>
  <si>
    <t>https://www.pluralsight.com/courses/code-contracts</t>
  </si>
  <si>
    <t>Automated Testing: End to End</t>
  </si>
  <si>
    <t>https://www.pluralsight.com/courses/automated-testing-end-to-end</t>
  </si>
  <si>
    <t>Agile Team Practices with Scrum</t>
  </si>
  <si>
    <t>https://www.pluralsight.com/courses/agile-team-practice-fundamentals</t>
  </si>
  <si>
    <t>Agile Release Management</t>
  </si>
  <si>
    <t>https://www.pluralsight.com/courses/agile-release-management</t>
  </si>
  <si>
    <t>Agile Estimation</t>
  </si>
  <si>
    <t>https://www.pluralsight.com/courses/agile-estimation</t>
  </si>
  <si>
    <t>Web vs Apps: The Big Picture</t>
  </si>
  <si>
    <t>https://www.pluralsight.com/courses/mobile-app-big-pic</t>
  </si>
  <si>
    <t>Social Media: The Big Picture</t>
  </si>
  <si>
    <t>https://www.pluralsight.com/courses/social-media-big-pic</t>
  </si>
  <si>
    <t>What's New in Silverlight 5</t>
  </si>
  <si>
    <t>https://www.pluralsight.com/courses/silverlight5-new-features</t>
  </si>
  <si>
    <t>Silverlight 3 Advanced Topics</t>
  </si>
  <si>
    <t>https://www.pluralsight.com/courses/silverlight-advanced-topics</t>
  </si>
  <si>
    <t>Silverlight 3 Fundamentals</t>
  </si>
  <si>
    <t>https://www.pluralsight.com/courses/silverlight-fundamentals</t>
  </si>
  <si>
    <t>Expression Blend for Developers</t>
  </si>
  <si>
    <t>https://www.pluralsight.com/courses/blend4devs</t>
  </si>
  <si>
    <t>Core Silverlight 4</t>
  </si>
  <si>
    <t>https://www.pluralsight.com/courses/silverlight-core</t>
  </si>
  <si>
    <t>Introduction to Cryptography in .NET</t>
  </si>
  <si>
    <t>https://www.pluralsight.com/courses/cryptography-introduction-dotnet</t>
  </si>
  <si>
    <t>Ruby Fundamentals</t>
  </si>
  <si>
    <t>https://www.pluralsight.com/courses/ruby-fundamentals</t>
  </si>
  <si>
    <t>Productivity for Programmers</t>
  </si>
  <si>
    <t>https://www.pluralsight.com/courses/productivity-for-programmers</t>
  </si>
  <si>
    <t>Word 2010: Getting Started</t>
  </si>
  <si>
    <t>https://www.pluralsight.com/courses/word-2010-getting-started</t>
  </si>
  <si>
    <t>LINQ Fundamentals (2008)</t>
  </si>
  <si>
    <t>https://www.pluralsight.com/courses/linq-fundamentals</t>
  </si>
  <si>
    <t>jQuery Fundamentals</t>
  </si>
  <si>
    <t>https://www.pluralsight.com/courses/jquery-fundamentals</t>
  </si>
  <si>
    <t>TypeScript Fundamentals</t>
  </si>
  <si>
    <t>https://www.pluralsight.com/courses/typescript</t>
  </si>
  <si>
    <t>Single Page Apps JumpStart</t>
  </si>
  <si>
    <t>https://www.pluralsight.com/courses/single-page-apps-jumpstart</t>
  </si>
  <si>
    <t>React Fundamentals</t>
  </si>
  <si>
    <t>https://www.pluralsight.com/courses/react-fundamentals</t>
  </si>
  <si>
    <t>Knockout Fundamentals</t>
  </si>
  <si>
    <t>https://www.pluralsight.com/courses/knockout</t>
  </si>
  <si>
    <t>JavaScript Fundamentals</t>
  </si>
  <si>
    <t>https://www.pluralsight.com/courses/jscript-fundamentals</t>
  </si>
  <si>
    <t>JavaScript From Scratch</t>
  </si>
  <si>
    <t>https://www.pluralsight.com/courses/javascript-from-scratch</t>
  </si>
  <si>
    <t>Introduction to Bootstrap</t>
  </si>
  <si>
    <t>https://www.pluralsight.com/courses/bootstrap-introduction</t>
  </si>
  <si>
    <t>Backbone.js Fundamentals</t>
  </si>
  <si>
    <t>https://www.pluralsight.com/courses/backbone-fundamentals</t>
  </si>
  <si>
    <t>Angular Fundamentals</t>
  </si>
  <si>
    <t>https://www.pluralsight.com/courses/angularjs-fundamentals</t>
  </si>
  <si>
    <t>Java Fundamentals, Part 1</t>
  </si>
  <si>
    <t>https://www.pluralsight.com/courses/java1</t>
  </si>
  <si>
    <t>Java Fundamentals, Part 2</t>
  </si>
  <si>
    <t>https://www.pluralsight.com/courses/java2</t>
  </si>
  <si>
    <t>Introduction to Xcode</t>
  </si>
  <si>
    <t>https://www.pluralsight.com/courses/xcode-ios-fundamentals</t>
  </si>
  <si>
    <t>Introduction to iOS - Part 1</t>
  </si>
  <si>
    <t>https://www.pluralsight.com/courses/ios-intro</t>
  </si>
  <si>
    <t>Introduction to iOS - Part 2</t>
  </si>
  <si>
    <t>https://www.pluralsight.com/courses/ios-intro-2</t>
  </si>
  <si>
    <t>Introduction to Objective-C</t>
  </si>
  <si>
    <t>https://www.pluralsight.com/courses/objective-c</t>
  </si>
  <si>
    <t>Google Analytics Fundamentals</t>
  </si>
  <si>
    <t>https://www.pluralsight.com/courses/google-analytics</t>
  </si>
  <si>
    <t>Debugging Chronicles I</t>
  </si>
  <si>
    <t>https://www.pluralsight.com/courses/dbg-chron1</t>
  </si>
  <si>
    <t>Digital Audio Fundamentals</t>
  </si>
  <si>
    <t>https://www.pluralsight.com/courses/digital-audio-fundamentals</t>
  </si>
  <si>
    <t>https://www.pluralsight.com/courses/relational-database-design</t>
  </si>
  <si>
    <t>https://www.pluralsight.com/courses/responsive-web-design</t>
  </si>
  <si>
    <t>Mobile First Responsive Web Design</t>
  </si>
  <si>
    <t>https://www.pluralsight.com/courses/mobile-first-responsive-web-design</t>
  </si>
  <si>
    <t>CSS 3 From Scratch</t>
  </si>
  <si>
    <t>https://www.pluralsight.com/courses/css3-from-scratch</t>
  </si>
  <si>
    <t>Preparing For a Job Interview</t>
  </si>
  <si>
    <t>https://www.pluralsight.com/courses/developer-job-interviews</t>
  </si>
  <si>
    <t>Learning Technology in the Information Age</t>
  </si>
  <si>
    <t>https://www.pluralsight.com/courses/learning-technology-information-age</t>
  </si>
  <si>
    <t>Informational Interviews</t>
  </si>
  <si>
    <t>https://www.pluralsight.com/courses/informational-interviews</t>
  </si>
  <si>
    <t>Effective Email Communication</t>
  </si>
  <si>
    <t>https://www.pluralsight.com/courses/effective-email-communication</t>
  </si>
  <si>
    <t>Developer to Architect</t>
  </si>
  <si>
    <t>https://www.pluralsight.com/courses/developer-to-architect</t>
  </si>
  <si>
    <t>Career and Survival Strategies for Technologists</t>
  </si>
  <si>
    <t>https://www.pluralsight.com/courses/career-survival-strategies-4devs</t>
  </si>
  <si>
    <t>Change It Up!</t>
  </si>
  <si>
    <t>https://app.pluralsight.com/library/courses/changeitup</t>
  </si>
  <si>
    <t>Build Your Career with Michael Lopp</t>
  </si>
  <si>
    <t>https://www.pluralsight.com/courses/build-your-career-michael-lopp</t>
  </si>
  <si>
    <t>C++11 Language Features</t>
  </si>
  <si>
    <t>https://www.pluralsight.com/courses/cplusplus11-language-features</t>
  </si>
  <si>
    <t>C++ Advanced Topics</t>
  </si>
  <si>
    <t>https://www.pluralsight.com/courses/adv-cpp</t>
  </si>
  <si>
    <t>C++ Fundamentals</t>
  </si>
  <si>
    <t>https://www.pluralsight.com/courses/cpp-fundamentals</t>
  </si>
  <si>
    <t>C++ Fundamentals - Part 2</t>
  </si>
  <si>
    <t>https://www.pluralsight.com/courses/cppfund2</t>
  </si>
  <si>
    <t>The C Programming Language in Action</t>
  </si>
  <si>
    <t>https://www.pluralsight.com/courses/c-programming-language-in-action</t>
  </si>
  <si>
    <t>C Programming Language Fundamentals</t>
  </si>
  <si>
    <t>https://www.pluralsight.com/courses/c-lang-fundamentals</t>
  </si>
  <si>
    <t>Introduction to Async and Parallel Programming in .NET 4</t>
  </si>
  <si>
    <t>https://www.pluralsight.com/courses/intro-async-parallel-dotnet4</t>
  </si>
  <si>
    <t>Asynchronous C# 5.0</t>
  </si>
  <si>
    <t>https://www.pluralsight.com/courses/skeet-async</t>
  </si>
  <si>
    <t>Mastering C# 4.0</t>
  </si>
  <si>
    <t>https://www.pluralsight.com/courses/skeet-csharp4</t>
  </si>
  <si>
    <t>C# Interfaces (2013)</t>
  </si>
  <si>
    <t>https://www.pluralsight.com/courses/csharp-interfaces</t>
  </si>
  <si>
    <t>C# Fundamentals with C# 5.0</t>
  </si>
  <si>
    <t>https://www.pluralsight.com/courses/csharp-fundamentals-csharp5</t>
  </si>
  <si>
    <t>Accelerated C# Fundamentals</t>
  </si>
  <si>
    <t>https://www.pluralsight.com/courses/csharp-fundamentals</t>
  </si>
  <si>
    <t>C# Events, Delegates and Lambdas</t>
  </si>
  <si>
    <t>https://app.pluralsight.com/library/courses/csharp-events-delegates</t>
  </si>
  <si>
    <t>C# 5 New Features</t>
  </si>
  <si>
    <t>https://www.pluralsight.com/courses/csharp-newincs5</t>
  </si>
  <si>
    <t>C# 4.0 New Features</t>
  </si>
  <si>
    <t>https://www.pluralsight.com/courses/cs40-whats-new</t>
  </si>
  <si>
    <t>C# From Scratch</t>
  </si>
  <si>
    <t>https://www.pluralsight.com/courses/csharp-from-scratch</t>
  </si>
  <si>
    <t>C# From Scratch - Part 2</t>
  </si>
  <si>
    <t>https://www.pluralsight.com/courses/csharp-from-scratch-part2</t>
  </si>
  <si>
    <t>C# Programming Paradigms</t>
  </si>
  <si>
    <t>https://www.pluralsight.com/courses/csharp-fundamentals-2</t>
  </si>
  <si>
    <t>Learning To Program - Part 1: Getting Started</t>
  </si>
  <si>
    <t>https://www.pluralsight.com/courses/learning-programming-javascript</t>
  </si>
  <si>
    <t>Learning To Program - Being A Better Programmer</t>
  </si>
  <si>
    <t>https://www.pluralsight.com/courses/learning-program-better-programmer</t>
  </si>
  <si>
    <t>Learn How to Program with C++</t>
  </si>
  <si>
    <t>https://www.pluralsight.com/courses/learn-programming-cplusplus</t>
  </si>
  <si>
    <t>One ASP.NET From Scratch</t>
  </si>
  <si>
    <t>https://www.pluralsight.com/courses/one-aspdotnet-from-scratch</t>
  </si>
  <si>
    <t>Introduction to WebMatrix</t>
  </si>
  <si>
    <t>https://www.pluralsight.com/courses/webmatrix-introduction</t>
  </si>
  <si>
    <t>Introduction to ASP.NET MVC 3</t>
  </si>
  <si>
    <t>https://www.pluralsight.com/courses/aspdotnet-mvc3-intro</t>
  </si>
  <si>
    <t>ASP.NET MVC Testing From Scratch</t>
  </si>
  <si>
    <t>https://www.pluralsight.com/courses/aspdotnet-mvc-testing-from-scratch</t>
  </si>
  <si>
    <t>ASP.NET MVC 4 Fundamentals</t>
  </si>
  <si>
    <t>https://www.pluralsight.com/courses/mvc4</t>
  </si>
  <si>
    <t>Creating N-Tier Applications in C#, Part 1</t>
  </si>
  <si>
    <t>https://www.pluralsight.com/courses/n-tier-apps-part1</t>
  </si>
  <si>
    <t>Creating N-Tier Applications in C#, Part 2</t>
  </si>
  <si>
    <t>https://www.pluralsight.com/courses/n-tier-csharp-part2</t>
  </si>
  <si>
    <t>Aspect Oriented Programming in .NET</t>
  </si>
  <si>
    <t>https://www.pluralsight.com/courses/aop</t>
  </si>
  <si>
    <t>Introduction to Android Development</t>
  </si>
  <si>
    <t>https://www.pluralsight.com/courses/android-intro</t>
  </si>
  <si>
    <t>Introduction to C# and .NET</t>
  </si>
  <si>
    <t>https://www.pluralsight.com/courses/dotnet-csharp-tutorial</t>
  </si>
  <si>
    <t>Building .NET Console Applications in C#</t>
  </si>
  <si>
    <t>https://www.pluralsight.com/courses/building-dotnet-console-applications-csharp</t>
  </si>
  <si>
    <t>VB.NET Fundamentals</t>
  </si>
  <si>
    <t>https://www.pluralsight.com/courses/vb-fundamentals</t>
  </si>
  <si>
    <t>Algorithms and Data Structures - Part 1</t>
  </si>
  <si>
    <t>https://www.pluralsight.com/courses/ads-part1</t>
  </si>
  <si>
    <t>Algorithms and Data Structures - Part 2</t>
  </si>
  <si>
    <t>https://www.pluralsight.com/courses/ads2</t>
  </si>
  <si>
    <t>https://www.pluralsight.com/courses/web-ui-architecture</t>
  </si>
  <si>
    <t>Getting Started with Polymer.js</t>
  </si>
  <si>
    <t>https://www.pluralsight.com/courses/polymer-js-getting-started</t>
  </si>
  <si>
    <t>Working with Polymer.js Elements</t>
  </si>
  <si>
    <t xml:space="preserve">https://www.pluralsight.com/courses/polymer-js-elements-working </t>
  </si>
  <si>
    <t>JavaScript Fundamentals for Absolute Beginners</t>
  </si>
  <si>
    <t>MVA</t>
  </si>
  <si>
    <t>https://mva.microsoft.com/en-US/training-courses/javascript-fundamentals-for-absolute-beginners-14194</t>
  </si>
  <si>
    <t>Programming in C# Jump Start</t>
  </si>
  <si>
    <t>https://mva.microsoft.com/en-US/training-courses/programming-in-c-jump-start-14254</t>
  </si>
  <si>
    <t>HTML5 &amp; CSS3 Fundamentals: Development for Absolute Beginners</t>
  </si>
  <si>
    <t>https://mva.microsoft.com/en-US/training-courses/html5-css3-fundamentals-development-for-absolute-beginners-14207</t>
  </si>
  <si>
    <t>Networking Fundamentals</t>
  </si>
  <si>
    <t>https://mva.microsoft.com/en-US/training-courses/networking-fundamentals-8249</t>
  </si>
  <si>
    <t>Database Fundamentals</t>
  </si>
  <si>
    <t>https://mva.microsoft.com/en-US/training-courses/database-fundamentals-8243</t>
  </si>
  <si>
    <t>Software Development Fundamentals</t>
  </si>
  <si>
    <t>https://mva.microsoft.com/en-US/training-courses/software-development-fundamentals-8248</t>
  </si>
  <si>
    <t>Software Testing Fundamentals</t>
  </si>
  <si>
    <t>https://mva.microsoft.com/en-US/training-courses/software-testing-fundamentals-8305</t>
  </si>
  <si>
    <t>Developing in HTML5 with JavaScript and CSS3 Jump Start</t>
  </si>
  <si>
    <t>https://mva.microsoft.com/en-US/training-courses/developing-in-html5-with-javascript-and-css3-jump-start-8223</t>
  </si>
  <si>
    <t>Developing Windows Store Apps with HTML5 (Part 2) Jump Start</t>
  </si>
  <si>
    <t>https://mva.microsoft.com/en-US/training-courses/developing-windows-store-apps-with-html5-part-2-jump-start-8344</t>
  </si>
  <si>
    <t>Building Apps for Windows Phone 8 Jump Start</t>
  </si>
  <si>
    <t>https://mva.microsoft.com/en-US/training-courses/building-apps-for-windows-phone-8-jump-start-12641</t>
  </si>
  <si>
    <t>Building Modern Web Apps Jump Start</t>
  </si>
  <si>
    <t>https://mva.microsoft.com/en-US/training-courses/building-modern-web-apps-jump-start-8524</t>
  </si>
  <si>
    <t>Building Web Apps with ASP.NET Jump Start</t>
  </si>
  <si>
    <t>https://mva.microsoft.com/en-US/training-courses/building-web-apps-with-asp-net-jump-start-12646</t>
  </si>
  <si>
    <t>C# Fundamentals for Absolute Beginners</t>
  </si>
  <si>
    <t>https://mva.microsoft.com/en-US/training-courses/c-fundamentals-for-absolute-beginners-8295</t>
  </si>
  <si>
    <t>Developing ASP.NET MVC 4 Web Applications Jump Start</t>
  </si>
  <si>
    <t>https://mva.microsoft.com/en-US/training-courses/developing-asp-net-mvc-4-web-applications-jump-start-8239</t>
  </si>
  <si>
    <t>Developing Windows Store Apps with HTML5 Jump Start</t>
  </si>
  <si>
    <t>https://mva.microsoft.com/en-US/training-courses/developing-windows-store-apps-with-html5-jump-start--12639</t>
  </si>
  <si>
    <t>Developing Windows Azure and Web Services Jump Start</t>
  </si>
  <si>
    <t>https://mva.microsoft.com/en-US/training-courses/developing-windows-azure-and-web-services-jump-start-8258</t>
  </si>
  <si>
    <t>Get Started with Windows Azure Today Jump Start</t>
  </si>
  <si>
    <t>https://mva.microsoft.com/en-US/training-courses/get-started-with-windows-azure-today-jump-start-8271</t>
  </si>
  <si>
    <t>MVA Live Q&amp;A: Windows Azure</t>
  </si>
  <si>
    <t>https://mva.microsoft.com/en-US/training-courses/mva-live-q-a-windows-azure-8234</t>
  </si>
  <si>
    <t>MVA Live Q&amp;A: Programming Windows with Charles Petzold</t>
  </si>
  <si>
    <t>https://mva.microsoft.com/en-US/training-courses/mva-live-q-a-programming-windows-with-charles-petzold-8225</t>
  </si>
  <si>
    <t>Twenty C# Questions Answered</t>
  </si>
  <si>
    <t>https://mva.microsoft.com/en-US/training-courses/twenty-c-questions-answered-8298</t>
  </si>
  <si>
    <t>Start your own Business</t>
  </si>
  <si>
    <t>https://mva.microsoft.com/en-US/training-courses/start-your-own-business-11211</t>
  </si>
  <si>
    <t>Accelerate your own Business</t>
  </si>
  <si>
    <t>https://mva.microsoft.com/en-US/training-courses/accelerate-your-own-business-11297</t>
  </si>
  <si>
    <t>Grow your own Business</t>
  </si>
  <si>
    <t>https://mva.microsoft.com/en-US/training-courses/grow-your-own-business-11296</t>
  </si>
  <si>
    <t>Intro Algebra Review</t>
  </si>
  <si>
    <t>UDA</t>
  </si>
  <si>
    <t>https://www.udacity.com/course/intro-algebra-review--ma004</t>
  </si>
  <si>
    <t>https://www.udacity.com/course/statistics--st095</t>
  </si>
  <si>
    <t>HTML5 Game Development</t>
  </si>
  <si>
    <t>https://www.udacity.com/course/html5-game-development--cs255</t>
  </si>
  <si>
    <t>Web Development</t>
  </si>
  <si>
    <t>https://www.udacity.com/course/web-development--cs253</t>
  </si>
  <si>
    <t>Intro to Computer Science</t>
  </si>
  <si>
    <t>https://www.udacity.com/course/intro-to-computer-science--cs101</t>
  </si>
  <si>
    <t>Learning Angular 2</t>
  </si>
  <si>
    <t>PKT</t>
  </si>
  <si>
    <t>Book</t>
  </si>
  <si>
    <t>https://www.packtpub.com/web-development/learning-angular-2</t>
  </si>
  <si>
    <t xml:space="preserve">Frontend Architecture for Design Systems </t>
  </si>
  <si>
    <t>ORL</t>
  </si>
  <si>
    <t>http://shop.oreilly.com/product/0636920040156.do</t>
  </si>
  <si>
    <t>Basic Visual Formatting in CSS</t>
  </si>
  <si>
    <t>http://shop.oreilly.com/product/0636920041665.do</t>
  </si>
  <si>
    <t>Software Project Management, 5th Edition</t>
  </si>
  <si>
    <t>MGH</t>
  </si>
  <si>
    <t>http://www.mheducation.co.uk/9780077122799-emea-software-project-management</t>
  </si>
  <si>
    <t>MongoDB Basics</t>
  </si>
  <si>
    <t>APS</t>
  </si>
  <si>
    <t>http://www.apress.com/us/book/9781484208960</t>
  </si>
  <si>
    <t>Practicing Strategy: A souther African context</t>
  </si>
  <si>
    <t>JUT</t>
  </si>
  <si>
    <t>http://juta.co.za/academic/products/practising-strategy</t>
  </si>
  <si>
    <t>Database Principles: Fundamentals of Design, Implementation, and Management, 2nd Edition</t>
  </si>
  <si>
    <t>CEN</t>
  </si>
  <si>
    <t>http://edu.cengage.co.uk/catalogue/product.aspx?isbn=140806636X</t>
  </si>
  <si>
    <t>The Lean Mindset: Ask the Right Questions</t>
  </si>
  <si>
    <t>ADW</t>
  </si>
  <si>
    <t>https://www.pearsonhighered.com/program/Poppendieck-Lean-Mindset-The-Ask-the-Right-Questions/PGM270029.html</t>
  </si>
  <si>
    <t>Instant Axure RP Starter</t>
  </si>
  <si>
    <t>https://www.packtpub.com/web-development/instant-axure-rp-starter</t>
  </si>
  <si>
    <t>Xamarin Mobile Application Development for Android</t>
  </si>
  <si>
    <t>https://www.packtpub.com/application-development/xamarin-mobile-application-development-android</t>
  </si>
  <si>
    <t>Web Audio API</t>
  </si>
  <si>
    <t>http://shop.oreilly.com/product/0636920025948.do</t>
  </si>
  <si>
    <t>Pro TypeScript</t>
  </si>
  <si>
    <t>http://www.apress.com/us/book/9781430267911</t>
  </si>
  <si>
    <t>MIS2</t>
  </si>
  <si>
    <t>isbn:9781111533960</t>
  </si>
  <si>
    <t>Success in Programming</t>
  </si>
  <si>
    <t>http://www.apress.com/us/book/9781484200025</t>
  </si>
  <si>
    <t>Building Web Applications with SVG</t>
  </si>
  <si>
    <t>MSP</t>
  </si>
  <si>
    <t>https://www.microsoftpressstore.com/store/building-web-applications-with-svg-9780735660120</t>
  </si>
  <si>
    <t>97 Things Every Software Architect Should Know</t>
  </si>
  <si>
    <t>http://shop.oreilly.com/product/9780596522704.do</t>
  </si>
  <si>
    <t>RESTful Web API Design with Node.js, 2nd Edition</t>
  </si>
  <si>
    <t>https://www.packtpub.com/web-development/restful-web-api-design-nodejs-second-edition</t>
  </si>
  <si>
    <t>Xamarin.Forms Succinctly</t>
  </si>
  <si>
    <t>SYN</t>
  </si>
  <si>
    <t>https://www.syncfusion.com/resources/techportal/details/ebooks/xamarinforms</t>
  </si>
  <si>
    <t>React.js Succinctly</t>
  </si>
  <si>
    <t>https://www.syncfusion.com/resources/techportal/details/ebooks/Reactjs_Succinctly</t>
  </si>
  <si>
    <t>The Lean Startup</t>
  </si>
  <si>
    <t>CWN</t>
  </si>
  <si>
    <t>isbn:9780307887894</t>
  </si>
  <si>
    <t>Be Bad First</t>
  </si>
  <si>
    <t>BIM</t>
  </si>
  <si>
    <t>https://bibliomotion.com/books/be-bad-first</t>
  </si>
  <si>
    <t>Responsive Web Design, 2nd Edition</t>
  </si>
  <si>
    <t>ABA</t>
  </si>
  <si>
    <t>https://abookapart.com/products/responsive-web-design</t>
  </si>
  <si>
    <t>HTML5 for Web Designers, 2nd Edition</t>
  </si>
  <si>
    <t>https://abookapart.com/products/html5-for-web-designers</t>
  </si>
  <si>
    <t>Introduction to Programming I</t>
  </si>
  <si>
    <t>UNS</t>
  </si>
  <si>
    <t>Module</t>
  </si>
  <si>
    <t>code:COS1511</t>
  </si>
  <si>
    <t>Introduction to Programming II</t>
  </si>
  <si>
    <t>code:COS1512</t>
  </si>
  <si>
    <t>Computer Systems: Fundamental Concepts</t>
  </si>
  <si>
    <t>code:COS1521</t>
  </si>
  <si>
    <t>Programming: Data Structures</t>
  </si>
  <si>
    <t>code:COS2611</t>
  </si>
  <si>
    <t>Programming: Contemporary Concepts</t>
  </si>
  <si>
    <t>code:COS2614</t>
  </si>
  <si>
    <t>Computer Networks I</t>
  </si>
  <si>
    <t>code:COS2626</t>
  </si>
  <si>
    <t>Advanced Programming</t>
  </si>
  <si>
    <t>code:COS3711</t>
  </si>
  <si>
    <t>Financial Accounting Principles, Concepts and Procedures</t>
  </si>
  <si>
    <t xml:space="preserve">code:FAC1502 </t>
  </si>
  <si>
    <t>Financial Accounting Reporting</t>
  </si>
  <si>
    <t>code:FAC1601</t>
  </si>
  <si>
    <t>Structured Systems Analysis and Design</t>
  </si>
  <si>
    <t>code:ICT2621</t>
  </si>
  <si>
    <t>code:ICT2622</t>
  </si>
  <si>
    <t xml:space="preserve">Introduction to Business Information Systems </t>
  </si>
  <si>
    <t>code:INF1505</t>
  </si>
  <si>
    <t>Visual Programming I</t>
  </si>
  <si>
    <t>code:INF1511</t>
  </si>
  <si>
    <t>Human-Computer Interaction I</t>
  </si>
  <si>
    <t>code:INF1520</t>
  </si>
  <si>
    <t>Databases I</t>
  </si>
  <si>
    <t>code:INF2603</t>
  </si>
  <si>
    <t>Visual Programming II</t>
  </si>
  <si>
    <t>code:INF2611</t>
  </si>
  <si>
    <t>Databases II</t>
  </si>
  <si>
    <t>code:INF3703</t>
  </si>
  <si>
    <t>Advanced Systems Development</t>
  </si>
  <si>
    <t>code:INF3705</t>
  </si>
  <si>
    <t>Database Design and Implementation</t>
  </si>
  <si>
    <t>code:INF3707</t>
  </si>
  <si>
    <t>Software Project Management</t>
  </si>
  <si>
    <t>code:INF3708</t>
  </si>
  <si>
    <t>Human-Computer Interaction II</t>
  </si>
  <si>
    <t>code:INF3720</t>
  </si>
  <si>
    <t xml:space="preserve">Business Management IA </t>
  </si>
  <si>
    <t>code:MNB1501</t>
  </si>
  <si>
    <t>Business Management IB</t>
  </si>
  <si>
    <t>code:MNB1601</t>
  </si>
  <si>
    <t>Introduction to Entrepreneurship and Small Business Management</t>
  </si>
  <si>
    <t>code:MNE2601</t>
  </si>
  <si>
    <t>Entrepreneurship and Small Business Management</t>
  </si>
  <si>
    <t>code:MNE3701</t>
  </si>
  <si>
    <t>Corporate Entrepreneurship</t>
  </si>
  <si>
    <t>code:MNE3702</t>
  </si>
  <si>
    <t>General Management</t>
  </si>
  <si>
    <t>code:MNG2601</t>
  </si>
  <si>
    <t>Strategic Planning IIIA</t>
  </si>
  <si>
    <t>code:MNG3701</t>
  </si>
  <si>
    <t>Strategic Implementation IIIB</t>
  </si>
  <si>
    <t>code:MNG3702</t>
  </si>
  <si>
    <t>Introduction to Statistics</t>
  </si>
  <si>
    <t>code:STA1610</t>
  </si>
  <si>
    <t>UX Design for Startups</t>
  </si>
  <si>
    <t>UXP</t>
  </si>
  <si>
    <t>https://www.uxpin.com/studio/ebooks/ux-design-for-startups/</t>
  </si>
  <si>
    <t>Programming in HTML5 with JavaScript and CSS3</t>
  </si>
  <si>
    <t>MSF</t>
  </si>
  <si>
    <t>Exam</t>
  </si>
  <si>
    <t>https://www.microsoft.com/en-us/learning/exam-70-480.aspx</t>
  </si>
  <si>
    <t>Developing ASP.NET MVC Web Applications</t>
  </si>
  <si>
    <t>https://www.microsoft.com/en-us/learning/exam-70-486.aspx</t>
  </si>
  <si>
    <t xml:space="preserve">Developing Microsoft Azure and Web Services </t>
  </si>
  <si>
    <t>https://www.microsoft.com/en-us/learning/exam-70-487.aspx</t>
  </si>
  <si>
    <t>Programming in C#</t>
  </si>
  <si>
    <t>https://www.microsoft.com/en-us/learning/exam-70-483.aspx</t>
  </si>
  <si>
    <t>Developing Mobile Apps</t>
  </si>
  <si>
    <t>https://www.microsoft.com/en-us/learning/exam-70-357.aspx</t>
  </si>
  <si>
    <t>Analysis and Design for Systems, 9th Edition</t>
  </si>
  <si>
    <t>isbn:9780538481625</t>
  </si>
  <si>
    <t>Introduction to ASP.NET Core 1.0</t>
  </si>
  <si>
    <t>https://mva.microsoft.com/en-US/training-courses/introduction-to-aspnet-core-10-16841</t>
  </si>
  <si>
    <t>Introduction to Art History</t>
  </si>
  <si>
    <t>code:ARH1502</t>
  </si>
  <si>
    <t>Fundamentals of Communication</t>
  </si>
  <si>
    <t>code:COM1501</t>
  </si>
  <si>
    <t>End-User Computing</t>
  </si>
  <si>
    <t>code:EUP1501</t>
  </si>
  <si>
    <t>Building a Web Application with Polymer.js and Material Design</t>
  </si>
  <si>
    <t>https://app.pluralsight.com/library/courses/building-web-application-polymer-material-design</t>
  </si>
  <si>
    <t>Android Basics: User Interface</t>
  </si>
  <si>
    <t>https://www.udacity.com/course/android-basics-user-input--ud836</t>
  </si>
  <si>
    <t>Localization Essentials</t>
  </si>
  <si>
    <t>https://www.udacity.com/course/localization-essentials--ud610</t>
  </si>
  <si>
    <t>Writing READMEs</t>
  </si>
  <si>
    <t>https://www.udacity.com/course/writing-readmes--ud777</t>
  </si>
  <si>
    <t>XAML for Xamarin.Forms</t>
  </si>
  <si>
    <t>https://www.pluralsight.com/courses/xaml-for-xamarin-forms</t>
  </si>
  <si>
    <t>Building Your First Mobile Application with Xamarin.Forms and Visual Studio 2017</t>
  </si>
  <si>
    <t>https://www.pluralsight.com/courses/mobile-application-xamarin-forms-visual-studio-2017</t>
  </si>
  <si>
    <t>C# Best Practices: Collections and Generics</t>
  </si>
  <si>
    <t>https://www.pluralsight.com/courses/csharp-best-practices-collections-generics</t>
  </si>
  <si>
    <t>Getting Started with Asynchronous Programming in .NET (2015)</t>
  </si>
  <si>
    <t>https://www.pluralsight.com/courses/asynchronous-programming-dotnet-getting-started</t>
  </si>
  <si>
    <t>Defensive Coding in C#</t>
  </si>
  <si>
    <t>https://app.pluralsight.com/library/courses/defensive-coding-csharp/</t>
  </si>
  <si>
    <t>Angular: Getting Started</t>
  </si>
  <si>
    <t>https://www.pluralsight.com/courses/angular-2-getting-started-update</t>
  </si>
  <si>
    <t>Angular CLI</t>
  </si>
  <si>
    <t>https://www.pluralsight.com/courses/angular-cli</t>
  </si>
  <si>
    <t>Angular Forms</t>
  </si>
  <si>
    <t>https://www.pluralsight.com/courses/angular-2-forms</t>
  </si>
  <si>
    <t>Remaining Relevant in Your Tech Career: When Change Is the Only Constant</t>
  </si>
  <si>
    <t>https://www.apress.com/us/book/9781484237021</t>
  </si>
  <si>
    <t>The Bigs</t>
  </si>
  <si>
    <t>WLY</t>
  </si>
  <si>
    <t>isbn:9781118917022</t>
  </si>
  <si>
    <t>Becoming a Better Listener</t>
  </si>
  <si>
    <t>https://app.pluralsight.com/library/courses/becoming-better-listener</t>
  </si>
  <si>
    <t>Entity Framework Core 2: Getting Started</t>
  </si>
  <si>
    <t>https://app.pluralsight.com/library/courses/entity-framework-core-2-getting-started</t>
  </si>
  <si>
    <t>Entity Framework Core 2: Mappings</t>
  </si>
  <si>
    <t>https://app.pluralsight.com/library/courses/e-f-core-2-beyond-the-basics-mappings</t>
  </si>
  <si>
    <t>Entity Framework Core 2.1: What's New Playbook</t>
  </si>
  <si>
    <t>https://app.pluralsight.com/library/courses/playbook-ef-core-2-1-whats-new</t>
  </si>
  <si>
    <t>Testing with EF Core</t>
  </si>
  <si>
    <t>https://app.pluralsight.com/library/courses/ef-core-testing/table-of-contents</t>
  </si>
  <si>
    <t>ASP.NET Core Fundamentals</t>
  </si>
  <si>
    <t>https://app.pluralsight.com/library/courses/aspnet-core-fundamentals</t>
  </si>
  <si>
    <t>React: The Big Picture</t>
  </si>
  <si>
    <t>https://app.pluralsight.com/library/courses/react-big-picture</t>
  </si>
  <si>
    <t>Onboard Yourself: What to Do After You Land Your Dream Job</t>
  </si>
  <si>
    <t>https://app.pluralsight.com/library/courses/onboard-yourself-after-dream-job</t>
  </si>
  <si>
    <t>HTML, CSS, and JavaScript: The Big Picture</t>
  </si>
  <si>
    <t>https://app.pluralsight.com/library/courses/html-css-javascript-big-picture</t>
  </si>
  <si>
    <t>How to Be a Great Mentee: Get More Out of Mentoring</t>
  </si>
  <si>
    <t>https://app.pluralsight.com/library/courses/how-to-be-great-mentee</t>
  </si>
  <si>
    <t>How to Stay Abreast in the Ever-changing World of Tech</t>
  </si>
  <si>
    <t>https://app.pluralsight.com/library/courses/stay-abreast-changing-tech</t>
  </si>
  <si>
    <t>C# Tips and Traps (2013)</t>
  </si>
  <si>
    <t>https://app.pluralsight.com/library/courses/csharp-tips-traps</t>
  </si>
  <si>
    <t>C# Tips and Traps 2 (2013)</t>
  </si>
  <si>
    <t>https://app.pluralsight.com/library/courses/csharp-tips-traps-part2</t>
  </si>
  <si>
    <t>Building Your First ASP.NET Core 2 MVC Application</t>
  </si>
  <si>
    <t>https://app.pluralsight.com/library/courses/building-first-aspdotnet-core-2-mvc-application</t>
  </si>
  <si>
    <t>Building an API with ASP.NET Core</t>
  </si>
  <si>
    <t>https://app.pluralsight.com/library/courses/building-api-aspdotnet-core</t>
  </si>
  <si>
    <t>Dependency Injection in ASP.NET Core</t>
  </si>
  <si>
    <t>https://app.pluralsight.com/library/courses/aspdotnet-core-dependency-injection</t>
  </si>
  <si>
    <t>Effective Logging in ASP.NET Core</t>
  </si>
  <si>
    <t>https://app.pluralsight.com/library/courses/asp-dotnet-core-effective-logging</t>
  </si>
  <si>
    <t>Build mobile apps with Xamarin.Forms</t>
  </si>
  <si>
    <t>MSL</t>
  </si>
  <si>
    <t>Tutorial</t>
  </si>
  <si>
    <t>https://docs.microsoft.com/en-za/learn/paths/build-mobile-apps-with-xamarin-forms/</t>
  </si>
  <si>
    <t>React: Getting Started</t>
  </si>
  <si>
    <t>https://app.pluralsight.com/library/courses/react-js-getting-started</t>
  </si>
  <si>
    <t>What's New in Visual Studio 2019</t>
  </si>
  <si>
    <t>https://app.pluralsight.com/library/courses/visual-studio-whats-new</t>
  </si>
  <si>
    <t>Xamarin: The Big Picture</t>
  </si>
  <si>
    <t>https://app.pluralsight.com/library/courses/xamarin-big-picture</t>
  </si>
  <si>
    <t>Play by Play: Visual Studio Live Share</t>
  </si>
  <si>
    <t>https://app.pluralsight.com/library/courses/play-by-play-visual-studio-live-share</t>
  </si>
  <si>
    <t>Modern Java: The Big Picture</t>
  </si>
  <si>
    <t>https://app.pluralsight.com/library/courses/modern-java-big-picture</t>
  </si>
  <si>
    <t>C# Extension Methods</t>
  </si>
  <si>
    <t>https://app.pluralsight.com/library/courses/csharp-extension-methods</t>
  </si>
  <si>
    <t>Working on a Team</t>
  </si>
  <si>
    <t>https://app.pluralsight.com/library/courses/working-on-a-team</t>
  </si>
  <si>
    <t>Building an Enterprise Mobile Application with Xamarin.Forms</t>
  </si>
  <si>
    <t>https://app.pluralsight.com/library/courses/xamarin-forms-enterprise-mobile-application</t>
  </si>
  <si>
    <t>macOS X Support: Installation and Configuration</t>
  </si>
  <si>
    <t>https://app.pluralsight.com/library/courses/mac-osx-support-installation-configuration</t>
  </si>
  <si>
    <t>Introduction to Xamarin.Forms</t>
  </si>
  <si>
    <t>https://app.pluralsight.com/library/courses/introduction-xamarin-forms</t>
  </si>
  <si>
    <t>UX-driven Software Design</t>
  </si>
  <si>
    <t>https://app.pluralsight.com/library/courses/ux-driven-software-design</t>
  </si>
  <si>
    <t>Clean Architecture: Patterns, Practices, and Principles</t>
  </si>
  <si>
    <t>https://app.pluralsight.com/library/courses/clean-architecture-patterns-practices-principles</t>
  </si>
  <si>
    <t>Microservices: The Big Picture</t>
  </si>
  <si>
    <t>https://app.pluralsight.com/library/courses/microservices-big-picture</t>
  </si>
  <si>
    <t>Learning Knockout.JS</t>
  </si>
  <si>
    <t>https://learning.oreilly.com/videos/learning-knockout-js/9781785288296</t>
  </si>
  <si>
    <t>Querying Microsoft SQL Server 2019</t>
  </si>
  <si>
    <t>LNK</t>
  </si>
  <si>
    <t>https://www.linkedin.com/learning/querying-microsoft-sql-server-2019</t>
  </si>
  <si>
    <t>Programming Foundations: Fundamentals</t>
  </si>
  <si>
    <t>https://www.linkedin.com/learning/programming-foundations-fundamentals-3</t>
  </si>
  <si>
    <t>Succeeding in Web Development: Full Stack and Front End</t>
  </si>
  <si>
    <t>https://www.linkedin.com/learning/succeeding-in-web-development-full-stack-and-front-end</t>
  </si>
  <si>
    <t>Swift 5 Essential Training</t>
  </si>
  <si>
    <t>https://www.linkedin.com/learning/swift-5-essential-training</t>
  </si>
  <si>
    <t>https://www.linkedin.com/learning/introduction-to-xamarin-forms</t>
  </si>
  <si>
    <t>Gaining Skills with LinkedIn Learning</t>
  </si>
  <si>
    <t>https://www.linkedin.com/learning/gaining-skills-with-linkedin-learning-2</t>
  </si>
  <si>
    <t>Software Development Life Cycle (SDLC)</t>
  </si>
  <si>
    <t>https://www.linkedin.com/learning/software-development-life-cycle-sdlc</t>
  </si>
  <si>
    <t>Work on Purpose</t>
  </si>
  <si>
    <t>https://www.linkedin.com/learning/work-on-purpose</t>
  </si>
  <si>
    <t>Xcode 11 Essential Training</t>
  </si>
  <si>
    <t>https://www.linkedin.com/learning/xcode-11-essential-training</t>
  </si>
  <si>
    <t>Building Your First iOS 13 App</t>
  </si>
  <si>
    <t>https://www.linkedin.com/learning/building-your-first-ios-13-app</t>
  </si>
  <si>
    <t>Microsoft Teams Essential Training</t>
  </si>
  <si>
    <t>https://www.linkedin.com/learning/microsoft-teams-essential-training-5</t>
  </si>
  <si>
    <t>How to Use LinkedIn Learning</t>
  </si>
  <si>
    <t>https://www.linkedin.com/learning/how-to-use-linkedin-learning</t>
  </si>
  <si>
    <t>iOS App Development: Essential Courses</t>
  </si>
  <si>
    <t>https://www.linkedin.com/learning/ios-app-development-essential-courses</t>
  </si>
  <si>
    <t>iOS 13 Development Essential Training: 1 Fundamentals, UI, and Architecture</t>
  </si>
  <si>
    <t>https://www.linkedin.com/learning/ios-13-development-essential-training-1-fundamentals-ui-and-architecture</t>
  </si>
  <si>
    <t>iOS 13 Development Essential Training: 2 Web Content, Views, and Distribution</t>
  </si>
  <si>
    <t>https://www.linkedin.com/learning/ios-13-development-essential-training-2-web-content-views-and-distribution</t>
  </si>
  <si>
    <t>Programming Foundations: Databases</t>
  </si>
  <si>
    <t>https://www.linkedin.com/learning/programming-foundations-databases-2</t>
  </si>
  <si>
    <t>SQL Essential Training</t>
  </si>
  <si>
    <t>https://www.linkedin.com/learning/sql-essential-training-3</t>
  </si>
  <si>
    <t>Swift Delegations and Data Sources</t>
  </si>
  <si>
    <t>https://www.linkedin.com/learning/swift-delegations-and-data-sources-2</t>
  </si>
  <si>
    <t>Programming Foundations: Beyond the Fundamentals</t>
  </si>
  <si>
    <t>https://www.linkedin.com/learning/programming-foundations-beyond-the-fundamentals</t>
  </si>
  <si>
    <t>Learning LinkedIn for Students</t>
  </si>
  <si>
    <t>https://www.linkedin.com/learning/learning-linkedin-for-students</t>
  </si>
  <si>
    <t>Overcoming Imposter Syndrome</t>
  </si>
  <si>
    <t>https://www.linkedin.com/learning/overcoming-imposter-syndrome</t>
  </si>
  <si>
    <t>Overcoming Procrastination</t>
  </si>
  <si>
    <t>https://www.linkedin.com/learning/overcoming-procrastination-2</t>
  </si>
  <si>
    <t>Advanced ASP.NET Web API 2.2</t>
  </si>
  <si>
    <t>https://www.linkedin.com/learning/advanced-asp-dot-net-web-api-2-2</t>
  </si>
  <si>
    <t>Computer and Text Neck Stretching Exercises</t>
  </si>
  <si>
    <t>https://www.linkedin.com/learning/computer-and-text-neck-stretching-exercises</t>
  </si>
  <si>
    <t>Time Management: Working from Home</t>
  </si>
  <si>
    <t>https://www.linkedin.com/learning/time-management-working-from-home</t>
  </si>
  <si>
    <t>Using Your Mind to Change Your Brain</t>
  </si>
  <si>
    <t>https://www.linkedin.com/learning/using-your-mind-to-change-your-brain</t>
  </si>
  <si>
    <t>Intermediate SQL</t>
  </si>
  <si>
    <t>DCM</t>
  </si>
  <si>
    <t>https://app.datacamp.com/learn/courses/intermediate-sql</t>
  </si>
  <si>
    <t>Evolve your DevOps practices</t>
  </si>
  <si>
    <t>https://docs.microsoft.com/en-us/learn/paths/evolve-your-devops-practices/</t>
  </si>
  <si>
    <t>Create a canvas app in Power Apps</t>
  </si>
  <si>
    <t>https://docs.microsoft.com/en-us/learn/paths/create-powerapps/</t>
  </si>
  <si>
    <t>Bring AI to your business with AI Builder</t>
  </si>
  <si>
    <t>https://docs.microsoft.com/en-us/learn/paths/bring-ai/</t>
  </si>
  <si>
    <t>Swift 5: Protocol-Oriented Programming</t>
  </si>
  <si>
    <t>https://www.linkedin.com/learning/swift-5-protocol-oriented-programming</t>
  </si>
  <si>
    <t xml:space="preserve">Querying Data Using T-SQL </t>
  </si>
  <si>
    <t>https://app.pluralsight.com/library/courses/querying-data-using-tsql</t>
  </si>
  <si>
    <t>Developer Career Paths and Certifications</t>
  </si>
  <si>
    <t>https://www.linkedin.com/learning/developer-career-paths-and-certifications</t>
  </si>
  <si>
    <t>How to Be Promotable</t>
  </si>
  <si>
    <t>https://www.linkedin.com/learning/how-to-be-promotable</t>
  </si>
  <si>
    <t>Learning to Be Promotable</t>
  </si>
  <si>
    <t>https://www.linkedin.com/learning/learning-to-be-promotable</t>
  </si>
  <si>
    <t>Blazor: The Big Picture</t>
  </si>
  <si>
    <t>https://app.pluralsight.com/library/courses/blazor-big-picture</t>
  </si>
  <si>
    <t>Progressive Web Apps: The Big Picture</t>
  </si>
  <si>
    <t>https://app.pluralsight.com/library/courses/progressive-web-apps-big-picture</t>
  </si>
  <si>
    <t>Blazor: Getting Started</t>
  </si>
  <si>
    <t>https://app.pluralsight.com/library/courses/getting-started-blazor</t>
  </si>
  <si>
    <t>Microsoft Azure Developer: Preparing to Take the AZ-204 Exam</t>
  </si>
  <si>
    <t>https://app.pluralsight.com/library/courses/microsoft-azure-developer-preparing-take-az-204-exam</t>
  </si>
  <si>
    <t>DevOps: The Big Picture</t>
  </si>
  <si>
    <t>https://app.pluralsight.com/library/courses/devops-big-picture</t>
  </si>
  <si>
    <t>DevSecOps: The Big Picture</t>
  </si>
  <si>
    <t>https://app.pluralsight.com/library/courses/devsecops-big-picture</t>
  </si>
  <si>
    <t>Azure fundamentals</t>
  </si>
  <si>
    <t>https://docs.microsoft.com/en-gb/learn/paths/azure-fundamentals/</t>
  </si>
  <si>
    <t>Microsoft Azure: The Big Picture</t>
  </si>
  <si>
    <t>https://app.pluralsight.com/library/courses/microsoft-azure-the-big-picture/table-of-contents</t>
  </si>
  <si>
    <t>Microsoft Azure Cloud Concepts</t>
  </si>
  <si>
    <t>https://app.pluralsight.com/library/courses/microsoft-azure-cloud-concepts/table-of-contents</t>
  </si>
  <si>
    <t>Getting Started with Hybrid Cloud ARM</t>
  </si>
  <si>
    <t>MUP</t>
  </si>
  <si>
    <t>Lab</t>
  </si>
  <si>
    <t>https://challenge-labs.learnondemand.net/Course/Details/21962</t>
  </si>
  <si>
    <t>Getting Started with Azure Storage</t>
  </si>
  <si>
    <t>https://challenge-labs.learnondemand.net/Course/Details/21961</t>
  </si>
  <si>
    <t>Design Azure App Service Web Apps</t>
  </si>
  <si>
    <t>https://challenge-labs.learnondemand.net/Course/Details/19263</t>
  </si>
  <si>
    <t>Develop Azure Logic Apps Using Messaging Services</t>
  </si>
  <si>
    <t>https://challenge-labs.learnondemand.net/Course/Details/19270</t>
  </si>
  <si>
    <t>Configure Application Insights</t>
  </si>
  <si>
    <t>https://challenge-labs.learnondemand.net/Course/Details/20171</t>
  </si>
  <si>
    <t>Store Sensitive Data in Azure Key Vault</t>
  </si>
  <si>
    <t>https://challenge-labs.learnondemand.net/Course/Details/20176</t>
  </si>
  <si>
    <t>Configure Application Insights and Log Retention for Web Apps</t>
  </si>
  <si>
    <t>https://challenge-labs.learnondemand.net/Course/Details/21567</t>
  </si>
  <si>
    <t>Configure Blob Storage with Public Access in Azure</t>
  </si>
  <si>
    <t>https://challenge-labs.learnondemand.net/Course/Details/18481</t>
  </si>
  <si>
    <t>Provision an Azure Cosmos DB</t>
  </si>
  <si>
    <t>https://challenge-labs.learnondemand.net/Course/Details/18886</t>
  </si>
  <si>
    <t>Provision an Azure Database for MySQL Database</t>
  </si>
  <si>
    <t>https://challenge-labs.learnondemand.net/Course/Details/18610</t>
  </si>
  <si>
    <t>Provision an Azure SQL Server Database</t>
  </si>
  <si>
    <t>https://challenge-labs.learnondemand.net/Course/Details/18606</t>
  </si>
  <si>
    <t>Configure Blob Storage with Private Access</t>
  </si>
  <si>
    <t>https://challenge-labs.learnondemand.net/Course/Details/18572</t>
  </si>
  <si>
    <t>Provision an Azure Search Service</t>
  </si>
  <si>
    <t>https://challenge-labs.learnondemand.net/Course/Details/18676</t>
  </si>
  <si>
    <t>Access a Public Storage Container from an ASP.NET Web App</t>
  </si>
  <si>
    <t>https://challenge-labs.learnondemand.net/Course/Details/18890</t>
  </si>
  <si>
    <t>Implement Azure PaaS Security</t>
  </si>
  <si>
    <t>Microsoft Azure Services and Concepts</t>
  </si>
  <si>
    <t>https://app.pluralsight.com/library/courses/microsoft-azure-services-concepts</t>
  </si>
  <si>
    <t>Developing Solutions for Microsoft Azure</t>
  </si>
  <si>
    <t>https://docs.microsoft.com/en-us/learn/certifications/exams/az-204</t>
  </si>
  <si>
    <t>Microsoft Azure Fundamentals</t>
  </si>
  <si>
    <t>https://docs.microsoft.com/en-us/learn/certifications/exams/az-900</t>
  </si>
  <si>
    <t>Microsoft Azure Pricing and Support Options</t>
  </si>
  <si>
    <t>https://app.pluralsight.com/library/courses/microsoft-azure-pricing-support-options</t>
  </si>
  <si>
    <t>Getting Started with Azure Architect Technology Solutions</t>
  </si>
  <si>
    <t>https://challenge-labs.learnondemand.net/Course/Details/21955</t>
  </si>
  <si>
    <t>Microsoft Azure Architect Technologies</t>
  </si>
  <si>
    <t>https://docs.microsoft.com/en-us/learn/certifications/exams/az-303</t>
  </si>
  <si>
    <t>Introduction to SQL</t>
  </si>
  <si>
    <t>https://app.datacamp.com/learn/courses/introduction-to-sql</t>
  </si>
  <si>
    <t>Mastering Self-Leadership</t>
  </si>
  <si>
    <t>https://www.linkedin.com/learning/mastering-self-leadership</t>
  </si>
  <si>
    <t>Managing Your Career: Early Career</t>
  </si>
  <si>
    <t>https://www.linkedin.com/learning/managing-your-career-early-career</t>
  </si>
  <si>
    <t>Managing Your Career: Mid-Career</t>
  </si>
  <si>
    <t>https://www.linkedin.com/learning/managing-your-career-mid-career</t>
  </si>
  <si>
    <t>SQL: Data Reporting and Analysis</t>
  </si>
  <si>
    <t>https://www.linkedin.com/learning/sql-data-reporting-and-analysis-2</t>
  </si>
  <si>
    <t>Pitching Your Ideas Strategically</t>
  </si>
  <si>
    <t>https://www.linkedin.com/learning/pitching-your-ideas-strategically</t>
  </si>
  <si>
    <t>Be Successful Your Own Way: Personal Success Systems</t>
  </si>
  <si>
    <t>https://www.linkedin.com/learning/be-successful-your-own-way-personal-success-systems</t>
  </si>
  <si>
    <t>Being the Best You: Self-Improvement Modeling</t>
  </si>
  <si>
    <t>https://www.linkedin.com/learning/being-the-best-you-self-improvement-modeling</t>
  </si>
  <si>
    <t>Get started with Azure DevOps</t>
  </si>
  <si>
    <t>Introduction to Python</t>
  </si>
  <si>
    <t>https://app.datacamp.com/learn/courses/intro-to-python-for-data-science</t>
  </si>
  <si>
    <t>Svelte: First Look</t>
  </si>
  <si>
    <t>https://www.linkedin.com/learning/svelte-first-look</t>
  </si>
  <si>
    <t>Build a Raspberry Pi Media Server</t>
  </si>
  <si>
    <t>https://www.linkedin.com/learning/build-a-raspberry-pi-media-server</t>
  </si>
  <si>
    <t>Azure for Architects: Design an Authentication and Data Security Strategy</t>
  </si>
  <si>
    <t>https://www.linkedin.com/learning/azure-for-architects-design-an-authentication-and-data-security-strategy</t>
  </si>
  <si>
    <t>Preparing for Your Review</t>
  </si>
  <si>
    <t>https://www.linkedin.com/learning/preparing-for-your-review-2</t>
  </si>
  <si>
    <t>Get Promoted Faster: Stand Out</t>
  </si>
  <si>
    <t>https://www.linkedin.com/learning/get-promoted-faster-stand-out</t>
  </si>
  <si>
    <t>What Is Business Analysis?</t>
  </si>
  <si>
    <t>https://www.linkedin.com/learning/what-is-business-analysis</t>
  </si>
  <si>
    <t>Data Science for Everyone</t>
  </si>
  <si>
    <t>https://app.datacamp.com/learn/courses/data-science-for-everyone</t>
  </si>
  <si>
    <t>Introduction to Power BI</t>
  </si>
  <si>
    <t>https://app.datacamp.com/learn/courses/introduction-to-power-bi</t>
  </si>
  <si>
    <t>Machine Learning for Everyone</t>
  </si>
  <si>
    <t>https://app.datacamp.com/learn/courses/machine-learning-for-everyone</t>
  </si>
  <si>
    <t>Data Analysis in Spreadsheets</t>
  </si>
  <si>
    <t>https://app.datacamp.com/learn/courses/data-analysis-in-spreadsheets</t>
  </si>
  <si>
    <t>Azure for DevOps: Designing a Strategy</t>
  </si>
  <si>
    <t>https://www.linkedin.com/learning/azure-for-devops-designing-a-strategy</t>
  </si>
  <si>
    <t>Azure for DevOps: Implementing Development Processes</t>
  </si>
  <si>
    <t>https://www.linkedin.com/learning/azure-for-devops-implementing-development-processes</t>
  </si>
  <si>
    <t>Azure for DevOps: Continuous Integration</t>
  </si>
  <si>
    <t>https://www.linkedin.com/learning/azure-for-devops-continuous-integration</t>
  </si>
  <si>
    <t>Azure DevOps: Continuous Delivery with YAML Pipelines</t>
  </si>
  <si>
    <t>https://www.linkedin.com/learning/azure-devops-continuous-delivery-with-yaml-pipelines</t>
  </si>
  <si>
    <t>Azure for DevOps: Dependency Management</t>
  </si>
  <si>
    <t>https://www.linkedin.com/learning/azure-for-devops-dependency-management</t>
  </si>
  <si>
    <t>Azure for DevOps: Application Infrastructure</t>
  </si>
  <si>
    <t>https://www.linkedin.com/learning/azure-for-devops-application-infrastructure</t>
  </si>
  <si>
    <t>Azure for DevOps: Continuous Feedback</t>
  </si>
  <si>
    <t>https://www.linkedin.com/learning/azure-for-devops-continuous-feedback</t>
  </si>
  <si>
    <t>Exam Tips AZ-400: Designing and Implementing Microsoft DevOps Solutions</t>
  </si>
  <si>
    <t>https://www.linkedin.com/learning/exam-tips-az-400-designing-and-implementing-microsoft-devops-solutions</t>
  </si>
  <si>
    <t>Docker for Developers</t>
  </si>
  <si>
    <t>https://www.linkedin.com/learning/docker-for-developers-14493163</t>
  </si>
  <si>
    <t>Designing and Implementing Microsoft DevOps Solutions</t>
  </si>
  <si>
    <t>https://docs.microsoft.com/en-us/learn/certifications/exams/az-400</t>
  </si>
  <si>
    <t>Microsoft Azure Administrator</t>
  </si>
  <si>
    <t>https://docs.microsoft.com/en-us/certifications/exams/az-104</t>
  </si>
  <si>
    <t>Intermediate Python</t>
  </si>
  <si>
    <t>https://app.datacamp.com/learn/courses/intermediate-python</t>
  </si>
  <si>
    <t>Introduction to R</t>
  </si>
  <si>
    <t>https://app.datacamp.com/learn/courses/free-introduction-to-r</t>
  </si>
  <si>
    <t>Python Data Science Toolbox (Part 1)</t>
  </si>
  <si>
    <t>https://app.datacamp.com/learn/courses/python-data-science-toolbox-part-1</t>
  </si>
  <si>
    <t>Python Data Science Toolbox (Part 2)</t>
  </si>
  <si>
    <t>https://app.datacamp.com/learn/courses/python-data-science-toolbox-part-2</t>
  </si>
  <si>
    <t>Introduction to Blazor</t>
  </si>
  <si>
    <t>https://www.linkedin.com/learning/introduction-to-blazor</t>
  </si>
  <si>
    <t>Exam Tips: Microsoft Azure IoT Developer (AZ-220)</t>
  </si>
  <si>
    <t>https://www.linkedin.com/learning/exam-tips-microsoft-azure-iot-developer-az-220</t>
  </si>
  <si>
    <t>Kubernetes: Package Management with Helm</t>
  </si>
  <si>
    <t>https://www.linkedin.com/learning/kubernetes-package-management-with-helm</t>
  </si>
  <si>
    <t>Migrating between Windows and Mac Computers</t>
  </si>
  <si>
    <t>https://www.linkedin.com/learning/migrating-between-windows-and-mac-computers</t>
  </si>
  <si>
    <t>Azure Administration: Monitor and Back Up Azure Resources</t>
  </si>
  <si>
    <t>https://www.linkedin.com/learning/azure-administration-monitor-and-back-up-azure-resources</t>
  </si>
  <si>
    <t>Azure Administration: Implement and Manage Storage</t>
  </si>
  <si>
    <t>https://www.linkedin.com/learning/azure-administration-implement-and-manage-storage</t>
  </si>
  <si>
    <t>Azure Administration: Identities and Governance</t>
  </si>
  <si>
    <t>https://www.linkedin.com/learning/azure-administration-identities-and-governance</t>
  </si>
  <si>
    <t>Azure Administration: Configure and Manage Virtual Networking</t>
  </si>
  <si>
    <t>https://www.linkedin.com/learning/azure-administration-configure-and-manage-virtual-networking</t>
  </si>
  <si>
    <t>Exam Tips: Microsoft Azure Administrator (AZ-104) (2020)</t>
  </si>
  <si>
    <t>https://www.linkedin.com/learning/exam-tips-microsoft-azure-administrator-az-104-2020</t>
  </si>
  <si>
    <t>Nail Your C++ Interview</t>
  </si>
  <si>
    <t>https://www.linkedin.com/learning/nail-your-c-plus-plus-interview</t>
  </si>
  <si>
    <t>Data Types for Data Science in Python</t>
  </si>
  <si>
    <t>https://app.datacamp.com/learn/courses/data-types-for-data-science-in-python</t>
  </si>
  <si>
    <t>Introduction to Data Science in Python</t>
  </si>
  <si>
    <t>https://app.datacamp.com/learn/courses/introduction-to-data-science-in-python</t>
  </si>
  <si>
    <t>Tech on the Go: From Software Developer to Architect</t>
  </si>
  <si>
    <t>https://www.linkedin.com/learning/tech-on-the-go-from-software-developer-to-architect-17333335</t>
  </si>
  <si>
    <t>Data Manipulation with pandas</t>
  </si>
  <si>
    <t>https://app.datacamp.com/learn/courses/data-manipulation-with-pandas</t>
  </si>
  <si>
    <t>Understanding Data Visualization</t>
  </si>
  <si>
    <t>https://app.datacamp.com/learn/courses/understanding-data-visualization</t>
  </si>
  <si>
    <t>Introduction to Data</t>
  </si>
  <si>
    <t>https://app.datacamp.com/learn/courses/introduction-to-data</t>
  </si>
  <si>
    <t>What is Programming?</t>
  </si>
  <si>
    <t>https://www.udacity.com/course/what-is-programming--ud994</t>
  </si>
  <si>
    <t>iOS Interview Prep</t>
  </si>
  <si>
    <t>https://www.udacity.com/course/ios-interview-prep--ud240</t>
  </si>
  <si>
    <t>Get started with Unity</t>
  </si>
  <si>
    <t>UNT</t>
  </si>
  <si>
    <t>https://learn.unity.com/mission/real-time-creation-essentials</t>
  </si>
  <si>
    <t>Developing Your Emotional Intelligence</t>
  </si>
  <si>
    <t>https://www.linkedin.com/learning/developing-your-emotional-intelligence-22196221</t>
  </si>
  <si>
    <t>.NET 6: First Look</t>
  </si>
  <si>
    <t>https://www.linkedin.com/learning/dot-net-6-first-look</t>
  </si>
  <si>
    <t>Mathematica 11 Essential Training</t>
  </si>
  <si>
    <t>https://www.linkedin.com/learning/mathematica-11-essential-training</t>
  </si>
  <si>
    <t>Craft a Great GitHub Profile</t>
  </si>
  <si>
    <t>https://www.linkedin.com/learning/craft-a-great-github-profile</t>
  </si>
  <si>
    <t>Cultivating a Growth Mindset</t>
  </si>
  <si>
    <t>https://www.linkedin.com/learning/cultivating-a-growth-mindset</t>
  </si>
  <si>
    <t>Artificial Intelligence Foundations: Thinking Machines</t>
  </si>
  <si>
    <t>https://www.linkedin.com/learning/artificial-intelligence-foundations-thinking-machines</t>
  </si>
  <si>
    <t>Machine Learning Foundations: Linear Algebra</t>
  </si>
  <si>
    <t>https://www.linkedin.com/learning/machine-learning-foundations-linear-algebra</t>
  </si>
  <si>
    <t>Machine Learning with Python: Foundations</t>
  </si>
  <si>
    <t>https://www.linkedin.com/learning/machine-learning-with-python-foundations</t>
  </si>
  <si>
    <t>Exam Tips: Microsoft Aure Data Fundamentals (DP-900)</t>
  </si>
  <si>
    <t>https://www.linkedin.com/learning/exam-tips-microsoft-azure-data-fundamentals-dp-900</t>
  </si>
  <si>
    <t>C Programming Basics: Flow Control, Variables and Pointers</t>
  </si>
  <si>
    <t>https://www.linkedin.com/learning/c-programming-basics-flow-control-variables-and-pointers</t>
  </si>
  <si>
    <t>Time Management for Technical Professionals</t>
  </si>
  <si>
    <t>https://app.pluralsight.com/library/courses/time-management-technical-professionals</t>
  </si>
  <si>
    <t>Distributed Systems: The Big Picture</t>
  </si>
  <si>
    <t>https://app.pluralsight.com/library/courses/distributed-systems-the-big-picture</t>
  </si>
  <si>
    <t>Microsoft Azure Solutions Architect: Implement an Application Security Strategy</t>
  </si>
  <si>
    <t>https://app.pluralsight.com/library/courses/microsoft-azure-solutions-architect-implement-application-security-strategy</t>
  </si>
  <si>
    <t>Microsoft Azure Solutions Architect: Introduction to the AZ-303 Exam</t>
  </si>
  <si>
    <t>https://app.pluralsight.com/library/courses/microsoft-azure-solutions-architect-introduction-az-303-exam</t>
  </si>
  <si>
    <t>Microsoft Azure Solutions Architect: Implement a Virtual Networking Strategy</t>
  </si>
  <si>
    <t>https://app.pluralsight.com/library/courses/microsoft-azure-solutions-architect-implement-virtual-networking-strategy</t>
  </si>
  <si>
    <t>Design Patterns Overview</t>
  </si>
  <si>
    <t>https://app.pluralsight.com/library/courses/design-patterns-overview</t>
  </si>
  <si>
    <t>Azure Kubernetes Service (AKS) – The Big Picture</t>
  </si>
  <si>
    <t>https://app.pluralsight.com/library/courses/azure-container-service-big-picture</t>
  </si>
  <si>
    <t>Big Picture: Unity VR Development</t>
  </si>
  <si>
    <t>https://app.pluralsight.com/library/courses/unity-big-picture-vr-development</t>
  </si>
  <si>
    <t>Data Literacy: Essentials of Microsoft Azure Cognitive Services</t>
  </si>
  <si>
    <t>https://app.pluralsight.com/library/courses/data-literacy-essentials-microsoft-azure-cognitive-services</t>
  </si>
  <si>
    <t>Dapr 1: The Big Picture</t>
  </si>
  <si>
    <t>https://app.pluralsight.com/library/courses/dapr-1-big-picture</t>
  </si>
  <si>
    <t>Introduction to Career Skills in Software Development</t>
  </si>
  <si>
    <t>https://www.linkedin.com/learning/introduction-to-career-skills-in-software-development</t>
  </si>
  <si>
    <t>Learning Kubernetes</t>
  </si>
  <si>
    <t>https://www.linkedin.com/learning/learning-kubernetes-16086900</t>
  </si>
  <si>
    <t>GitOps: The Big Picture</t>
  </si>
  <si>
    <t>https://app.pluralsight.com/library/courses/gitops-the-big-picture</t>
  </si>
  <si>
    <t>.NET MAUI: The Big Picture</t>
  </si>
  <si>
    <t>https://app.pluralsight.com/library/courses/dot-net-maui-big-picture</t>
  </si>
  <si>
    <t>Docker and Kubernetes: The Big Picture</t>
  </si>
  <si>
    <t>https://app.pluralsight.com/library/courses/docker-kubernetes-big-picture</t>
  </si>
  <si>
    <t>C# 10: The Big Picture</t>
  </si>
  <si>
    <t>https://app.pluralsight.com/library/courses/c-sharp-10-big-picture</t>
  </si>
  <si>
    <t>What's New in C# 11</t>
  </si>
  <si>
    <t>https://app.pluralsight.com/library/courses/c-sharp-11-whats-new</t>
  </si>
  <si>
    <t>ChatGPT and Generative AI: The Big Picture</t>
  </si>
  <si>
    <t>https://app.pluralsight.com/library/courses/chatgpt-generativeai-big-picture</t>
  </si>
  <si>
    <t>Getting Started with Microsoft Azure Computer Vision API</t>
  </si>
  <si>
    <t>https://app.pluralsight.com/library/courses/getting-started-microsoft-azure-computer-vision-api</t>
  </si>
  <si>
    <t>.NET 6: The Big Picture</t>
  </si>
  <si>
    <t>https://app.pluralsight.com/library/courses/dot-net-6-big-picture</t>
  </si>
  <si>
    <t>AI &amp; Generative AI: Executive Briefing</t>
  </si>
  <si>
    <t>https://app.pluralsight.com/library/courses/ai-executive-briefing</t>
  </si>
  <si>
    <t>Software Development: The Big Picture</t>
  </si>
  <si>
    <t>https://app.pluralsight.com/library/courses/big-picture-software-development</t>
  </si>
  <si>
    <t>Understanding Data Engineering</t>
  </si>
  <si>
    <t>https://app.datacamp.com/learn/courses/understanding-data-engineering</t>
  </si>
  <si>
    <t>Understanding Cloud Computing</t>
  </si>
  <si>
    <t>https://app.datacamp.com/learn/courses/understanding-cloud-computing</t>
  </si>
  <si>
    <t>Introduction to ChatGPT</t>
  </si>
  <si>
    <t>https://app.datacamp.com/learn/courses/introduction-to-chatgpt</t>
  </si>
  <si>
    <t>The Data Sessions: ChatGPT Roundtable Discussion with Pluralsight Experts</t>
  </si>
  <si>
    <t>https://app.pluralsight.com/library/courses/data-sessions-chatgpt-roundtable-discussion</t>
  </si>
  <si>
    <t>Visual Studio 2022: Big Picture</t>
  </si>
  <si>
    <t>https://app.pluralsight.com/library/courses/visual-studio-2022-big-picture</t>
  </si>
  <si>
    <t>What's New in C# 10</t>
  </si>
  <si>
    <t>https://app.pluralsight.com/library/courses/c-sharp-10-whats-new</t>
  </si>
  <si>
    <t>ASP.NET Core 6: Big Picture</t>
  </si>
  <si>
    <t>https://app.pluralsight.com/library/courses/asp-dot-net-core-6-big-picture</t>
  </si>
  <si>
    <t>Top 10 Skills for Robotics Engineers</t>
  </si>
  <si>
    <t>https://www.linkedin.com/learning/top-10-skills-for-robotics-engineers</t>
  </si>
  <si>
    <t>C Essential Training</t>
  </si>
  <si>
    <t>https://www.linkedin.com/learning/c-essential-training</t>
  </si>
  <si>
    <t>A Day In The Life of a Data Scientist</t>
  </si>
  <si>
    <t>https://www.linkedin.com/learning/a-day-in-the-life-of-a-data-scientist</t>
  </si>
  <si>
    <t>Python Essential Training</t>
  </si>
  <si>
    <t>https://www.linkedin.com/learning/python-essential-training-18764650</t>
  </si>
  <si>
    <t>Python Object-Oriented Programming</t>
  </si>
  <si>
    <t>https://www.linkedin.com/learning/python-object-oriented-programming-22888296</t>
  </si>
  <si>
    <t>Learning the Python 3 Standard Library</t>
  </si>
  <si>
    <t>https://www.linkedin.com/learning/learning-the-python-3-standard-library</t>
  </si>
  <si>
    <t>Creating Blazor 3 Components</t>
  </si>
  <si>
    <t>https://app.pluralsight.com/library/courses/creating-blazor-components</t>
  </si>
  <si>
    <t>C Language: The Big Picture</t>
  </si>
  <si>
    <t>https://app.pluralsight.com/library/courses/c-language-big-picture/table-of-contents</t>
  </si>
  <si>
    <t>Data Science: The Big Picture</t>
  </si>
  <si>
    <t>https://app.pluralsight.com/library/courses/data-science-big-picture/table-of-contents</t>
  </si>
  <si>
    <t>Rust: The Big Picture</t>
  </si>
  <si>
    <t>https://app.pluralsight.com/library/courses/rust-big-picture/table-of-contents</t>
  </si>
  <si>
    <t>Create a .NET MAUI app</t>
  </si>
  <si>
    <t>https://learn.microsoft.com/en-us/dotnet/maui/tutorials/notes-app/?view=net-maui-8.0</t>
  </si>
  <si>
    <t>Machine Learning: Executive Briefing</t>
  </si>
  <si>
    <t>https://app.pluralsight.com/library/courses/machine-learning-executive-briefing</t>
  </si>
  <si>
    <t>https://app.pluralsight.com/library/courses/algorithms-data-structures-part-one</t>
  </si>
  <si>
    <t>Artificial Intelligence for Students</t>
  </si>
  <si>
    <t>https://www.linkedin.com/learning/artificial-intelligence-for-students</t>
  </si>
  <si>
    <t>First Look: Rust</t>
  </si>
  <si>
    <t>https://www.linkedin.com/learning/first-look-rust</t>
  </si>
  <si>
    <t>Programming Foundations: Data Structures</t>
  </si>
  <si>
    <t>https://www.linkedin.com/learning/programming-foundations-data-structures-22859292</t>
  </si>
  <si>
    <t>What is Generative AI?</t>
  </si>
  <si>
    <t>https://www.linkedin.com/learning/what-is-generative-ai</t>
  </si>
  <si>
    <t>Discovering .NET 8</t>
  </si>
  <si>
    <t>https://www.linkedin.com/learning/discovering-dot-net-8</t>
  </si>
  <si>
    <t>Introduction to Leadership and Management for Developers</t>
  </si>
  <si>
    <t>https://app.pluralsight.com/library/courses/introduction-leadership-management-developers</t>
  </si>
  <si>
    <t>GitHub Copilot Fundamentals: AI Paired Programming</t>
  </si>
  <si>
    <t>https://app.pluralsight.com/library/courses/github-copilot-fundamentals-ai-paired-programming</t>
  </si>
  <si>
    <t>Generative AI Foundations: Getting Started</t>
  </si>
  <si>
    <t>https://app.pluralsight.com/library/courses/generative-ai-foundations-getting-started</t>
  </si>
  <si>
    <t>ASP.NET Core: Big Picture</t>
  </si>
  <si>
    <t>Tech Ethics: Executive Briefing</t>
  </si>
  <si>
    <t>https://app.pluralsight.com/library/courses/tech-ethics-executive-briefing</t>
  </si>
  <si>
    <t>Develop Generative AI solutions with Azure OpenAI Service</t>
  </si>
  <si>
    <t>https://learn.microsoft.com/en-us/training/paths/develop-ai-solutions-azure-openai/</t>
  </si>
  <si>
    <t>Azure AI Engineer Associate (AI-102) Cert Prep: Plan and Manage an Azure AI Solution</t>
  </si>
  <si>
    <t>https://www.linkedin.com/learning/azure-ai-engineer-associate-ai-102-cert-prep-plan-and-manage-an-azure-ai-solution</t>
  </si>
  <si>
    <t>Understanding Machine Learning</t>
  </si>
  <si>
    <t>https://app.pluralsight.com/library/courses/understanding-machine-learning</t>
  </si>
  <si>
    <t>Deep Learning: The Big Picture</t>
  </si>
  <si>
    <t>https://app.pluralsight.com/library/courses/deep-learning-big-picture</t>
  </si>
  <si>
    <t>Taking Great Photos with Your Phone</t>
  </si>
  <si>
    <t>https://www.linkedin.com/learning/taking-great-photos-with-your-phone</t>
  </si>
  <si>
    <t>AI Show: Audio Analytics with Azure Automated ML</t>
  </si>
  <si>
    <t>https://www.linkedin.com/learning/ai-show-audio-analytics-with-azure-automated-ml</t>
  </si>
  <si>
    <t>Top 10 Skills for Machine Learning Professionals</t>
  </si>
  <si>
    <t>https://www.linkedin.com/learning/top-10-skills-for-machine-learning-professionals</t>
  </si>
  <si>
    <t>Azure AI Fundamentals (AI-900) Cert Prep: 4 Natural Language Processing (NLP) Workloads on Azure</t>
  </si>
  <si>
    <t>https://www.linkedin.com/learning/azure-ai-fundamentals-ai-900-cert-prep-4-natural-language-processing-nlp-workloads-on-azure</t>
  </si>
  <si>
    <t>Microsoft Azure AI Fundamentals (AI-900) Exam Tips</t>
  </si>
  <si>
    <t>https://www.linkedin.com/learning/exam-tips-microsoft-azure-ai-fundamentals-ai-900</t>
  </si>
  <si>
    <t>Title</t>
  </si>
  <si>
    <t>Total Duration</t>
  </si>
  <si>
    <t>Average Duration</t>
  </si>
  <si>
    <t>Count</t>
  </si>
  <si>
    <t>Pluralsight</t>
  </si>
  <si>
    <t>University of South Africa</t>
  </si>
  <si>
    <t>Microsoft Virtual Academy</t>
  </si>
  <si>
    <t>DataCamp</t>
  </si>
  <si>
    <t>MeasureUp</t>
  </si>
  <si>
    <t>Udacity</t>
  </si>
  <si>
    <t>Microsoft</t>
  </si>
  <si>
    <t>Microsoft Learn</t>
  </si>
  <si>
    <t>Packt Publishing</t>
  </si>
  <si>
    <t>Apress</t>
  </si>
  <si>
    <t>O'Reilly Media</t>
  </si>
  <si>
    <t>Cengage Learning</t>
  </si>
  <si>
    <t>Syncfusion</t>
  </si>
  <si>
    <t>A Book Apart</t>
  </si>
  <si>
    <t>McGraw-Hill</t>
  </si>
  <si>
    <t>Crown</t>
  </si>
  <si>
    <t>Juta</t>
  </si>
  <si>
    <t>Microsoft Press</t>
  </si>
  <si>
    <t>Wiley</t>
  </si>
  <si>
    <t>Bibliomotion</t>
  </si>
  <si>
    <t>Addison-Wesley</t>
  </si>
  <si>
    <t>UXPin</t>
  </si>
  <si>
    <t>Average of Experience, and Duration of Type by Level</t>
  </si>
  <si>
    <t>Average of Experience</t>
  </si>
  <si>
    <t>Average of Duration</t>
  </si>
  <si>
    <t>100 Total</t>
  </si>
  <si>
    <t>200 Total</t>
  </si>
  <si>
    <t>300 Total</t>
  </si>
  <si>
    <t>Sum of Duration</t>
  </si>
  <si>
    <t>Module title</t>
  </si>
  <si>
    <t>Completed on</t>
  </si>
  <si>
    <t>Completed</t>
  </si>
  <si>
    <t>DurationStr</t>
  </si>
  <si>
    <t>Create a mobile app with Xamarin.Forms</t>
  </si>
  <si>
    <t>Jul 21, 2019</t>
  </si>
  <si>
    <t>59 min</t>
  </si>
  <si>
    <t>Introduction to Xamarin.Android</t>
  </si>
  <si>
    <t>Jul 26, 2019</t>
  </si>
  <si>
    <t>Introduction to Xamarin.iOS</t>
  </si>
  <si>
    <t>Aug 8, 2019</t>
  </si>
  <si>
    <t>Create a UI in Xamarin.Forms apps by using XAML</t>
  </si>
  <si>
    <t>Aug 20, 2019</t>
  </si>
  <si>
    <t>1 hr 9 min</t>
  </si>
  <si>
    <t>Customize layout in Xamarin.Forms XAML pages</t>
  </si>
  <si>
    <t>Aug 23, 2019</t>
  </si>
  <si>
    <t>1 hr 21 min</t>
  </si>
  <si>
    <t>Prepare to publish your Xamarin app</t>
  </si>
  <si>
    <t>Aug 26, 2019</t>
  </si>
  <si>
    <t>26 min</t>
  </si>
  <si>
    <t>Design consistent Xamarin.Forms XAML pages by using shared resources and styles</t>
  </si>
  <si>
    <t>44 min</t>
  </si>
  <si>
    <t>Consume REST web services in Xamarin apps</t>
  </si>
  <si>
    <t>Aug 28, 2019</t>
  </si>
  <si>
    <t>1 hr 1 min</t>
  </si>
  <si>
    <t>Create multi-page Xamarin.Forms apps with stack and tab navigation</t>
  </si>
  <si>
    <t>Aug 29, 2019</t>
  </si>
  <si>
    <t>55 min</t>
  </si>
  <si>
    <t>Store local data with SQLite in a Xamarin.Forms app</t>
  </si>
  <si>
    <t>Core Cloud Services - Introduction to Azure</t>
  </si>
  <si>
    <t>Oct 25, 2019</t>
  </si>
  <si>
    <t>36 min</t>
  </si>
  <si>
    <t>Cloud Concepts - Principles of cloud computing</t>
  </si>
  <si>
    <t>1 hr 2 min</t>
  </si>
  <si>
    <t>Core Cloud Services - Azure architecture and service guarantees</t>
  </si>
  <si>
    <t>Oct 26, 2019</t>
  </si>
  <si>
    <t>45 min</t>
  </si>
  <si>
    <t>Manage services with the Azure portal</t>
  </si>
  <si>
    <t>May 14, 2020</t>
  </si>
  <si>
    <t>1 hr 13 min</t>
  </si>
  <si>
    <t>Create an Azure account</t>
  </si>
  <si>
    <t>39 min</t>
  </si>
  <si>
    <t>Core Cloud Services - Azure compute options</t>
  </si>
  <si>
    <t>May 18, 2020</t>
  </si>
  <si>
    <t>38 min</t>
  </si>
  <si>
    <t>Introduction to Azure DevOps</t>
  </si>
  <si>
    <t>May 19, 2020</t>
  </si>
  <si>
    <t>25 min</t>
  </si>
  <si>
    <t>Assess your existing software development process</t>
  </si>
  <si>
    <t>19 min</t>
  </si>
  <si>
    <t>Manage Agile software delivery plans across teams</t>
  </si>
  <si>
    <t>May 20, 2020</t>
  </si>
  <si>
    <t>33 min</t>
  </si>
  <si>
    <t>Choose an Agile approach to software development</t>
  </si>
  <si>
    <t>40 min</t>
  </si>
  <si>
    <t>Build a Node.js app for Azure Cosmos DB in Visual Studio Code</t>
  </si>
  <si>
    <t>May 23, 2020</t>
  </si>
  <si>
    <t>Introduction to object-oriented programming with Python</t>
  </si>
  <si>
    <t>51 min</t>
  </si>
  <si>
    <t>Build a simple website using HTML, CSS, and JavaScript</t>
  </si>
  <si>
    <t>1 hr</t>
  </si>
  <si>
    <t>Build a web app with Blazor</t>
  </si>
  <si>
    <t>Publish a web app to Azure with Visual Studio</t>
  </si>
  <si>
    <t>May 24, 2020</t>
  </si>
  <si>
    <t>48 min</t>
  </si>
  <si>
    <t>Classify images with the Microsoft Custom Vision Service</t>
  </si>
  <si>
    <t>37 min</t>
  </si>
  <si>
    <t>Introduction to Azure Kubernetes Service</t>
  </si>
  <si>
    <t>Create an Azure Cosmos DB database built to scale</t>
  </si>
  <si>
    <t>35 min</t>
  </si>
  <si>
    <t>Create a build pipeline with Azure Pipelines</t>
  </si>
  <si>
    <t>May 25, 2020</t>
  </si>
  <si>
    <t>1 hr 20 min</t>
  </si>
  <si>
    <t>Implement a code workflow in your build pipeline by using Git and GitHub</t>
  </si>
  <si>
    <t>May 29, 2020</t>
  </si>
  <si>
    <t>1 hr 27 min</t>
  </si>
  <si>
    <t>Run quality tests in your build pipeline by using Azure Pipelines</t>
  </si>
  <si>
    <t>May 30, 2020</t>
  </si>
  <si>
    <t>1 hr 22 min</t>
  </si>
  <si>
    <t>Create serverless logic with Azure Functions</t>
  </si>
  <si>
    <t>May 31, 2020</t>
  </si>
  <si>
    <t>Choose the best Azure service to automate your business processes</t>
  </si>
  <si>
    <t>Scan code for vulnerabilities in Azure Pipelines</t>
  </si>
  <si>
    <t>1 hr 43 min</t>
  </si>
  <si>
    <t>Chain Azure Functions together using input and output bindings</t>
  </si>
  <si>
    <t>Jun 1, 2020</t>
  </si>
  <si>
    <t>1 hr 10 min</t>
  </si>
  <si>
    <t>Execute an Azure Function with triggers</t>
  </si>
  <si>
    <t>1 hr 23 min</t>
  </si>
  <si>
    <t>Develop, test, and publish Azure Functions by using Azure Functions Core Tools</t>
  </si>
  <si>
    <t>Jun 2, 2020</t>
  </si>
  <si>
    <t>20 min</t>
  </si>
  <si>
    <t>Create a long-running serverless workflow with Durable Functions</t>
  </si>
  <si>
    <t>46 min</t>
  </si>
  <si>
    <t>Core Cloud Services - Azure data storage options</t>
  </si>
  <si>
    <t>Jun 25, 2020</t>
  </si>
  <si>
    <t>Core Cloud Services - Azure networking options</t>
  </si>
  <si>
    <t>Jun 27, 2020</t>
  </si>
  <si>
    <t>28 min</t>
  </si>
  <si>
    <t>Apply and monitor infrastructure standards with Azure Policy</t>
  </si>
  <si>
    <t>Aug 9, 2020</t>
  </si>
  <si>
    <t>Security, responsibility, and trust in Azure</t>
  </si>
  <si>
    <t>1 hr 16 min</t>
  </si>
  <si>
    <t>Get started with AI Builder</t>
  </si>
  <si>
    <t>Oct 4, 2020</t>
  </si>
  <si>
    <t>30 min</t>
  </si>
  <si>
    <t>Get started with Power Automate</t>
  </si>
  <si>
    <t>1 hr 8 min</t>
  </si>
  <si>
    <t>Get started with model-driven apps in Power Apps</t>
  </si>
  <si>
    <t>1 hr 14 min</t>
  </si>
  <si>
    <t>Manage apps in Power Apps</t>
  </si>
  <si>
    <t>42 min</t>
  </si>
  <si>
    <t>Customize a canvas app in Power Apps</t>
  </si>
  <si>
    <t>Get started with Power Apps canvas apps</t>
  </si>
  <si>
    <t>1 hr 3 min</t>
  </si>
  <si>
    <t>Introduction to Dataverse</t>
  </si>
  <si>
    <t>27 min</t>
  </si>
  <si>
    <t>Introduction to Microsoft Power Platform</t>
  </si>
  <si>
    <t>21 min</t>
  </si>
  <si>
    <t>Control and organize Azure resources with Azure Resource Manager</t>
  </si>
  <si>
    <t>Oct 5, 2020</t>
  </si>
  <si>
    <t>Manage models in AI Builder</t>
  </si>
  <si>
    <t>Predict costs and optimize spending for Azure</t>
  </si>
  <si>
    <t>Jan 9, 2021</t>
  </si>
  <si>
    <t>Extend your on-premises file share capacity using Azure File Sync</t>
  </si>
  <si>
    <t>Mar 30, 2021</t>
  </si>
  <si>
    <t>Move large amounts of data to the cloud by using Azure Data Box family</t>
  </si>
  <si>
    <t>Export large amounts of data from Azure by using Azure Import/Export</t>
  </si>
  <si>
    <t>24 min</t>
  </si>
  <si>
    <t>Upload, download, and manage data with Azure Storage Explorer</t>
  </si>
  <si>
    <t>Store and share files in your application with Azure Files</t>
  </si>
  <si>
    <t>Secure your Azure Storage account</t>
  </si>
  <si>
    <t>Provide disaster recovery by replicating storage data across regions and failing over to a secondary location</t>
  </si>
  <si>
    <t>Choose the right disk storage for your virtual machine workload</t>
  </si>
  <si>
    <t>Create an Azure Storage account</t>
  </si>
  <si>
    <t>Monitor and troubleshoot your end-to-end Azure network infrastructure by using network monitoring tools</t>
  </si>
  <si>
    <t>Load balance your web service traffic with Application Gateway</t>
  </si>
  <si>
    <t>1 hr 32 min</t>
  </si>
  <si>
    <t>Troubleshoot inbound network connectivity for Azure Load Balancer</t>
  </si>
  <si>
    <t>1 hr 38 min</t>
  </si>
  <si>
    <t>Improve application scalability and resiliency by using Azure Load Balancer</t>
  </si>
  <si>
    <t>47 min</t>
  </si>
  <si>
    <t>Connect your on-premises network to the Microsoft global network by using ExpressRoute</t>
  </si>
  <si>
    <t>Connect your on-premises network to Azure with VPN Gateway</t>
  </si>
  <si>
    <t>Manage and control traffic flow in your Azure deployment with routes</t>
  </si>
  <si>
    <t>50 min</t>
  </si>
  <si>
    <t>Host your domain on Azure DNS</t>
  </si>
  <si>
    <t>43 min</t>
  </si>
  <si>
    <t>Connect to virtual machines through the Azure portal by using Azure Bastion</t>
  </si>
  <si>
    <t>Secure and isolate access to Azure resources by using network security groups and service endpoints</t>
  </si>
  <si>
    <t>Distribute your services across Azure virtual networks and integrate them by using virtual network peering</t>
  </si>
  <si>
    <t>Design an IP addressing schema for your Azure deployment</t>
  </si>
  <si>
    <t>Configure the network for your virtual machines</t>
  </si>
  <si>
    <t>1 hr 34 min</t>
  </si>
  <si>
    <t>Introduction to DevOps</t>
  </si>
  <si>
    <t>Dec 16, 2021</t>
  </si>
  <si>
    <t>Get started with AI on Azure</t>
  </si>
  <si>
    <t>Feb 25, 2022</t>
  </si>
  <si>
    <t>34 min</t>
  </si>
  <si>
    <t>Use automated machine learning in Azure Machine Learning</t>
  </si>
  <si>
    <t>Mar 4, 2022</t>
  </si>
  <si>
    <t>Introduction to Power Apps</t>
  </si>
  <si>
    <t>Mar 17, 2022</t>
  </si>
  <si>
    <t>Explore roles and responsibilities in the world of data</t>
  </si>
  <si>
    <t>Mar 21, 2022</t>
  </si>
  <si>
    <t>15 min</t>
  </si>
  <si>
    <t>Explore core data concepts</t>
  </si>
  <si>
    <t>Describe team structures</t>
  </si>
  <si>
    <t>May 31, 2022</t>
  </si>
  <si>
    <t>22 min</t>
  </si>
  <si>
    <t>Choose the right project</t>
  </si>
  <si>
    <t>Describe types of source control systems</t>
  </si>
  <si>
    <t>Jun 2, 2022</t>
  </si>
  <si>
    <t>Introduction to source control</t>
  </si>
  <si>
    <t>17 min</t>
  </si>
  <si>
    <t>Migrate to DevOps</t>
  </si>
  <si>
    <t>16 min</t>
  </si>
  <si>
    <t>Work with Azure Repos and GitHub</t>
  </si>
  <si>
    <t>Jun 3, 2022</t>
  </si>
  <si>
    <t>Plan Agile with GitHub Projects and Azure Boards</t>
  </si>
  <si>
    <t>Jun 12, 2022</t>
  </si>
  <si>
    <t>32 min</t>
  </si>
  <si>
    <t>Integrate AKS with pipelines</t>
  </si>
  <si>
    <t>Jun 26, 2022</t>
  </si>
  <si>
    <t>13 min</t>
  </si>
  <si>
    <t>Explore Kubernetes tooling</t>
  </si>
  <si>
    <t>9 min</t>
  </si>
  <si>
    <t>Implement Azure Kubernetes Service (AKS)</t>
  </si>
  <si>
    <t>Implement Docker multi-stage builds</t>
  </si>
  <si>
    <t>Design a container build strategy</t>
  </si>
  <si>
    <t>1 hr 18 min</t>
  </si>
  <si>
    <t>Explore Git hooks</t>
  </si>
  <si>
    <t>Identify technical debt</t>
  </si>
  <si>
    <t>Collaborate with pull requests in Azure Repos</t>
  </si>
  <si>
    <t>Manage Git branches and workflows</t>
  </si>
  <si>
    <t>Structure your Git Repo</t>
  </si>
  <si>
    <t>11 min</t>
  </si>
  <si>
    <t>Use Azure Resource Manager</t>
  </si>
  <si>
    <t>Jul 1, 2022</t>
  </si>
  <si>
    <t>Configure Azure resources with tools</t>
  </si>
  <si>
    <t>Configure resources with Azure Resource Manager templates</t>
  </si>
  <si>
    <t>Jul 28, 2022</t>
  </si>
  <si>
    <t>Configure Azure Active Directory</t>
  </si>
  <si>
    <t>Manage Git repositories</t>
  </si>
  <si>
    <t>Aug 30, 2022</t>
  </si>
  <si>
    <t>Plan foster inner source</t>
  </si>
  <si>
    <t>Explore Azure App Service</t>
  </si>
  <si>
    <t>Sep 12, 2022</t>
  </si>
  <si>
    <t>Navigation in a canvas app in Power Apps</t>
  </si>
  <si>
    <t>Oct 7, 2022</t>
  </si>
  <si>
    <t>How to build the UI in a canvas app in Power Apps</t>
  </si>
  <si>
    <t>Plan your project like a pro</t>
  </si>
  <si>
    <t>Oct 13, 2022</t>
  </si>
  <si>
    <t>Build a mobile-optimized app from Power Apps</t>
  </si>
  <si>
    <t>Design your app like a pro</t>
  </si>
  <si>
    <t>Oct 14, 2022</t>
  </si>
  <si>
    <t>Make your app like a professional</t>
  </si>
  <si>
    <t>Nov 8, 2022</t>
  </si>
  <si>
    <t>Configure web app settings</t>
  </si>
  <si>
    <t>Dec 13, 2022</t>
  </si>
  <si>
    <t>Develop Azure Functions</t>
  </si>
  <si>
    <t>Dec 14, 2022</t>
  </si>
  <si>
    <t>Explore Azure Functions</t>
  </si>
  <si>
    <t>18 min</t>
  </si>
  <si>
    <t>Explore Azure App Service deployment slots</t>
  </si>
  <si>
    <t>Scale apps in Azure App Service</t>
  </si>
  <si>
    <t>Implement Durable Functions</t>
  </si>
  <si>
    <t>Jan 3, 2023</t>
  </si>
  <si>
    <t>Work with Azure Blob storage</t>
  </si>
  <si>
    <t>Jan 6, 2023</t>
  </si>
  <si>
    <t>Manage the Azure Blob storage lifecycle</t>
  </si>
  <si>
    <t>Explore Azure Blob storage</t>
  </si>
  <si>
    <t>31 min</t>
  </si>
  <si>
    <t>Work with Azure Cosmos DB</t>
  </si>
  <si>
    <t>Jan 9, 2023</t>
  </si>
  <si>
    <t>Implement partitioning in Azure Cosmos DB</t>
  </si>
  <si>
    <t>Explore Azure Cosmos DB</t>
  </si>
  <si>
    <t>Examine the architecture of an IoT solution</t>
  </si>
  <si>
    <t>Jan 27, 2023</t>
  </si>
  <si>
    <t>Examine the components of an IoT solution</t>
  </si>
  <si>
    <t>Jan 29, 2023</t>
  </si>
  <si>
    <t>23 min</t>
  </si>
  <si>
    <t>Explore the Azure portal</t>
  </si>
  <si>
    <t>Jan 31, 2023</t>
  </si>
  <si>
    <t>Explore Azure IoT services</t>
  </si>
  <si>
    <t>Feb 6, 2023</t>
  </si>
  <si>
    <t>1 hr 6 min</t>
  </si>
  <si>
    <t>Examine IoT Hub properties</t>
  </si>
  <si>
    <t>Feb 28, 2023</t>
  </si>
  <si>
    <t>Examine the IoT developer tools</t>
  </si>
  <si>
    <t>Mar 24, 2023</t>
  </si>
  <si>
    <t>Examine IoT device lifecycle concepts</t>
  </si>
  <si>
    <t>Build flows to manage user information</t>
  </si>
  <si>
    <t>Jun 6, 2023</t>
  </si>
  <si>
    <t>Build approval flows with Power Automate</t>
  </si>
  <si>
    <t>Use the Admin center to manage environments and data policies in Power Automate</t>
  </si>
  <si>
    <t>Jun 7, 2023</t>
  </si>
  <si>
    <t>Build flows across multiple data sources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</si>
</sst>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
    <numFmt numFmtId="165" formatCode="0.0"/>
    <numFmt numFmtId="166" formatCode="mmm\ dd\,\ yyyy"/>
  </numFmts>
  <fonts count="4">
    <font>
      <sz val="11"/>
      <color theme="1"/>
      <name val="Calibri"/>
      <family val="2"/>
      <scheme val="minor"/>
    </font>
    <font>
      <u/>
      <sz val="11"/>
      <color theme="10"/>
      <name val="Calibri"/>
      <family val="2"/>
      <scheme val="minor"/>
    </font>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7">
    <xf numFmtId="0" fontId="0" fillId="0" borderId="0" xfId="0"/>
    <xf numFmtId="0" fontId="0" fillId="0" borderId="0" xfId="0" pivotButton="1"/>
    <xf numFmtId="0" fontId="0" fillId="0" borderId="0" xfId="0" applyAlignment="1">
      <alignment horizontal="left"/>
    </xf>
    <xf numFmtId="49" fontId="0" fillId="0" borderId="0" xfId="0" applyNumberFormat="1"/>
    <xf numFmtId="1" fontId="0" fillId="0" borderId="0" xfId="0" applyNumberFormat="1"/>
    <xf numFmtId="0" fontId="1" fillId="0" borderId="0" xfId="1"/>
    <xf numFmtId="46" fontId="0" fillId="0" borderId="0" xfId="0" applyNumberFormat="1"/>
    <xf numFmtId="49" fontId="0" fillId="0" borderId="0" xfId="0" applyNumberFormat="1" applyAlignment="1">
      <alignment wrapText="1"/>
    </xf>
    <xf numFmtId="164" fontId="1" fillId="0" borderId="0" xfId="1" applyNumberFormat="1"/>
    <xf numFmtId="0" fontId="2" fillId="0" borderId="0" xfId="0" applyFont="1"/>
    <xf numFmtId="2" fontId="0" fillId="0" borderId="0" xfId="0" applyNumberFormat="1"/>
    <xf numFmtId="165" fontId="0" fillId="0" borderId="0" xfId="0" applyNumberFormat="1"/>
    <xf numFmtId="1" fontId="1" fillId="0" borderId="0" xfId="1" applyNumberFormat="1"/>
    <xf numFmtId="14" fontId="0" fillId="0" borderId="0" xfId="0" applyNumberFormat="1"/>
    <xf numFmtId="166" fontId="0" fillId="0" borderId="0" xfId="0" applyNumberFormat="1"/>
    <xf numFmtId="2" fontId="2" fillId="0" borderId="0" xfId="0" applyNumberFormat="1" applyFont="1"/>
    <xf numFmtId="0" fontId="0" fillId="0" borderId="0" xfId="0" applyAlignment="1">
      <alignment horizontal="center"/>
    </xf>
  </cellXfs>
  <cellStyles count="2">
    <cellStyle name="Hyperlink" xfId="1" builtinId="8"/>
    <cellStyle name="Normal" xfId="0" builtinId="0"/>
  </cellStyles>
  <dxfs count="65">
    <dxf>
      <numFmt numFmtId="31" formatCode="[h]:mm:ss"/>
    </dxf>
    <dxf>
      <numFmt numFmtId="31" formatCode="[h]:mm:ss"/>
    </dxf>
    <dxf>
      <numFmt numFmtId="19" formatCode="yyyy/mm/dd"/>
    </dxf>
    <dxf>
      <numFmt numFmtId="19" formatCode="yyyy/mm/dd"/>
    </dxf>
    <dxf>
      <numFmt numFmtId="166" formatCode="mmm\ dd\,\ yyyy"/>
    </dxf>
    <dxf>
      <numFmt numFmtId="19" formatCode="yyyy/mm/dd"/>
    </dxf>
    <dxf>
      <numFmt numFmtId="1" formatCode="0"/>
    </dxf>
    <dxf>
      <numFmt numFmtId="31" formatCode="[h]:mm:ss"/>
    </dxf>
    <dxf>
      <numFmt numFmtId="31" formatCode="[h]:mm:ss"/>
    </dxf>
    <dxf>
      <numFmt numFmtId="30" formatCode="@"/>
    </dxf>
    <dxf>
      <numFmt numFmtId="30" formatCode="@"/>
    </dxf>
    <dxf>
      <numFmt numFmtId="1" formatCode="0"/>
    </dxf>
    <dxf>
      <numFmt numFmtId="2" formatCode="0.00"/>
    </dxf>
    <dxf>
      <numFmt numFmtId="1" formatCode="0"/>
    </dxf>
    <dxf>
      <numFmt numFmtId="2" formatCode="0.00"/>
    </dxf>
    <dxf>
      <numFmt numFmtId="164" formatCode="0.000"/>
    </dxf>
    <dxf>
      <numFmt numFmtId="2" formatCode="0.00"/>
    </dxf>
    <dxf>
      <numFmt numFmtId="165" formatCode="0.0"/>
    </dxf>
    <dxf>
      <numFmt numFmtId="1" formatCode="0"/>
    </dxf>
    <dxf>
      <numFmt numFmtId="31" formatCode="[h]:mm:ss"/>
    </dxf>
    <dxf>
      <numFmt numFmtId="31" formatCode="[h]:mm:ss"/>
    </dxf>
    <dxf>
      <numFmt numFmtId="1" formatCode="0"/>
    </dxf>
    <dxf>
      <numFmt numFmtId="1" formatCode="0"/>
    </dxf>
    <dxf>
      <numFmt numFmtId="30" formatCode="@"/>
    </dxf>
    <dxf>
      <numFmt numFmtId="30" formatCode="@"/>
    </dxf>
    <dxf>
      <numFmt numFmtId="30" formatCode="@"/>
    </dxf>
    <dxf>
      <numFmt numFmtId="1" formatCode="0"/>
    </dxf>
    <dxf>
      <font>
        <color rgb="FF9C0006"/>
      </font>
      <fill>
        <patternFill>
          <bgColor rgb="FFFFC7CE"/>
        </patternFill>
      </fill>
    </dxf>
    <dxf>
      <font>
        <color rgb="FF9C0006"/>
      </font>
      <fill>
        <patternFill>
          <bgColor rgb="FFFFC7CE"/>
        </patternFill>
      </fill>
    </dxf>
    <dxf>
      <numFmt numFmtId="165" formatCode="0.0"/>
    </dxf>
    <dxf>
      <numFmt numFmtId="2" formatCode="0.00"/>
    </dxf>
    <dxf>
      <numFmt numFmtId="1" formatCode="0"/>
    </dxf>
    <dxf>
      <numFmt numFmtId="1" formatCode="0"/>
    </dxf>
    <dxf>
      <numFmt numFmtId="1" formatCode="0"/>
    </dxf>
    <dxf>
      <numFmt numFmtId="1" formatCode="0"/>
    </dxf>
    <dxf>
      <numFmt numFmtId="1" formatCode="0"/>
    </dxf>
    <dxf>
      <numFmt numFmtId="2" formatCode="0.00"/>
    </dxf>
    <dxf>
      <numFmt numFmtId="2" formatCode="0.00"/>
    </dxf>
    <dxf>
      <numFmt numFmtId="165" formatCode="0.0"/>
    </dxf>
    <dxf>
      <numFmt numFmtId="1" formatCode="0"/>
    </dxf>
    <dxf>
      <numFmt numFmtId="1" formatCode="0"/>
    </dxf>
    <dxf>
      <font>
        <color rgb="FF9C5700"/>
      </font>
      <fill>
        <patternFill>
          <bgColor rgb="FFFFEB9C"/>
        </patternFill>
      </fill>
    </dxf>
    <dxf>
      <font>
        <color rgb="FF9C0006"/>
      </font>
      <fill>
        <patternFill>
          <bgColor rgb="FFFFC7CE"/>
        </patternFill>
      </fill>
    </dxf>
    <dxf>
      <numFmt numFmtId="31" formatCode="[h]:mm:ss"/>
    </dxf>
    <dxf>
      <numFmt numFmtId="2" formatCode="0.00"/>
    </dxf>
    <dxf>
      <numFmt numFmtId="167" formatCode="0.0000000"/>
    </dxf>
    <dxf>
      <numFmt numFmtId="168" formatCode="0.000000"/>
    </dxf>
    <dxf>
      <numFmt numFmtId="169" formatCode="0.00000"/>
    </dxf>
    <dxf>
      <numFmt numFmtId="170" formatCode="0.0000"/>
    </dxf>
    <dxf>
      <numFmt numFmtId="164" formatCode="0.000"/>
    </dxf>
    <dxf>
      <numFmt numFmtId="2" formatCode="0.00"/>
    </dxf>
    <dxf>
      <numFmt numFmtId="165" formatCode="0.0"/>
    </dxf>
    <dxf>
      <numFmt numFmtId="1" formatCode="0"/>
    </dxf>
    <dxf>
      <numFmt numFmtId="165" formatCode="0.0"/>
    </dxf>
    <dxf>
      <numFmt numFmtId="2" formatCode="0.00"/>
    </dxf>
    <dxf>
      <numFmt numFmtId="167" formatCode="0.0000000"/>
    </dxf>
    <dxf>
      <numFmt numFmtId="168" formatCode="0.000000"/>
    </dxf>
    <dxf>
      <numFmt numFmtId="169" formatCode="0.00000"/>
    </dxf>
    <dxf>
      <numFmt numFmtId="170" formatCode="0.0000"/>
    </dxf>
    <dxf>
      <numFmt numFmtId="164" formatCode="0.000"/>
    </dxf>
    <dxf>
      <numFmt numFmtId="2" formatCode="0.00"/>
    </dxf>
    <dxf>
      <numFmt numFmtId="165" formatCode="0.0"/>
    </dxf>
    <dxf>
      <numFmt numFmtId="1" formatCode="0"/>
    </dxf>
    <dxf>
      <numFmt numFmtId="165" formatCode="0.0"/>
    </dxf>
    <dxf>
      <numFmt numFmtId="2" formatCode="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pivotCacheDefinition" Target="pivotCache/pivotCacheDefinition4.xml"/><Relationship Id="rId18" Type="http://schemas.openxmlformats.org/officeDocument/2006/relationships/sharedStrings" Target="sharedStrings.xml"/><Relationship Id="rId26" Type="http://schemas.openxmlformats.org/officeDocument/2006/relationships/customXml" Target="../customXml/item5.xml"/><Relationship Id="rId39" Type="http://schemas.openxmlformats.org/officeDocument/2006/relationships/customXml" Target="../customXml/item18.xml"/><Relationship Id="rId21" Type="http://schemas.openxmlformats.org/officeDocument/2006/relationships/calcChain" Target="calcChain.xml"/><Relationship Id="rId34" Type="http://schemas.openxmlformats.org/officeDocument/2006/relationships/customXml" Target="../customXml/item13.xml"/><Relationship Id="rId42" Type="http://schemas.openxmlformats.org/officeDocument/2006/relationships/customXml" Target="../customXml/item21.xml"/><Relationship Id="rId7" Type="http://schemas.openxmlformats.org/officeDocument/2006/relationships/worksheet" Target="worksheets/sheet6.xml"/><Relationship Id="rId2" Type="http://schemas.openxmlformats.org/officeDocument/2006/relationships/worksheet" Target="worksheets/sheet2.xml"/><Relationship Id="rId16" Type="http://schemas.openxmlformats.org/officeDocument/2006/relationships/connections" Target="connections.xml"/><Relationship Id="rId29" Type="http://schemas.openxmlformats.org/officeDocument/2006/relationships/customXml" Target="../customXml/item8.xml"/><Relationship Id="rId1" Type="http://schemas.openxmlformats.org/officeDocument/2006/relationships/worksheet" Target="worksheets/sheet1.xml"/><Relationship Id="rId6" Type="http://schemas.openxmlformats.org/officeDocument/2006/relationships/worksheet" Target="worksheets/sheet5.xml"/><Relationship Id="rId11" Type="http://schemas.openxmlformats.org/officeDocument/2006/relationships/pivotCacheDefinition" Target="pivotCache/pivotCacheDefinition2.xml"/><Relationship Id="rId24" Type="http://schemas.openxmlformats.org/officeDocument/2006/relationships/customXml" Target="../customXml/item3.xml"/><Relationship Id="rId32" Type="http://schemas.openxmlformats.org/officeDocument/2006/relationships/customXml" Target="../customXml/item11.xml"/><Relationship Id="rId37" Type="http://schemas.openxmlformats.org/officeDocument/2006/relationships/customXml" Target="../customXml/item16.xml"/><Relationship Id="rId40" Type="http://schemas.openxmlformats.org/officeDocument/2006/relationships/customXml" Target="../customXml/item19.xml"/><Relationship Id="rId45" Type="http://schemas.openxmlformats.org/officeDocument/2006/relationships/customXml" Target="../customXml/item24.xml"/><Relationship Id="rId5" Type="http://schemas.openxmlformats.org/officeDocument/2006/relationships/worksheet" Target="worksheets/sheet4.xml"/><Relationship Id="rId15" Type="http://schemas.openxmlformats.org/officeDocument/2006/relationships/theme" Target="theme/theme1.xml"/><Relationship Id="rId23" Type="http://schemas.openxmlformats.org/officeDocument/2006/relationships/customXml" Target="../customXml/item2.xml"/><Relationship Id="rId28" Type="http://schemas.openxmlformats.org/officeDocument/2006/relationships/customXml" Target="../customXml/item7.xml"/><Relationship Id="rId36" Type="http://schemas.openxmlformats.org/officeDocument/2006/relationships/customXml" Target="../customXml/item15.xml"/><Relationship Id="rId10" Type="http://schemas.openxmlformats.org/officeDocument/2006/relationships/pivotCacheDefinition" Target="pivotCache/pivotCacheDefinition1.xml"/><Relationship Id="rId19" Type="http://schemas.openxmlformats.org/officeDocument/2006/relationships/sheetMetadata" Target="metadata.xml"/><Relationship Id="rId31" Type="http://schemas.openxmlformats.org/officeDocument/2006/relationships/customXml" Target="../customXml/item10.xml"/><Relationship Id="rId44" Type="http://schemas.openxmlformats.org/officeDocument/2006/relationships/customXml" Target="../customXml/item23.xml"/><Relationship Id="rId4" Type="http://schemas.openxmlformats.org/officeDocument/2006/relationships/worksheet" Target="worksheets/sheet3.xml"/><Relationship Id="rId9" Type="http://schemas.openxmlformats.org/officeDocument/2006/relationships/worksheet" Target="worksheets/sheet8.xml"/><Relationship Id="rId14" Type="http://schemas.openxmlformats.org/officeDocument/2006/relationships/pivotCacheDefinition" Target="pivotCache/pivotCacheDefinition5.xml"/><Relationship Id="rId22" Type="http://schemas.openxmlformats.org/officeDocument/2006/relationships/customXml" Target="../customXml/item1.xml"/><Relationship Id="rId27" Type="http://schemas.openxmlformats.org/officeDocument/2006/relationships/customXml" Target="../customXml/item6.xml"/><Relationship Id="rId30" Type="http://schemas.openxmlformats.org/officeDocument/2006/relationships/customXml" Target="../customXml/item9.xml"/><Relationship Id="rId35" Type="http://schemas.openxmlformats.org/officeDocument/2006/relationships/customXml" Target="../customXml/item14.xml"/><Relationship Id="rId43" Type="http://schemas.openxmlformats.org/officeDocument/2006/relationships/customXml" Target="../customXml/item22.xml"/><Relationship Id="rId8" Type="http://schemas.openxmlformats.org/officeDocument/2006/relationships/worksheet" Target="worksheets/sheet7.xml"/><Relationship Id="rId3" Type="http://schemas.openxmlformats.org/officeDocument/2006/relationships/chartsheet" Target="chartsheets/sheet1.xml"/><Relationship Id="rId12" Type="http://schemas.openxmlformats.org/officeDocument/2006/relationships/pivotCacheDefinition" Target="pivotCache/pivotCacheDefinition3.xml"/><Relationship Id="rId17" Type="http://schemas.openxmlformats.org/officeDocument/2006/relationships/styles" Target="styles.xml"/><Relationship Id="rId25" Type="http://schemas.openxmlformats.org/officeDocument/2006/relationships/customXml" Target="../customXml/item4.xml"/><Relationship Id="rId33" Type="http://schemas.openxmlformats.org/officeDocument/2006/relationships/customXml" Target="../customXml/item12.xml"/><Relationship Id="rId38" Type="http://schemas.openxmlformats.org/officeDocument/2006/relationships/customXml" Target="../customXml/item17.xml"/><Relationship Id="rId46" Type="http://schemas.openxmlformats.org/officeDocument/2006/relationships/customXml" Target="../customXml/item25.xml"/><Relationship Id="rId20" Type="http://schemas.openxmlformats.org/officeDocument/2006/relationships/powerPivotData" Target="model/item.data"/><Relationship Id="rId41" Type="http://schemas.openxmlformats.org/officeDocument/2006/relationships/customXml" Target="../customXml/item20.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[Competency Matrix.xlsx]Competency Matrix!CompetencyMatrix</c:name>
    <c:fmtId val="0"/>
  </c:pivotSource>
  <c:chart>
    <c:autoTitleDeleted val="1"/>
    <c:pivotFmts>
      <c:pivotFmt>
        <c:idx val="0"/>
      </c:pivotFmt>
      <c:pivotFmt>
        <c:idx val="1"/>
      </c:pivotFmt>
      <c:pivotFmt>
        <c:idx val="2"/>
      </c:pivotFmt>
      <c:pivotFmt>
        <c:idx val="3"/>
      </c:pivotFmt>
      <c:pivotFmt>
        <c:idx val="4"/>
      </c:pivotFmt>
      <c:pivotFmt>
        <c:idx val="5"/>
      </c:pivotFmt>
      <c:pivotFmt>
        <c:idx val="6"/>
      </c:pivotFmt>
      <c:pivotFmt>
        <c:idx val="7"/>
      </c:pivotFmt>
      <c:pivotFmt>
        <c:idx val="8"/>
      </c:pivotFmt>
      <c:pivotFmt>
        <c:idx val="9"/>
      </c:pivotFmt>
      <c:pivotFmt>
        <c:idx val="10"/>
      </c:pivotFmt>
      <c:pivotFmt>
        <c:idx val="11"/>
      </c:pivotFmt>
      <c:pivotFmt>
        <c:idx val="12"/>
      </c:pivotFmt>
      <c:pivotFmt>
        <c:idx val="13"/>
      </c:pivotFmt>
      <c:pivotFmt>
        <c:idx val="14"/>
      </c:pivotFmt>
      <c:pivotFmt>
        <c:idx val="15"/>
      </c:pivotFmt>
      <c:pivotFmt>
        <c:idx val="16"/>
      </c:pivotFmt>
      <c:pivotFmt>
        <c:idx val="17"/>
      </c:pivotFmt>
      <c:pivotFmt>
        <c:idx val="18"/>
      </c:pivotFmt>
      <c:pivotFmt>
        <c:idx val="19"/>
      </c:pivotFmt>
      <c:pivotFmt>
        <c:idx val="20"/>
      </c:pivotFmt>
      <c:pivotFmt>
        <c:idx val="21"/>
      </c:pivotFmt>
      <c:pivotFmt>
        <c:idx val="22"/>
      </c:pivotFmt>
      <c:pivotFmt>
        <c:idx val="23"/>
      </c:pivotFmt>
      <c:pivotFmt>
        <c:idx val="24"/>
      </c:pivotFmt>
      <c:pivotFmt>
        <c:idx val="25"/>
        <c:dLbl>
          <c:idx val="0"/>
          <c:showLegendKey val="0"/>
          <c:showVal val="0"/>
          <c:showCatName val="0"/>
          <c:showSerName val="0"/>
          <c:showPercent val="1"/>
          <c:showBubbleSize val="0"/>
          <c:extLst>
            <c:ext xmlns:c15="http://schemas.microsoft.com/office/drawing/2012/chart" uri="{CE6537A1-D6FC-4f65-9D91-7224C49458BB}"/>
          </c:extLst>
        </c:dLbl>
      </c:pivotFmt>
      <c:pivotFmt>
        <c:idx val="26"/>
        <c:dLbl>
          <c:idx val="0"/>
          <c:showLegendKey val="0"/>
          <c:showVal val="0"/>
          <c:showCatName val="0"/>
          <c:showSerName val="0"/>
          <c:showPercent val="1"/>
          <c:showBubbleSize val="0"/>
          <c:extLst>
            <c:ext xmlns:c15="http://schemas.microsoft.com/office/drawing/2012/chart" uri="{CE6537A1-D6FC-4f65-9D91-7224C49458BB}"/>
          </c:extLst>
        </c:dLbl>
      </c:pivotFmt>
      <c:pivotFmt>
        <c:idx val="27"/>
        <c:dLbl>
          <c:idx val="0"/>
          <c:showLegendKey val="0"/>
          <c:showVal val="0"/>
          <c:showCatName val="0"/>
          <c:showSerName val="0"/>
          <c:showPercent val="1"/>
          <c:showBubbleSize val="0"/>
          <c:extLst>
            <c:ext xmlns:c15="http://schemas.microsoft.com/office/drawing/2012/chart" uri="{CE6537A1-D6FC-4f65-9D91-7224C49458BB}"/>
          </c:extLst>
        </c:dLbl>
      </c:pivotFmt>
      <c:pivotFmt>
        <c:idx val="28"/>
        <c:dLbl>
          <c:idx val="0"/>
          <c:showLegendKey val="0"/>
          <c:showVal val="0"/>
          <c:showCatName val="0"/>
          <c:showSerName val="0"/>
          <c:showPercent val="1"/>
          <c:showBubbleSize val="0"/>
          <c:extLst>
            <c:ext xmlns:c15="http://schemas.microsoft.com/office/drawing/2012/chart" uri="{CE6537A1-D6FC-4f65-9D91-7224C49458BB}"/>
          </c:extLst>
        </c:dLbl>
      </c:pivotFmt>
      <c:pivotFmt>
        <c:idx val="29"/>
        <c:dLbl>
          <c:idx val="0"/>
          <c:showLegendKey val="0"/>
          <c:showVal val="0"/>
          <c:showCatName val="0"/>
          <c:showSerName val="0"/>
          <c:showPercent val="1"/>
          <c:showBubbleSize val="0"/>
          <c:extLst>
            <c:ext xmlns:c15="http://schemas.microsoft.com/office/drawing/2012/chart" uri="{CE6537A1-D6FC-4f65-9D91-7224C49458BB}"/>
          </c:extLst>
        </c:dLbl>
      </c:pivotFmt>
      <c:pivotFmt>
        <c:idx val="30"/>
        <c:dLbl>
          <c:idx val="0"/>
          <c:showLegendKey val="0"/>
          <c:showVal val="0"/>
          <c:showCatName val="0"/>
          <c:showSerName val="0"/>
          <c:showPercent val="1"/>
          <c:showBubbleSize val="0"/>
          <c:extLst>
            <c:ext xmlns:c15="http://schemas.microsoft.com/office/drawing/2012/chart" uri="{CE6537A1-D6FC-4f65-9D91-7224C49458BB}"/>
          </c:extLst>
        </c:dLbl>
      </c:pivotFmt>
      <c:pivotFmt>
        <c:idx val="31"/>
        <c:dLbl>
          <c:idx val="0"/>
          <c:showLegendKey val="0"/>
          <c:showVal val="0"/>
          <c:showCatName val="0"/>
          <c:showSerName val="0"/>
          <c:showPercent val="1"/>
          <c:showBubbleSize val="0"/>
          <c:extLst>
            <c:ext xmlns:c15="http://schemas.microsoft.com/office/drawing/2012/chart" uri="{CE6537A1-D6FC-4f65-9D91-7224C49458BB}"/>
          </c:extLst>
        </c:dLbl>
      </c:pivotFmt>
      <c:pivotFmt>
        <c:idx val="32"/>
        <c:dLbl>
          <c:idx val="0"/>
          <c:showLegendKey val="0"/>
          <c:showVal val="0"/>
          <c:showCatName val="0"/>
          <c:showSerName val="0"/>
          <c:showPercent val="1"/>
          <c:showBubbleSize val="0"/>
          <c:extLst>
            <c:ext xmlns:c15="http://schemas.microsoft.com/office/drawing/2012/chart" uri="{CE6537A1-D6FC-4f65-9D91-7224C49458BB}"/>
          </c:extLst>
        </c:dLbl>
      </c:pivotFmt>
      <c:pivotFmt>
        <c:idx val="33"/>
        <c:dLbl>
          <c:idx val="0"/>
          <c:showLegendKey val="0"/>
          <c:showVal val="0"/>
          <c:showCatName val="0"/>
          <c:showSerName val="0"/>
          <c:showPercent val="1"/>
          <c:showBubbleSize val="0"/>
          <c:extLst>
            <c:ext xmlns:c15="http://schemas.microsoft.com/office/drawing/2012/chart" uri="{CE6537A1-D6FC-4f65-9D91-7224C49458BB}"/>
          </c:extLst>
        </c:dLbl>
      </c:pivotFmt>
      <c:pivotFmt>
        <c:idx val="34"/>
        <c:dLbl>
          <c:idx val="0"/>
          <c:showLegendKey val="0"/>
          <c:showVal val="0"/>
          <c:showCatName val="0"/>
          <c:showSerName val="0"/>
          <c:showPercent val="1"/>
          <c:showBubbleSize val="0"/>
          <c:extLst>
            <c:ext xmlns:c15="http://schemas.microsoft.com/office/drawing/2012/chart" uri="{CE6537A1-D6FC-4f65-9D91-7224C49458BB}"/>
          </c:extLst>
        </c:dLbl>
      </c:pivotFmt>
      <c:pivotFmt>
        <c:idx val="35"/>
        <c:dLbl>
          <c:idx val="0"/>
          <c:showLegendKey val="0"/>
          <c:showVal val="0"/>
          <c:showCatName val="0"/>
          <c:showSerName val="0"/>
          <c:showPercent val="1"/>
          <c:showBubbleSize val="0"/>
          <c:extLst>
            <c:ext xmlns:c15="http://schemas.microsoft.com/office/drawing/2012/chart" uri="{CE6537A1-D6FC-4f65-9D91-7224C49458BB}"/>
          </c:extLst>
        </c:dLbl>
      </c:pivotFmt>
      <c:pivotFmt>
        <c:idx val="36"/>
        <c:dLbl>
          <c:idx val="0"/>
          <c:showLegendKey val="0"/>
          <c:showVal val="0"/>
          <c:showCatName val="0"/>
          <c:showSerName val="0"/>
          <c:showPercent val="1"/>
          <c:showBubbleSize val="0"/>
          <c:extLst>
            <c:ext xmlns:c15="http://schemas.microsoft.com/office/drawing/2012/chart" uri="{CE6537A1-D6FC-4f65-9D91-7224C49458BB}"/>
          </c:extLst>
        </c:dLbl>
      </c:pivotFmt>
      <c:pivotFmt>
        <c:idx val="37"/>
        <c:dLbl>
          <c:idx val="0"/>
          <c:showLegendKey val="0"/>
          <c:showVal val="0"/>
          <c:showCatName val="0"/>
          <c:showSerName val="0"/>
          <c:showPercent val="1"/>
          <c:showBubbleSize val="0"/>
          <c:extLst>
            <c:ext xmlns:c15="http://schemas.microsoft.com/office/drawing/2012/chart" uri="{CE6537A1-D6FC-4f65-9D91-7224C49458BB}"/>
          </c:extLst>
        </c:dLbl>
      </c:pivotFmt>
      <c:pivotFmt>
        <c:idx val="38"/>
        <c:dLbl>
          <c:idx val="0"/>
          <c:showLegendKey val="0"/>
          <c:showVal val="0"/>
          <c:showCatName val="0"/>
          <c:showSerName val="0"/>
          <c:showPercent val="1"/>
          <c:showBubbleSize val="0"/>
          <c:extLst>
            <c:ext xmlns:c15="http://schemas.microsoft.com/office/drawing/2012/chart" uri="{CE6537A1-D6FC-4f65-9D91-7224C49458BB}"/>
          </c:extLst>
        </c:dLbl>
      </c:pivotFmt>
      <c:pivotFmt>
        <c:idx val="39"/>
        <c:dLbl>
          <c:idx val="0"/>
          <c:showLegendKey val="0"/>
          <c:showVal val="0"/>
          <c:showCatName val="0"/>
          <c:showSerName val="0"/>
          <c:showPercent val="1"/>
          <c:showBubbleSize val="0"/>
          <c:extLst>
            <c:ext xmlns:c15="http://schemas.microsoft.com/office/drawing/2012/chart" uri="{CE6537A1-D6FC-4f65-9D91-7224C49458BB}"/>
          </c:extLst>
        </c:dLbl>
      </c:pivotFmt>
      <c:pivotFmt>
        <c:idx val="40"/>
        <c:dLbl>
          <c:idx val="0"/>
          <c:showLegendKey val="0"/>
          <c:showVal val="0"/>
          <c:showCatName val="0"/>
          <c:showSerName val="0"/>
          <c:showPercent val="1"/>
          <c:showBubbleSize val="0"/>
          <c:extLst>
            <c:ext xmlns:c15="http://schemas.microsoft.com/office/drawing/2012/chart" uri="{CE6537A1-D6FC-4f65-9D91-7224C49458BB}"/>
          </c:extLst>
        </c:dLbl>
      </c:pivotFmt>
      <c:pivotFmt>
        <c:idx val="41"/>
        <c:dLbl>
          <c:idx val="0"/>
          <c:showLegendKey val="0"/>
          <c:showVal val="0"/>
          <c:showCatName val="0"/>
          <c:showSerName val="0"/>
          <c:showPercent val="1"/>
          <c:showBubbleSize val="0"/>
          <c:extLst>
            <c:ext xmlns:c15="http://schemas.microsoft.com/office/drawing/2012/chart" uri="{CE6537A1-D6FC-4f65-9D91-7224C49458BB}"/>
          </c:extLst>
        </c:dLbl>
      </c:pivotFmt>
      <c:pivotFmt>
        <c:idx val="42"/>
        <c:dLbl>
          <c:idx val="0"/>
          <c:showLegendKey val="0"/>
          <c:showVal val="0"/>
          <c:showCatName val="0"/>
          <c:showSerName val="0"/>
          <c:showPercent val="1"/>
          <c:showBubbleSize val="0"/>
          <c:extLst>
            <c:ext xmlns:c15="http://schemas.microsoft.com/office/drawing/2012/chart" uri="{CE6537A1-D6FC-4f65-9D91-7224C49458BB}"/>
          </c:extLst>
        </c:dLbl>
      </c:pivotFmt>
      <c:pivotFmt>
        <c:idx val="43"/>
        <c:dLbl>
          <c:idx val="0"/>
          <c:showLegendKey val="0"/>
          <c:showVal val="0"/>
          <c:showCatName val="0"/>
          <c:showSerName val="0"/>
          <c:showPercent val="1"/>
          <c:showBubbleSize val="0"/>
          <c:extLst>
            <c:ext xmlns:c15="http://schemas.microsoft.com/office/drawing/2012/chart" uri="{CE6537A1-D6FC-4f65-9D91-7224C49458BB}"/>
          </c:extLst>
        </c:dLbl>
      </c:pivotFmt>
      <c:pivotFmt>
        <c:idx val="44"/>
        <c:dLbl>
          <c:idx val="0"/>
          <c:showLegendKey val="0"/>
          <c:showVal val="0"/>
          <c:showCatName val="0"/>
          <c:showSerName val="0"/>
          <c:showPercent val="1"/>
          <c:showBubbleSize val="0"/>
          <c:extLst>
            <c:ext xmlns:c15="http://schemas.microsoft.com/office/drawing/2012/chart" uri="{CE6537A1-D6FC-4f65-9D91-7224C49458BB}"/>
          </c:extLst>
        </c:dLbl>
      </c:pivotFmt>
      <c:pivotFmt>
        <c:idx val="45"/>
        <c:dLbl>
          <c:idx val="0"/>
          <c:showLegendKey val="0"/>
          <c:showVal val="0"/>
          <c:showCatName val="0"/>
          <c:showSerName val="0"/>
          <c:showPercent val="1"/>
          <c:showBubbleSize val="0"/>
          <c:extLst>
            <c:ext xmlns:c15="http://schemas.microsoft.com/office/drawing/2012/chart" uri="{CE6537A1-D6FC-4f65-9D91-7224C49458BB}"/>
          </c:extLst>
        </c:dLbl>
      </c:pivotFmt>
      <c:pivotFmt>
        <c:idx val="46"/>
        <c:dLbl>
          <c:idx val="0"/>
          <c:showLegendKey val="0"/>
          <c:showVal val="0"/>
          <c:showCatName val="0"/>
          <c:showSerName val="0"/>
          <c:showPercent val="1"/>
          <c:showBubbleSize val="0"/>
          <c:extLst>
            <c:ext xmlns:c15="http://schemas.microsoft.com/office/drawing/2012/chart" uri="{CE6537A1-D6FC-4f65-9D91-7224C49458BB}"/>
          </c:extLst>
        </c:dLbl>
      </c:pivotFmt>
      <c:pivotFmt>
        <c:idx val="47"/>
        <c:dLbl>
          <c:idx val="0"/>
          <c:showLegendKey val="0"/>
          <c:showVal val="0"/>
          <c:showCatName val="0"/>
          <c:showSerName val="0"/>
          <c:showPercent val="1"/>
          <c:showBubbleSize val="0"/>
          <c:extLst>
            <c:ext xmlns:c15="http://schemas.microsoft.com/office/drawing/2012/chart" uri="{CE6537A1-D6FC-4f65-9D91-7224C49458BB}"/>
          </c:extLst>
        </c:dLbl>
      </c:pivotFmt>
      <c:pivotFmt>
        <c:idx val="48"/>
        <c:dLbl>
          <c:idx val="0"/>
          <c:showLegendKey val="0"/>
          <c:showVal val="0"/>
          <c:showCatName val="0"/>
          <c:showSerName val="0"/>
          <c:showPercent val="1"/>
          <c:showBubbleSize val="0"/>
          <c:extLst>
            <c:ext xmlns:c15="http://schemas.microsoft.com/office/drawing/2012/chart" uri="{CE6537A1-D6FC-4f65-9D91-7224C49458BB}"/>
          </c:extLst>
        </c:dLbl>
      </c:pivotFmt>
      <c:pivotFmt>
        <c:idx val="49"/>
        <c:dLbl>
          <c:idx val="0"/>
          <c:showLegendKey val="0"/>
          <c:showVal val="0"/>
          <c:showCatName val="0"/>
          <c:showSerName val="0"/>
          <c:showPercent val="1"/>
          <c:showBubbleSize val="0"/>
          <c:extLst>
            <c:ext xmlns:c15="http://schemas.microsoft.com/office/drawing/2012/chart" uri="{CE6537A1-D6FC-4f65-9D91-7224C49458BB}"/>
          </c:extLst>
        </c:dLbl>
      </c:pivotFmt>
      <c:pivotFmt>
        <c:idx val="50"/>
        <c:dLbl>
          <c:idx val="0"/>
          <c:showLegendKey val="0"/>
          <c:showVal val="0"/>
          <c:showCatName val="0"/>
          <c:showSerName val="0"/>
          <c:showPercent val="1"/>
          <c:showBubbleSize val="0"/>
          <c:extLst>
            <c:ext xmlns:c15="http://schemas.microsoft.com/office/drawing/2012/chart" uri="{CE6537A1-D6FC-4f65-9D91-7224C49458BB}"/>
          </c:extLst>
        </c:dLbl>
      </c:pivotFmt>
      <c:pivotFmt>
        <c:idx val="51"/>
        <c:dLbl>
          <c:idx val="0"/>
          <c:showLegendKey val="0"/>
          <c:showVal val="0"/>
          <c:showCatName val="0"/>
          <c:showSerName val="0"/>
          <c:showPercent val="1"/>
          <c:showBubbleSize val="0"/>
          <c:extLst>
            <c:ext xmlns:c15="http://schemas.microsoft.com/office/drawing/2012/chart" uri="{CE6537A1-D6FC-4f65-9D91-7224C49458BB}"/>
          </c:extLst>
        </c:dLbl>
      </c:pivotFmt>
      <c:pivotFmt>
        <c:idx val="52"/>
        <c:dLbl>
          <c:idx val="0"/>
          <c:showLegendKey val="0"/>
          <c:showVal val="0"/>
          <c:showCatName val="0"/>
          <c:showSerName val="0"/>
          <c:showPercent val="1"/>
          <c:showBubbleSize val="0"/>
          <c:extLst>
            <c:ext xmlns:c15="http://schemas.microsoft.com/office/drawing/2012/chart" uri="{CE6537A1-D6FC-4f65-9D91-7224C49458BB}"/>
          </c:extLst>
        </c:dLbl>
      </c:pivotFmt>
      <c:pivotFmt>
        <c:idx val="53"/>
        <c:dLbl>
          <c:idx val="0"/>
          <c:showLegendKey val="0"/>
          <c:showVal val="0"/>
          <c:showCatName val="0"/>
          <c:showSerName val="0"/>
          <c:showPercent val="1"/>
          <c:showBubbleSize val="0"/>
          <c:extLst>
            <c:ext xmlns:c15="http://schemas.microsoft.com/office/drawing/2012/chart" uri="{CE6537A1-D6FC-4f65-9D91-7224C49458BB}"/>
          </c:extLst>
        </c:dLbl>
      </c:pivotFmt>
      <c:pivotFmt>
        <c:idx val="54"/>
        <c:dLbl>
          <c:idx val="0"/>
          <c:showLegendKey val="0"/>
          <c:showVal val="0"/>
          <c:showCatName val="0"/>
          <c:showSerName val="0"/>
          <c:showPercent val="1"/>
          <c:showBubbleSize val="0"/>
          <c:extLst>
            <c:ext xmlns:c15="http://schemas.microsoft.com/office/drawing/2012/chart" uri="{CE6537A1-D6FC-4f65-9D91-7224C49458BB}"/>
          </c:extLst>
        </c:dLbl>
      </c:pivotFmt>
      <c:pivotFmt>
        <c:idx val="55"/>
        <c:dLbl>
          <c:idx val="0"/>
          <c:showLegendKey val="0"/>
          <c:showVal val="0"/>
          <c:showCatName val="0"/>
          <c:showSerName val="0"/>
          <c:showPercent val="1"/>
          <c:showBubbleSize val="0"/>
          <c:extLst>
            <c:ext xmlns:c15="http://schemas.microsoft.com/office/drawing/2012/chart" uri="{CE6537A1-D6FC-4f65-9D91-7224C49458BB}"/>
          </c:extLst>
        </c:dLbl>
      </c:pivotFmt>
      <c:pivotFmt>
        <c:idx val="56"/>
        <c:dLbl>
          <c:idx val="0"/>
          <c:showLegendKey val="0"/>
          <c:showVal val="0"/>
          <c:showCatName val="0"/>
          <c:showSerName val="0"/>
          <c:showPercent val="1"/>
          <c:showBubbleSize val="0"/>
          <c:extLst>
            <c:ext xmlns:c15="http://schemas.microsoft.com/office/drawing/2012/chart" uri="{CE6537A1-D6FC-4f65-9D91-7224C49458BB}"/>
          </c:extLst>
        </c:dLbl>
      </c:pivotFmt>
      <c:pivotFmt>
        <c:idx val="57"/>
        <c:dLbl>
          <c:idx val="0"/>
          <c:showLegendKey val="0"/>
          <c:showVal val="0"/>
          <c:showCatName val="0"/>
          <c:showSerName val="0"/>
          <c:showPercent val="1"/>
          <c:showBubbleSize val="0"/>
          <c:extLst>
            <c:ext xmlns:c15="http://schemas.microsoft.com/office/drawing/2012/chart" uri="{CE6537A1-D6FC-4f65-9D91-7224C49458BB}"/>
          </c:extLst>
        </c:dLbl>
      </c:pivotFmt>
      <c:pivotFmt>
        <c:idx val="58"/>
        <c:dLbl>
          <c:idx val="0"/>
          <c:showLegendKey val="0"/>
          <c:showVal val="0"/>
          <c:showCatName val="0"/>
          <c:showSerName val="0"/>
          <c:showPercent val="1"/>
          <c:showBubbleSize val="0"/>
          <c:extLst>
            <c:ext xmlns:c15="http://schemas.microsoft.com/office/drawing/2012/chart" uri="{CE6537A1-D6FC-4f65-9D91-7224C49458BB}"/>
          </c:extLst>
        </c:dLbl>
      </c:pivotFmt>
      <c:pivotFmt>
        <c:idx val="59"/>
        <c:dLbl>
          <c:idx val="0"/>
          <c:showLegendKey val="0"/>
          <c:showVal val="0"/>
          <c:showCatName val="0"/>
          <c:showSerName val="0"/>
          <c:showPercent val="1"/>
          <c:showBubbleSize val="0"/>
          <c:extLst>
            <c:ext xmlns:c15="http://schemas.microsoft.com/office/drawing/2012/chart" uri="{CE6537A1-D6FC-4f65-9D91-7224C49458BB}"/>
          </c:extLst>
        </c:dLbl>
      </c:pivotFmt>
      <c:pivotFmt>
        <c:idx val="60"/>
        <c:dLbl>
          <c:idx val="0"/>
          <c:showLegendKey val="0"/>
          <c:showVal val="0"/>
          <c:showCatName val="0"/>
          <c:showSerName val="0"/>
          <c:showPercent val="1"/>
          <c:showBubbleSize val="0"/>
          <c:extLst>
            <c:ext xmlns:c15="http://schemas.microsoft.com/office/drawing/2012/chart" uri="{CE6537A1-D6FC-4f65-9D91-7224C49458BB}"/>
          </c:extLst>
        </c:dLbl>
      </c:pivotFmt>
      <c:pivotFmt>
        <c:idx val="61"/>
      </c:pivotFmt>
      <c:pivotFmt>
        <c:idx val="62"/>
        <c:dLbl>
          <c:idx val="0"/>
          <c:showLegendKey val="0"/>
          <c:showVal val="0"/>
          <c:showCatName val="0"/>
          <c:showSerName val="0"/>
          <c:showPercent val="1"/>
          <c:showBubbleSize val="0"/>
          <c:extLst>
            <c:ext xmlns:c15="http://schemas.microsoft.com/office/drawing/2012/chart" uri="{CE6537A1-D6FC-4f65-9D91-7224C49458BB}"/>
          </c:extLst>
        </c:dLbl>
      </c:pivotFmt>
      <c:pivotFmt>
        <c:idx val="63"/>
        <c:dLbl>
          <c:idx val="0"/>
          <c:showLegendKey val="0"/>
          <c:showVal val="0"/>
          <c:showCatName val="0"/>
          <c:showSerName val="0"/>
          <c:showPercent val="1"/>
          <c:showBubbleSize val="0"/>
          <c:extLst>
            <c:ext xmlns:c15="http://schemas.microsoft.com/office/drawing/2012/chart" uri="{CE6537A1-D6FC-4f65-9D91-7224C49458BB}"/>
          </c:extLst>
        </c:dLbl>
      </c:pivotFmt>
      <c:pivotFmt>
        <c:idx val="64"/>
      </c:pivotFmt>
      <c:pivotFmt>
        <c:idx val="65"/>
      </c:pivotFmt>
      <c:pivotFmt>
        <c:idx val="66"/>
      </c:pivotFmt>
      <c:pivotFmt>
        <c:idx val="67"/>
      </c:pivotFmt>
      <c:pivotFmt>
        <c:idx val="68"/>
      </c:pivotFmt>
      <c:pivotFmt>
        <c:idx val="69"/>
      </c:pivotFmt>
      <c:pivotFmt>
        <c:idx val="70"/>
      </c:pivotFmt>
      <c:pivotFmt>
        <c:idx val="71"/>
      </c:pivotFmt>
      <c:pivotFmt>
        <c:idx val="72"/>
      </c:pivotFmt>
      <c:pivotFmt>
        <c:idx val="73"/>
      </c:pivotFmt>
      <c:pivotFmt>
        <c:idx val="74"/>
      </c:pivotFmt>
      <c:pivotFmt>
        <c:idx val="75"/>
      </c:pivotFmt>
      <c:pivotFmt>
        <c:idx val="76"/>
      </c:pivotFmt>
      <c:pivotFmt>
        <c:idx val="77"/>
      </c:pivotFmt>
      <c:pivotFmt>
        <c:idx val="78"/>
      </c:pivotFmt>
      <c:pivotFmt>
        <c:idx val="79"/>
      </c:pivotFmt>
      <c:pivotFmt>
        <c:idx val="80"/>
      </c:pivotFmt>
      <c:pivotFmt>
        <c:idx val="81"/>
      </c:pivotFmt>
      <c:pivotFmt>
        <c:idx val="82"/>
      </c:pivotFmt>
      <c:pivotFmt>
        <c:idx val="83"/>
      </c:pivotFmt>
      <c:pivotFmt>
        <c:idx val="84"/>
      </c:pivotFmt>
      <c:pivotFmt>
        <c:idx val="85"/>
      </c:pivotFmt>
      <c:pivotFmt>
        <c:idx val="86"/>
      </c:pivotFmt>
      <c:pivotFmt>
        <c:idx val="87"/>
      </c:pivotFmt>
      <c:pivotFmt>
        <c:idx val="88"/>
      </c:pivotFmt>
      <c:pivotFmt>
        <c:idx val="89"/>
      </c:pivotFmt>
      <c:pivotFmt>
        <c:idx val="90"/>
      </c:pivotFmt>
      <c:pivotFmt>
        <c:idx val="91"/>
      </c:pivotFmt>
      <c:pivotFmt>
        <c:idx val="92"/>
      </c:pivotFmt>
      <c:pivotFmt>
        <c:idx val="93"/>
      </c:pivotFmt>
      <c:pivotFmt>
        <c:idx val="94"/>
      </c:pivotFmt>
      <c:pivotFmt>
        <c:idx val="95"/>
      </c:pivotFmt>
      <c:pivotFmt>
        <c:idx val="96"/>
      </c:pivotFmt>
      <c:pivotFmt>
        <c:idx val="97"/>
      </c:pivotFmt>
      <c:pivotFmt>
        <c:idx val="98"/>
      </c:pivotFmt>
      <c:pivotFmt>
        <c:idx val="99"/>
      </c:pivotFmt>
      <c:pivotFmt>
        <c:idx val="100"/>
      </c:pivotFmt>
      <c:pivotFmt>
        <c:idx val="101"/>
      </c:pivotFmt>
      <c:pivotFmt>
        <c:idx val="102"/>
      </c:pivotFmt>
      <c:pivotFmt>
        <c:idx val="103"/>
      </c:pivotFmt>
      <c:pivotFmt>
        <c:idx val="104"/>
      </c:pivotFmt>
      <c:pivotFmt>
        <c:idx val="105"/>
      </c:pivotFmt>
      <c:pivotFmt>
        <c:idx val="106"/>
      </c:pivotFmt>
      <c:pivotFmt>
        <c:idx val="107"/>
      </c:pivotFmt>
      <c:pivotFmt>
        <c:idx val="108"/>
      </c:pivotFmt>
      <c:pivotFmt>
        <c:idx val="109"/>
      </c:pivotFmt>
      <c:pivotFmt>
        <c:idx val="110"/>
      </c:pivotFmt>
      <c:pivotFmt>
        <c:idx val="111"/>
      </c:pivotFmt>
      <c:pivotFmt>
        <c:idx val="112"/>
      </c:pivotFmt>
      <c:pivotFmt>
        <c:idx val="113"/>
      </c:pivotFmt>
      <c:pivotFmt>
        <c:idx val="114"/>
      </c:pivotFmt>
      <c:pivotFmt>
        <c:idx val="115"/>
      </c:pivotFmt>
      <c:pivotFmt>
        <c:idx val="116"/>
      </c:pivotFmt>
      <c:pivotFmt>
        <c:idx val="117"/>
      </c:pivotFmt>
      <c:pivotFmt>
        <c:idx val="118"/>
      </c:pivotFmt>
      <c:pivotFmt>
        <c:idx val="119"/>
      </c:pivotFmt>
      <c:pivotFmt>
        <c:idx val="120"/>
      </c:pivotFmt>
      <c:pivotFmt>
        <c:idx val="121"/>
      </c:pivotFmt>
      <c:pivotFmt>
        <c:idx val="122"/>
      </c:pivotFmt>
      <c:pivotFmt>
        <c:idx val="123"/>
      </c:pivotFmt>
      <c:pivotFmt>
        <c:idx val="124"/>
      </c:pivotFmt>
      <c:pivotFmt>
        <c:idx val="125"/>
      </c:pivotFmt>
      <c:pivotFmt>
        <c:idx val="126"/>
      </c:pivotFmt>
      <c:pivotFmt>
        <c:idx val="127"/>
      </c:pivotFmt>
      <c:pivotFmt>
        <c:idx val="128"/>
      </c:pivotFmt>
      <c:pivotFmt>
        <c:idx val="129"/>
      </c:pivotFmt>
      <c:pivotFmt>
        <c:idx val="130"/>
      </c:pivotFmt>
      <c:pivotFmt>
        <c:idx val="131"/>
      </c:pivotFmt>
      <c:pivotFmt>
        <c:idx val="132"/>
      </c:pivotFmt>
      <c:pivotFmt>
        <c:idx val="133"/>
      </c:pivotFmt>
      <c:pivotFmt>
        <c:idx val="134"/>
      </c:pivotFmt>
      <c:pivotFmt>
        <c:idx val="135"/>
      </c:pivotFmt>
      <c:pivotFmt>
        <c:idx val="136"/>
      </c:pivotFmt>
      <c:pivotFmt>
        <c:idx val="137"/>
      </c:pivotFmt>
      <c:pivotFmt>
        <c:idx val="138"/>
      </c:pivotFmt>
      <c:pivotFmt>
        <c:idx val="139"/>
      </c:pivotFmt>
      <c:pivotFmt>
        <c:idx val="140"/>
      </c:pivotFmt>
      <c:pivotFmt>
        <c:idx val="141"/>
      </c:pivotFmt>
      <c:pivotFmt>
        <c:idx val="142"/>
      </c:pivotFmt>
      <c:pivotFmt>
        <c:idx val="143"/>
      </c:pivotFmt>
      <c:pivotFmt>
        <c:idx val="144"/>
      </c:pivotFmt>
      <c:pivotFmt>
        <c:idx val="145"/>
      </c:pivotFmt>
      <c:pivotFmt>
        <c:idx val="146"/>
      </c:pivotFmt>
      <c:pivotFmt>
        <c:idx val="147"/>
      </c:pivotFmt>
      <c:pivotFmt>
        <c:idx val="148"/>
      </c:pivotFmt>
      <c:pivotFmt>
        <c:idx val="149"/>
      </c:pivotFmt>
      <c:pivotFmt>
        <c:idx val="150"/>
      </c:pivotFmt>
      <c:pivotFmt>
        <c:idx val="151"/>
      </c:pivotFmt>
      <c:pivotFmt>
        <c:idx val="152"/>
      </c:pivotFmt>
      <c:pivotFmt>
        <c:idx val="153"/>
      </c:pivotFmt>
      <c:pivotFmt>
        <c:idx val="154"/>
      </c:pivotFmt>
      <c:pivotFmt>
        <c:idx val="155"/>
      </c:pivotFmt>
      <c:pivotFmt>
        <c:idx val="156"/>
      </c:pivotFmt>
      <c:pivotFmt>
        <c:idx val="157"/>
      </c:pivotFmt>
      <c:pivotFmt>
        <c:idx val="158"/>
      </c:pivotFmt>
      <c:pivotFmt>
        <c:idx val="159"/>
      </c:pivotFmt>
      <c:pivotFmt>
        <c:idx val="160"/>
      </c:pivotFmt>
      <c:pivotFmt>
        <c:idx val="161"/>
      </c:pivotFmt>
      <c:pivotFmt>
        <c:idx val="162"/>
      </c:pivotFmt>
      <c:pivotFmt>
        <c:idx val="163"/>
      </c:pivotFmt>
      <c:pivotFmt>
        <c:idx val="164"/>
      </c:pivotFmt>
      <c:pivotFmt>
        <c:idx val="165"/>
      </c:pivotFmt>
      <c:pivotFmt>
        <c:idx val="166"/>
      </c:pivotFmt>
      <c:pivotFmt>
        <c:idx val="167"/>
      </c:pivotFmt>
      <c:pivotFmt>
        <c:idx val="168"/>
      </c:pivotFmt>
      <c:pivotFmt>
        <c:idx val="169"/>
      </c:pivotFmt>
      <c:pivotFmt>
        <c:idx val="170"/>
      </c:pivotFmt>
      <c:pivotFmt>
        <c:idx val="171"/>
      </c:pivotFmt>
      <c:pivotFmt>
        <c:idx val="172"/>
      </c:pivotFmt>
      <c:pivotFmt>
        <c:idx val="173"/>
      </c:pivotFmt>
      <c:pivotFmt>
        <c:idx val="174"/>
      </c:pivotFmt>
      <c:pivotFmt>
        <c:idx val="175"/>
      </c:pivotFmt>
      <c:pivotFmt>
        <c:idx val="176"/>
      </c:pivotFmt>
      <c:pivotFmt>
        <c:idx val="177"/>
      </c:pivotFmt>
      <c:pivotFmt>
        <c:idx val="178"/>
      </c:pivotFmt>
      <c:pivotFmt>
        <c:idx val="179"/>
      </c:pivotFmt>
      <c:pivotFmt>
        <c:idx val="180"/>
      </c:pivotFmt>
      <c:pivotFmt>
        <c:idx val="181"/>
      </c:pivotFmt>
      <c:pivotFmt>
        <c:idx val="182"/>
      </c:pivotFmt>
      <c:pivotFmt>
        <c:idx val="183"/>
      </c:pivotFmt>
      <c:pivotFmt>
        <c:idx val="184"/>
      </c:pivotFmt>
      <c:pivotFmt>
        <c:idx val="185"/>
      </c:pivotFmt>
      <c:pivotFmt>
        <c:idx val="186"/>
      </c:pivotFmt>
      <c:pivotFmt>
        <c:idx val="187"/>
      </c:pivotFmt>
      <c:pivotFmt>
        <c:idx val="188"/>
      </c:pivotFmt>
      <c:pivotFmt>
        <c:idx val="189"/>
      </c:pivotFmt>
      <c:pivotFmt>
        <c:idx val="190"/>
      </c:pivotFmt>
      <c:pivotFmt>
        <c:idx val="191"/>
      </c:pivotFmt>
      <c:pivotFmt>
        <c:idx val="192"/>
      </c:pivotFmt>
      <c:pivotFmt>
        <c:idx val="193"/>
      </c:pivotFmt>
      <c:pivotFmt>
        <c:idx val="194"/>
      </c:pivotFmt>
      <c:pivotFmt>
        <c:idx val="195"/>
      </c:pivotFmt>
      <c:pivotFmt>
        <c:idx val="196"/>
      </c:pivotFmt>
      <c:pivotFmt>
        <c:idx val="197"/>
      </c:pivotFmt>
      <c:pivotFmt>
        <c:idx val="198"/>
      </c:pivotFmt>
      <c:pivotFmt>
        <c:idx val="199"/>
      </c:pivotFmt>
      <c:pivotFmt>
        <c:idx val="200"/>
      </c:pivotFmt>
      <c:pivotFmt>
        <c:idx val="201"/>
      </c:pivotFmt>
      <c:pivotFmt>
        <c:idx val="202"/>
      </c:pivotFmt>
      <c:pivotFmt>
        <c:idx val="203"/>
      </c:pivotFmt>
      <c:pivotFmt>
        <c:idx val="204"/>
      </c:pivotFmt>
      <c:pivotFmt>
        <c:idx val="205"/>
      </c:pivotFmt>
      <c:pivotFmt>
        <c:idx val="206"/>
      </c:pivotFmt>
      <c:pivotFmt>
        <c:idx val="207"/>
      </c:pivotFmt>
      <c:pivotFmt>
        <c:idx val="208"/>
      </c:pivotFmt>
      <c:pivotFmt>
        <c:idx val="209"/>
      </c:pivotFmt>
      <c:pivotFmt>
        <c:idx val="210"/>
      </c:pivotFmt>
      <c:pivotFmt>
        <c:idx val="211"/>
      </c:pivotFmt>
      <c:pivotFmt>
        <c:idx val="212"/>
      </c:pivotFmt>
      <c:pivotFmt>
        <c:idx val="213"/>
      </c:pivotFmt>
      <c:pivotFmt>
        <c:idx val="214"/>
      </c:pivotFmt>
      <c:pivotFmt>
        <c:idx val="215"/>
      </c:pivotFmt>
      <c:pivotFmt>
        <c:idx val="216"/>
      </c:pivotFmt>
      <c:pivotFmt>
        <c:idx val="217"/>
      </c:pivotFmt>
      <c:pivotFmt>
        <c:idx val="218"/>
      </c:pivotFmt>
      <c:pivotFmt>
        <c:idx val="219"/>
      </c:pivotFmt>
      <c:pivotFmt>
        <c:idx val="220"/>
      </c:pivotFmt>
      <c:pivotFmt>
        <c:idx val="221"/>
      </c:pivotFmt>
      <c:pivotFmt>
        <c:idx val="222"/>
      </c:pivotFmt>
      <c:pivotFmt>
        <c:idx val="223"/>
      </c:pivotFmt>
      <c:pivotFmt>
        <c:idx val="224"/>
      </c:pivotFmt>
      <c:pivotFmt>
        <c:idx val="225"/>
      </c:pivotFmt>
      <c:pivotFmt>
        <c:idx val="226"/>
      </c:pivotFmt>
      <c:pivotFmt>
        <c:idx val="227"/>
      </c:pivotFmt>
      <c:pivotFmt>
        <c:idx val="228"/>
      </c:pivotFmt>
      <c:pivotFmt>
        <c:idx val="229"/>
      </c:pivotFmt>
      <c:pivotFmt>
        <c:idx val="230"/>
      </c:pivotFmt>
      <c:pivotFmt>
        <c:idx val="231"/>
      </c:pivotFmt>
      <c:pivotFmt>
        <c:idx val="232"/>
      </c:pivotFmt>
      <c:pivotFmt>
        <c:idx val="233"/>
      </c:pivotFmt>
      <c:pivotFmt>
        <c:idx val="234"/>
      </c:pivotFmt>
      <c:pivotFmt>
        <c:idx val="235"/>
      </c:pivotFmt>
      <c:pivotFmt>
        <c:idx val="236"/>
      </c:pivotFmt>
      <c:pivotFmt>
        <c:idx val="237"/>
      </c:pivotFmt>
      <c:pivotFmt>
        <c:idx val="238"/>
      </c:pivotFmt>
      <c:pivotFmt>
        <c:idx val="239"/>
      </c:pivotFmt>
      <c:pivotFmt>
        <c:idx val="240"/>
      </c:pivotFmt>
      <c:pivotFmt>
        <c:idx val="241"/>
      </c:pivotFmt>
      <c:pivotFmt>
        <c:idx val="242"/>
      </c:pivotFmt>
      <c:pivotFmt>
        <c:idx val="243"/>
      </c:pivotFmt>
      <c:pivotFmt>
        <c:idx val="244"/>
      </c:pivotFmt>
      <c:pivotFmt>
        <c:idx val="245"/>
      </c:pivotFmt>
      <c:pivotFmt>
        <c:idx val="246"/>
      </c:pivotFmt>
      <c:pivotFmt>
        <c:idx val="247"/>
      </c:pivotFmt>
      <c:pivotFmt>
        <c:idx val="248"/>
      </c:pivotFmt>
      <c:pivotFmt>
        <c:idx val="249"/>
      </c:pivotFmt>
      <c:pivotFmt>
        <c:idx val="250"/>
      </c:pivotFmt>
      <c:pivotFmt>
        <c:idx val="251"/>
      </c:pivotFmt>
      <c:pivotFmt>
        <c:idx val="252"/>
      </c:pivotFmt>
      <c:pivotFmt>
        <c:idx val="253"/>
      </c:pivotFmt>
      <c:pivotFmt>
        <c:idx val="254"/>
      </c:pivotFmt>
      <c:pivotFmt>
        <c:idx val="255"/>
      </c:pivotFmt>
      <c:pivotFmt>
        <c:idx val="256"/>
      </c:pivotFmt>
      <c:pivotFmt>
        <c:idx val="257"/>
      </c:pivotFmt>
      <c:pivotFmt>
        <c:idx val="258"/>
      </c:pivotFmt>
      <c:pivotFmt>
        <c:idx val="259"/>
      </c:pivotFmt>
      <c:pivotFmt>
        <c:idx val="260"/>
      </c:pivotFmt>
      <c:pivotFmt>
        <c:idx val="261"/>
      </c:pivotFmt>
      <c:pivotFmt>
        <c:idx val="262"/>
      </c:pivotFmt>
      <c:pivotFmt>
        <c:idx val="263"/>
      </c:pivotFmt>
      <c:pivotFmt>
        <c:idx val="264"/>
      </c:pivotFmt>
      <c:pivotFmt>
        <c:idx val="265"/>
      </c:pivotFmt>
      <c:pivotFmt>
        <c:idx val="266"/>
      </c:pivotFmt>
      <c:pivotFmt>
        <c:idx val="267"/>
      </c:pivotFmt>
      <c:pivotFmt>
        <c:idx val="268"/>
      </c:pivotFmt>
      <c:pivotFmt>
        <c:idx val="269"/>
      </c:pivotFmt>
      <c:pivotFmt>
        <c:idx val="270"/>
      </c:pivotFmt>
      <c:pivotFmt>
        <c:idx val="271"/>
      </c:pivotFmt>
      <c:pivotFmt>
        <c:idx val="272"/>
      </c:pivotFmt>
      <c:pivotFmt>
        <c:idx val="273"/>
      </c:pivotFmt>
      <c:pivotFmt>
        <c:idx val="274"/>
      </c:pivotFmt>
      <c:pivotFmt>
        <c:idx val="275"/>
      </c:pivotFmt>
      <c:pivotFmt>
        <c:idx val="276"/>
      </c:pivotFmt>
      <c:pivotFmt>
        <c:idx val="277"/>
      </c:pivotFmt>
      <c:pivotFmt>
        <c:idx val="278"/>
      </c:pivotFmt>
      <c:pivotFmt>
        <c:idx val="279"/>
      </c:pivotFmt>
      <c:pivotFmt>
        <c:idx val="280"/>
      </c:pivotFmt>
      <c:pivotFmt>
        <c:idx val="281"/>
      </c:pivotFmt>
      <c:pivotFmt>
        <c:idx val="282"/>
      </c:pivotFmt>
      <c:pivotFmt>
        <c:idx val="283"/>
      </c:pivotFmt>
      <c:pivotFmt>
        <c:idx val="284"/>
      </c:pivotFmt>
      <c:pivotFmt>
        <c:idx val="285"/>
      </c:pivotFmt>
      <c:pivotFmt>
        <c:idx val="286"/>
      </c:pivotFmt>
      <c:pivotFmt>
        <c:idx val="287"/>
      </c:pivotFmt>
      <c:pivotFmt>
        <c:idx val="288"/>
      </c:pivotFmt>
      <c:pivotFmt>
        <c:idx val="289"/>
      </c:pivotFmt>
      <c:pivotFmt>
        <c:idx val="290"/>
      </c:pivotFmt>
      <c:pivotFmt>
        <c:idx val="291"/>
      </c:pivotFmt>
      <c:pivotFmt>
        <c:idx val="292"/>
      </c:pivotFmt>
      <c:pivotFmt>
        <c:idx val="293"/>
      </c:pivotFmt>
      <c:pivotFmt>
        <c:idx val="294"/>
      </c:pivotFmt>
      <c:pivotFmt>
        <c:idx val="295"/>
      </c:pivotFmt>
      <c:pivotFmt>
        <c:idx val="296"/>
      </c:pivotFmt>
      <c:pivotFmt>
        <c:idx val="297"/>
      </c:pivotFmt>
      <c:pivotFmt>
        <c:idx val="298"/>
      </c:pivotFmt>
      <c:pivotFmt>
        <c:idx val="299"/>
      </c:pivotFmt>
      <c:pivotFmt>
        <c:idx val="300"/>
      </c:pivotFmt>
      <c:pivotFmt>
        <c:idx val="301"/>
      </c:pivotFmt>
      <c:pivotFmt>
        <c:idx val="302"/>
      </c:pivotFmt>
      <c:pivotFmt>
        <c:idx val="303"/>
      </c:pivotFmt>
      <c:pivotFmt>
        <c:idx val="304"/>
      </c:pivotFmt>
      <c:pivotFmt>
        <c:idx val="305"/>
      </c:pivotFmt>
      <c:pivotFmt>
        <c:idx val="306"/>
      </c:pivotFmt>
      <c:pivotFmt>
        <c:idx val="307"/>
      </c:pivotFmt>
      <c:pivotFmt>
        <c:idx val="308"/>
      </c:pivotFmt>
      <c:pivotFmt>
        <c:idx val="309"/>
      </c:pivotFmt>
      <c:pivotFmt>
        <c:idx val="310"/>
      </c:pivotFmt>
      <c:pivotFmt>
        <c:idx val="311"/>
      </c:pivotFmt>
      <c:pivotFmt>
        <c:idx val="312"/>
      </c:pivotFmt>
      <c:pivotFmt>
        <c:idx val="313"/>
      </c:pivotFmt>
      <c:pivotFmt>
        <c:idx val="314"/>
      </c:pivotFmt>
      <c:pivotFmt>
        <c:idx val="315"/>
      </c:pivotFmt>
      <c:pivotFmt>
        <c:idx val="316"/>
      </c:pivotFmt>
      <c:pivotFmt>
        <c:idx val="317"/>
      </c:pivotFmt>
      <c:pivotFmt>
        <c:idx val="318"/>
      </c:pivotFmt>
      <c:pivotFmt>
        <c:idx val="319"/>
      </c:pivotFmt>
      <c:pivotFmt>
        <c:idx val="320"/>
      </c:pivotFmt>
      <c:pivotFmt>
        <c:idx val="321"/>
      </c:pivotFmt>
      <c:pivotFmt>
        <c:idx val="322"/>
      </c:pivotFmt>
      <c:pivotFmt>
        <c:idx val="323"/>
      </c:pivotFmt>
      <c:pivotFmt>
        <c:idx val="324"/>
      </c:pivotFmt>
      <c:pivotFmt>
        <c:idx val="325"/>
      </c:pivotFmt>
      <c:pivotFmt>
        <c:idx val="326"/>
      </c:pivotFmt>
      <c:pivotFmt>
        <c:idx val="327"/>
      </c:pivotFmt>
      <c:pivotFmt>
        <c:idx val="328"/>
      </c:pivotFmt>
      <c:pivotFmt>
        <c:idx val="329"/>
      </c:pivotFmt>
      <c:pivotFmt>
        <c:idx val="330"/>
      </c:pivotFmt>
      <c:pivotFmt>
        <c:idx val="331"/>
      </c:pivotFmt>
      <c:pivotFmt>
        <c:idx val="332"/>
      </c:pivotFmt>
      <c:pivotFmt>
        <c:idx val="333"/>
      </c:pivotFmt>
      <c:pivotFmt>
        <c:idx val="334"/>
      </c:pivotFmt>
      <c:pivotFmt>
        <c:idx val="335"/>
      </c:pivotFmt>
      <c:pivotFmt>
        <c:idx val="336"/>
      </c:pivotFmt>
      <c:pivotFmt>
        <c:idx val="337"/>
      </c:pivotFmt>
      <c:pivotFmt>
        <c:idx val="338"/>
      </c:pivotFmt>
      <c:pivotFmt>
        <c:idx val="339"/>
      </c:pivotFmt>
      <c:pivotFmt>
        <c:idx val="340"/>
      </c:pivotFmt>
      <c:pivotFmt>
        <c:idx val="341"/>
      </c:pivotFmt>
      <c:pivotFmt>
        <c:idx val="342"/>
      </c:pivotFmt>
      <c:pivotFmt>
        <c:idx val="343"/>
      </c:pivotFmt>
      <c:pivotFmt>
        <c:idx val="344"/>
      </c:pivotFmt>
      <c:pivotFmt>
        <c:idx val="345"/>
      </c:pivotFmt>
      <c:pivotFmt>
        <c:idx val="346"/>
      </c:pivotFmt>
      <c:pivotFmt>
        <c:idx val="347"/>
      </c:pivotFmt>
      <c:pivotFmt>
        <c:idx val="348"/>
      </c:pivotFmt>
      <c:pivotFmt>
        <c:idx val="349"/>
      </c:pivotFmt>
      <c:pivotFmt>
        <c:idx val="350"/>
      </c:pivotFmt>
      <c:pivotFmt>
        <c:idx val="351"/>
      </c:pivotFmt>
      <c:pivotFmt>
        <c:idx val="352"/>
      </c:pivotFmt>
      <c:pivotFmt>
        <c:idx val="353"/>
      </c:pivotFmt>
      <c:pivotFmt>
        <c:idx val="354"/>
      </c:pivotFmt>
      <c:pivotFmt>
        <c:idx val="355"/>
      </c:pivotFmt>
      <c:pivotFmt>
        <c:idx val="356"/>
      </c:pivotFmt>
      <c:pivotFmt>
        <c:idx val="357"/>
      </c:pivotFmt>
      <c:pivotFmt>
        <c:idx val="358"/>
      </c:pivotFmt>
      <c:pivotFmt>
        <c:idx val="359"/>
      </c:pivotFmt>
      <c:pivotFmt>
        <c:idx val="360"/>
      </c:pivotFmt>
      <c:pivotFmt>
        <c:idx val="361"/>
      </c:pivotFmt>
      <c:pivotFmt>
        <c:idx val="362"/>
      </c:pivotFmt>
      <c:pivotFmt>
        <c:idx val="363"/>
      </c:pivotFmt>
      <c:pivotFmt>
        <c:idx val="364"/>
      </c:pivotFmt>
      <c:pivotFmt>
        <c:idx val="365"/>
      </c:pivotFmt>
      <c:pivotFmt>
        <c:idx val="366"/>
      </c:pivotFmt>
      <c:pivotFmt>
        <c:idx val="367"/>
      </c:pivotFmt>
      <c:pivotFmt>
        <c:idx val="368"/>
      </c:pivotFmt>
      <c:pivotFmt>
        <c:idx val="369"/>
      </c:pivotFmt>
      <c:pivotFmt>
        <c:idx val="370"/>
      </c:pivotFmt>
      <c:pivotFmt>
        <c:idx val="371"/>
      </c:pivotFmt>
      <c:pivotFmt>
        <c:idx val="372"/>
      </c:pivotFmt>
      <c:pivotFmt>
        <c:idx val="373"/>
      </c:pivotFmt>
      <c:pivotFmt>
        <c:idx val="374"/>
      </c:pivotFmt>
      <c:pivotFmt>
        <c:idx val="375"/>
      </c:pivotFmt>
      <c:pivotFmt>
        <c:idx val="376"/>
      </c:pivotFmt>
      <c:pivotFmt>
        <c:idx val="377"/>
      </c:pivotFmt>
      <c:pivotFmt>
        <c:idx val="378"/>
      </c:pivotFmt>
      <c:pivotFmt>
        <c:idx val="379"/>
      </c:pivotFmt>
      <c:pivotFmt>
        <c:idx val="380"/>
      </c:pivotFmt>
      <c:pivotFmt>
        <c:idx val="381"/>
      </c:pivotFmt>
      <c:pivotFmt>
        <c:idx val="382"/>
      </c:pivotFmt>
      <c:pivotFmt>
        <c:idx val="383"/>
      </c:pivotFmt>
      <c:pivotFmt>
        <c:idx val="384"/>
      </c:pivotFmt>
      <c:pivotFmt>
        <c:idx val="385"/>
      </c:pivotFmt>
      <c:pivotFmt>
        <c:idx val="386"/>
      </c:pivotFmt>
      <c:pivotFmt>
        <c:idx val="387"/>
      </c:pivotFmt>
      <c:pivotFmt>
        <c:idx val="388"/>
      </c:pivotFmt>
      <c:pivotFmt>
        <c:idx val="389"/>
      </c:pivotFmt>
      <c:pivotFmt>
        <c:idx val="390"/>
      </c:pivotFmt>
      <c:pivotFmt>
        <c:idx val="391"/>
      </c:pivotFmt>
      <c:pivotFmt>
        <c:idx val="392"/>
      </c:pivotFmt>
      <c:pivotFmt>
        <c:idx val="393"/>
      </c:pivotFmt>
      <c:pivotFmt>
        <c:idx val="394"/>
      </c:pivotFmt>
      <c:pivotFmt>
        <c:idx val="395"/>
      </c:pivotFmt>
      <c:pivotFmt>
        <c:idx val="396"/>
      </c:pivotFmt>
      <c:pivotFmt>
        <c:idx val="397"/>
      </c:pivotFmt>
      <c:pivotFmt>
        <c:idx val="398"/>
      </c:pivotFmt>
      <c:pivotFmt>
        <c:idx val="399"/>
      </c:pivotFmt>
      <c:pivotFmt>
        <c:idx val="400"/>
      </c:pivotFmt>
      <c:pivotFmt>
        <c:idx val="401"/>
      </c:pivotFmt>
      <c:pivotFmt>
        <c:idx val="402"/>
      </c:pivotFmt>
      <c:pivotFmt>
        <c:idx val="403"/>
      </c:pivotFmt>
      <c:pivotFmt>
        <c:idx val="404"/>
      </c:pivotFmt>
      <c:pivotFmt>
        <c:idx val="405"/>
      </c:pivotFmt>
      <c:pivotFmt>
        <c:idx val="406"/>
      </c:pivotFmt>
      <c:pivotFmt>
        <c:idx val="407"/>
      </c:pivotFmt>
      <c:pivotFmt>
        <c:idx val="408"/>
      </c:pivotFmt>
      <c:pivotFmt>
        <c:idx val="409"/>
      </c:pivotFmt>
      <c:pivotFmt>
        <c:idx val="410"/>
      </c:pivotFmt>
      <c:pivotFmt>
        <c:idx val="411"/>
      </c:pivotFmt>
      <c:pivotFmt>
        <c:idx val="412"/>
      </c:pivotFmt>
      <c:pivotFmt>
        <c:idx val="413"/>
      </c:pivotFmt>
      <c:pivotFmt>
        <c:idx val="414"/>
      </c:pivotFmt>
      <c:pivotFmt>
        <c:idx val="415"/>
      </c:pivotFmt>
      <c:pivotFmt>
        <c:idx val="416"/>
      </c:pivotFmt>
      <c:pivotFmt>
        <c:idx val="417"/>
      </c:pivotFmt>
      <c:pivotFmt>
        <c:idx val="418"/>
      </c:pivotFmt>
      <c:pivotFmt>
        <c:idx val="419"/>
      </c:pivotFmt>
      <c:pivotFmt>
        <c:idx val="420"/>
      </c:pivotFmt>
      <c:pivotFmt>
        <c:idx val="421"/>
      </c:pivotFmt>
      <c:pivotFmt>
        <c:idx val="422"/>
      </c:pivotFmt>
      <c:pivotFmt>
        <c:idx val="423"/>
      </c:pivotFmt>
      <c:pivotFmt>
        <c:idx val="424"/>
      </c:pivotFmt>
      <c:pivotFmt>
        <c:idx val="425"/>
      </c:pivotFmt>
      <c:pivotFmt>
        <c:idx val="426"/>
      </c:pivotFmt>
      <c:pivotFmt>
        <c:idx val="427"/>
      </c:pivotFmt>
      <c:pivotFmt>
        <c:idx val="428"/>
      </c:pivotFmt>
      <c:pivotFmt>
        <c:idx val="429"/>
      </c:pivotFmt>
      <c:pivotFmt>
        <c:idx val="430"/>
      </c:pivotFmt>
      <c:pivotFmt>
        <c:idx val="431"/>
      </c:pivotFmt>
      <c:pivotFmt>
        <c:idx val="432"/>
      </c:pivotFmt>
      <c:pivotFmt>
        <c:idx val="433"/>
      </c:pivotFmt>
      <c:pivotFmt>
        <c:idx val="434"/>
      </c:pivotFmt>
      <c:pivotFmt>
        <c:idx val="435"/>
      </c:pivotFmt>
      <c:pivotFmt>
        <c:idx val="436"/>
      </c:pivotFmt>
      <c:pivotFmt>
        <c:idx val="437"/>
      </c:pivotFmt>
      <c:pivotFmt>
        <c:idx val="438"/>
      </c:pivotFmt>
      <c:pivotFmt>
        <c:idx val="439"/>
      </c:pivotFmt>
      <c:pivotFmt>
        <c:idx val="440"/>
      </c:pivotFmt>
      <c:pivotFmt>
        <c:idx val="441"/>
      </c:pivotFmt>
      <c:pivotFmt>
        <c:idx val="442"/>
      </c:pivotFmt>
      <c:pivotFmt>
        <c:idx val="443"/>
      </c:pivotFmt>
      <c:pivotFmt>
        <c:idx val="444"/>
      </c:pivotFmt>
      <c:pivotFmt>
        <c:idx val="445"/>
      </c:pivotFmt>
      <c:pivotFmt>
        <c:idx val="446"/>
      </c:pivotFmt>
      <c:pivotFmt>
        <c:idx val="447"/>
      </c:pivotFmt>
      <c:pivotFmt>
        <c:idx val="448"/>
      </c:pivotFmt>
      <c:pivotFmt>
        <c:idx val="449"/>
      </c:pivotFmt>
      <c:pivotFmt>
        <c:idx val="450"/>
      </c:pivotFmt>
      <c:pivotFmt>
        <c:idx val="451"/>
      </c:pivotFmt>
      <c:pivotFmt>
        <c:idx val="452"/>
      </c:pivotFmt>
      <c:pivotFmt>
        <c:idx val="453"/>
      </c:pivotFmt>
      <c:pivotFmt>
        <c:idx val="454"/>
      </c:pivotFmt>
      <c:pivotFmt>
        <c:idx val="455"/>
      </c:pivotFmt>
      <c:pivotFmt>
        <c:idx val="456"/>
      </c:pivotFmt>
      <c:pivotFmt>
        <c:idx val="457"/>
      </c:pivotFmt>
      <c:pivotFmt>
        <c:idx val="458"/>
      </c:pivotFmt>
      <c:pivotFmt>
        <c:idx val="459"/>
      </c:pivotFmt>
      <c:pivotFmt>
        <c:idx val="460"/>
      </c:pivotFmt>
      <c:pivotFmt>
        <c:idx val="461"/>
      </c:pivotFmt>
      <c:pivotFmt>
        <c:idx val="462"/>
      </c:pivotFmt>
      <c:pivotFmt>
        <c:idx val="463"/>
      </c:pivotFmt>
      <c:pivotFmt>
        <c:idx val="464"/>
      </c:pivotFmt>
      <c:pivotFmt>
        <c:idx val="465"/>
      </c:pivotFmt>
      <c:pivotFmt>
        <c:idx val="466"/>
      </c:pivotFmt>
      <c:pivotFmt>
        <c:idx val="467"/>
      </c:pivotFmt>
      <c:pivotFmt>
        <c:idx val="468"/>
      </c:pivotFmt>
      <c:pivotFmt>
        <c:idx val="469"/>
      </c:pivotFmt>
      <c:pivotFmt>
        <c:idx val="470"/>
      </c:pivotFmt>
      <c:pivotFmt>
        <c:idx val="471"/>
      </c:pivotFmt>
      <c:pivotFmt>
        <c:idx val="472"/>
      </c:pivotFmt>
      <c:pivotFmt>
        <c:idx val="473"/>
      </c:pivotFmt>
      <c:pivotFmt>
        <c:idx val="474"/>
      </c:pivotFmt>
      <c:pivotFmt>
        <c:idx val="475"/>
      </c:pivotFmt>
      <c:pivotFmt>
        <c:idx val="476"/>
      </c:pivotFmt>
      <c:pivotFmt>
        <c:idx val="477"/>
      </c:pivotFmt>
      <c:pivotFmt>
        <c:idx val="478"/>
      </c:pivotFmt>
      <c:pivotFmt>
        <c:idx val="479"/>
      </c:pivotFmt>
      <c:pivotFmt>
        <c:idx val="480"/>
      </c:pivotFmt>
      <c:pivotFmt>
        <c:idx val="481"/>
      </c:pivotFmt>
      <c:pivotFmt>
        <c:idx val="482"/>
      </c:pivotFmt>
      <c:pivotFmt>
        <c:idx val="483"/>
      </c:pivotFmt>
      <c:pivotFmt>
        <c:idx val="484"/>
      </c:pivotFmt>
      <c:pivotFmt>
        <c:idx val="485"/>
      </c:pivotFmt>
      <c:pivotFmt>
        <c:idx val="486"/>
      </c:pivotFmt>
      <c:pivotFmt>
        <c:idx val="487"/>
      </c:pivotFmt>
      <c:pivotFmt>
        <c:idx val="488"/>
      </c:pivotFmt>
      <c:pivotFmt>
        <c:idx val="489"/>
      </c:pivotFmt>
      <c:pivotFmt>
        <c:idx val="490"/>
      </c:pivotFmt>
      <c:pivotFmt>
        <c:idx val="491"/>
      </c:pivotFmt>
      <c:pivotFmt>
        <c:idx val="492"/>
      </c:pivotFmt>
      <c:pivotFmt>
        <c:idx val="493"/>
      </c:pivotFmt>
      <c:pivotFmt>
        <c:idx val="494"/>
      </c:pivotFmt>
      <c:pivotFmt>
        <c:idx val="495"/>
      </c:pivotFmt>
      <c:pivotFmt>
        <c:idx val="496"/>
      </c:pivotFmt>
      <c:pivotFmt>
        <c:idx val="497"/>
      </c:pivotFmt>
      <c:pivotFmt>
        <c:idx val="498"/>
      </c:pivotFmt>
      <c:pivotFmt>
        <c:idx val="499"/>
      </c:pivotFmt>
      <c:pivotFmt>
        <c:idx val="500"/>
      </c:pivotFmt>
      <c:pivotFmt>
        <c:idx val="501"/>
      </c:pivotFmt>
      <c:pivotFmt>
        <c:idx val="502"/>
      </c:pivotFmt>
      <c:pivotFmt>
        <c:idx val="503"/>
      </c:pivotFmt>
      <c:pivotFmt>
        <c:idx val="504"/>
      </c:pivotFmt>
      <c:pivotFmt>
        <c:idx val="505"/>
      </c:pivotFmt>
      <c:pivotFmt>
        <c:idx val="506"/>
      </c:pivotFmt>
      <c:pivotFmt>
        <c:idx val="507"/>
      </c:pivotFmt>
      <c:pivotFmt>
        <c:idx val="508"/>
      </c:pivotFmt>
      <c:pivotFmt>
        <c:idx val="509"/>
      </c:pivotFmt>
      <c:pivotFmt>
        <c:idx val="510"/>
      </c:pivotFmt>
      <c:pivotFmt>
        <c:idx val="511"/>
      </c:pivotFmt>
      <c:pivotFmt>
        <c:idx val="512"/>
      </c:pivotFmt>
      <c:pivotFmt>
        <c:idx val="513"/>
      </c:pivotFmt>
      <c:pivotFmt>
        <c:idx val="514"/>
      </c:pivotFmt>
      <c:pivotFmt>
        <c:idx val="515"/>
      </c:pivotFmt>
      <c:pivotFmt>
        <c:idx val="516"/>
      </c:pivotFmt>
      <c:pivotFmt>
        <c:idx val="517"/>
      </c:pivotFmt>
      <c:pivotFmt>
        <c:idx val="518"/>
      </c:pivotFmt>
      <c:pivotFmt>
        <c:idx val="519"/>
      </c:pivotFmt>
      <c:pivotFmt>
        <c:idx val="520"/>
      </c:pivotFmt>
      <c:pivotFmt>
        <c:idx val="521"/>
      </c:pivotFmt>
      <c:pivotFmt>
        <c:idx val="522"/>
      </c:pivotFmt>
      <c:pivotFmt>
        <c:idx val="523"/>
      </c:pivotFmt>
      <c:pivotFmt>
        <c:idx val="524"/>
      </c:pivotFmt>
      <c:pivotFmt>
        <c:idx val="525"/>
      </c:pivotFmt>
      <c:pivotFmt>
        <c:idx val="526"/>
      </c:pivotFmt>
      <c:pivotFmt>
        <c:idx val="527"/>
      </c:pivotFmt>
      <c:pivotFmt>
        <c:idx val="528"/>
      </c:pivotFmt>
      <c:pivotFmt>
        <c:idx val="529"/>
      </c:pivotFmt>
      <c:pivotFmt>
        <c:idx val="530"/>
      </c:pivotFmt>
      <c:pivotFmt>
        <c:idx val="531"/>
      </c:pivotFmt>
      <c:pivotFmt>
        <c:idx val="532"/>
      </c:pivotFmt>
      <c:pivotFmt>
        <c:idx val="533"/>
      </c:pivotFmt>
      <c:pivotFmt>
        <c:idx val="534"/>
      </c:pivotFmt>
      <c:pivotFmt>
        <c:idx val="535"/>
      </c:pivotFmt>
      <c:pivotFmt>
        <c:idx val="536"/>
      </c:pivotFmt>
      <c:pivotFmt>
        <c:idx val="537"/>
      </c:pivotFmt>
      <c:pivotFmt>
        <c:idx val="538"/>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1"/>
          <c:showSerName val="0"/>
          <c:showPercent val="1"/>
          <c:showBubbleSize val="0"/>
          <c:extLst>
            <c:ext xmlns:c15="http://schemas.microsoft.com/office/drawing/2012/chart" uri="{CE6537A1-D6FC-4f65-9D91-7224C49458BB}"/>
          </c:extLst>
        </c:dLbl>
      </c:pivotFmt>
      <c:pivotFmt>
        <c:idx val="539"/>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1"/>
          <c:showSerName val="0"/>
          <c:showPercent val="1"/>
          <c:showBubbleSize val="0"/>
          <c:extLst>
            <c:ext xmlns:c15="http://schemas.microsoft.com/office/drawing/2012/chart" uri="{CE6537A1-D6FC-4f65-9D91-7224C49458BB}"/>
          </c:extLst>
        </c:dLbl>
      </c:pivotFmt>
      <c:pivotFmt>
        <c:idx val="540"/>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541"/>
        <c:spPr>
          <a:solidFill>
            <a:schemeClr val="accent1"/>
          </a:solidFill>
          <a:ln>
            <a:noFill/>
          </a:ln>
          <a:effectLst>
            <a:outerShdw blurRad="317500" algn="ctr" rotWithShape="0">
              <a:prstClr val="black">
                <a:alpha val="25000"/>
              </a:prstClr>
            </a:outerShdw>
          </a:effectLst>
        </c:spPr>
      </c:pivotFmt>
      <c:pivotFmt>
        <c:idx val="542"/>
        <c:spPr>
          <a:solidFill>
            <a:schemeClr val="accent1"/>
          </a:solidFill>
          <a:ln>
            <a:noFill/>
          </a:ln>
          <a:effectLst>
            <a:outerShdw blurRad="317500" algn="ctr" rotWithShape="0">
              <a:prstClr val="black">
                <a:alpha val="25000"/>
              </a:prstClr>
            </a:outerShdw>
          </a:effectLst>
        </c:spPr>
      </c:pivotFmt>
      <c:pivotFmt>
        <c:idx val="543"/>
        <c:spPr>
          <a:solidFill>
            <a:schemeClr val="accent1"/>
          </a:solidFill>
          <a:ln>
            <a:noFill/>
          </a:ln>
          <a:effectLst>
            <a:outerShdw blurRad="317500" algn="ctr" rotWithShape="0">
              <a:prstClr val="black">
                <a:alpha val="25000"/>
              </a:prstClr>
            </a:outerShdw>
          </a:effectLst>
        </c:spPr>
      </c:pivotFmt>
      <c:pivotFmt>
        <c:idx val="544"/>
        <c:spPr>
          <a:solidFill>
            <a:schemeClr val="accent1"/>
          </a:solidFill>
          <a:ln>
            <a:noFill/>
          </a:ln>
          <a:effectLst>
            <a:outerShdw blurRad="317500" algn="ctr" rotWithShape="0">
              <a:prstClr val="black">
                <a:alpha val="25000"/>
              </a:prstClr>
            </a:outerShdw>
          </a:effectLst>
        </c:spPr>
      </c:pivotFmt>
      <c:pivotFmt>
        <c:idx val="545"/>
        <c:spPr>
          <a:solidFill>
            <a:schemeClr val="accent1"/>
          </a:solidFill>
          <a:ln>
            <a:noFill/>
          </a:ln>
          <a:effectLst>
            <a:outerShdw blurRad="317500" algn="ctr" rotWithShape="0">
              <a:prstClr val="black">
                <a:alpha val="25000"/>
              </a:prstClr>
            </a:outerShdw>
          </a:effectLst>
        </c:spPr>
      </c:pivotFmt>
      <c:pivotFmt>
        <c:idx val="546"/>
        <c:spPr>
          <a:solidFill>
            <a:schemeClr val="accent1"/>
          </a:solidFill>
          <a:ln>
            <a:noFill/>
          </a:ln>
          <a:effectLst>
            <a:outerShdw blurRad="317500" algn="ctr" rotWithShape="0">
              <a:prstClr val="black">
                <a:alpha val="25000"/>
              </a:prstClr>
            </a:outerShdw>
          </a:effectLst>
        </c:spPr>
      </c:pivotFmt>
      <c:pivotFmt>
        <c:idx val="547"/>
        <c:spPr>
          <a:solidFill>
            <a:schemeClr val="accent1"/>
          </a:solidFill>
          <a:ln>
            <a:noFill/>
          </a:ln>
          <a:effectLst>
            <a:outerShdw blurRad="317500" algn="ctr" rotWithShape="0">
              <a:prstClr val="black">
                <a:alpha val="25000"/>
              </a:prstClr>
            </a:outerShdw>
          </a:effectLst>
        </c:spPr>
      </c:pivotFmt>
      <c:pivotFmt>
        <c:idx val="548"/>
        <c:spPr>
          <a:solidFill>
            <a:schemeClr val="accent1"/>
          </a:solidFill>
          <a:ln>
            <a:noFill/>
          </a:ln>
          <a:effectLst>
            <a:outerShdw blurRad="317500" algn="ctr" rotWithShape="0">
              <a:prstClr val="black">
                <a:alpha val="25000"/>
              </a:prstClr>
            </a:outerShdw>
          </a:effectLst>
        </c:spPr>
      </c:pivotFmt>
      <c:pivotFmt>
        <c:idx val="549"/>
        <c:spPr>
          <a:solidFill>
            <a:schemeClr val="accent1"/>
          </a:solidFill>
          <a:ln>
            <a:noFill/>
          </a:ln>
          <a:effectLst>
            <a:outerShdw blurRad="317500" algn="ctr" rotWithShape="0">
              <a:prstClr val="black">
                <a:alpha val="25000"/>
              </a:prstClr>
            </a:outerShdw>
          </a:effectLst>
        </c:spPr>
      </c:pivotFmt>
      <c:pivotFmt>
        <c:idx val="550"/>
        <c:spPr>
          <a:solidFill>
            <a:schemeClr val="accent1"/>
          </a:solidFill>
          <a:ln>
            <a:noFill/>
          </a:ln>
          <a:effectLst>
            <a:outerShdw blurRad="317500" algn="ctr" rotWithShape="0">
              <a:prstClr val="black">
                <a:alpha val="25000"/>
              </a:prstClr>
            </a:outerShdw>
          </a:effectLst>
        </c:spPr>
      </c:pivotFmt>
      <c:pivotFmt>
        <c:idx val="551"/>
        <c:spPr>
          <a:solidFill>
            <a:schemeClr val="accent1"/>
          </a:solidFill>
          <a:ln>
            <a:noFill/>
          </a:ln>
          <a:effectLst>
            <a:outerShdw blurRad="317500" algn="ctr" rotWithShape="0">
              <a:prstClr val="black">
                <a:alpha val="25000"/>
              </a:prstClr>
            </a:outerShdw>
          </a:effectLst>
        </c:spPr>
      </c:pivotFmt>
      <c:pivotFmt>
        <c:idx val="552"/>
        <c:spPr>
          <a:solidFill>
            <a:schemeClr val="accent1"/>
          </a:solidFill>
          <a:ln>
            <a:noFill/>
          </a:ln>
          <a:effectLst>
            <a:outerShdw blurRad="317500" algn="ctr" rotWithShape="0">
              <a:prstClr val="black">
                <a:alpha val="25000"/>
              </a:prstClr>
            </a:outerShdw>
          </a:effectLst>
        </c:spPr>
      </c:pivotFmt>
      <c:pivotFmt>
        <c:idx val="553"/>
        <c:spPr>
          <a:solidFill>
            <a:schemeClr val="accent1"/>
          </a:solidFill>
          <a:ln>
            <a:noFill/>
          </a:ln>
          <a:effectLst>
            <a:outerShdw blurRad="317500" algn="ctr" rotWithShape="0">
              <a:prstClr val="black">
                <a:alpha val="25000"/>
              </a:prstClr>
            </a:outerShdw>
          </a:effectLst>
        </c:spPr>
      </c:pivotFmt>
      <c:pivotFmt>
        <c:idx val="554"/>
        <c:spPr>
          <a:solidFill>
            <a:schemeClr val="accent1"/>
          </a:solidFill>
          <a:ln>
            <a:noFill/>
          </a:ln>
          <a:effectLst>
            <a:outerShdw blurRad="317500" algn="ctr" rotWithShape="0">
              <a:prstClr val="black">
                <a:alpha val="25000"/>
              </a:prstClr>
            </a:outerShdw>
          </a:effectLst>
        </c:spPr>
      </c:pivotFmt>
      <c:pivotFmt>
        <c:idx val="555"/>
        <c:spPr>
          <a:solidFill>
            <a:schemeClr val="accent1"/>
          </a:solidFill>
          <a:ln>
            <a:noFill/>
          </a:ln>
          <a:effectLst>
            <a:outerShdw blurRad="317500" algn="ctr" rotWithShape="0">
              <a:prstClr val="black">
                <a:alpha val="25000"/>
              </a:prstClr>
            </a:outerShdw>
          </a:effectLst>
        </c:spPr>
      </c:pivotFmt>
      <c:pivotFmt>
        <c:idx val="556"/>
        <c:spPr>
          <a:solidFill>
            <a:schemeClr val="accent1"/>
          </a:solidFill>
          <a:ln>
            <a:noFill/>
          </a:ln>
          <a:effectLst>
            <a:outerShdw blurRad="317500" algn="ctr" rotWithShape="0">
              <a:prstClr val="black">
                <a:alpha val="25000"/>
              </a:prstClr>
            </a:outerShdw>
          </a:effectLst>
        </c:spPr>
      </c:pivotFmt>
      <c:pivotFmt>
        <c:idx val="557"/>
        <c:spPr>
          <a:solidFill>
            <a:schemeClr val="accent1"/>
          </a:solidFill>
          <a:ln>
            <a:noFill/>
          </a:ln>
          <a:effectLst>
            <a:outerShdw blurRad="317500" algn="ctr" rotWithShape="0">
              <a:prstClr val="black">
                <a:alpha val="25000"/>
              </a:prstClr>
            </a:outerShdw>
          </a:effectLst>
        </c:spPr>
      </c:pivotFmt>
      <c:pivotFmt>
        <c:idx val="558"/>
        <c:spPr>
          <a:solidFill>
            <a:schemeClr val="accent1"/>
          </a:solidFill>
          <a:ln>
            <a:noFill/>
          </a:ln>
          <a:effectLst>
            <a:outerShdw blurRad="317500" algn="ctr" rotWithShape="0">
              <a:prstClr val="black">
                <a:alpha val="25000"/>
              </a:prstClr>
            </a:outerShdw>
          </a:effectLst>
        </c:spPr>
      </c:pivotFmt>
      <c:pivotFmt>
        <c:idx val="559"/>
        <c:spPr>
          <a:solidFill>
            <a:schemeClr val="accent1"/>
          </a:solidFill>
          <a:ln>
            <a:noFill/>
          </a:ln>
          <a:effectLst>
            <a:outerShdw blurRad="317500" algn="ctr" rotWithShape="0">
              <a:prstClr val="black">
                <a:alpha val="25000"/>
              </a:prstClr>
            </a:outerShdw>
          </a:effectLst>
        </c:spPr>
      </c:pivotFmt>
      <c:pivotFmt>
        <c:idx val="560"/>
        <c:spPr>
          <a:solidFill>
            <a:schemeClr val="accent1"/>
          </a:solidFill>
          <a:ln>
            <a:noFill/>
          </a:ln>
          <a:effectLst>
            <a:outerShdw blurRad="317500" algn="ctr" rotWithShape="0">
              <a:prstClr val="black">
                <a:alpha val="25000"/>
              </a:prstClr>
            </a:outerShdw>
          </a:effectLst>
        </c:spPr>
      </c:pivotFmt>
      <c:pivotFmt>
        <c:idx val="561"/>
        <c:spPr>
          <a:solidFill>
            <a:schemeClr val="accent1"/>
          </a:solidFill>
          <a:ln>
            <a:noFill/>
          </a:ln>
          <a:effectLst>
            <a:outerShdw blurRad="317500" algn="ctr" rotWithShape="0">
              <a:prstClr val="black">
                <a:alpha val="25000"/>
              </a:prstClr>
            </a:outerShdw>
          </a:effectLst>
        </c:spPr>
      </c:pivotFmt>
      <c:pivotFmt>
        <c:idx val="562"/>
        <c:spPr>
          <a:solidFill>
            <a:schemeClr val="accent1"/>
          </a:solidFill>
          <a:ln>
            <a:noFill/>
          </a:ln>
          <a:effectLst>
            <a:outerShdw blurRad="317500" algn="ctr" rotWithShape="0">
              <a:prstClr val="black">
                <a:alpha val="25000"/>
              </a:prstClr>
            </a:outerShdw>
          </a:effectLst>
        </c:spPr>
      </c:pivotFmt>
      <c:pivotFmt>
        <c:idx val="563"/>
        <c:spPr>
          <a:solidFill>
            <a:schemeClr val="accent1"/>
          </a:solidFill>
          <a:ln>
            <a:noFill/>
          </a:ln>
          <a:effectLst>
            <a:outerShdw blurRad="317500" algn="ctr" rotWithShape="0">
              <a:prstClr val="black">
                <a:alpha val="25000"/>
              </a:prstClr>
            </a:outerShdw>
          </a:effectLst>
        </c:spPr>
      </c:pivotFmt>
      <c:pivotFmt>
        <c:idx val="564"/>
        <c:spPr>
          <a:solidFill>
            <a:schemeClr val="accent1"/>
          </a:solidFill>
          <a:ln>
            <a:noFill/>
          </a:ln>
          <a:effectLst>
            <a:outerShdw blurRad="317500" algn="ctr" rotWithShape="0">
              <a:prstClr val="black">
                <a:alpha val="25000"/>
              </a:prstClr>
            </a:outerShdw>
          </a:effectLst>
        </c:spPr>
      </c:pivotFmt>
      <c:pivotFmt>
        <c:idx val="565"/>
        <c:spPr>
          <a:solidFill>
            <a:schemeClr val="accent1"/>
          </a:solidFill>
          <a:ln>
            <a:noFill/>
          </a:ln>
          <a:effectLst>
            <a:outerShdw blurRad="317500" algn="ctr" rotWithShape="0">
              <a:prstClr val="black">
                <a:alpha val="25000"/>
              </a:prstClr>
            </a:outerShdw>
          </a:effectLst>
        </c:spPr>
      </c:pivotFmt>
      <c:pivotFmt>
        <c:idx val="566"/>
        <c:spPr>
          <a:solidFill>
            <a:schemeClr val="accent1"/>
          </a:solidFill>
          <a:ln>
            <a:noFill/>
          </a:ln>
          <a:effectLst>
            <a:outerShdw blurRad="317500" algn="ctr" rotWithShape="0">
              <a:prstClr val="black">
                <a:alpha val="25000"/>
              </a:prstClr>
            </a:outerShdw>
          </a:effectLst>
        </c:spPr>
      </c:pivotFmt>
      <c:pivotFmt>
        <c:idx val="567"/>
        <c:spPr>
          <a:solidFill>
            <a:schemeClr val="accent1"/>
          </a:solidFill>
          <a:ln>
            <a:noFill/>
          </a:ln>
          <a:effectLst>
            <a:outerShdw blurRad="317500" algn="ctr" rotWithShape="0">
              <a:prstClr val="black">
                <a:alpha val="25000"/>
              </a:prstClr>
            </a:outerShdw>
          </a:effectLst>
        </c:spPr>
      </c:pivotFmt>
      <c:pivotFmt>
        <c:idx val="568"/>
        <c:spPr>
          <a:solidFill>
            <a:schemeClr val="accent1"/>
          </a:solidFill>
          <a:ln>
            <a:noFill/>
          </a:ln>
          <a:effectLst>
            <a:outerShdw blurRad="317500" algn="ctr" rotWithShape="0">
              <a:prstClr val="black">
                <a:alpha val="25000"/>
              </a:prstClr>
            </a:outerShdw>
          </a:effectLst>
        </c:spPr>
      </c:pivotFmt>
      <c:pivotFmt>
        <c:idx val="569"/>
        <c:spPr>
          <a:solidFill>
            <a:schemeClr val="accent1"/>
          </a:solidFill>
          <a:ln>
            <a:noFill/>
          </a:ln>
          <a:effectLst>
            <a:outerShdw blurRad="317500" algn="ctr" rotWithShape="0">
              <a:prstClr val="black">
                <a:alpha val="25000"/>
              </a:prstClr>
            </a:outerShdw>
          </a:effectLst>
        </c:spPr>
      </c:pivotFmt>
      <c:pivotFmt>
        <c:idx val="570"/>
        <c:spPr>
          <a:solidFill>
            <a:schemeClr val="accent1"/>
          </a:solidFill>
          <a:ln>
            <a:noFill/>
          </a:ln>
          <a:effectLst>
            <a:outerShdw blurRad="317500" algn="ctr" rotWithShape="0">
              <a:prstClr val="black">
                <a:alpha val="25000"/>
              </a:prstClr>
            </a:outerShdw>
          </a:effectLst>
        </c:spPr>
      </c:pivotFmt>
      <c:pivotFmt>
        <c:idx val="571"/>
        <c:spPr>
          <a:solidFill>
            <a:schemeClr val="accent1"/>
          </a:solidFill>
          <a:ln>
            <a:noFill/>
          </a:ln>
          <a:effectLst>
            <a:outerShdw blurRad="317500" algn="ctr" rotWithShape="0">
              <a:prstClr val="black">
                <a:alpha val="25000"/>
              </a:prstClr>
            </a:outerShdw>
          </a:effectLst>
        </c:spPr>
      </c:pivotFmt>
      <c:pivotFmt>
        <c:idx val="572"/>
        <c:spPr>
          <a:solidFill>
            <a:schemeClr val="accent1"/>
          </a:solidFill>
          <a:ln>
            <a:noFill/>
          </a:ln>
          <a:effectLst>
            <a:outerShdw blurRad="317500" algn="ctr" rotWithShape="0">
              <a:prstClr val="black">
                <a:alpha val="25000"/>
              </a:prstClr>
            </a:outerShdw>
          </a:effectLst>
        </c:spPr>
      </c:pivotFmt>
      <c:pivotFmt>
        <c:idx val="573"/>
        <c:spPr>
          <a:solidFill>
            <a:schemeClr val="accent1"/>
          </a:solidFill>
          <a:ln>
            <a:noFill/>
          </a:ln>
          <a:effectLst>
            <a:outerShdw blurRad="317500" algn="ctr" rotWithShape="0">
              <a:prstClr val="black">
                <a:alpha val="25000"/>
              </a:prstClr>
            </a:outerShdw>
          </a:effectLst>
        </c:spPr>
      </c:pivotFmt>
      <c:pivotFmt>
        <c:idx val="574"/>
        <c:spPr>
          <a:solidFill>
            <a:schemeClr val="accent1"/>
          </a:solidFill>
          <a:ln>
            <a:noFill/>
          </a:ln>
          <a:effectLst>
            <a:outerShdw blurRad="317500" algn="ctr" rotWithShape="0">
              <a:prstClr val="black">
                <a:alpha val="25000"/>
              </a:prstClr>
            </a:outerShdw>
          </a:effectLst>
        </c:spPr>
      </c:pivotFmt>
      <c:pivotFmt>
        <c:idx val="575"/>
        <c:spPr>
          <a:solidFill>
            <a:schemeClr val="accent1"/>
          </a:solidFill>
          <a:ln>
            <a:noFill/>
          </a:ln>
          <a:effectLst>
            <a:outerShdw blurRad="317500" algn="ctr" rotWithShape="0">
              <a:prstClr val="black">
                <a:alpha val="25000"/>
              </a:prstClr>
            </a:outerShdw>
          </a:effectLst>
        </c:spPr>
      </c:pivotFmt>
      <c:pivotFmt>
        <c:idx val="576"/>
        <c:spPr>
          <a:solidFill>
            <a:schemeClr val="accent1"/>
          </a:solidFill>
          <a:ln>
            <a:noFill/>
          </a:ln>
          <a:effectLst>
            <a:outerShdw blurRad="317500" algn="ctr" rotWithShape="0">
              <a:prstClr val="black">
                <a:alpha val="25000"/>
              </a:prstClr>
            </a:outerShdw>
          </a:effectLst>
        </c:spPr>
      </c:pivotFmt>
      <c:pivotFmt>
        <c:idx val="577"/>
        <c:spPr>
          <a:solidFill>
            <a:schemeClr val="accent1"/>
          </a:solidFill>
          <a:ln>
            <a:noFill/>
          </a:ln>
          <a:effectLst>
            <a:outerShdw blurRad="317500" algn="ctr" rotWithShape="0">
              <a:prstClr val="black">
                <a:alpha val="25000"/>
              </a:prstClr>
            </a:outerShdw>
          </a:effectLst>
        </c:spPr>
      </c:pivotFmt>
      <c:pivotFmt>
        <c:idx val="578"/>
        <c:spPr>
          <a:solidFill>
            <a:schemeClr val="accent1"/>
          </a:solidFill>
          <a:ln>
            <a:noFill/>
          </a:ln>
          <a:effectLst>
            <a:outerShdw blurRad="317500" algn="ctr" rotWithShape="0">
              <a:prstClr val="black">
                <a:alpha val="25000"/>
              </a:prstClr>
            </a:outerShdw>
          </a:effectLst>
        </c:spPr>
      </c:pivotFmt>
      <c:pivotFmt>
        <c:idx val="579"/>
        <c:spPr>
          <a:solidFill>
            <a:schemeClr val="accent1"/>
          </a:solidFill>
          <a:ln>
            <a:noFill/>
          </a:ln>
          <a:effectLst>
            <a:outerShdw blurRad="317500" algn="ctr" rotWithShape="0">
              <a:prstClr val="black">
                <a:alpha val="25000"/>
              </a:prstClr>
            </a:outerShdw>
          </a:effectLst>
        </c:spPr>
      </c:pivotFmt>
      <c:pivotFmt>
        <c:idx val="580"/>
        <c:spPr>
          <a:solidFill>
            <a:schemeClr val="accent1"/>
          </a:solidFill>
          <a:ln>
            <a:noFill/>
          </a:ln>
          <a:effectLst>
            <a:outerShdw blurRad="317500" algn="ctr" rotWithShape="0">
              <a:prstClr val="black">
                <a:alpha val="25000"/>
              </a:prstClr>
            </a:outerShdw>
          </a:effectLst>
        </c:spPr>
      </c:pivotFmt>
      <c:pivotFmt>
        <c:idx val="581"/>
      </c:pivotFmt>
      <c:pivotFmt>
        <c:idx val="582"/>
      </c:pivotFmt>
      <c:pivotFmt>
        <c:idx val="583"/>
      </c:pivotFmt>
      <c:pivotFmt>
        <c:idx val="584"/>
      </c:pivotFmt>
      <c:pivotFmt>
        <c:idx val="585"/>
      </c:pivotFmt>
      <c:pivotFmt>
        <c:idx val="586"/>
      </c:pivotFmt>
      <c:pivotFmt>
        <c:idx val="587"/>
      </c:pivotFmt>
      <c:pivotFmt>
        <c:idx val="588"/>
      </c:pivotFmt>
      <c:pivotFmt>
        <c:idx val="589"/>
      </c:pivotFmt>
      <c:pivotFmt>
        <c:idx val="590"/>
      </c:pivotFmt>
      <c:pivotFmt>
        <c:idx val="591"/>
      </c:pivotFmt>
      <c:pivotFmt>
        <c:idx val="592"/>
      </c:pivotFmt>
      <c:pivotFmt>
        <c:idx val="593"/>
      </c:pivotFmt>
      <c:pivotFmt>
        <c:idx val="594"/>
      </c:pivotFmt>
      <c:pivotFmt>
        <c:idx val="595"/>
      </c:pivotFmt>
      <c:pivotFmt>
        <c:idx val="596"/>
      </c:pivotFmt>
      <c:pivotFmt>
        <c:idx val="597"/>
      </c:pivotFmt>
      <c:pivotFmt>
        <c:idx val="598"/>
      </c:pivotFmt>
      <c:pivotFmt>
        <c:idx val="599"/>
      </c:pivotFmt>
      <c:pivotFmt>
        <c:idx val="600"/>
      </c:pivotFmt>
      <c:pivotFmt>
        <c:idx val="601"/>
      </c:pivotFmt>
      <c:pivotFmt>
        <c:idx val="602"/>
      </c:pivotFmt>
      <c:pivotFmt>
        <c:idx val="603"/>
      </c:pivotFmt>
      <c:pivotFmt>
        <c:idx val="604"/>
      </c:pivotFmt>
      <c:pivotFmt>
        <c:idx val="605"/>
      </c:pivotFmt>
      <c:pivotFmt>
        <c:idx val="606"/>
      </c:pivotFmt>
      <c:pivotFmt>
        <c:idx val="607"/>
      </c:pivotFmt>
      <c:pivotFmt>
        <c:idx val="608"/>
      </c:pivotFmt>
      <c:pivotFmt>
        <c:idx val="609"/>
      </c:pivotFmt>
      <c:pivotFmt>
        <c:idx val="610"/>
      </c:pivotFmt>
      <c:pivotFmt>
        <c:idx val="611"/>
      </c:pivotFmt>
      <c:pivotFmt>
        <c:idx val="612"/>
      </c:pivotFmt>
      <c:pivotFmt>
        <c:idx val="613"/>
      </c:pivotFmt>
      <c:pivotFmt>
        <c:idx val="614"/>
      </c:pivotFmt>
      <c:pivotFmt>
        <c:idx val="615"/>
      </c:pivotFmt>
      <c:pivotFmt>
        <c:idx val="616"/>
      </c:pivotFmt>
      <c:pivotFmt>
        <c:idx val="617"/>
      </c:pivotFmt>
      <c:pivotFmt>
        <c:idx val="618"/>
      </c:pivotFmt>
      <c:pivotFmt>
        <c:idx val="619"/>
      </c:pivotFmt>
      <c:pivotFmt>
        <c:idx val="620"/>
      </c:pivotFmt>
      <c:pivotFmt>
        <c:idx val="621"/>
      </c:pivotFmt>
      <c:pivotFmt>
        <c:idx val="622"/>
      </c:pivotFmt>
      <c:pivotFmt>
        <c:idx val="623"/>
      </c:pivotFmt>
      <c:pivotFmt>
        <c:idx val="624"/>
      </c:pivotFmt>
      <c:pivotFmt>
        <c:idx val="625"/>
      </c:pivotFmt>
      <c:pivotFmt>
        <c:idx val="626"/>
      </c:pivotFmt>
      <c:pivotFmt>
        <c:idx val="627"/>
      </c:pivotFmt>
      <c:pivotFmt>
        <c:idx val="628"/>
      </c:pivotFmt>
      <c:pivotFmt>
        <c:idx val="629"/>
      </c:pivotFmt>
      <c:pivotFmt>
        <c:idx val="630"/>
      </c:pivotFmt>
      <c:pivotFmt>
        <c:idx val="631"/>
      </c:pivotFmt>
      <c:pivotFmt>
        <c:idx val="632"/>
      </c:pivotFmt>
      <c:pivotFmt>
        <c:idx val="633"/>
      </c:pivotFmt>
      <c:pivotFmt>
        <c:idx val="634"/>
      </c:pivotFmt>
      <c:pivotFmt>
        <c:idx val="635"/>
      </c:pivotFmt>
      <c:pivotFmt>
        <c:idx val="636"/>
      </c:pivotFmt>
      <c:pivotFmt>
        <c:idx val="637"/>
      </c:pivotFmt>
      <c:pivotFmt>
        <c:idx val="638"/>
      </c:pivotFmt>
      <c:pivotFmt>
        <c:idx val="639"/>
      </c:pivotFmt>
      <c:pivotFmt>
        <c:idx val="640"/>
      </c:pivotFmt>
      <c:pivotFmt>
        <c:idx val="641"/>
      </c:pivotFmt>
      <c:pivotFmt>
        <c:idx val="642"/>
      </c:pivotFmt>
      <c:pivotFmt>
        <c:idx val="643"/>
      </c:pivotFmt>
      <c:pivotFmt>
        <c:idx val="644"/>
      </c:pivotFmt>
      <c:pivotFmt>
        <c:idx val="645"/>
      </c:pivotFmt>
      <c:pivotFmt>
        <c:idx val="646"/>
      </c:pivotFmt>
      <c:pivotFmt>
        <c:idx val="647"/>
      </c:pivotFmt>
      <c:pivotFmt>
        <c:idx val="648"/>
        <c:spPr>
          <a:solidFill>
            <a:schemeClr val="accent1"/>
          </a:solidFill>
          <a:ln>
            <a:noFill/>
          </a:ln>
          <a:effectLst>
            <a:outerShdw blurRad="317500" algn="ctr" rotWithShape="0">
              <a:prstClr val="black">
                <a:alpha val="25000"/>
              </a:prstClr>
            </a:outerShdw>
          </a:effectLst>
        </c:spPr>
      </c:pivotFmt>
      <c:pivotFmt>
        <c:idx val="649"/>
      </c:pivotFmt>
      <c:pivotFmt>
        <c:idx val="650"/>
      </c:pivotFmt>
      <c:pivotFmt>
        <c:idx val="651"/>
      </c:pivotFmt>
      <c:pivotFmt>
        <c:idx val="652"/>
      </c:pivotFmt>
      <c:pivotFmt>
        <c:idx val="653"/>
      </c:pivotFmt>
      <c:pivotFmt>
        <c:idx val="654"/>
      </c:pivotFmt>
      <c:pivotFmt>
        <c:idx val="655"/>
      </c:pivotFmt>
      <c:pivotFmt>
        <c:idx val="656"/>
      </c:pivotFmt>
      <c:pivotFmt>
        <c:idx val="657"/>
      </c:pivotFmt>
      <c:pivotFmt>
        <c:idx val="658"/>
      </c:pivotFmt>
      <c:pivotFmt>
        <c:idx val="659"/>
      </c:pivotFmt>
      <c:pivotFmt>
        <c:idx val="660"/>
      </c:pivotFmt>
      <c:pivotFmt>
        <c:idx val="661"/>
      </c:pivotFmt>
      <c:pivotFmt>
        <c:idx val="662"/>
      </c:pivotFmt>
      <c:pivotFmt>
        <c:idx val="663"/>
      </c:pivotFmt>
      <c:pivotFmt>
        <c:idx val="664"/>
      </c:pivotFmt>
      <c:pivotFmt>
        <c:idx val="665"/>
      </c:pivotFmt>
      <c:pivotFmt>
        <c:idx val="666"/>
      </c:pivotFmt>
      <c:pivotFmt>
        <c:idx val="667"/>
      </c:pivotFmt>
      <c:pivotFmt>
        <c:idx val="668"/>
      </c:pivotFmt>
      <c:pivotFmt>
        <c:idx val="669"/>
      </c:pivotFmt>
      <c:pivotFmt>
        <c:idx val="670"/>
      </c:pivotFmt>
      <c:pivotFmt>
        <c:idx val="671"/>
      </c:pivotFmt>
      <c:pivotFmt>
        <c:idx val="672"/>
      </c:pivotFmt>
      <c:pivotFmt>
        <c:idx val="673"/>
      </c:pivotFmt>
      <c:pivotFmt>
        <c:idx val="674"/>
      </c:pivotFmt>
      <c:pivotFmt>
        <c:idx val="675"/>
      </c:pivotFmt>
      <c:pivotFmt>
        <c:idx val="676"/>
      </c:pivotFmt>
      <c:pivotFmt>
        <c:idx val="677"/>
      </c:pivotFmt>
      <c:pivotFmt>
        <c:idx val="678"/>
      </c:pivotFmt>
      <c:pivotFmt>
        <c:idx val="679"/>
      </c:pivotFmt>
      <c:pivotFmt>
        <c:idx val="680"/>
      </c:pivotFmt>
      <c:pivotFmt>
        <c:idx val="681"/>
      </c:pivotFmt>
      <c:pivotFmt>
        <c:idx val="682"/>
      </c:pivotFmt>
      <c:pivotFmt>
        <c:idx val="683"/>
      </c:pivotFmt>
      <c:pivotFmt>
        <c:idx val="684"/>
      </c:pivotFmt>
      <c:pivotFmt>
        <c:idx val="685"/>
      </c:pivotFmt>
      <c:pivotFmt>
        <c:idx val="686"/>
      </c:pivotFmt>
      <c:pivotFmt>
        <c:idx val="687"/>
      </c:pivotFmt>
      <c:pivotFmt>
        <c:idx val="688"/>
      </c:pivotFmt>
      <c:pivotFmt>
        <c:idx val="689"/>
      </c:pivotFmt>
      <c:pivotFmt>
        <c:idx val="690"/>
      </c:pivotFmt>
      <c:pivotFmt>
        <c:idx val="691"/>
      </c:pivotFmt>
      <c:pivotFmt>
        <c:idx val="692"/>
      </c:pivotFmt>
      <c:pivotFmt>
        <c:idx val="693"/>
      </c:pivotFmt>
      <c:pivotFmt>
        <c:idx val="694"/>
      </c:pivotFmt>
      <c:pivotFmt>
        <c:idx val="695"/>
      </c:pivotFmt>
      <c:pivotFmt>
        <c:idx val="696"/>
      </c:pivotFmt>
      <c:pivotFmt>
        <c:idx val="697"/>
      </c:pivotFmt>
      <c:pivotFmt>
        <c:idx val="698"/>
      </c:pivotFmt>
      <c:pivotFmt>
        <c:idx val="699"/>
      </c:pivotFmt>
      <c:pivotFmt>
        <c:idx val="700"/>
      </c:pivotFmt>
      <c:pivotFmt>
        <c:idx val="701"/>
      </c:pivotFmt>
      <c:pivotFmt>
        <c:idx val="702"/>
      </c:pivotFmt>
      <c:pivotFmt>
        <c:idx val="703"/>
      </c:pivotFmt>
      <c:pivotFmt>
        <c:idx val="704"/>
      </c:pivotFmt>
      <c:pivotFmt>
        <c:idx val="705"/>
      </c:pivotFmt>
      <c:pivotFmt>
        <c:idx val="706"/>
      </c:pivotFmt>
      <c:pivotFmt>
        <c:idx val="707"/>
      </c:pivotFmt>
      <c:pivotFmt>
        <c:idx val="708"/>
      </c:pivotFmt>
      <c:pivotFmt>
        <c:idx val="709"/>
      </c:pivotFmt>
      <c:pivotFmt>
        <c:idx val="710"/>
      </c:pivotFmt>
      <c:pivotFmt>
        <c:idx val="711"/>
      </c:pivotFmt>
      <c:pivotFmt>
        <c:idx val="712"/>
      </c:pivotFmt>
      <c:pivotFmt>
        <c:idx val="713"/>
      </c:pivotFmt>
      <c:pivotFmt>
        <c:idx val="714"/>
      </c:pivotFmt>
      <c:pivotFmt>
        <c:idx val="715"/>
      </c:pivotFmt>
      <c:pivotFmt>
        <c:idx val="716"/>
        <c:spPr>
          <a:solidFill>
            <a:schemeClr val="accent1"/>
          </a:solidFill>
          <a:ln>
            <a:noFill/>
          </a:ln>
          <a:effectLst>
            <a:outerShdw blurRad="317500" algn="ctr" rotWithShape="0">
              <a:prstClr val="black">
                <a:alpha val="25000"/>
              </a:prstClr>
            </a:outerShdw>
          </a:effectLst>
        </c:spPr>
      </c:pivotFmt>
      <c:pivotFmt>
        <c:idx val="717"/>
      </c:pivotFmt>
      <c:pivotFmt>
        <c:idx val="718"/>
      </c:pivotFmt>
      <c:pivotFmt>
        <c:idx val="719"/>
      </c:pivotFmt>
      <c:pivotFmt>
        <c:idx val="720"/>
      </c:pivotFmt>
      <c:pivotFmt>
        <c:idx val="721"/>
      </c:pivotFmt>
      <c:pivotFmt>
        <c:idx val="722"/>
      </c:pivotFmt>
      <c:pivotFmt>
        <c:idx val="723"/>
      </c:pivotFmt>
      <c:pivotFmt>
        <c:idx val="724"/>
      </c:pivotFmt>
      <c:pivotFmt>
        <c:idx val="725"/>
      </c:pivotFmt>
      <c:pivotFmt>
        <c:idx val="726"/>
      </c:pivotFmt>
      <c:pivotFmt>
        <c:idx val="727"/>
      </c:pivotFmt>
      <c:pivotFmt>
        <c:idx val="728"/>
      </c:pivotFmt>
      <c:pivotFmt>
        <c:idx val="729"/>
      </c:pivotFmt>
      <c:pivotFmt>
        <c:idx val="730"/>
      </c:pivotFmt>
      <c:pivotFmt>
        <c:idx val="731"/>
      </c:pivotFmt>
      <c:pivotFmt>
        <c:idx val="732"/>
      </c:pivotFmt>
      <c:pivotFmt>
        <c:idx val="733"/>
      </c:pivotFmt>
      <c:pivotFmt>
        <c:idx val="734"/>
      </c:pivotFmt>
      <c:pivotFmt>
        <c:idx val="735"/>
      </c:pivotFmt>
      <c:pivotFmt>
        <c:idx val="736"/>
      </c:pivotFmt>
      <c:pivotFmt>
        <c:idx val="737"/>
      </c:pivotFmt>
      <c:pivotFmt>
        <c:idx val="738"/>
      </c:pivotFmt>
      <c:pivotFmt>
        <c:idx val="739"/>
      </c:pivotFmt>
      <c:pivotFmt>
        <c:idx val="740"/>
      </c:pivotFmt>
      <c:pivotFmt>
        <c:idx val="741"/>
      </c:pivotFmt>
      <c:pivotFmt>
        <c:idx val="742"/>
      </c:pivotFmt>
      <c:pivotFmt>
        <c:idx val="743"/>
      </c:pivotFmt>
      <c:pivotFmt>
        <c:idx val="744"/>
      </c:pivotFmt>
      <c:pivotFmt>
        <c:idx val="745"/>
      </c:pivotFmt>
      <c:pivotFmt>
        <c:idx val="746"/>
      </c:pivotFmt>
      <c:pivotFmt>
        <c:idx val="747"/>
      </c:pivotFmt>
      <c:pivotFmt>
        <c:idx val="748"/>
      </c:pivotFmt>
      <c:pivotFmt>
        <c:idx val="749"/>
      </c:pivotFmt>
      <c:pivotFmt>
        <c:idx val="750"/>
      </c:pivotFmt>
      <c:pivotFmt>
        <c:idx val="751"/>
      </c:pivotFmt>
      <c:pivotFmt>
        <c:idx val="752"/>
      </c:pivotFmt>
      <c:pivotFmt>
        <c:idx val="753"/>
      </c:pivotFmt>
      <c:pivotFmt>
        <c:idx val="754"/>
      </c:pivotFmt>
      <c:pivotFmt>
        <c:idx val="755"/>
      </c:pivotFmt>
      <c:pivotFmt>
        <c:idx val="756"/>
      </c:pivotFmt>
      <c:pivotFmt>
        <c:idx val="757"/>
      </c:pivotFmt>
      <c:pivotFmt>
        <c:idx val="758"/>
      </c:pivotFmt>
      <c:pivotFmt>
        <c:idx val="759"/>
      </c:pivotFmt>
      <c:pivotFmt>
        <c:idx val="760"/>
      </c:pivotFmt>
      <c:pivotFmt>
        <c:idx val="761"/>
      </c:pivotFmt>
      <c:pivotFmt>
        <c:idx val="762"/>
      </c:pivotFmt>
      <c:pivotFmt>
        <c:idx val="763"/>
      </c:pivotFmt>
      <c:pivotFmt>
        <c:idx val="764"/>
      </c:pivotFmt>
      <c:pivotFmt>
        <c:idx val="765"/>
      </c:pivotFmt>
      <c:pivotFmt>
        <c:idx val="766"/>
      </c:pivotFmt>
      <c:pivotFmt>
        <c:idx val="767"/>
      </c:pivotFmt>
      <c:pivotFmt>
        <c:idx val="768"/>
      </c:pivotFmt>
      <c:pivotFmt>
        <c:idx val="769"/>
      </c:pivotFmt>
      <c:pivotFmt>
        <c:idx val="770"/>
      </c:pivotFmt>
      <c:pivotFmt>
        <c:idx val="771"/>
      </c:pivotFmt>
      <c:pivotFmt>
        <c:idx val="772"/>
      </c:pivotFmt>
      <c:pivotFmt>
        <c:idx val="773"/>
      </c:pivotFmt>
      <c:pivotFmt>
        <c:idx val="774"/>
      </c:pivotFmt>
      <c:pivotFmt>
        <c:idx val="775"/>
      </c:pivotFmt>
      <c:pivotFmt>
        <c:idx val="776"/>
      </c:pivotFmt>
      <c:pivotFmt>
        <c:idx val="777"/>
      </c:pivotFmt>
      <c:pivotFmt>
        <c:idx val="778"/>
      </c:pivotFmt>
      <c:pivotFmt>
        <c:idx val="779"/>
      </c:pivotFmt>
      <c:pivotFmt>
        <c:idx val="780"/>
      </c:pivotFmt>
      <c:pivotFmt>
        <c:idx val="781"/>
      </c:pivotFmt>
      <c:pivotFmt>
        <c:idx val="782"/>
      </c:pivotFmt>
      <c:pivotFmt>
        <c:idx val="783"/>
      </c:pivotFmt>
      <c:pivotFmt>
        <c:idx val="784"/>
        <c:spPr>
          <a:solidFill>
            <a:schemeClr val="accent1"/>
          </a:solidFill>
          <a:ln>
            <a:noFill/>
          </a:ln>
          <a:effectLst>
            <a:outerShdw blurRad="317500" algn="ctr" rotWithShape="0">
              <a:prstClr val="black">
                <a:alpha val="25000"/>
              </a:prstClr>
            </a:outerShdw>
          </a:effectLst>
        </c:spPr>
      </c:pivotFmt>
      <c:pivotFmt>
        <c:idx val="785"/>
        <c:spPr>
          <a:solidFill>
            <a:schemeClr val="accent1"/>
          </a:solidFill>
          <a:ln>
            <a:noFill/>
          </a:ln>
          <a:effectLst>
            <a:outerShdw blurRad="317500" algn="ctr" rotWithShape="0">
              <a:prstClr val="black">
                <a:alpha val="25000"/>
              </a:prstClr>
            </a:outerShdw>
          </a:effectLst>
        </c:spPr>
        <c:marker>
          <c:symbol val="none"/>
        </c:marker>
      </c:pivotFmt>
      <c:pivotFmt>
        <c:idx val="786"/>
        <c:spPr>
          <a:solidFill>
            <a:schemeClr val="accent1"/>
          </a:solidFill>
          <a:ln>
            <a:noFill/>
          </a:ln>
          <a:effectLst>
            <a:outerShdw blurRad="317500" algn="ctr" rotWithShape="0">
              <a:prstClr val="black">
                <a:alpha val="25000"/>
              </a:prstClr>
            </a:outerShdw>
          </a:effectLst>
        </c:spPr>
        <c:marker>
          <c:symbol val="none"/>
        </c:marker>
      </c:pivotFmt>
      <c:pivotFmt>
        <c:idx val="787"/>
        <c:spPr>
          <a:solidFill>
            <a:schemeClr val="accent1"/>
          </a:solidFill>
          <a:ln>
            <a:noFill/>
          </a:ln>
          <a:effectLst>
            <a:outerShdw blurRad="317500" algn="ctr" rotWithShape="0">
              <a:prstClr val="black">
                <a:alpha val="25000"/>
              </a:prstClr>
            </a:outerShdw>
          </a:effectLst>
        </c:spPr>
        <c:marker>
          <c:symbol val="none"/>
        </c:marker>
      </c:pivotFmt>
      <c:pivotFmt>
        <c:idx val="788"/>
        <c:spPr>
          <a:solidFill>
            <a:schemeClr val="accent1"/>
          </a:solidFill>
          <a:ln>
            <a:noFill/>
          </a:ln>
          <a:effectLst>
            <a:outerShdw blurRad="317500" algn="ctr" rotWithShape="0">
              <a:prstClr val="black">
                <a:alpha val="25000"/>
              </a:prstClr>
            </a:outerShdw>
          </a:effectLst>
        </c:spPr>
      </c:pivotFmt>
      <c:pivotFmt>
        <c:idx val="789"/>
        <c:spPr>
          <a:solidFill>
            <a:schemeClr val="accent1"/>
          </a:solidFill>
          <a:ln>
            <a:noFill/>
          </a:ln>
          <a:effectLst>
            <a:outerShdw blurRad="317500" algn="ctr" rotWithShape="0">
              <a:prstClr val="black">
                <a:alpha val="25000"/>
              </a:prstClr>
            </a:outerShdw>
          </a:effectLst>
        </c:spPr>
      </c:pivotFmt>
      <c:pivotFmt>
        <c:idx val="790"/>
        <c:spPr>
          <a:solidFill>
            <a:schemeClr val="accent1"/>
          </a:solidFill>
          <a:ln>
            <a:noFill/>
          </a:ln>
          <a:effectLst>
            <a:outerShdw blurRad="317500" algn="ctr" rotWithShape="0">
              <a:prstClr val="black">
                <a:alpha val="25000"/>
              </a:prstClr>
            </a:outerShdw>
          </a:effectLst>
        </c:spPr>
      </c:pivotFmt>
      <c:pivotFmt>
        <c:idx val="791"/>
        <c:spPr>
          <a:solidFill>
            <a:schemeClr val="accent1"/>
          </a:solidFill>
          <a:ln>
            <a:noFill/>
          </a:ln>
          <a:effectLst>
            <a:outerShdw blurRad="317500" algn="ctr" rotWithShape="0">
              <a:prstClr val="black">
                <a:alpha val="25000"/>
              </a:prstClr>
            </a:outerShdw>
          </a:effectLst>
        </c:spPr>
      </c:pivotFmt>
      <c:pivotFmt>
        <c:idx val="792"/>
        <c:spPr>
          <a:solidFill>
            <a:schemeClr val="accent1"/>
          </a:solidFill>
          <a:ln>
            <a:noFill/>
          </a:ln>
          <a:effectLst>
            <a:outerShdw blurRad="317500" algn="ctr" rotWithShape="0">
              <a:prstClr val="black">
                <a:alpha val="25000"/>
              </a:prstClr>
            </a:outerShdw>
          </a:effectLst>
        </c:spPr>
      </c:pivotFmt>
      <c:pivotFmt>
        <c:idx val="793"/>
        <c:spPr>
          <a:solidFill>
            <a:schemeClr val="accent1"/>
          </a:solidFill>
          <a:ln>
            <a:noFill/>
          </a:ln>
          <a:effectLst>
            <a:outerShdw blurRad="317500" algn="ctr" rotWithShape="0">
              <a:prstClr val="black">
                <a:alpha val="25000"/>
              </a:prstClr>
            </a:outerShdw>
          </a:effectLst>
        </c:spPr>
      </c:pivotFmt>
      <c:pivotFmt>
        <c:idx val="794"/>
        <c:spPr>
          <a:solidFill>
            <a:schemeClr val="accent1"/>
          </a:solidFill>
          <a:ln>
            <a:noFill/>
          </a:ln>
          <a:effectLst>
            <a:outerShdw blurRad="317500" algn="ctr" rotWithShape="0">
              <a:prstClr val="black">
                <a:alpha val="25000"/>
              </a:prstClr>
            </a:outerShdw>
          </a:effectLst>
        </c:spPr>
      </c:pivotFmt>
      <c:pivotFmt>
        <c:idx val="795"/>
        <c:spPr>
          <a:solidFill>
            <a:schemeClr val="accent1"/>
          </a:solidFill>
          <a:ln>
            <a:noFill/>
          </a:ln>
          <a:effectLst>
            <a:outerShdw blurRad="317500" algn="ctr" rotWithShape="0">
              <a:prstClr val="black">
                <a:alpha val="25000"/>
              </a:prstClr>
            </a:outerShdw>
          </a:effectLst>
        </c:spPr>
      </c:pivotFmt>
      <c:pivotFmt>
        <c:idx val="796"/>
        <c:spPr>
          <a:solidFill>
            <a:schemeClr val="accent1"/>
          </a:solidFill>
          <a:ln>
            <a:noFill/>
          </a:ln>
          <a:effectLst>
            <a:outerShdw blurRad="317500" algn="ctr" rotWithShape="0">
              <a:prstClr val="black">
                <a:alpha val="25000"/>
              </a:prstClr>
            </a:outerShdw>
          </a:effectLst>
        </c:spPr>
      </c:pivotFmt>
      <c:pivotFmt>
        <c:idx val="797"/>
        <c:spPr>
          <a:solidFill>
            <a:schemeClr val="accent1"/>
          </a:solidFill>
          <a:ln>
            <a:noFill/>
          </a:ln>
          <a:effectLst>
            <a:outerShdw blurRad="317500" algn="ctr" rotWithShape="0">
              <a:prstClr val="black">
                <a:alpha val="25000"/>
              </a:prstClr>
            </a:outerShdw>
          </a:effectLst>
        </c:spPr>
      </c:pivotFmt>
      <c:pivotFmt>
        <c:idx val="798"/>
        <c:spPr>
          <a:solidFill>
            <a:schemeClr val="accent1"/>
          </a:solidFill>
          <a:ln>
            <a:noFill/>
          </a:ln>
          <a:effectLst>
            <a:outerShdw blurRad="317500" algn="ctr" rotWithShape="0">
              <a:prstClr val="black">
                <a:alpha val="25000"/>
              </a:prstClr>
            </a:outerShdw>
          </a:effectLst>
        </c:spPr>
      </c:pivotFmt>
      <c:pivotFmt>
        <c:idx val="799"/>
        <c:spPr>
          <a:solidFill>
            <a:schemeClr val="accent1"/>
          </a:solidFill>
          <a:ln>
            <a:noFill/>
          </a:ln>
          <a:effectLst>
            <a:outerShdw blurRad="317500" algn="ctr" rotWithShape="0">
              <a:prstClr val="black">
                <a:alpha val="25000"/>
              </a:prstClr>
            </a:outerShdw>
          </a:effectLst>
        </c:spPr>
      </c:pivotFmt>
      <c:pivotFmt>
        <c:idx val="800"/>
        <c:spPr>
          <a:solidFill>
            <a:schemeClr val="accent1"/>
          </a:solidFill>
          <a:ln>
            <a:noFill/>
          </a:ln>
          <a:effectLst>
            <a:outerShdw blurRad="317500" algn="ctr" rotWithShape="0">
              <a:prstClr val="black">
                <a:alpha val="25000"/>
              </a:prstClr>
            </a:outerShdw>
          </a:effectLst>
        </c:spPr>
      </c:pivotFmt>
      <c:pivotFmt>
        <c:idx val="801"/>
        <c:spPr>
          <a:solidFill>
            <a:schemeClr val="accent1"/>
          </a:solidFill>
          <a:ln>
            <a:noFill/>
          </a:ln>
          <a:effectLst>
            <a:outerShdw blurRad="317500" algn="ctr" rotWithShape="0">
              <a:prstClr val="black">
                <a:alpha val="25000"/>
              </a:prstClr>
            </a:outerShdw>
          </a:effectLst>
        </c:spPr>
      </c:pivotFmt>
      <c:pivotFmt>
        <c:idx val="802"/>
        <c:spPr>
          <a:solidFill>
            <a:schemeClr val="accent1"/>
          </a:solidFill>
          <a:ln>
            <a:noFill/>
          </a:ln>
          <a:effectLst>
            <a:outerShdw blurRad="317500" algn="ctr" rotWithShape="0">
              <a:prstClr val="black">
                <a:alpha val="25000"/>
              </a:prstClr>
            </a:outerShdw>
          </a:effectLst>
        </c:spPr>
      </c:pivotFmt>
      <c:pivotFmt>
        <c:idx val="803"/>
        <c:spPr>
          <a:solidFill>
            <a:schemeClr val="accent1"/>
          </a:solidFill>
          <a:ln>
            <a:noFill/>
          </a:ln>
          <a:effectLst>
            <a:outerShdw blurRad="317500" algn="ctr" rotWithShape="0">
              <a:prstClr val="black">
                <a:alpha val="25000"/>
              </a:prstClr>
            </a:outerShdw>
          </a:effectLst>
        </c:spPr>
      </c:pivotFmt>
      <c:pivotFmt>
        <c:idx val="804"/>
        <c:spPr>
          <a:solidFill>
            <a:schemeClr val="accent1"/>
          </a:solidFill>
          <a:ln>
            <a:noFill/>
          </a:ln>
          <a:effectLst>
            <a:outerShdw blurRad="317500" algn="ctr" rotWithShape="0">
              <a:prstClr val="black">
                <a:alpha val="25000"/>
              </a:prstClr>
            </a:outerShdw>
          </a:effectLst>
        </c:spPr>
      </c:pivotFmt>
      <c:pivotFmt>
        <c:idx val="805"/>
        <c:spPr>
          <a:solidFill>
            <a:schemeClr val="accent1"/>
          </a:solidFill>
          <a:ln>
            <a:noFill/>
          </a:ln>
          <a:effectLst>
            <a:outerShdw blurRad="317500" algn="ctr" rotWithShape="0">
              <a:prstClr val="black">
                <a:alpha val="25000"/>
              </a:prstClr>
            </a:outerShdw>
          </a:effectLst>
        </c:spPr>
      </c:pivotFmt>
      <c:pivotFmt>
        <c:idx val="806"/>
        <c:spPr>
          <a:solidFill>
            <a:schemeClr val="accent1"/>
          </a:solidFill>
          <a:ln>
            <a:noFill/>
          </a:ln>
          <a:effectLst>
            <a:outerShdw blurRad="317500" algn="ctr" rotWithShape="0">
              <a:prstClr val="black">
                <a:alpha val="25000"/>
              </a:prstClr>
            </a:outerShdw>
          </a:effectLst>
        </c:spPr>
      </c:pivotFmt>
      <c:pivotFmt>
        <c:idx val="807"/>
        <c:spPr>
          <a:solidFill>
            <a:schemeClr val="accent1"/>
          </a:solidFill>
          <a:ln>
            <a:noFill/>
          </a:ln>
          <a:effectLst>
            <a:outerShdw blurRad="317500" algn="ctr" rotWithShape="0">
              <a:prstClr val="black">
                <a:alpha val="25000"/>
              </a:prstClr>
            </a:outerShdw>
          </a:effectLst>
        </c:spPr>
      </c:pivotFmt>
      <c:pivotFmt>
        <c:idx val="808"/>
        <c:spPr>
          <a:solidFill>
            <a:schemeClr val="accent1"/>
          </a:solidFill>
          <a:ln>
            <a:noFill/>
          </a:ln>
          <a:effectLst>
            <a:outerShdw blurRad="317500" algn="ctr" rotWithShape="0">
              <a:prstClr val="black">
                <a:alpha val="25000"/>
              </a:prstClr>
            </a:outerShdw>
          </a:effectLst>
        </c:spPr>
      </c:pivotFmt>
      <c:pivotFmt>
        <c:idx val="809"/>
        <c:spPr>
          <a:solidFill>
            <a:schemeClr val="accent1"/>
          </a:solidFill>
          <a:ln>
            <a:noFill/>
          </a:ln>
          <a:effectLst>
            <a:outerShdw blurRad="317500" algn="ctr" rotWithShape="0">
              <a:prstClr val="black">
                <a:alpha val="25000"/>
              </a:prstClr>
            </a:outerShdw>
          </a:effectLst>
        </c:spPr>
      </c:pivotFmt>
      <c:pivotFmt>
        <c:idx val="810"/>
        <c:spPr>
          <a:solidFill>
            <a:schemeClr val="accent1"/>
          </a:solidFill>
          <a:ln>
            <a:noFill/>
          </a:ln>
          <a:effectLst>
            <a:outerShdw blurRad="317500" algn="ctr" rotWithShape="0">
              <a:prstClr val="black">
                <a:alpha val="25000"/>
              </a:prstClr>
            </a:outerShdw>
          </a:effectLst>
        </c:spPr>
      </c:pivotFmt>
      <c:pivotFmt>
        <c:idx val="811"/>
        <c:spPr>
          <a:solidFill>
            <a:schemeClr val="accent1"/>
          </a:solidFill>
          <a:ln>
            <a:noFill/>
          </a:ln>
          <a:effectLst>
            <a:outerShdw blurRad="317500" algn="ctr" rotWithShape="0">
              <a:prstClr val="black">
                <a:alpha val="25000"/>
              </a:prstClr>
            </a:outerShdw>
          </a:effectLst>
        </c:spPr>
      </c:pivotFmt>
      <c:pivotFmt>
        <c:idx val="812"/>
        <c:spPr>
          <a:solidFill>
            <a:schemeClr val="accent1"/>
          </a:solidFill>
          <a:ln>
            <a:noFill/>
          </a:ln>
          <a:effectLst>
            <a:outerShdw blurRad="317500" algn="ctr" rotWithShape="0">
              <a:prstClr val="black">
                <a:alpha val="25000"/>
              </a:prstClr>
            </a:outerShdw>
          </a:effectLst>
        </c:spPr>
      </c:pivotFmt>
      <c:pivotFmt>
        <c:idx val="813"/>
        <c:spPr>
          <a:solidFill>
            <a:schemeClr val="accent1"/>
          </a:solidFill>
          <a:ln>
            <a:noFill/>
          </a:ln>
          <a:effectLst>
            <a:outerShdw blurRad="317500" algn="ctr" rotWithShape="0">
              <a:prstClr val="black">
                <a:alpha val="25000"/>
              </a:prstClr>
            </a:outerShdw>
          </a:effectLst>
        </c:spPr>
      </c:pivotFmt>
      <c:pivotFmt>
        <c:idx val="814"/>
        <c:spPr>
          <a:solidFill>
            <a:schemeClr val="accent1"/>
          </a:solidFill>
          <a:ln>
            <a:noFill/>
          </a:ln>
          <a:effectLst>
            <a:outerShdw blurRad="317500" algn="ctr" rotWithShape="0">
              <a:prstClr val="black">
                <a:alpha val="25000"/>
              </a:prstClr>
            </a:outerShdw>
          </a:effectLst>
        </c:spPr>
      </c:pivotFmt>
      <c:pivotFmt>
        <c:idx val="815"/>
        <c:spPr>
          <a:solidFill>
            <a:schemeClr val="accent1"/>
          </a:solidFill>
          <a:ln>
            <a:noFill/>
          </a:ln>
          <a:effectLst>
            <a:outerShdw blurRad="317500" algn="ctr" rotWithShape="0">
              <a:prstClr val="black">
                <a:alpha val="25000"/>
              </a:prstClr>
            </a:outerShdw>
          </a:effectLst>
        </c:spPr>
      </c:pivotFmt>
      <c:pivotFmt>
        <c:idx val="816"/>
        <c:spPr>
          <a:solidFill>
            <a:schemeClr val="accent1"/>
          </a:solidFill>
          <a:ln>
            <a:noFill/>
          </a:ln>
          <a:effectLst>
            <a:outerShdw blurRad="317500" algn="ctr" rotWithShape="0">
              <a:prstClr val="black">
                <a:alpha val="25000"/>
              </a:prstClr>
            </a:outerShdw>
          </a:effectLst>
        </c:spPr>
      </c:pivotFmt>
      <c:pivotFmt>
        <c:idx val="817"/>
        <c:spPr>
          <a:solidFill>
            <a:schemeClr val="accent1"/>
          </a:solidFill>
          <a:ln>
            <a:noFill/>
          </a:ln>
          <a:effectLst>
            <a:outerShdw blurRad="317500" algn="ctr" rotWithShape="0">
              <a:prstClr val="black">
                <a:alpha val="25000"/>
              </a:prstClr>
            </a:outerShdw>
          </a:effectLst>
        </c:spPr>
      </c:pivotFmt>
      <c:pivotFmt>
        <c:idx val="818"/>
        <c:spPr>
          <a:solidFill>
            <a:schemeClr val="accent1"/>
          </a:solidFill>
          <a:ln>
            <a:noFill/>
          </a:ln>
          <a:effectLst>
            <a:outerShdw blurRad="317500" algn="ctr" rotWithShape="0">
              <a:prstClr val="black">
                <a:alpha val="25000"/>
              </a:prstClr>
            </a:outerShdw>
          </a:effectLst>
        </c:spPr>
      </c:pivotFmt>
      <c:pivotFmt>
        <c:idx val="819"/>
        <c:spPr>
          <a:solidFill>
            <a:schemeClr val="accent1"/>
          </a:solidFill>
          <a:ln>
            <a:noFill/>
          </a:ln>
          <a:effectLst>
            <a:outerShdw blurRad="317500" algn="ctr" rotWithShape="0">
              <a:prstClr val="black">
                <a:alpha val="25000"/>
              </a:prstClr>
            </a:outerShdw>
          </a:effectLst>
        </c:spPr>
      </c:pivotFmt>
      <c:pivotFmt>
        <c:idx val="820"/>
        <c:spPr>
          <a:solidFill>
            <a:schemeClr val="accent1"/>
          </a:solidFill>
          <a:ln>
            <a:noFill/>
          </a:ln>
          <a:effectLst>
            <a:outerShdw blurRad="317500" algn="ctr" rotWithShape="0">
              <a:prstClr val="black">
                <a:alpha val="25000"/>
              </a:prstClr>
            </a:outerShdw>
          </a:effectLst>
        </c:spPr>
      </c:pivotFmt>
      <c:pivotFmt>
        <c:idx val="821"/>
        <c:spPr>
          <a:solidFill>
            <a:schemeClr val="accent1"/>
          </a:solidFill>
          <a:ln>
            <a:noFill/>
          </a:ln>
          <a:effectLst>
            <a:outerShdw blurRad="317500" algn="ctr" rotWithShape="0">
              <a:prstClr val="black">
                <a:alpha val="25000"/>
              </a:prstClr>
            </a:outerShdw>
          </a:effectLst>
        </c:spPr>
      </c:pivotFmt>
      <c:pivotFmt>
        <c:idx val="822"/>
        <c:spPr>
          <a:solidFill>
            <a:schemeClr val="accent1"/>
          </a:solidFill>
          <a:ln>
            <a:noFill/>
          </a:ln>
          <a:effectLst>
            <a:outerShdw blurRad="317500" algn="ctr" rotWithShape="0">
              <a:prstClr val="black">
                <a:alpha val="25000"/>
              </a:prstClr>
            </a:outerShdw>
          </a:effectLst>
        </c:spPr>
      </c:pivotFmt>
      <c:pivotFmt>
        <c:idx val="823"/>
        <c:spPr>
          <a:solidFill>
            <a:schemeClr val="accent1"/>
          </a:solidFill>
          <a:ln>
            <a:noFill/>
          </a:ln>
          <a:effectLst>
            <a:outerShdw blurRad="317500" algn="ctr" rotWithShape="0">
              <a:prstClr val="black">
                <a:alpha val="25000"/>
              </a:prstClr>
            </a:outerShdw>
          </a:effectLst>
        </c:spPr>
      </c:pivotFmt>
      <c:pivotFmt>
        <c:idx val="824"/>
        <c:spPr>
          <a:solidFill>
            <a:schemeClr val="accent1"/>
          </a:solidFill>
          <a:ln>
            <a:noFill/>
          </a:ln>
          <a:effectLst>
            <a:outerShdw blurRad="317500" algn="ctr" rotWithShape="0">
              <a:prstClr val="black">
                <a:alpha val="25000"/>
              </a:prstClr>
            </a:outerShdw>
          </a:effectLst>
        </c:spPr>
      </c:pivotFmt>
      <c:pivotFmt>
        <c:idx val="825"/>
        <c:spPr>
          <a:solidFill>
            <a:schemeClr val="accent1"/>
          </a:solidFill>
          <a:ln>
            <a:noFill/>
          </a:ln>
          <a:effectLst>
            <a:outerShdw blurRad="317500" algn="ctr" rotWithShape="0">
              <a:prstClr val="black">
                <a:alpha val="25000"/>
              </a:prstClr>
            </a:outerShdw>
          </a:effectLst>
        </c:spPr>
      </c:pivotFmt>
      <c:pivotFmt>
        <c:idx val="826"/>
        <c:spPr>
          <a:solidFill>
            <a:schemeClr val="accent1"/>
          </a:solidFill>
          <a:ln>
            <a:noFill/>
          </a:ln>
          <a:effectLst>
            <a:outerShdw blurRad="317500" algn="ctr" rotWithShape="0">
              <a:prstClr val="black">
                <a:alpha val="25000"/>
              </a:prstClr>
            </a:outerShdw>
          </a:effectLst>
        </c:spPr>
      </c:pivotFmt>
      <c:pivotFmt>
        <c:idx val="827"/>
        <c:spPr>
          <a:solidFill>
            <a:schemeClr val="accent1"/>
          </a:solidFill>
          <a:ln>
            <a:noFill/>
          </a:ln>
          <a:effectLst>
            <a:outerShdw blurRad="317500" algn="ctr" rotWithShape="0">
              <a:prstClr val="black">
                <a:alpha val="25000"/>
              </a:prstClr>
            </a:outerShdw>
          </a:effectLst>
        </c:spPr>
      </c:pivotFmt>
      <c:pivotFmt>
        <c:idx val="828"/>
        <c:spPr>
          <a:solidFill>
            <a:schemeClr val="accent1"/>
          </a:solidFill>
          <a:ln>
            <a:noFill/>
          </a:ln>
          <a:effectLst>
            <a:outerShdw blurRad="317500" algn="ctr" rotWithShape="0">
              <a:prstClr val="black">
                <a:alpha val="25000"/>
              </a:prstClr>
            </a:outerShdw>
          </a:effectLst>
        </c:spPr>
      </c:pivotFmt>
      <c:pivotFmt>
        <c:idx val="829"/>
        <c:spPr>
          <a:solidFill>
            <a:schemeClr val="accent1"/>
          </a:solidFill>
          <a:ln>
            <a:noFill/>
          </a:ln>
          <a:effectLst>
            <a:outerShdw blurRad="317500" algn="ctr" rotWithShape="0">
              <a:prstClr val="black">
                <a:alpha val="25000"/>
              </a:prstClr>
            </a:outerShdw>
          </a:effectLst>
        </c:spPr>
      </c:pivotFmt>
      <c:pivotFmt>
        <c:idx val="830"/>
        <c:spPr>
          <a:solidFill>
            <a:schemeClr val="accent1"/>
          </a:solidFill>
          <a:ln>
            <a:noFill/>
          </a:ln>
          <a:effectLst>
            <a:outerShdw blurRad="317500" algn="ctr" rotWithShape="0">
              <a:prstClr val="black">
                <a:alpha val="25000"/>
              </a:prstClr>
            </a:outerShdw>
          </a:effectLst>
        </c:spPr>
      </c:pivotFmt>
      <c:pivotFmt>
        <c:idx val="831"/>
        <c:spPr>
          <a:solidFill>
            <a:schemeClr val="accent1"/>
          </a:solidFill>
          <a:ln>
            <a:noFill/>
          </a:ln>
          <a:effectLst>
            <a:outerShdw blurRad="317500" algn="ctr" rotWithShape="0">
              <a:prstClr val="black">
                <a:alpha val="25000"/>
              </a:prstClr>
            </a:outerShdw>
          </a:effectLst>
        </c:spPr>
      </c:pivotFmt>
      <c:pivotFmt>
        <c:idx val="832"/>
        <c:spPr>
          <a:solidFill>
            <a:schemeClr val="accent1"/>
          </a:solidFill>
          <a:ln>
            <a:noFill/>
          </a:ln>
          <a:effectLst>
            <a:outerShdw blurRad="317500" algn="ctr" rotWithShape="0">
              <a:prstClr val="black">
                <a:alpha val="25000"/>
              </a:prstClr>
            </a:outerShdw>
          </a:effectLst>
        </c:spPr>
      </c:pivotFmt>
      <c:pivotFmt>
        <c:idx val="833"/>
        <c:spPr>
          <a:solidFill>
            <a:schemeClr val="accent1"/>
          </a:solidFill>
          <a:ln>
            <a:noFill/>
          </a:ln>
          <a:effectLst>
            <a:outerShdw blurRad="317500" algn="ctr" rotWithShape="0">
              <a:prstClr val="black">
                <a:alpha val="25000"/>
              </a:prstClr>
            </a:outerShdw>
          </a:effectLst>
        </c:spPr>
      </c:pivotFmt>
      <c:pivotFmt>
        <c:idx val="834"/>
        <c:spPr>
          <a:solidFill>
            <a:schemeClr val="accent1"/>
          </a:solidFill>
          <a:ln>
            <a:noFill/>
          </a:ln>
          <a:effectLst>
            <a:outerShdw blurRad="317500" algn="ctr" rotWithShape="0">
              <a:prstClr val="black">
                <a:alpha val="25000"/>
              </a:prstClr>
            </a:outerShdw>
          </a:effectLst>
        </c:spPr>
      </c:pivotFmt>
      <c:pivotFmt>
        <c:idx val="835"/>
        <c:spPr>
          <a:solidFill>
            <a:schemeClr val="accent1"/>
          </a:solidFill>
          <a:ln>
            <a:noFill/>
          </a:ln>
          <a:effectLst>
            <a:outerShdw blurRad="317500" algn="ctr" rotWithShape="0">
              <a:prstClr val="black">
                <a:alpha val="25000"/>
              </a:prstClr>
            </a:outerShdw>
          </a:effectLst>
        </c:spPr>
      </c:pivotFmt>
      <c:pivotFmt>
        <c:idx val="836"/>
        <c:spPr>
          <a:solidFill>
            <a:schemeClr val="accent1"/>
          </a:solidFill>
          <a:ln>
            <a:noFill/>
          </a:ln>
          <a:effectLst>
            <a:outerShdw blurRad="317500" algn="ctr" rotWithShape="0">
              <a:prstClr val="black">
                <a:alpha val="25000"/>
              </a:prstClr>
            </a:outerShdw>
          </a:effectLst>
        </c:spPr>
      </c:pivotFmt>
      <c:pivotFmt>
        <c:idx val="837"/>
        <c:spPr>
          <a:solidFill>
            <a:schemeClr val="accent1"/>
          </a:solidFill>
          <a:ln>
            <a:noFill/>
          </a:ln>
          <a:effectLst>
            <a:outerShdw blurRad="317500" algn="ctr" rotWithShape="0">
              <a:prstClr val="black">
                <a:alpha val="25000"/>
              </a:prstClr>
            </a:outerShdw>
          </a:effectLst>
        </c:spPr>
      </c:pivotFmt>
      <c:pivotFmt>
        <c:idx val="838"/>
        <c:spPr>
          <a:solidFill>
            <a:schemeClr val="accent1"/>
          </a:solidFill>
          <a:ln>
            <a:noFill/>
          </a:ln>
          <a:effectLst>
            <a:outerShdw blurRad="317500" algn="ctr" rotWithShape="0">
              <a:prstClr val="black">
                <a:alpha val="25000"/>
              </a:prstClr>
            </a:outerShdw>
          </a:effectLst>
        </c:spPr>
      </c:pivotFmt>
      <c:pivotFmt>
        <c:idx val="839"/>
        <c:spPr>
          <a:solidFill>
            <a:schemeClr val="accent1"/>
          </a:solidFill>
          <a:ln>
            <a:noFill/>
          </a:ln>
          <a:effectLst>
            <a:outerShdw blurRad="317500" algn="ctr" rotWithShape="0">
              <a:prstClr val="black">
                <a:alpha val="25000"/>
              </a:prstClr>
            </a:outerShdw>
          </a:effectLst>
        </c:spPr>
      </c:pivotFmt>
      <c:pivotFmt>
        <c:idx val="840"/>
        <c:spPr>
          <a:solidFill>
            <a:schemeClr val="accent1"/>
          </a:solidFill>
          <a:ln>
            <a:noFill/>
          </a:ln>
          <a:effectLst>
            <a:outerShdw blurRad="317500" algn="ctr" rotWithShape="0">
              <a:prstClr val="black">
                <a:alpha val="25000"/>
              </a:prstClr>
            </a:outerShdw>
          </a:effectLst>
        </c:spPr>
      </c:pivotFmt>
      <c:pivotFmt>
        <c:idx val="841"/>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842"/>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843"/>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844"/>
        <c:spPr>
          <a:solidFill>
            <a:schemeClr val="accent1"/>
          </a:solidFill>
          <a:ln>
            <a:noFill/>
          </a:ln>
          <a:effectLst>
            <a:outerShdw blurRad="317500" algn="ctr" rotWithShape="0">
              <a:prstClr val="black">
                <a:alpha val="25000"/>
              </a:prstClr>
            </a:outerShdw>
          </a:effectLst>
        </c:spPr>
      </c:pivotFmt>
      <c:pivotFmt>
        <c:idx val="845"/>
        <c:spPr>
          <a:solidFill>
            <a:schemeClr val="accent1"/>
          </a:solidFill>
          <a:ln>
            <a:noFill/>
          </a:ln>
          <a:effectLst>
            <a:outerShdw blurRad="317500" algn="ctr" rotWithShape="0">
              <a:prstClr val="black">
                <a:alpha val="25000"/>
              </a:prstClr>
            </a:outerShdw>
          </a:effectLst>
        </c:spPr>
      </c:pivotFmt>
      <c:pivotFmt>
        <c:idx val="846"/>
        <c:spPr>
          <a:solidFill>
            <a:schemeClr val="accent1"/>
          </a:solidFill>
          <a:ln>
            <a:noFill/>
          </a:ln>
          <a:effectLst>
            <a:outerShdw blurRad="317500" algn="ctr" rotWithShape="0">
              <a:prstClr val="black">
                <a:alpha val="25000"/>
              </a:prstClr>
            </a:outerShdw>
          </a:effectLst>
        </c:spPr>
      </c:pivotFmt>
      <c:pivotFmt>
        <c:idx val="847"/>
        <c:spPr>
          <a:solidFill>
            <a:schemeClr val="accent1"/>
          </a:solidFill>
          <a:ln>
            <a:noFill/>
          </a:ln>
          <a:effectLst>
            <a:outerShdw blurRad="317500" algn="ctr" rotWithShape="0">
              <a:prstClr val="black">
                <a:alpha val="25000"/>
              </a:prstClr>
            </a:outerShdw>
          </a:effectLst>
        </c:spPr>
      </c:pivotFmt>
      <c:pivotFmt>
        <c:idx val="848"/>
        <c:spPr>
          <a:solidFill>
            <a:schemeClr val="accent1"/>
          </a:solidFill>
          <a:ln>
            <a:noFill/>
          </a:ln>
          <a:effectLst>
            <a:outerShdw blurRad="317500" algn="ctr" rotWithShape="0">
              <a:prstClr val="black">
                <a:alpha val="25000"/>
              </a:prstClr>
            </a:outerShdw>
          </a:effectLst>
        </c:spPr>
      </c:pivotFmt>
      <c:pivotFmt>
        <c:idx val="849"/>
        <c:spPr>
          <a:solidFill>
            <a:schemeClr val="accent1"/>
          </a:solidFill>
          <a:ln>
            <a:noFill/>
          </a:ln>
          <a:effectLst>
            <a:outerShdw blurRad="317500" algn="ctr" rotWithShape="0">
              <a:prstClr val="black">
                <a:alpha val="25000"/>
              </a:prstClr>
            </a:outerShdw>
          </a:effectLst>
        </c:spPr>
      </c:pivotFmt>
      <c:pivotFmt>
        <c:idx val="850"/>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851"/>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852"/>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853"/>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854"/>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855"/>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856"/>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857"/>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858"/>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859"/>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860"/>
        <c:spPr>
          <a:solidFill>
            <a:schemeClr val="accent1"/>
          </a:solidFill>
          <a:ln>
            <a:noFill/>
          </a:ln>
          <a:effectLst>
            <a:outerShdw blurRad="317500" algn="ctr" rotWithShape="0">
              <a:prstClr val="black">
                <a:alpha val="25000"/>
              </a:prstClr>
            </a:outerShdw>
          </a:effectLst>
        </c:spPr>
      </c:pivotFmt>
      <c:pivotFmt>
        <c:idx val="861"/>
        <c:spPr>
          <a:solidFill>
            <a:schemeClr val="accent1"/>
          </a:solidFill>
          <a:ln>
            <a:noFill/>
          </a:ln>
          <a:effectLst>
            <a:outerShdw blurRad="317500" algn="ctr" rotWithShape="0">
              <a:prstClr val="black">
                <a:alpha val="25000"/>
              </a:prstClr>
            </a:outerShdw>
          </a:effectLst>
        </c:spPr>
      </c:pivotFmt>
      <c:pivotFmt>
        <c:idx val="862"/>
        <c:spPr>
          <a:solidFill>
            <a:schemeClr val="accent1"/>
          </a:solidFill>
          <a:ln>
            <a:noFill/>
          </a:ln>
          <a:effectLst>
            <a:outerShdw blurRad="317500" algn="ctr" rotWithShape="0">
              <a:prstClr val="black">
                <a:alpha val="25000"/>
              </a:prstClr>
            </a:outerShdw>
          </a:effectLst>
        </c:spPr>
      </c:pivotFmt>
      <c:pivotFmt>
        <c:idx val="863"/>
        <c:spPr>
          <a:solidFill>
            <a:schemeClr val="accent1"/>
          </a:solidFill>
          <a:ln>
            <a:noFill/>
          </a:ln>
          <a:effectLst>
            <a:outerShdw blurRad="317500" algn="ctr" rotWithShape="0">
              <a:prstClr val="black">
                <a:alpha val="25000"/>
              </a:prstClr>
            </a:outerShdw>
          </a:effectLst>
        </c:spPr>
      </c:pivotFmt>
      <c:pivotFmt>
        <c:idx val="864"/>
        <c:spPr>
          <a:solidFill>
            <a:schemeClr val="accent1"/>
          </a:solidFill>
          <a:ln>
            <a:noFill/>
          </a:ln>
          <a:effectLst>
            <a:outerShdw blurRad="317500" algn="ctr" rotWithShape="0">
              <a:prstClr val="black">
                <a:alpha val="25000"/>
              </a:prstClr>
            </a:outerShdw>
          </a:effectLst>
        </c:spPr>
      </c:pivotFmt>
      <c:pivotFmt>
        <c:idx val="865"/>
        <c:spPr>
          <a:solidFill>
            <a:schemeClr val="accent1"/>
          </a:solidFill>
          <a:ln>
            <a:noFill/>
          </a:ln>
          <a:effectLst>
            <a:outerShdw blurRad="317500" algn="ctr" rotWithShape="0">
              <a:prstClr val="black">
                <a:alpha val="25000"/>
              </a:prstClr>
            </a:outerShdw>
          </a:effectLst>
        </c:spPr>
      </c:pivotFmt>
      <c:pivotFmt>
        <c:idx val="866"/>
        <c:spPr>
          <a:solidFill>
            <a:schemeClr val="accent1"/>
          </a:solidFill>
          <a:ln>
            <a:noFill/>
          </a:ln>
          <a:effectLst>
            <a:outerShdw blurRad="317500" algn="ctr" rotWithShape="0">
              <a:prstClr val="black">
                <a:alpha val="25000"/>
              </a:prstClr>
            </a:outerShdw>
          </a:effectLst>
        </c:spPr>
      </c:pivotFmt>
      <c:pivotFmt>
        <c:idx val="867"/>
        <c:spPr>
          <a:solidFill>
            <a:schemeClr val="accent1"/>
          </a:solidFill>
          <a:ln>
            <a:noFill/>
          </a:ln>
          <a:effectLst>
            <a:outerShdw blurRad="317500" algn="ctr" rotWithShape="0">
              <a:prstClr val="black">
                <a:alpha val="25000"/>
              </a:prstClr>
            </a:outerShdw>
          </a:effectLst>
        </c:spPr>
      </c:pivotFmt>
      <c:pivotFmt>
        <c:idx val="868"/>
        <c:spPr>
          <a:solidFill>
            <a:schemeClr val="accent1"/>
          </a:solidFill>
          <a:ln>
            <a:noFill/>
          </a:ln>
          <a:effectLst>
            <a:outerShdw blurRad="317500" algn="ctr" rotWithShape="0">
              <a:prstClr val="black">
                <a:alpha val="25000"/>
              </a:prstClr>
            </a:outerShdw>
          </a:effectLst>
        </c:spPr>
      </c:pivotFmt>
      <c:pivotFmt>
        <c:idx val="869"/>
        <c:spPr>
          <a:solidFill>
            <a:schemeClr val="accent1"/>
          </a:solidFill>
          <a:ln>
            <a:noFill/>
          </a:ln>
          <a:effectLst>
            <a:outerShdw blurRad="317500" algn="ctr" rotWithShape="0">
              <a:prstClr val="black">
                <a:alpha val="25000"/>
              </a:prstClr>
            </a:outerShdw>
          </a:effectLst>
        </c:spPr>
      </c:pivotFmt>
      <c:pivotFmt>
        <c:idx val="870"/>
        <c:spPr>
          <a:solidFill>
            <a:schemeClr val="accent1"/>
          </a:solidFill>
          <a:ln>
            <a:noFill/>
          </a:ln>
          <a:effectLst>
            <a:outerShdw blurRad="317500" algn="ctr" rotWithShape="0">
              <a:prstClr val="black">
                <a:alpha val="25000"/>
              </a:prstClr>
            </a:outerShdw>
          </a:effectLst>
        </c:spPr>
      </c:pivotFmt>
      <c:pivotFmt>
        <c:idx val="871"/>
        <c:spPr>
          <a:solidFill>
            <a:schemeClr val="accent1"/>
          </a:solidFill>
          <a:ln>
            <a:noFill/>
          </a:ln>
          <a:effectLst>
            <a:outerShdw blurRad="317500" algn="ctr" rotWithShape="0">
              <a:prstClr val="black">
                <a:alpha val="25000"/>
              </a:prstClr>
            </a:outerShdw>
          </a:effectLst>
        </c:spPr>
      </c:pivotFmt>
      <c:pivotFmt>
        <c:idx val="872"/>
        <c:spPr>
          <a:solidFill>
            <a:schemeClr val="accent1"/>
          </a:solidFill>
          <a:ln>
            <a:noFill/>
          </a:ln>
          <a:effectLst>
            <a:outerShdw blurRad="317500" algn="ctr" rotWithShape="0">
              <a:prstClr val="black">
                <a:alpha val="25000"/>
              </a:prstClr>
            </a:outerShdw>
          </a:effectLst>
        </c:spPr>
      </c:pivotFmt>
      <c:pivotFmt>
        <c:idx val="873"/>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874"/>
        <c:spPr>
          <a:solidFill>
            <a:schemeClr val="accent1"/>
          </a:solidFill>
          <a:ln>
            <a:noFill/>
          </a:ln>
          <a:effectLst>
            <a:outerShdw blurRad="317500" algn="ctr" rotWithShape="0">
              <a:prstClr val="black">
                <a:alpha val="25000"/>
              </a:prstClr>
            </a:outerShdw>
          </a:effectLst>
        </c:spPr>
      </c:pivotFmt>
      <c:pivotFmt>
        <c:idx val="875"/>
        <c:spPr>
          <a:solidFill>
            <a:schemeClr val="accent1"/>
          </a:solidFill>
          <a:ln>
            <a:noFill/>
          </a:ln>
          <a:effectLst>
            <a:outerShdw blurRad="317500" algn="ctr" rotWithShape="0">
              <a:prstClr val="black">
                <a:alpha val="25000"/>
              </a:prstClr>
            </a:outerShdw>
          </a:effectLst>
        </c:spPr>
      </c:pivotFmt>
      <c:pivotFmt>
        <c:idx val="876"/>
        <c:spPr>
          <a:solidFill>
            <a:schemeClr val="accent1"/>
          </a:solidFill>
          <a:ln>
            <a:noFill/>
          </a:ln>
          <a:effectLst>
            <a:outerShdw blurRad="317500" algn="ctr" rotWithShape="0">
              <a:prstClr val="black">
                <a:alpha val="25000"/>
              </a:prstClr>
            </a:outerShdw>
          </a:effectLst>
        </c:spPr>
      </c:pivotFmt>
      <c:pivotFmt>
        <c:idx val="877"/>
        <c:spPr>
          <a:solidFill>
            <a:schemeClr val="accent1"/>
          </a:solidFill>
          <a:ln>
            <a:noFill/>
          </a:ln>
          <a:effectLst>
            <a:outerShdw blurRad="317500" algn="ctr" rotWithShape="0">
              <a:prstClr val="black">
                <a:alpha val="25000"/>
              </a:prstClr>
            </a:outerShdw>
          </a:effectLst>
        </c:spPr>
      </c:pivotFmt>
      <c:pivotFmt>
        <c:idx val="878"/>
        <c:spPr>
          <a:solidFill>
            <a:schemeClr val="accent1"/>
          </a:solidFill>
          <a:ln>
            <a:noFill/>
          </a:ln>
          <a:effectLst>
            <a:outerShdw blurRad="317500" algn="ctr" rotWithShape="0">
              <a:prstClr val="black">
                <a:alpha val="25000"/>
              </a:prstClr>
            </a:outerShdw>
          </a:effectLst>
        </c:spPr>
      </c:pivotFmt>
      <c:pivotFmt>
        <c:idx val="879"/>
        <c:spPr>
          <a:solidFill>
            <a:schemeClr val="accent1"/>
          </a:solidFill>
          <a:ln>
            <a:noFill/>
          </a:ln>
          <a:effectLst>
            <a:outerShdw blurRad="317500" algn="ctr" rotWithShape="0">
              <a:prstClr val="black">
                <a:alpha val="25000"/>
              </a:prstClr>
            </a:outerShdw>
          </a:effectLst>
        </c:spPr>
      </c:pivotFmt>
      <c:pivotFmt>
        <c:idx val="880"/>
        <c:spPr>
          <a:solidFill>
            <a:schemeClr val="accent1"/>
          </a:solidFill>
          <a:ln>
            <a:noFill/>
          </a:ln>
          <a:effectLst>
            <a:outerShdw blurRad="317500" algn="ctr" rotWithShape="0">
              <a:prstClr val="black">
                <a:alpha val="25000"/>
              </a:prstClr>
            </a:outerShdw>
          </a:effectLst>
        </c:spPr>
      </c:pivotFmt>
      <c:pivotFmt>
        <c:idx val="881"/>
        <c:spPr>
          <a:solidFill>
            <a:schemeClr val="accent1"/>
          </a:solidFill>
          <a:ln>
            <a:noFill/>
          </a:ln>
          <a:effectLst>
            <a:outerShdw blurRad="317500" algn="ctr" rotWithShape="0">
              <a:prstClr val="black">
                <a:alpha val="25000"/>
              </a:prstClr>
            </a:outerShdw>
          </a:effectLst>
        </c:spPr>
      </c:pivotFmt>
      <c:pivotFmt>
        <c:idx val="882"/>
        <c:spPr>
          <a:solidFill>
            <a:schemeClr val="accent1"/>
          </a:solidFill>
          <a:ln>
            <a:noFill/>
          </a:ln>
          <a:effectLst>
            <a:outerShdw blurRad="317500" algn="ctr" rotWithShape="0">
              <a:prstClr val="black">
                <a:alpha val="25000"/>
              </a:prstClr>
            </a:outerShdw>
          </a:effectLst>
        </c:spPr>
      </c:pivotFmt>
      <c:pivotFmt>
        <c:idx val="883"/>
        <c:spPr>
          <a:solidFill>
            <a:schemeClr val="accent1"/>
          </a:solidFill>
          <a:ln>
            <a:noFill/>
          </a:ln>
          <a:effectLst>
            <a:outerShdw blurRad="317500" algn="ctr" rotWithShape="0">
              <a:prstClr val="black">
                <a:alpha val="25000"/>
              </a:prstClr>
            </a:outerShdw>
          </a:effectLst>
        </c:spPr>
      </c:pivotFmt>
      <c:pivotFmt>
        <c:idx val="884"/>
        <c:spPr>
          <a:solidFill>
            <a:schemeClr val="accent1"/>
          </a:solidFill>
          <a:ln>
            <a:noFill/>
          </a:ln>
          <a:effectLst>
            <a:outerShdw blurRad="317500" algn="ctr" rotWithShape="0">
              <a:prstClr val="black">
                <a:alpha val="25000"/>
              </a:prstClr>
            </a:outerShdw>
          </a:effectLst>
        </c:spPr>
      </c:pivotFmt>
      <c:pivotFmt>
        <c:idx val="885"/>
        <c:spPr>
          <a:solidFill>
            <a:schemeClr val="accent1"/>
          </a:solidFill>
          <a:ln>
            <a:noFill/>
          </a:ln>
          <a:effectLst>
            <a:outerShdw blurRad="317500" algn="ctr" rotWithShape="0">
              <a:prstClr val="black">
                <a:alpha val="25000"/>
              </a:prstClr>
            </a:outerShdw>
          </a:effectLst>
        </c:spPr>
      </c:pivotFmt>
      <c:pivotFmt>
        <c:idx val="886"/>
        <c:spPr>
          <a:solidFill>
            <a:schemeClr val="accent1"/>
          </a:solidFill>
          <a:ln>
            <a:noFill/>
          </a:ln>
          <a:effectLst>
            <a:outerShdw blurRad="317500" algn="ctr" rotWithShape="0">
              <a:prstClr val="black">
                <a:alpha val="25000"/>
              </a:prstClr>
            </a:outerShdw>
          </a:effectLst>
        </c:spPr>
      </c:pivotFmt>
      <c:pivotFmt>
        <c:idx val="887"/>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888"/>
        <c:spPr>
          <a:solidFill>
            <a:schemeClr val="accent1"/>
          </a:solidFill>
          <a:ln>
            <a:noFill/>
          </a:ln>
          <a:effectLst>
            <a:outerShdw blurRad="317500" algn="ctr" rotWithShape="0">
              <a:prstClr val="black">
                <a:alpha val="25000"/>
              </a:prstClr>
            </a:outerShdw>
          </a:effectLst>
        </c:spPr>
      </c:pivotFmt>
      <c:pivotFmt>
        <c:idx val="889"/>
        <c:spPr>
          <a:solidFill>
            <a:schemeClr val="accent1"/>
          </a:solidFill>
          <a:ln>
            <a:noFill/>
          </a:ln>
          <a:effectLst>
            <a:outerShdw blurRad="317500" algn="ctr" rotWithShape="0">
              <a:prstClr val="black">
                <a:alpha val="25000"/>
              </a:prstClr>
            </a:outerShdw>
          </a:effectLst>
        </c:spPr>
      </c:pivotFmt>
      <c:pivotFmt>
        <c:idx val="890"/>
        <c:spPr>
          <a:solidFill>
            <a:schemeClr val="accent1"/>
          </a:solidFill>
          <a:ln>
            <a:noFill/>
          </a:ln>
          <a:effectLst>
            <a:outerShdw blurRad="317500" algn="ctr" rotWithShape="0">
              <a:prstClr val="black">
                <a:alpha val="25000"/>
              </a:prstClr>
            </a:outerShdw>
          </a:effectLst>
        </c:spPr>
      </c:pivotFmt>
      <c:pivotFmt>
        <c:idx val="891"/>
        <c:spPr>
          <a:solidFill>
            <a:schemeClr val="accent1"/>
          </a:solidFill>
          <a:ln>
            <a:noFill/>
          </a:ln>
          <a:effectLst>
            <a:outerShdw blurRad="317500" algn="ctr" rotWithShape="0">
              <a:prstClr val="black">
                <a:alpha val="25000"/>
              </a:prstClr>
            </a:outerShdw>
          </a:effectLst>
        </c:spPr>
      </c:pivotFmt>
      <c:pivotFmt>
        <c:idx val="892"/>
        <c:spPr>
          <a:solidFill>
            <a:schemeClr val="accent1"/>
          </a:solidFill>
          <a:ln>
            <a:noFill/>
          </a:ln>
          <a:effectLst>
            <a:outerShdw blurRad="317500" algn="ctr" rotWithShape="0">
              <a:prstClr val="black">
                <a:alpha val="25000"/>
              </a:prstClr>
            </a:outerShdw>
          </a:effectLst>
        </c:spPr>
      </c:pivotFmt>
      <c:pivotFmt>
        <c:idx val="893"/>
        <c:spPr>
          <a:solidFill>
            <a:schemeClr val="accent1"/>
          </a:solidFill>
          <a:ln>
            <a:noFill/>
          </a:ln>
          <a:effectLst>
            <a:outerShdw blurRad="317500" algn="ctr" rotWithShape="0">
              <a:prstClr val="black">
                <a:alpha val="25000"/>
              </a:prstClr>
            </a:outerShdw>
          </a:effectLst>
        </c:spPr>
      </c:pivotFmt>
      <c:pivotFmt>
        <c:idx val="894"/>
        <c:spPr>
          <a:solidFill>
            <a:schemeClr val="accent1"/>
          </a:solidFill>
          <a:ln>
            <a:noFill/>
          </a:ln>
          <a:effectLst>
            <a:outerShdw blurRad="317500" algn="ctr" rotWithShape="0">
              <a:prstClr val="black">
                <a:alpha val="25000"/>
              </a:prstClr>
            </a:outerShdw>
          </a:effectLst>
        </c:spPr>
      </c:pivotFmt>
      <c:pivotFmt>
        <c:idx val="895"/>
        <c:spPr>
          <a:solidFill>
            <a:schemeClr val="accent1"/>
          </a:solidFill>
          <a:ln>
            <a:noFill/>
          </a:ln>
          <a:effectLst>
            <a:outerShdw blurRad="317500" algn="ctr" rotWithShape="0">
              <a:prstClr val="black">
                <a:alpha val="25000"/>
              </a:prstClr>
            </a:outerShdw>
          </a:effectLst>
        </c:spPr>
      </c:pivotFmt>
      <c:pivotFmt>
        <c:idx val="896"/>
        <c:spPr>
          <a:solidFill>
            <a:schemeClr val="accent1"/>
          </a:solidFill>
          <a:ln>
            <a:noFill/>
          </a:ln>
          <a:effectLst>
            <a:outerShdw blurRad="317500" algn="ctr" rotWithShape="0">
              <a:prstClr val="black">
                <a:alpha val="25000"/>
              </a:prstClr>
            </a:outerShdw>
          </a:effectLst>
        </c:spPr>
      </c:pivotFmt>
      <c:pivotFmt>
        <c:idx val="897"/>
        <c:spPr>
          <a:solidFill>
            <a:schemeClr val="accent1"/>
          </a:solidFill>
          <a:ln>
            <a:noFill/>
          </a:ln>
          <a:effectLst>
            <a:outerShdw blurRad="317500" algn="ctr" rotWithShape="0">
              <a:prstClr val="black">
                <a:alpha val="25000"/>
              </a:prstClr>
            </a:outerShdw>
          </a:effectLst>
        </c:spPr>
      </c:pivotFmt>
      <c:pivotFmt>
        <c:idx val="898"/>
        <c:spPr>
          <a:solidFill>
            <a:schemeClr val="accent1"/>
          </a:solidFill>
          <a:ln>
            <a:noFill/>
          </a:ln>
          <a:effectLst>
            <a:outerShdw blurRad="317500" algn="ctr" rotWithShape="0">
              <a:prstClr val="black">
                <a:alpha val="25000"/>
              </a:prstClr>
            </a:outerShdw>
          </a:effectLst>
        </c:spPr>
      </c:pivotFmt>
      <c:pivotFmt>
        <c:idx val="899"/>
        <c:spPr>
          <a:solidFill>
            <a:schemeClr val="accent1"/>
          </a:solidFill>
          <a:ln>
            <a:noFill/>
          </a:ln>
          <a:effectLst>
            <a:outerShdw blurRad="317500" algn="ctr" rotWithShape="0">
              <a:prstClr val="black">
                <a:alpha val="25000"/>
              </a:prstClr>
            </a:outerShdw>
          </a:effectLst>
        </c:spPr>
      </c:pivotFmt>
      <c:pivotFmt>
        <c:idx val="900"/>
        <c:spPr>
          <a:solidFill>
            <a:schemeClr val="accent1"/>
          </a:solidFill>
          <a:ln>
            <a:noFill/>
          </a:ln>
          <a:effectLst>
            <a:outerShdw blurRad="317500" algn="ctr" rotWithShape="0">
              <a:prstClr val="black">
                <a:alpha val="25000"/>
              </a:prstClr>
            </a:outerShdw>
          </a:effectLst>
        </c:spPr>
      </c:pivotFmt>
      <c:pivotFmt>
        <c:idx val="901"/>
        <c:spPr>
          <a:solidFill>
            <a:schemeClr val="accent1"/>
          </a:solidFill>
          <a:ln>
            <a:noFill/>
          </a:ln>
          <a:effectLst>
            <a:outerShdw blurRad="317500" algn="ctr" rotWithShape="0">
              <a:prstClr val="black">
                <a:alpha val="25000"/>
              </a:prstClr>
            </a:outerShdw>
          </a:effectLst>
        </c:spPr>
      </c:pivotFmt>
      <c:pivotFmt>
        <c:idx val="902"/>
        <c:spPr>
          <a:solidFill>
            <a:schemeClr val="accent1"/>
          </a:solidFill>
          <a:ln>
            <a:noFill/>
          </a:ln>
          <a:effectLst>
            <a:outerShdw blurRad="317500" algn="ctr" rotWithShape="0">
              <a:prstClr val="black">
                <a:alpha val="25000"/>
              </a:prstClr>
            </a:outerShdw>
          </a:effectLst>
        </c:spPr>
      </c:pivotFmt>
      <c:pivotFmt>
        <c:idx val="903"/>
        <c:spPr>
          <a:solidFill>
            <a:schemeClr val="accent1"/>
          </a:solidFill>
          <a:ln>
            <a:noFill/>
          </a:ln>
          <a:effectLst>
            <a:outerShdw blurRad="317500" algn="ctr" rotWithShape="0">
              <a:prstClr val="black">
                <a:alpha val="25000"/>
              </a:prstClr>
            </a:outerShdw>
          </a:effectLst>
        </c:spPr>
      </c:pivotFmt>
      <c:pivotFmt>
        <c:idx val="904"/>
        <c:spPr>
          <a:solidFill>
            <a:schemeClr val="accent1"/>
          </a:solidFill>
          <a:ln>
            <a:noFill/>
          </a:ln>
          <a:effectLst>
            <a:outerShdw blurRad="317500" algn="ctr" rotWithShape="0">
              <a:prstClr val="black">
                <a:alpha val="25000"/>
              </a:prstClr>
            </a:outerShdw>
          </a:effectLst>
        </c:spPr>
      </c:pivotFmt>
      <c:pivotFmt>
        <c:idx val="905"/>
        <c:spPr>
          <a:solidFill>
            <a:schemeClr val="accent1"/>
          </a:solidFill>
          <a:ln>
            <a:noFill/>
          </a:ln>
          <a:effectLst>
            <a:outerShdw blurRad="317500" algn="ctr" rotWithShape="0">
              <a:prstClr val="black">
                <a:alpha val="25000"/>
              </a:prstClr>
            </a:outerShdw>
          </a:effectLst>
        </c:spPr>
      </c:pivotFmt>
      <c:pivotFmt>
        <c:idx val="906"/>
        <c:spPr>
          <a:solidFill>
            <a:schemeClr val="accent1"/>
          </a:solidFill>
          <a:ln>
            <a:noFill/>
          </a:ln>
          <a:effectLst>
            <a:outerShdw blurRad="317500" algn="ctr" rotWithShape="0">
              <a:prstClr val="black">
                <a:alpha val="25000"/>
              </a:prstClr>
            </a:outerShdw>
          </a:effectLst>
        </c:spPr>
      </c:pivotFmt>
      <c:pivotFmt>
        <c:idx val="907"/>
        <c:spPr>
          <a:solidFill>
            <a:schemeClr val="accent1"/>
          </a:solidFill>
          <a:ln>
            <a:noFill/>
          </a:ln>
          <a:effectLst>
            <a:outerShdw blurRad="317500" algn="ctr" rotWithShape="0">
              <a:prstClr val="black">
                <a:alpha val="25000"/>
              </a:prstClr>
            </a:outerShdw>
          </a:effectLst>
        </c:spPr>
      </c:pivotFmt>
      <c:pivotFmt>
        <c:idx val="908"/>
        <c:spPr>
          <a:solidFill>
            <a:schemeClr val="accent1"/>
          </a:solidFill>
          <a:ln>
            <a:noFill/>
          </a:ln>
          <a:effectLst>
            <a:outerShdw blurRad="317500" algn="ctr" rotWithShape="0">
              <a:prstClr val="black">
                <a:alpha val="25000"/>
              </a:prstClr>
            </a:outerShdw>
          </a:effectLst>
        </c:spPr>
      </c:pivotFmt>
      <c:pivotFmt>
        <c:idx val="909"/>
        <c:spPr>
          <a:solidFill>
            <a:schemeClr val="accent1"/>
          </a:solidFill>
          <a:ln>
            <a:noFill/>
          </a:ln>
          <a:effectLst>
            <a:outerShdw blurRad="317500" algn="ctr" rotWithShape="0">
              <a:prstClr val="black">
                <a:alpha val="25000"/>
              </a:prstClr>
            </a:outerShdw>
          </a:effectLst>
        </c:spPr>
      </c:pivotFmt>
      <c:pivotFmt>
        <c:idx val="910"/>
        <c:spPr>
          <a:solidFill>
            <a:schemeClr val="accent1"/>
          </a:solidFill>
          <a:ln>
            <a:noFill/>
          </a:ln>
          <a:effectLst>
            <a:outerShdw blurRad="317500" algn="ctr" rotWithShape="0">
              <a:prstClr val="black">
                <a:alpha val="25000"/>
              </a:prstClr>
            </a:outerShdw>
          </a:effectLst>
        </c:spPr>
      </c:pivotFmt>
      <c:pivotFmt>
        <c:idx val="911"/>
        <c:spPr>
          <a:solidFill>
            <a:schemeClr val="accent1"/>
          </a:solidFill>
          <a:ln>
            <a:noFill/>
          </a:ln>
          <a:effectLst>
            <a:outerShdw blurRad="317500" algn="ctr" rotWithShape="0">
              <a:prstClr val="black">
                <a:alpha val="25000"/>
              </a:prstClr>
            </a:outerShdw>
          </a:effectLst>
        </c:spPr>
      </c:pivotFmt>
      <c:pivotFmt>
        <c:idx val="912"/>
        <c:spPr>
          <a:solidFill>
            <a:schemeClr val="accent1"/>
          </a:solidFill>
          <a:ln>
            <a:noFill/>
          </a:ln>
          <a:effectLst>
            <a:outerShdw blurRad="317500" algn="ctr" rotWithShape="0">
              <a:prstClr val="black">
                <a:alpha val="25000"/>
              </a:prstClr>
            </a:outerShdw>
          </a:effectLst>
        </c:spPr>
      </c:pivotFmt>
      <c:pivotFmt>
        <c:idx val="913"/>
        <c:spPr>
          <a:solidFill>
            <a:schemeClr val="accent1"/>
          </a:solidFill>
          <a:ln>
            <a:noFill/>
          </a:ln>
          <a:effectLst>
            <a:outerShdw blurRad="317500" algn="ctr" rotWithShape="0">
              <a:prstClr val="black">
                <a:alpha val="25000"/>
              </a:prstClr>
            </a:outerShdw>
          </a:effectLst>
        </c:spPr>
      </c:pivotFmt>
      <c:pivotFmt>
        <c:idx val="914"/>
        <c:spPr>
          <a:solidFill>
            <a:schemeClr val="accent1"/>
          </a:solidFill>
          <a:ln>
            <a:noFill/>
          </a:ln>
          <a:effectLst>
            <a:outerShdw blurRad="317500" algn="ctr" rotWithShape="0">
              <a:prstClr val="black">
                <a:alpha val="25000"/>
              </a:prstClr>
            </a:outerShdw>
          </a:effectLst>
        </c:spPr>
      </c:pivotFmt>
      <c:pivotFmt>
        <c:idx val="915"/>
        <c:spPr>
          <a:solidFill>
            <a:schemeClr val="accent1"/>
          </a:solidFill>
          <a:ln>
            <a:noFill/>
          </a:ln>
          <a:effectLst>
            <a:outerShdw blurRad="317500" algn="ctr" rotWithShape="0">
              <a:prstClr val="black">
                <a:alpha val="25000"/>
              </a:prstClr>
            </a:outerShdw>
          </a:effectLst>
        </c:spPr>
      </c:pivotFmt>
      <c:pivotFmt>
        <c:idx val="916"/>
        <c:spPr>
          <a:solidFill>
            <a:schemeClr val="accent1"/>
          </a:solidFill>
          <a:ln>
            <a:noFill/>
          </a:ln>
          <a:effectLst>
            <a:outerShdw blurRad="317500" algn="ctr" rotWithShape="0">
              <a:prstClr val="black">
                <a:alpha val="25000"/>
              </a:prstClr>
            </a:outerShdw>
          </a:effectLst>
        </c:spPr>
      </c:pivotFmt>
      <c:pivotFmt>
        <c:idx val="917"/>
        <c:spPr>
          <a:solidFill>
            <a:schemeClr val="accent1"/>
          </a:solidFill>
          <a:ln>
            <a:noFill/>
          </a:ln>
          <a:effectLst>
            <a:outerShdw blurRad="317500" algn="ctr" rotWithShape="0">
              <a:prstClr val="black">
                <a:alpha val="25000"/>
              </a:prstClr>
            </a:outerShdw>
          </a:effectLst>
        </c:spPr>
      </c:pivotFmt>
      <c:pivotFmt>
        <c:idx val="918"/>
        <c:spPr>
          <a:solidFill>
            <a:schemeClr val="accent1"/>
          </a:solidFill>
          <a:ln>
            <a:noFill/>
          </a:ln>
          <a:effectLst>
            <a:outerShdw blurRad="317500" algn="ctr" rotWithShape="0">
              <a:prstClr val="black">
                <a:alpha val="25000"/>
              </a:prstClr>
            </a:outerShdw>
          </a:effectLst>
        </c:spPr>
      </c:pivotFmt>
      <c:pivotFmt>
        <c:idx val="919"/>
        <c:spPr>
          <a:solidFill>
            <a:schemeClr val="accent1"/>
          </a:solidFill>
          <a:ln>
            <a:noFill/>
          </a:ln>
          <a:effectLst>
            <a:outerShdw blurRad="317500" algn="ctr" rotWithShape="0">
              <a:prstClr val="black">
                <a:alpha val="25000"/>
              </a:prstClr>
            </a:outerShdw>
          </a:effectLst>
        </c:spPr>
      </c:pivotFmt>
      <c:pivotFmt>
        <c:idx val="920"/>
        <c:spPr>
          <a:solidFill>
            <a:schemeClr val="accent1"/>
          </a:solidFill>
          <a:ln>
            <a:noFill/>
          </a:ln>
          <a:effectLst>
            <a:outerShdw blurRad="317500" algn="ctr" rotWithShape="0">
              <a:prstClr val="black">
                <a:alpha val="25000"/>
              </a:prstClr>
            </a:outerShdw>
          </a:effectLst>
        </c:spPr>
      </c:pivotFmt>
      <c:pivotFmt>
        <c:idx val="921"/>
        <c:spPr>
          <a:solidFill>
            <a:schemeClr val="accent1"/>
          </a:solidFill>
          <a:ln>
            <a:noFill/>
          </a:ln>
          <a:effectLst>
            <a:outerShdw blurRad="317500" algn="ctr" rotWithShape="0">
              <a:prstClr val="black">
                <a:alpha val="25000"/>
              </a:prstClr>
            </a:outerShdw>
          </a:effectLst>
        </c:spPr>
      </c:pivotFmt>
      <c:pivotFmt>
        <c:idx val="922"/>
        <c:spPr>
          <a:solidFill>
            <a:schemeClr val="accent1"/>
          </a:solidFill>
          <a:ln>
            <a:noFill/>
          </a:ln>
          <a:effectLst>
            <a:outerShdw blurRad="317500" algn="ctr" rotWithShape="0">
              <a:prstClr val="black">
                <a:alpha val="25000"/>
              </a:prstClr>
            </a:outerShdw>
          </a:effectLst>
        </c:spPr>
      </c:pivotFmt>
      <c:pivotFmt>
        <c:idx val="923"/>
        <c:spPr>
          <a:solidFill>
            <a:schemeClr val="accent1"/>
          </a:solidFill>
          <a:ln>
            <a:noFill/>
          </a:ln>
          <a:effectLst>
            <a:outerShdw blurRad="317500" algn="ctr" rotWithShape="0">
              <a:prstClr val="black">
                <a:alpha val="25000"/>
              </a:prstClr>
            </a:outerShdw>
          </a:effectLst>
        </c:spPr>
      </c:pivotFmt>
      <c:pivotFmt>
        <c:idx val="924"/>
        <c:spPr>
          <a:solidFill>
            <a:schemeClr val="accent1"/>
          </a:solidFill>
          <a:ln>
            <a:noFill/>
          </a:ln>
          <a:effectLst>
            <a:outerShdw blurRad="317500" algn="ctr" rotWithShape="0">
              <a:prstClr val="black">
                <a:alpha val="25000"/>
              </a:prstClr>
            </a:outerShdw>
          </a:effectLst>
        </c:spPr>
      </c:pivotFmt>
      <c:pivotFmt>
        <c:idx val="925"/>
        <c:spPr>
          <a:solidFill>
            <a:schemeClr val="accent1"/>
          </a:solidFill>
          <a:ln>
            <a:noFill/>
          </a:ln>
          <a:effectLst>
            <a:outerShdw blurRad="317500" algn="ctr" rotWithShape="0">
              <a:prstClr val="black">
                <a:alpha val="25000"/>
              </a:prstClr>
            </a:outerShdw>
          </a:effectLst>
        </c:spPr>
      </c:pivotFmt>
      <c:pivotFmt>
        <c:idx val="926"/>
        <c:spPr>
          <a:solidFill>
            <a:schemeClr val="accent1"/>
          </a:solidFill>
          <a:ln>
            <a:noFill/>
          </a:ln>
          <a:effectLst>
            <a:outerShdw blurRad="317500" algn="ctr" rotWithShape="0">
              <a:prstClr val="black">
                <a:alpha val="25000"/>
              </a:prstClr>
            </a:outerShdw>
          </a:effectLst>
        </c:spPr>
      </c:pivotFmt>
      <c:pivotFmt>
        <c:idx val="927"/>
        <c:spPr>
          <a:solidFill>
            <a:schemeClr val="accent1"/>
          </a:solidFill>
          <a:ln>
            <a:noFill/>
          </a:ln>
          <a:effectLst>
            <a:outerShdw blurRad="317500" algn="ctr" rotWithShape="0">
              <a:prstClr val="black">
                <a:alpha val="25000"/>
              </a:prstClr>
            </a:outerShdw>
          </a:effectLst>
        </c:spPr>
      </c:pivotFmt>
      <c:pivotFmt>
        <c:idx val="928"/>
        <c:spPr>
          <a:solidFill>
            <a:schemeClr val="accent1"/>
          </a:solidFill>
          <a:ln>
            <a:noFill/>
          </a:ln>
          <a:effectLst>
            <a:outerShdw blurRad="317500" algn="ctr" rotWithShape="0">
              <a:prstClr val="black">
                <a:alpha val="25000"/>
              </a:prstClr>
            </a:outerShdw>
          </a:effectLst>
        </c:spPr>
      </c:pivotFmt>
      <c:pivotFmt>
        <c:idx val="929"/>
        <c:spPr>
          <a:solidFill>
            <a:schemeClr val="accent1"/>
          </a:solidFill>
          <a:ln>
            <a:noFill/>
          </a:ln>
          <a:effectLst>
            <a:outerShdw blurRad="317500" algn="ctr" rotWithShape="0">
              <a:prstClr val="black">
                <a:alpha val="25000"/>
              </a:prstClr>
            </a:outerShdw>
          </a:effectLst>
        </c:spPr>
      </c:pivotFmt>
      <c:pivotFmt>
        <c:idx val="930"/>
        <c:spPr>
          <a:solidFill>
            <a:schemeClr val="accent1"/>
          </a:solidFill>
          <a:ln>
            <a:noFill/>
          </a:ln>
          <a:effectLst>
            <a:outerShdw blurRad="317500" algn="ctr" rotWithShape="0">
              <a:prstClr val="black">
                <a:alpha val="25000"/>
              </a:prstClr>
            </a:outerShdw>
          </a:effectLst>
        </c:spPr>
      </c:pivotFmt>
      <c:pivotFmt>
        <c:idx val="931"/>
        <c:spPr>
          <a:solidFill>
            <a:schemeClr val="accent1"/>
          </a:solidFill>
          <a:ln>
            <a:noFill/>
          </a:ln>
          <a:effectLst>
            <a:outerShdw blurRad="317500" algn="ctr" rotWithShape="0">
              <a:prstClr val="black">
                <a:alpha val="25000"/>
              </a:prstClr>
            </a:outerShdw>
          </a:effectLst>
        </c:spPr>
      </c:pivotFmt>
      <c:pivotFmt>
        <c:idx val="932"/>
        <c:spPr>
          <a:solidFill>
            <a:schemeClr val="accent1"/>
          </a:solidFill>
          <a:ln>
            <a:noFill/>
          </a:ln>
          <a:effectLst>
            <a:outerShdw blurRad="317500" algn="ctr" rotWithShape="0">
              <a:prstClr val="black">
                <a:alpha val="25000"/>
              </a:prstClr>
            </a:outerShdw>
          </a:effectLst>
        </c:spPr>
      </c:pivotFmt>
      <c:pivotFmt>
        <c:idx val="933"/>
        <c:spPr>
          <a:solidFill>
            <a:schemeClr val="accent1"/>
          </a:solidFill>
          <a:ln>
            <a:noFill/>
          </a:ln>
          <a:effectLst>
            <a:outerShdw blurRad="317500" algn="ctr" rotWithShape="0">
              <a:prstClr val="black">
                <a:alpha val="25000"/>
              </a:prstClr>
            </a:outerShdw>
          </a:effectLst>
        </c:spPr>
      </c:pivotFmt>
      <c:pivotFmt>
        <c:idx val="934"/>
        <c:spPr>
          <a:solidFill>
            <a:schemeClr val="accent1"/>
          </a:solidFill>
          <a:ln>
            <a:noFill/>
          </a:ln>
          <a:effectLst>
            <a:outerShdw blurRad="317500" algn="ctr" rotWithShape="0">
              <a:prstClr val="black">
                <a:alpha val="25000"/>
              </a:prstClr>
            </a:outerShdw>
          </a:effectLst>
        </c:spPr>
      </c:pivotFmt>
      <c:pivotFmt>
        <c:idx val="935"/>
        <c:spPr>
          <a:solidFill>
            <a:schemeClr val="accent1"/>
          </a:solidFill>
          <a:ln>
            <a:noFill/>
          </a:ln>
          <a:effectLst>
            <a:outerShdw blurRad="317500" algn="ctr" rotWithShape="0">
              <a:prstClr val="black">
                <a:alpha val="25000"/>
              </a:prstClr>
            </a:outerShdw>
          </a:effectLst>
        </c:spPr>
      </c:pivotFmt>
      <c:pivotFmt>
        <c:idx val="936"/>
        <c:spPr>
          <a:solidFill>
            <a:schemeClr val="accent1"/>
          </a:solidFill>
          <a:ln>
            <a:noFill/>
          </a:ln>
          <a:effectLst>
            <a:outerShdw blurRad="317500" algn="ctr" rotWithShape="0">
              <a:prstClr val="black">
                <a:alpha val="25000"/>
              </a:prstClr>
            </a:outerShdw>
          </a:effectLst>
        </c:spPr>
      </c:pivotFmt>
      <c:pivotFmt>
        <c:idx val="937"/>
        <c:spPr>
          <a:solidFill>
            <a:schemeClr val="accent1"/>
          </a:solidFill>
          <a:ln>
            <a:noFill/>
          </a:ln>
          <a:effectLst>
            <a:outerShdw blurRad="317500" algn="ctr" rotWithShape="0">
              <a:prstClr val="black">
                <a:alpha val="25000"/>
              </a:prstClr>
            </a:outerShdw>
          </a:effectLst>
        </c:spPr>
      </c:pivotFmt>
      <c:pivotFmt>
        <c:idx val="938"/>
        <c:spPr>
          <a:solidFill>
            <a:schemeClr val="accent1"/>
          </a:solidFill>
          <a:ln>
            <a:noFill/>
          </a:ln>
          <a:effectLst>
            <a:outerShdw blurRad="317500" algn="ctr" rotWithShape="0">
              <a:prstClr val="black">
                <a:alpha val="25000"/>
              </a:prstClr>
            </a:outerShdw>
          </a:effectLst>
        </c:spPr>
      </c:pivotFmt>
      <c:pivotFmt>
        <c:idx val="939"/>
        <c:spPr>
          <a:solidFill>
            <a:schemeClr val="accent1"/>
          </a:solidFill>
          <a:ln>
            <a:noFill/>
          </a:ln>
          <a:effectLst>
            <a:outerShdw blurRad="317500" algn="ctr" rotWithShape="0">
              <a:prstClr val="black">
                <a:alpha val="25000"/>
              </a:prstClr>
            </a:outerShdw>
          </a:effectLst>
        </c:spPr>
      </c:pivotFmt>
      <c:pivotFmt>
        <c:idx val="940"/>
        <c:spPr>
          <a:solidFill>
            <a:schemeClr val="accent1"/>
          </a:solidFill>
          <a:ln>
            <a:noFill/>
          </a:ln>
          <a:effectLst>
            <a:outerShdw blurRad="317500" algn="ctr" rotWithShape="0">
              <a:prstClr val="black">
                <a:alpha val="25000"/>
              </a:prstClr>
            </a:outerShdw>
          </a:effectLst>
        </c:spPr>
      </c:pivotFmt>
      <c:pivotFmt>
        <c:idx val="941"/>
        <c:spPr>
          <a:solidFill>
            <a:schemeClr val="accent1"/>
          </a:solidFill>
          <a:ln>
            <a:noFill/>
          </a:ln>
          <a:effectLst>
            <a:outerShdw blurRad="317500" algn="ctr" rotWithShape="0">
              <a:prstClr val="black">
                <a:alpha val="25000"/>
              </a:prstClr>
            </a:outerShdw>
          </a:effectLst>
        </c:spPr>
      </c:pivotFmt>
      <c:pivotFmt>
        <c:idx val="942"/>
        <c:spPr>
          <a:solidFill>
            <a:schemeClr val="accent1"/>
          </a:solidFill>
          <a:ln>
            <a:noFill/>
          </a:ln>
          <a:effectLst>
            <a:outerShdw blurRad="317500" algn="ctr" rotWithShape="0">
              <a:prstClr val="black">
                <a:alpha val="25000"/>
              </a:prstClr>
            </a:outerShdw>
          </a:effectLst>
        </c:spPr>
      </c:pivotFmt>
      <c:pivotFmt>
        <c:idx val="943"/>
        <c:spPr>
          <a:solidFill>
            <a:schemeClr val="accent1"/>
          </a:solidFill>
          <a:ln>
            <a:noFill/>
          </a:ln>
          <a:effectLst>
            <a:outerShdw blurRad="317500" algn="ctr" rotWithShape="0">
              <a:prstClr val="black">
                <a:alpha val="25000"/>
              </a:prstClr>
            </a:outerShdw>
          </a:effectLst>
        </c:spPr>
      </c:pivotFmt>
      <c:pivotFmt>
        <c:idx val="944"/>
        <c:spPr>
          <a:solidFill>
            <a:schemeClr val="accent1"/>
          </a:solidFill>
          <a:ln>
            <a:noFill/>
          </a:ln>
          <a:effectLst>
            <a:outerShdw blurRad="317500" algn="ctr" rotWithShape="0">
              <a:prstClr val="black">
                <a:alpha val="25000"/>
              </a:prstClr>
            </a:outerShdw>
          </a:effectLst>
        </c:spPr>
      </c:pivotFmt>
      <c:pivotFmt>
        <c:idx val="945"/>
        <c:spPr>
          <a:solidFill>
            <a:schemeClr val="accent1"/>
          </a:solidFill>
          <a:ln>
            <a:noFill/>
          </a:ln>
          <a:effectLst>
            <a:outerShdw blurRad="317500" algn="ctr" rotWithShape="0">
              <a:prstClr val="black">
                <a:alpha val="25000"/>
              </a:prstClr>
            </a:outerShdw>
          </a:effectLst>
        </c:spPr>
      </c:pivotFmt>
      <c:pivotFmt>
        <c:idx val="946"/>
        <c:spPr>
          <a:solidFill>
            <a:schemeClr val="accent1"/>
          </a:solidFill>
          <a:ln>
            <a:noFill/>
          </a:ln>
          <a:effectLst>
            <a:outerShdw blurRad="317500" algn="ctr" rotWithShape="0">
              <a:prstClr val="black">
                <a:alpha val="25000"/>
              </a:prstClr>
            </a:outerShdw>
          </a:effectLst>
        </c:spPr>
      </c:pivotFmt>
      <c:pivotFmt>
        <c:idx val="947"/>
        <c:spPr>
          <a:solidFill>
            <a:schemeClr val="accent1"/>
          </a:solidFill>
          <a:ln>
            <a:noFill/>
          </a:ln>
          <a:effectLst>
            <a:outerShdw blurRad="317500" algn="ctr" rotWithShape="0">
              <a:prstClr val="black">
                <a:alpha val="25000"/>
              </a:prstClr>
            </a:outerShdw>
          </a:effectLst>
        </c:spPr>
      </c:pivotFmt>
      <c:pivotFmt>
        <c:idx val="948"/>
        <c:spPr>
          <a:solidFill>
            <a:schemeClr val="accent1"/>
          </a:solidFill>
          <a:ln>
            <a:noFill/>
          </a:ln>
          <a:effectLst>
            <a:outerShdw blurRad="317500" algn="ctr" rotWithShape="0">
              <a:prstClr val="black">
                <a:alpha val="25000"/>
              </a:prstClr>
            </a:outerShdw>
          </a:effectLst>
        </c:spPr>
      </c:pivotFmt>
      <c:pivotFmt>
        <c:idx val="949"/>
        <c:spPr>
          <a:solidFill>
            <a:schemeClr val="accent1"/>
          </a:solidFill>
          <a:ln>
            <a:noFill/>
          </a:ln>
          <a:effectLst>
            <a:outerShdw blurRad="317500" algn="ctr" rotWithShape="0">
              <a:prstClr val="black">
                <a:alpha val="25000"/>
              </a:prstClr>
            </a:outerShdw>
          </a:effectLst>
        </c:spPr>
      </c:pivotFmt>
      <c:pivotFmt>
        <c:idx val="950"/>
        <c:spPr>
          <a:solidFill>
            <a:schemeClr val="accent1"/>
          </a:solidFill>
          <a:ln>
            <a:noFill/>
          </a:ln>
          <a:effectLst>
            <a:outerShdw blurRad="317500" algn="ctr" rotWithShape="0">
              <a:prstClr val="black">
                <a:alpha val="25000"/>
              </a:prstClr>
            </a:outerShdw>
          </a:effectLst>
        </c:spPr>
      </c:pivotFmt>
      <c:pivotFmt>
        <c:idx val="951"/>
        <c:spPr>
          <a:solidFill>
            <a:schemeClr val="accent1"/>
          </a:solidFill>
          <a:ln>
            <a:noFill/>
          </a:ln>
          <a:effectLst>
            <a:outerShdw blurRad="317500" algn="ctr" rotWithShape="0">
              <a:prstClr val="black">
                <a:alpha val="25000"/>
              </a:prstClr>
            </a:outerShdw>
          </a:effectLst>
        </c:spPr>
      </c:pivotFmt>
      <c:pivotFmt>
        <c:idx val="952"/>
        <c:spPr>
          <a:solidFill>
            <a:schemeClr val="accent1"/>
          </a:solidFill>
          <a:ln>
            <a:noFill/>
          </a:ln>
          <a:effectLst>
            <a:outerShdw blurRad="317500" algn="ctr" rotWithShape="0">
              <a:prstClr val="black">
                <a:alpha val="25000"/>
              </a:prstClr>
            </a:outerShdw>
          </a:effectLst>
        </c:spPr>
      </c:pivotFmt>
      <c:pivotFmt>
        <c:idx val="953"/>
        <c:spPr>
          <a:solidFill>
            <a:schemeClr val="accent1"/>
          </a:solidFill>
          <a:ln>
            <a:noFill/>
          </a:ln>
          <a:effectLst>
            <a:outerShdw blurRad="317500" algn="ctr" rotWithShape="0">
              <a:prstClr val="black">
                <a:alpha val="25000"/>
              </a:prstClr>
            </a:outerShdw>
          </a:effectLst>
        </c:spPr>
      </c:pivotFmt>
      <c:pivotFmt>
        <c:idx val="954"/>
        <c:spPr>
          <a:solidFill>
            <a:schemeClr val="accent1"/>
          </a:solidFill>
          <a:ln>
            <a:noFill/>
          </a:ln>
          <a:effectLst>
            <a:outerShdw blurRad="317500" algn="ctr" rotWithShape="0">
              <a:prstClr val="black">
                <a:alpha val="25000"/>
              </a:prstClr>
            </a:outerShdw>
          </a:effectLst>
        </c:spPr>
      </c:pivotFmt>
      <c:pivotFmt>
        <c:idx val="955"/>
        <c:spPr>
          <a:solidFill>
            <a:schemeClr val="accent1"/>
          </a:solidFill>
          <a:ln>
            <a:noFill/>
          </a:ln>
          <a:effectLst>
            <a:outerShdw blurRad="317500" algn="ctr" rotWithShape="0">
              <a:prstClr val="black">
                <a:alpha val="25000"/>
              </a:prstClr>
            </a:outerShdw>
          </a:effectLst>
        </c:spPr>
      </c:pivotFmt>
      <c:pivotFmt>
        <c:idx val="956"/>
        <c:spPr>
          <a:solidFill>
            <a:schemeClr val="accent1"/>
          </a:solidFill>
          <a:ln>
            <a:noFill/>
          </a:ln>
          <a:effectLst>
            <a:outerShdw blurRad="317500" algn="ctr" rotWithShape="0">
              <a:prstClr val="black">
                <a:alpha val="25000"/>
              </a:prstClr>
            </a:outerShdw>
          </a:effectLst>
        </c:spPr>
      </c:pivotFmt>
      <c:pivotFmt>
        <c:idx val="957"/>
        <c:spPr>
          <a:solidFill>
            <a:schemeClr val="accent1"/>
          </a:solidFill>
          <a:ln>
            <a:noFill/>
          </a:ln>
          <a:effectLst>
            <a:outerShdw blurRad="317500" algn="ctr" rotWithShape="0">
              <a:prstClr val="black">
                <a:alpha val="25000"/>
              </a:prstClr>
            </a:outerShdw>
          </a:effectLst>
        </c:spPr>
      </c:pivotFmt>
      <c:pivotFmt>
        <c:idx val="958"/>
        <c:spPr>
          <a:solidFill>
            <a:schemeClr val="accent1"/>
          </a:solidFill>
          <a:ln>
            <a:noFill/>
          </a:ln>
          <a:effectLst>
            <a:outerShdw blurRad="317500" algn="ctr" rotWithShape="0">
              <a:prstClr val="black">
                <a:alpha val="25000"/>
              </a:prstClr>
            </a:outerShdw>
          </a:effectLst>
        </c:spPr>
      </c:pivotFmt>
      <c:pivotFmt>
        <c:idx val="959"/>
        <c:spPr>
          <a:solidFill>
            <a:schemeClr val="accent1"/>
          </a:solidFill>
          <a:ln>
            <a:noFill/>
          </a:ln>
          <a:effectLst>
            <a:outerShdw blurRad="317500" algn="ctr" rotWithShape="0">
              <a:prstClr val="black">
                <a:alpha val="25000"/>
              </a:prstClr>
            </a:outerShdw>
          </a:effectLst>
        </c:spPr>
      </c:pivotFmt>
      <c:pivotFmt>
        <c:idx val="960"/>
        <c:spPr>
          <a:solidFill>
            <a:schemeClr val="accent1"/>
          </a:solidFill>
          <a:ln>
            <a:noFill/>
          </a:ln>
          <a:effectLst>
            <a:outerShdw blurRad="317500" algn="ctr" rotWithShape="0">
              <a:prstClr val="black">
                <a:alpha val="25000"/>
              </a:prstClr>
            </a:outerShdw>
          </a:effectLst>
        </c:spPr>
      </c:pivotFmt>
      <c:pivotFmt>
        <c:idx val="961"/>
        <c:spPr>
          <a:solidFill>
            <a:schemeClr val="accent1"/>
          </a:solidFill>
          <a:ln>
            <a:noFill/>
          </a:ln>
          <a:effectLst>
            <a:outerShdw blurRad="317500" algn="ctr" rotWithShape="0">
              <a:prstClr val="black">
                <a:alpha val="25000"/>
              </a:prstClr>
            </a:outerShdw>
          </a:effectLst>
        </c:spPr>
      </c:pivotFmt>
      <c:pivotFmt>
        <c:idx val="962"/>
        <c:spPr>
          <a:solidFill>
            <a:schemeClr val="accent1"/>
          </a:solidFill>
          <a:ln>
            <a:noFill/>
          </a:ln>
          <a:effectLst>
            <a:outerShdw blurRad="317500" algn="ctr" rotWithShape="0">
              <a:prstClr val="black">
                <a:alpha val="25000"/>
              </a:prstClr>
            </a:outerShdw>
          </a:effectLst>
        </c:spPr>
      </c:pivotFmt>
      <c:pivotFmt>
        <c:idx val="963"/>
        <c:spPr>
          <a:solidFill>
            <a:schemeClr val="accent1"/>
          </a:solidFill>
          <a:ln>
            <a:noFill/>
          </a:ln>
          <a:effectLst>
            <a:outerShdw blurRad="317500" algn="ctr" rotWithShape="0">
              <a:prstClr val="black">
                <a:alpha val="25000"/>
              </a:prstClr>
            </a:outerShdw>
          </a:effectLst>
        </c:spPr>
      </c:pivotFmt>
      <c:pivotFmt>
        <c:idx val="964"/>
        <c:spPr>
          <a:solidFill>
            <a:schemeClr val="accent1"/>
          </a:solidFill>
          <a:ln>
            <a:noFill/>
          </a:ln>
          <a:effectLst>
            <a:outerShdw blurRad="317500" algn="ctr" rotWithShape="0">
              <a:prstClr val="black">
                <a:alpha val="25000"/>
              </a:prstClr>
            </a:outerShdw>
          </a:effectLst>
        </c:spPr>
      </c:pivotFmt>
      <c:pivotFmt>
        <c:idx val="965"/>
        <c:spPr>
          <a:solidFill>
            <a:schemeClr val="accent1"/>
          </a:solidFill>
          <a:ln>
            <a:noFill/>
          </a:ln>
          <a:effectLst>
            <a:outerShdw blurRad="317500" algn="ctr" rotWithShape="0">
              <a:prstClr val="black">
                <a:alpha val="25000"/>
              </a:prstClr>
            </a:outerShdw>
          </a:effectLst>
        </c:spPr>
      </c:pivotFmt>
      <c:pivotFmt>
        <c:idx val="966"/>
        <c:spPr>
          <a:solidFill>
            <a:schemeClr val="accent1"/>
          </a:solidFill>
          <a:ln>
            <a:noFill/>
          </a:ln>
          <a:effectLst>
            <a:outerShdw blurRad="317500" algn="ctr" rotWithShape="0">
              <a:prstClr val="black">
                <a:alpha val="25000"/>
              </a:prstClr>
            </a:outerShdw>
          </a:effectLst>
        </c:spPr>
      </c:pivotFmt>
      <c:pivotFmt>
        <c:idx val="967"/>
        <c:spPr>
          <a:solidFill>
            <a:schemeClr val="accent1"/>
          </a:solidFill>
          <a:ln>
            <a:noFill/>
          </a:ln>
          <a:effectLst>
            <a:outerShdw blurRad="317500" algn="ctr" rotWithShape="0">
              <a:prstClr val="black">
                <a:alpha val="25000"/>
              </a:prstClr>
            </a:outerShdw>
          </a:effectLst>
        </c:spPr>
      </c:pivotFmt>
      <c:pivotFmt>
        <c:idx val="968"/>
        <c:spPr>
          <a:solidFill>
            <a:schemeClr val="accent1"/>
          </a:solidFill>
          <a:ln>
            <a:noFill/>
          </a:ln>
          <a:effectLst>
            <a:outerShdw blurRad="317500" algn="ctr" rotWithShape="0">
              <a:prstClr val="black">
                <a:alpha val="25000"/>
              </a:prstClr>
            </a:outerShdw>
          </a:effectLst>
        </c:spPr>
      </c:pivotFmt>
      <c:pivotFmt>
        <c:idx val="969"/>
        <c:spPr>
          <a:solidFill>
            <a:schemeClr val="accent1"/>
          </a:solidFill>
          <a:ln>
            <a:noFill/>
          </a:ln>
          <a:effectLst>
            <a:outerShdw blurRad="317500" algn="ctr" rotWithShape="0">
              <a:prstClr val="black">
                <a:alpha val="25000"/>
              </a:prstClr>
            </a:outerShdw>
          </a:effectLst>
        </c:spPr>
      </c:pivotFmt>
      <c:pivotFmt>
        <c:idx val="970"/>
        <c:spPr>
          <a:solidFill>
            <a:schemeClr val="accent1"/>
          </a:solidFill>
          <a:ln>
            <a:noFill/>
          </a:ln>
          <a:effectLst>
            <a:outerShdw blurRad="317500" algn="ctr" rotWithShape="0">
              <a:prstClr val="black">
                <a:alpha val="25000"/>
              </a:prstClr>
            </a:outerShdw>
          </a:effectLst>
        </c:spPr>
      </c:pivotFmt>
      <c:pivotFmt>
        <c:idx val="971"/>
        <c:spPr>
          <a:solidFill>
            <a:schemeClr val="accent1"/>
          </a:solidFill>
          <a:ln>
            <a:noFill/>
          </a:ln>
          <a:effectLst>
            <a:outerShdw blurRad="317500" algn="ctr" rotWithShape="0">
              <a:prstClr val="black">
                <a:alpha val="25000"/>
              </a:prstClr>
            </a:outerShdw>
          </a:effectLst>
        </c:spPr>
      </c:pivotFmt>
      <c:pivotFmt>
        <c:idx val="972"/>
        <c:spPr>
          <a:solidFill>
            <a:schemeClr val="accent1"/>
          </a:solidFill>
          <a:ln>
            <a:noFill/>
          </a:ln>
          <a:effectLst>
            <a:outerShdw blurRad="317500" algn="ctr" rotWithShape="0">
              <a:prstClr val="black">
                <a:alpha val="25000"/>
              </a:prstClr>
            </a:outerShdw>
          </a:effectLst>
        </c:spPr>
      </c:pivotFmt>
      <c:pivotFmt>
        <c:idx val="973"/>
        <c:spPr>
          <a:solidFill>
            <a:schemeClr val="accent1"/>
          </a:solidFill>
          <a:ln>
            <a:noFill/>
          </a:ln>
          <a:effectLst>
            <a:outerShdw blurRad="317500" algn="ctr" rotWithShape="0">
              <a:prstClr val="black">
                <a:alpha val="25000"/>
              </a:prstClr>
            </a:outerShdw>
          </a:effectLst>
        </c:spPr>
      </c:pivotFmt>
      <c:pivotFmt>
        <c:idx val="974"/>
        <c:spPr>
          <a:solidFill>
            <a:schemeClr val="accent1"/>
          </a:solidFill>
          <a:ln>
            <a:noFill/>
          </a:ln>
          <a:effectLst>
            <a:outerShdw blurRad="317500" algn="ctr" rotWithShape="0">
              <a:prstClr val="black">
                <a:alpha val="25000"/>
              </a:prstClr>
            </a:outerShdw>
          </a:effectLst>
        </c:spPr>
      </c:pivotFmt>
      <c:pivotFmt>
        <c:idx val="975"/>
        <c:spPr>
          <a:solidFill>
            <a:schemeClr val="accent1"/>
          </a:solidFill>
          <a:ln>
            <a:noFill/>
          </a:ln>
          <a:effectLst>
            <a:outerShdw blurRad="317500" algn="ctr" rotWithShape="0">
              <a:prstClr val="black">
                <a:alpha val="25000"/>
              </a:prstClr>
            </a:outerShdw>
          </a:effectLst>
        </c:spPr>
      </c:pivotFmt>
      <c:pivotFmt>
        <c:idx val="976"/>
        <c:spPr>
          <a:solidFill>
            <a:schemeClr val="accent1"/>
          </a:solidFill>
          <a:ln>
            <a:noFill/>
          </a:ln>
          <a:effectLst>
            <a:outerShdw blurRad="317500" algn="ctr" rotWithShape="0">
              <a:prstClr val="black">
                <a:alpha val="25000"/>
              </a:prstClr>
            </a:outerShdw>
          </a:effectLst>
        </c:spPr>
      </c:pivotFmt>
      <c:pivotFmt>
        <c:idx val="977"/>
        <c:spPr>
          <a:solidFill>
            <a:schemeClr val="accent1"/>
          </a:solidFill>
          <a:ln>
            <a:noFill/>
          </a:ln>
          <a:effectLst>
            <a:outerShdw blurRad="317500" algn="ctr" rotWithShape="0">
              <a:prstClr val="black">
                <a:alpha val="25000"/>
              </a:prstClr>
            </a:outerShdw>
          </a:effectLst>
        </c:spPr>
      </c:pivotFmt>
      <c:pivotFmt>
        <c:idx val="978"/>
        <c:spPr>
          <a:solidFill>
            <a:schemeClr val="accent1"/>
          </a:solidFill>
          <a:ln>
            <a:noFill/>
          </a:ln>
          <a:effectLst>
            <a:outerShdw blurRad="317500" algn="ctr" rotWithShape="0">
              <a:prstClr val="black">
                <a:alpha val="25000"/>
              </a:prstClr>
            </a:outerShdw>
          </a:effectLst>
        </c:spPr>
      </c:pivotFmt>
      <c:pivotFmt>
        <c:idx val="979"/>
        <c:spPr>
          <a:solidFill>
            <a:schemeClr val="accent1"/>
          </a:solidFill>
          <a:ln>
            <a:noFill/>
          </a:ln>
          <a:effectLst>
            <a:outerShdw blurRad="317500" algn="ctr" rotWithShape="0">
              <a:prstClr val="black">
                <a:alpha val="25000"/>
              </a:prstClr>
            </a:outerShdw>
          </a:effectLst>
        </c:spPr>
      </c:pivotFmt>
      <c:pivotFmt>
        <c:idx val="980"/>
        <c:spPr>
          <a:solidFill>
            <a:schemeClr val="accent1"/>
          </a:solidFill>
          <a:ln>
            <a:noFill/>
          </a:ln>
          <a:effectLst>
            <a:outerShdw blurRad="317500" algn="ctr" rotWithShape="0">
              <a:prstClr val="black">
                <a:alpha val="25000"/>
              </a:prstClr>
            </a:outerShdw>
          </a:effectLst>
        </c:spPr>
      </c:pivotFmt>
      <c:pivotFmt>
        <c:idx val="981"/>
        <c:spPr>
          <a:solidFill>
            <a:schemeClr val="accent1"/>
          </a:solidFill>
          <a:ln>
            <a:noFill/>
          </a:ln>
          <a:effectLst>
            <a:outerShdw blurRad="317500" algn="ctr" rotWithShape="0">
              <a:prstClr val="black">
                <a:alpha val="25000"/>
              </a:prstClr>
            </a:outerShdw>
          </a:effectLst>
        </c:spPr>
      </c:pivotFmt>
      <c:pivotFmt>
        <c:idx val="982"/>
        <c:spPr>
          <a:solidFill>
            <a:schemeClr val="accent1"/>
          </a:solidFill>
          <a:ln>
            <a:noFill/>
          </a:ln>
          <a:effectLst>
            <a:outerShdw blurRad="317500" algn="ctr" rotWithShape="0">
              <a:prstClr val="black">
                <a:alpha val="25000"/>
              </a:prstClr>
            </a:outerShdw>
          </a:effectLst>
        </c:spPr>
      </c:pivotFmt>
      <c:pivotFmt>
        <c:idx val="983"/>
        <c:spPr>
          <a:solidFill>
            <a:schemeClr val="accent1"/>
          </a:solidFill>
          <a:ln>
            <a:noFill/>
          </a:ln>
          <a:effectLst>
            <a:outerShdw blurRad="317500" algn="ctr" rotWithShape="0">
              <a:prstClr val="black">
                <a:alpha val="25000"/>
              </a:prstClr>
            </a:outerShdw>
          </a:effectLst>
        </c:spPr>
      </c:pivotFmt>
      <c:pivotFmt>
        <c:idx val="984"/>
        <c:spPr>
          <a:solidFill>
            <a:schemeClr val="accent1"/>
          </a:solidFill>
          <a:ln>
            <a:noFill/>
          </a:ln>
          <a:effectLst>
            <a:outerShdw blurRad="317500" algn="ctr" rotWithShape="0">
              <a:prstClr val="black">
                <a:alpha val="25000"/>
              </a:prstClr>
            </a:outerShdw>
          </a:effectLst>
        </c:spPr>
      </c:pivotFmt>
      <c:pivotFmt>
        <c:idx val="985"/>
        <c:spPr>
          <a:solidFill>
            <a:schemeClr val="accent1"/>
          </a:solidFill>
          <a:ln>
            <a:noFill/>
          </a:ln>
          <a:effectLst>
            <a:outerShdw blurRad="317500" algn="ctr" rotWithShape="0">
              <a:prstClr val="black">
                <a:alpha val="25000"/>
              </a:prstClr>
            </a:outerShdw>
          </a:effectLst>
        </c:spPr>
      </c:pivotFmt>
      <c:pivotFmt>
        <c:idx val="986"/>
        <c:spPr>
          <a:solidFill>
            <a:schemeClr val="accent1"/>
          </a:solidFill>
          <a:ln>
            <a:noFill/>
          </a:ln>
          <a:effectLst>
            <a:outerShdw blurRad="317500" algn="ctr" rotWithShape="0">
              <a:prstClr val="black">
                <a:alpha val="25000"/>
              </a:prstClr>
            </a:outerShdw>
          </a:effectLst>
        </c:spPr>
      </c:pivotFmt>
      <c:pivotFmt>
        <c:idx val="987"/>
        <c:spPr>
          <a:solidFill>
            <a:schemeClr val="accent1"/>
          </a:solidFill>
          <a:ln>
            <a:noFill/>
          </a:ln>
          <a:effectLst>
            <a:outerShdw blurRad="317500" algn="ctr" rotWithShape="0">
              <a:prstClr val="black">
                <a:alpha val="25000"/>
              </a:prstClr>
            </a:outerShdw>
          </a:effectLst>
        </c:spPr>
      </c:pivotFmt>
      <c:pivotFmt>
        <c:idx val="988"/>
        <c:spPr>
          <a:solidFill>
            <a:schemeClr val="accent1"/>
          </a:solidFill>
          <a:ln>
            <a:noFill/>
          </a:ln>
          <a:effectLst>
            <a:outerShdw blurRad="317500" algn="ctr" rotWithShape="0">
              <a:prstClr val="black">
                <a:alpha val="25000"/>
              </a:prstClr>
            </a:outerShdw>
          </a:effectLst>
        </c:spPr>
      </c:pivotFmt>
      <c:pivotFmt>
        <c:idx val="989"/>
        <c:spPr>
          <a:solidFill>
            <a:schemeClr val="accent1"/>
          </a:solidFill>
          <a:ln>
            <a:noFill/>
          </a:ln>
          <a:effectLst>
            <a:outerShdw blurRad="317500" algn="ctr" rotWithShape="0">
              <a:prstClr val="black">
                <a:alpha val="25000"/>
              </a:prstClr>
            </a:outerShdw>
          </a:effectLst>
        </c:spPr>
      </c:pivotFmt>
      <c:pivotFmt>
        <c:idx val="990"/>
        <c:spPr>
          <a:solidFill>
            <a:schemeClr val="accent1"/>
          </a:solidFill>
          <a:ln>
            <a:noFill/>
          </a:ln>
          <a:effectLst>
            <a:outerShdw blurRad="317500" algn="ctr" rotWithShape="0">
              <a:prstClr val="black">
                <a:alpha val="25000"/>
              </a:prstClr>
            </a:outerShdw>
          </a:effectLst>
        </c:spPr>
      </c:pivotFmt>
      <c:pivotFmt>
        <c:idx val="991"/>
        <c:spPr>
          <a:solidFill>
            <a:schemeClr val="accent1"/>
          </a:solidFill>
          <a:ln>
            <a:noFill/>
          </a:ln>
          <a:effectLst>
            <a:outerShdw blurRad="317500" algn="ctr" rotWithShape="0">
              <a:prstClr val="black">
                <a:alpha val="25000"/>
              </a:prstClr>
            </a:outerShdw>
          </a:effectLst>
        </c:spPr>
      </c:pivotFmt>
      <c:pivotFmt>
        <c:idx val="992"/>
        <c:spPr>
          <a:solidFill>
            <a:schemeClr val="accent1"/>
          </a:solidFill>
          <a:ln>
            <a:noFill/>
          </a:ln>
          <a:effectLst>
            <a:outerShdw blurRad="317500" algn="ctr" rotWithShape="0">
              <a:prstClr val="black">
                <a:alpha val="25000"/>
              </a:prstClr>
            </a:outerShdw>
          </a:effectLst>
        </c:spPr>
      </c:pivotFmt>
      <c:pivotFmt>
        <c:idx val="993"/>
        <c:spPr>
          <a:solidFill>
            <a:schemeClr val="accent1"/>
          </a:solidFill>
          <a:ln>
            <a:noFill/>
          </a:ln>
          <a:effectLst>
            <a:outerShdw blurRad="317500" algn="ctr" rotWithShape="0">
              <a:prstClr val="black">
                <a:alpha val="25000"/>
              </a:prstClr>
            </a:outerShdw>
          </a:effectLst>
        </c:spPr>
      </c:pivotFmt>
      <c:pivotFmt>
        <c:idx val="994"/>
        <c:spPr>
          <a:solidFill>
            <a:schemeClr val="accent1"/>
          </a:solidFill>
          <a:ln>
            <a:noFill/>
          </a:ln>
          <a:effectLst>
            <a:outerShdw blurRad="317500" algn="ctr" rotWithShape="0">
              <a:prstClr val="black">
                <a:alpha val="25000"/>
              </a:prstClr>
            </a:outerShdw>
          </a:effectLst>
        </c:spPr>
      </c:pivotFmt>
      <c:pivotFmt>
        <c:idx val="995"/>
        <c:spPr>
          <a:solidFill>
            <a:schemeClr val="accent1"/>
          </a:solidFill>
          <a:ln>
            <a:noFill/>
          </a:ln>
          <a:effectLst>
            <a:outerShdw blurRad="317500" algn="ctr" rotWithShape="0">
              <a:prstClr val="black">
                <a:alpha val="25000"/>
              </a:prstClr>
            </a:outerShdw>
          </a:effectLst>
        </c:spPr>
      </c:pivotFmt>
      <c:pivotFmt>
        <c:idx val="996"/>
        <c:spPr>
          <a:solidFill>
            <a:schemeClr val="accent1"/>
          </a:solidFill>
          <a:ln>
            <a:noFill/>
          </a:ln>
          <a:effectLst>
            <a:outerShdw blurRad="317500" algn="ctr" rotWithShape="0">
              <a:prstClr val="black">
                <a:alpha val="25000"/>
              </a:prstClr>
            </a:outerShdw>
          </a:effectLst>
        </c:spPr>
      </c:pivotFmt>
      <c:pivotFmt>
        <c:idx val="997"/>
        <c:spPr>
          <a:solidFill>
            <a:schemeClr val="accent1"/>
          </a:solidFill>
          <a:ln>
            <a:noFill/>
          </a:ln>
          <a:effectLst>
            <a:outerShdw blurRad="317500" algn="ctr" rotWithShape="0">
              <a:prstClr val="black">
                <a:alpha val="25000"/>
              </a:prstClr>
            </a:outerShdw>
          </a:effectLst>
        </c:spPr>
      </c:pivotFmt>
      <c:pivotFmt>
        <c:idx val="998"/>
        <c:spPr>
          <a:solidFill>
            <a:schemeClr val="accent1"/>
          </a:solidFill>
          <a:ln>
            <a:noFill/>
          </a:ln>
          <a:effectLst>
            <a:outerShdw blurRad="317500" algn="ctr" rotWithShape="0">
              <a:prstClr val="black">
                <a:alpha val="25000"/>
              </a:prstClr>
            </a:outerShdw>
          </a:effectLst>
        </c:spPr>
      </c:pivotFmt>
      <c:pivotFmt>
        <c:idx val="999"/>
        <c:spPr>
          <a:solidFill>
            <a:schemeClr val="accent1"/>
          </a:solidFill>
          <a:ln>
            <a:noFill/>
          </a:ln>
          <a:effectLst>
            <a:outerShdw blurRad="317500" algn="ctr" rotWithShape="0">
              <a:prstClr val="black">
                <a:alpha val="25000"/>
              </a:prstClr>
            </a:outerShdw>
          </a:effectLst>
        </c:spPr>
      </c:pivotFmt>
      <c:pivotFmt>
        <c:idx val="1000"/>
        <c:spPr>
          <a:solidFill>
            <a:schemeClr val="accent1"/>
          </a:solidFill>
          <a:ln>
            <a:noFill/>
          </a:ln>
          <a:effectLst>
            <a:outerShdw blurRad="317500" algn="ctr" rotWithShape="0">
              <a:prstClr val="black">
                <a:alpha val="25000"/>
              </a:prstClr>
            </a:outerShdw>
          </a:effectLst>
        </c:spPr>
      </c:pivotFmt>
      <c:pivotFmt>
        <c:idx val="1001"/>
        <c:spPr>
          <a:solidFill>
            <a:schemeClr val="accent1"/>
          </a:solidFill>
          <a:ln>
            <a:noFill/>
          </a:ln>
          <a:effectLst>
            <a:outerShdw blurRad="317500" algn="ctr" rotWithShape="0">
              <a:prstClr val="black">
                <a:alpha val="25000"/>
              </a:prstClr>
            </a:outerShdw>
          </a:effectLst>
        </c:spPr>
      </c:pivotFmt>
      <c:pivotFmt>
        <c:idx val="1002"/>
        <c:spPr>
          <a:solidFill>
            <a:schemeClr val="accent1"/>
          </a:solidFill>
          <a:ln>
            <a:noFill/>
          </a:ln>
          <a:effectLst>
            <a:outerShdw blurRad="317500" algn="ctr" rotWithShape="0">
              <a:prstClr val="black">
                <a:alpha val="25000"/>
              </a:prstClr>
            </a:outerShdw>
          </a:effectLst>
        </c:spPr>
      </c:pivotFmt>
      <c:pivotFmt>
        <c:idx val="1003"/>
        <c:spPr>
          <a:solidFill>
            <a:schemeClr val="accent1"/>
          </a:solidFill>
          <a:ln>
            <a:noFill/>
          </a:ln>
          <a:effectLst>
            <a:outerShdw blurRad="317500" algn="ctr" rotWithShape="0">
              <a:prstClr val="black">
                <a:alpha val="25000"/>
              </a:prstClr>
            </a:outerShdw>
          </a:effectLst>
        </c:spPr>
      </c:pivotFmt>
      <c:pivotFmt>
        <c:idx val="1004"/>
        <c:spPr>
          <a:solidFill>
            <a:schemeClr val="accent1"/>
          </a:solidFill>
          <a:ln>
            <a:noFill/>
          </a:ln>
          <a:effectLst>
            <a:outerShdw blurRad="317500" algn="ctr" rotWithShape="0">
              <a:prstClr val="black">
                <a:alpha val="25000"/>
              </a:prstClr>
            </a:outerShdw>
          </a:effectLst>
        </c:spPr>
      </c:pivotFmt>
      <c:pivotFmt>
        <c:idx val="1005"/>
        <c:spPr>
          <a:solidFill>
            <a:schemeClr val="accent1"/>
          </a:solidFill>
          <a:ln>
            <a:noFill/>
          </a:ln>
          <a:effectLst>
            <a:outerShdw blurRad="317500" algn="ctr" rotWithShape="0">
              <a:prstClr val="black">
                <a:alpha val="25000"/>
              </a:prstClr>
            </a:outerShdw>
          </a:effectLst>
        </c:spPr>
      </c:pivotFmt>
      <c:pivotFmt>
        <c:idx val="1006"/>
        <c:spPr>
          <a:solidFill>
            <a:schemeClr val="accent1"/>
          </a:solidFill>
          <a:ln>
            <a:noFill/>
          </a:ln>
          <a:effectLst>
            <a:outerShdw blurRad="317500" algn="ctr" rotWithShape="0">
              <a:prstClr val="black">
                <a:alpha val="25000"/>
              </a:prstClr>
            </a:outerShdw>
          </a:effectLst>
        </c:spPr>
      </c:pivotFmt>
      <c:pivotFmt>
        <c:idx val="1007"/>
        <c:spPr>
          <a:solidFill>
            <a:schemeClr val="accent1"/>
          </a:solidFill>
          <a:ln>
            <a:noFill/>
          </a:ln>
          <a:effectLst>
            <a:outerShdw blurRad="317500" algn="ctr" rotWithShape="0">
              <a:prstClr val="black">
                <a:alpha val="25000"/>
              </a:prstClr>
            </a:outerShdw>
          </a:effectLst>
        </c:spPr>
      </c:pivotFmt>
      <c:pivotFmt>
        <c:idx val="1008"/>
        <c:spPr>
          <a:solidFill>
            <a:schemeClr val="accent1"/>
          </a:solidFill>
          <a:ln>
            <a:noFill/>
          </a:ln>
          <a:effectLst>
            <a:outerShdw blurRad="317500" algn="ctr" rotWithShape="0">
              <a:prstClr val="black">
                <a:alpha val="25000"/>
              </a:prstClr>
            </a:outerShdw>
          </a:effectLst>
        </c:spPr>
      </c:pivotFmt>
      <c:pivotFmt>
        <c:idx val="1009"/>
        <c:spPr>
          <a:solidFill>
            <a:schemeClr val="accent1"/>
          </a:solidFill>
          <a:ln>
            <a:noFill/>
          </a:ln>
          <a:effectLst>
            <a:outerShdw blurRad="317500" algn="ctr" rotWithShape="0">
              <a:prstClr val="black">
                <a:alpha val="25000"/>
              </a:prstClr>
            </a:outerShdw>
          </a:effectLst>
        </c:spPr>
      </c:pivotFmt>
      <c:pivotFmt>
        <c:idx val="1010"/>
        <c:spPr>
          <a:solidFill>
            <a:schemeClr val="accent1"/>
          </a:solidFill>
          <a:ln>
            <a:noFill/>
          </a:ln>
          <a:effectLst>
            <a:outerShdw blurRad="317500" algn="ctr" rotWithShape="0">
              <a:prstClr val="black">
                <a:alpha val="25000"/>
              </a:prstClr>
            </a:outerShdw>
          </a:effectLst>
        </c:spPr>
      </c:pivotFmt>
      <c:pivotFmt>
        <c:idx val="1011"/>
        <c:spPr>
          <a:solidFill>
            <a:schemeClr val="accent1"/>
          </a:solidFill>
          <a:ln>
            <a:noFill/>
          </a:ln>
          <a:effectLst>
            <a:outerShdw blurRad="317500" algn="ctr" rotWithShape="0">
              <a:prstClr val="black">
                <a:alpha val="25000"/>
              </a:prstClr>
            </a:outerShdw>
          </a:effectLst>
        </c:spPr>
      </c:pivotFmt>
      <c:pivotFmt>
        <c:idx val="1012"/>
        <c:spPr>
          <a:solidFill>
            <a:schemeClr val="accent1"/>
          </a:solidFill>
          <a:ln>
            <a:noFill/>
          </a:ln>
          <a:effectLst>
            <a:outerShdw blurRad="317500" algn="ctr" rotWithShape="0">
              <a:prstClr val="black">
                <a:alpha val="25000"/>
              </a:prstClr>
            </a:outerShdw>
          </a:effectLst>
        </c:spPr>
      </c:pivotFmt>
      <c:pivotFmt>
        <c:idx val="1013"/>
        <c:spPr>
          <a:solidFill>
            <a:schemeClr val="accent1"/>
          </a:solidFill>
          <a:ln>
            <a:noFill/>
          </a:ln>
          <a:effectLst>
            <a:outerShdw blurRad="317500" algn="ctr" rotWithShape="0">
              <a:prstClr val="black">
                <a:alpha val="25000"/>
              </a:prstClr>
            </a:outerShdw>
          </a:effectLst>
        </c:spPr>
      </c:pivotFmt>
      <c:pivotFmt>
        <c:idx val="1014"/>
        <c:spPr>
          <a:solidFill>
            <a:schemeClr val="accent1"/>
          </a:solidFill>
          <a:ln>
            <a:noFill/>
          </a:ln>
          <a:effectLst>
            <a:outerShdw blurRad="317500" algn="ctr" rotWithShape="0">
              <a:prstClr val="black">
                <a:alpha val="25000"/>
              </a:prstClr>
            </a:outerShdw>
          </a:effectLst>
        </c:spPr>
      </c:pivotFmt>
      <c:pivotFmt>
        <c:idx val="1015"/>
        <c:spPr>
          <a:solidFill>
            <a:schemeClr val="accent1"/>
          </a:solidFill>
          <a:ln>
            <a:noFill/>
          </a:ln>
          <a:effectLst>
            <a:outerShdw blurRad="317500" algn="ctr" rotWithShape="0">
              <a:prstClr val="black">
                <a:alpha val="25000"/>
              </a:prstClr>
            </a:outerShdw>
          </a:effectLst>
        </c:spPr>
      </c:pivotFmt>
      <c:pivotFmt>
        <c:idx val="1016"/>
        <c:spPr>
          <a:solidFill>
            <a:schemeClr val="accent1"/>
          </a:solidFill>
          <a:ln>
            <a:noFill/>
          </a:ln>
          <a:effectLst>
            <a:outerShdw blurRad="317500" algn="ctr" rotWithShape="0">
              <a:prstClr val="black">
                <a:alpha val="25000"/>
              </a:prstClr>
            </a:outerShdw>
          </a:effectLst>
        </c:spPr>
      </c:pivotFmt>
      <c:pivotFmt>
        <c:idx val="1017"/>
        <c:spPr>
          <a:solidFill>
            <a:schemeClr val="accent1"/>
          </a:solidFill>
          <a:ln>
            <a:noFill/>
          </a:ln>
          <a:effectLst>
            <a:outerShdw blurRad="317500" algn="ctr" rotWithShape="0">
              <a:prstClr val="black">
                <a:alpha val="25000"/>
              </a:prstClr>
            </a:outerShdw>
          </a:effectLst>
        </c:spPr>
      </c:pivotFmt>
      <c:pivotFmt>
        <c:idx val="1018"/>
        <c:spPr>
          <a:solidFill>
            <a:schemeClr val="accent1"/>
          </a:solidFill>
          <a:ln>
            <a:noFill/>
          </a:ln>
          <a:effectLst>
            <a:outerShdw blurRad="317500" algn="ctr" rotWithShape="0">
              <a:prstClr val="black">
                <a:alpha val="25000"/>
              </a:prstClr>
            </a:outerShdw>
          </a:effectLst>
        </c:spPr>
      </c:pivotFmt>
      <c:pivotFmt>
        <c:idx val="1019"/>
        <c:spPr>
          <a:solidFill>
            <a:schemeClr val="accent1"/>
          </a:solidFill>
          <a:ln>
            <a:noFill/>
          </a:ln>
          <a:effectLst>
            <a:outerShdw blurRad="317500" algn="ctr" rotWithShape="0">
              <a:prstClr val="black">
                <a:alpha val="25000"/>
              </a:prstClr>
            </a:outerShdw>
          </a:effectLst>
        </c:spPr>
      </c:pivotFmt>
      <c:pivotFmt>
        <c:idx val="1020"/>
        <c:spPr>
          <a:solidFill>
            <a:schemeClr val="accent1"/>
          </a:solidFill>
          <a:ln>
            <a:noFill/>
          </a:ln>
          <a:effectLst>
            <a:outerShdw blurRad="317500" algn="ctr" rotWithShape="0">
              <a:prstClr val="black">
                <a:alpha val="25000"/>
              </a:prstClr>
            </a:outerShdw>
          </a:effectLst>
        </c:spPr>
      </c:pivotFmt>
      <c:pivotFmt>
        <c:idx val="1021"/>
        <c:spPr>
          <a:solidFill>
            <a:schemeClr val="accent1"/>
          </a:solidFill>
          <a:ln>
            <a:noFill/>
          </a:ln>
          <a:effectLst>
            <a:outerShdw blurRad="317500" algn="ctr" rotWithShape="0">
              <a:prstClr val="black">
                <a:alpha val="25000"/>
              </a:prstClr>
            </a:outerShdw>
          </a:effectLst>
        </c:spPr>
      </c:pivotFmt>
      <c:pivotFmt>
        <c:idx val="1022"/>
        <c:spPr>
          <a:solidFill>
            <a:schemeClr val="accent1"/>
          </a:solidFill>
          <a:ln>
            <a:noFill/>
          </a:ln>
          <a:effectLst>
            <a:outerShdw blurRad="317500" algn="ctr" rotWithShape="0">
              <a:prstClr val="black">
                <a:alpha val="25000"/>
              </a:prstClr>
            </a:outerShdw>
          </a:effectLst>
        </c:spPr>
      </c:pivotFmt>
      <c:pivotFmt>
        <c:idx val="1023"/>
        <c:spPr>
          <a:solidFill>
            <a:schemeClr val="accent1"/>
          </a:solidFill>
          <a:ln>
            <a:noFill/>
          </a:ln>
          <a:effectLst>
            <a:outerShdw blurRad="317500" algn="ctr" rotWithShape="0">
              <a:prstClr val="black">
                <a:alpha val="25000"/>
              </a:prstClr>
            </a:outerShdw>
          </a:effectLst>
        </c:spPr>
      </c:pivotFmt>
      <c:pivotFmt>
        <c:idx val="1024"/>
        <c:spPr>
          <a:solidFill>
            <a:schemeClr val="accent1"/>
          </a:solidFill>
          <a:ln>
            <a:noFill/>
          </a:ln>
          <a:effectLst>
            <a:outerShdw blurRad="317500" algn="ctr" rotWithShape="0">
              <a:prstClr val="black">
                <a:alpha val="25000"/>
              </a:prstClr>
            </a:outerShdw>
          </a:effectLst>
        </c:spPr>
      </c:pivotFmt>
      <c:pivotFmt>
        <c:idx val="1025"/>
        <c:spPr>
          <a:solidFill>
            <a:schemeClr val="accent1"/>
          </a:solidFill>
          <a:ln>
            <a:noFill/>
          </a:ln>
          <a:effectLst>
            <a:outerShdw blurRad="317500" algn="ctr" rotWithShape="0">
              <a:prstClr val="black">
                <a:alpha val="25000"/>
              </a:prstClr>
            </a:outerShdw>
          </a:effectLst>
        </c:spPr>
      </c:pivotFmt>
      <c:pivotFmt>
        <c:idx val="1026"/>
        <c:spPr>
          <a:solidFill>
            <a:schemeClr val="accent1"/>
          </a:solidFill>
          <a:ln>
            <a:noFill/>
          </a:ln>
          <a:effectLst>
            <a:outerShdw blurRad="317500" algn="ctr" rotWithShape="0">
              <a:prstClr val="black">
                <a:alpha val="25000"/>
              </a:prstClr>
            </a:outerShdw>
          </a:effectLst>
        </c:spPr>
      </c:pivotFmt>
      <c:pivotFmt>
        <c:idx val="1027"/>
        <c:spPr>
          <a:solidFill>
            <a:schemeClr val="accent1"/>
          </a:solidFill>
          <a:ln>
            <a:noFill/>
          </a:ln>
          <a:effectLst>
            <a:outerShdw blurRad="317500" algn="ctr" rotWithShape="0">
              <a:prstClr val="black">
                <a:alpha val="25000"/>
              </a:prstClr>
            </a:outerShdw>
          </a:effectLst>
        </c:spPr>
      </c:pivotFmt>
      <c:pivotFmt>
        <c:idx val="1028"/>
        <c:spPr>
          <a:solidFill>
            <a:schemeClr val="accent1"/>
          </a:solidFill>
          <a:ln>
            <a:noFill/>
          </a:ln>
          <a:effectLst>
            <a:outerShdw blurRad="317500" algn="ctr" rotWithShape="0">
              <a:prstClr val="black">
                <a:alpha val="25000"/>
              </a:prstClr>
            </a:outerShdw>
          </a:effectLst>
        </c:spPr>
      </c:pivotFmt>
      <c:pivotFmt>
        <c:idx val="1029"/>
        <c:spPr>
          <a:solidFill>
            <a:schemeClr val="accent1"/>
          </a:solidFill>
          <a:ln>
            <a:noFill/>
          </a:ln>
          <a:effectLst>
            <a:outerShdw blurRad="317500" algn="ctr" rotWithShape="0">
              <a:prstClr val="black">
                <a:alpha val="25000"/>
              </a:prstClr>
            </a:outerShdw>
          </a:effectLst>
        </c:spPr>
      </c:pivotFmt>
      <c:pivotFmt>
        <c:idx val="1030"/>
        <c:spPr>
          <a:solidFill>
            <a:schemeClr val="accent1"/>
          </a:solidFill>
          <a:ln>
            <a:noFill/>
          </a:ln>
          <a:effectLst>
            <a:outerShdw blurRad="317500" algn="ctr" rotWithShape="0">
              <a:prstClr val="black">
                <a:alpha val="25000"/>
              </a:prstClr>
            </a:outerShdw>
          </a:effectLst>
        </c:spPr>
      </c:pivotFmt>
      <c:pivotFmt>
        <c:idx val="1031"/>
        <c:spPr>
          <a:solidFill>
            <a:schemeClr val="accent1"/>
          </a:solidFill>
          <a:ln>
            <a:noFill/>
          </a:ln>
          <a:effectLst>
            <a:outerShdw blurRad="317500" algn="ctr" rotWithShape="0">
              <a:prstClr val="black">
                <a:alpha val="25000"/>
              </a:prstClr>
            </a:outerShdw>
          </a:effectLst>
        </c:spPr>
      </c:pivotFmt>
      <c:pivotFmt>
        <c:idx val="1032"/>
        <c:spPr>
          <a:solidFill>
            <a:schemeClr val="accent1"/>
          </a:solidFill>
          <a:ln>
            <a:noFill/>
          </a:ln>
          <a:effectLst>
            <a:outerShdw blurRad="317500" algn="ctr" rotWithShape="0">
              <a:prstClr val="black">
                <a:alpha val="25000"/>
              </a:prstClr>
            </a:outerShdw>
          </a:effectLst>
        </c:spPr>
      </c:pivotFmt>
      <c:pivotFmt>
        <c:idx val="1033"/>
        <c:spPr>
          <a:solidFill>
            <a:schemeClr val="accent1"/>
          </a:solidFill>
          <a:ln>
            <a:noFill/>
          </a:ln>
          <a:effectLst>
            <a:outerShdw blurRad="317500" algn="ctr" rotWithShape="0">
              <a:prstClr val="black">
                <a:alpha val="25000"/>
              </a:prstClr>
            </a:outerShdw>
          </a:effectLst>
        </c:spPr>
      </c:pivotFmt>
      <c:pivotFmt>
        <c:idx val="1034"/>
        <c:spPr>
          <a:solidFill>
            <a:schemeClr val="accent1"/>
          </a:solidFill>
          <a:ln>
            <a:noFill/>
          </a:ln>
          <a:effectLst>
            <a:outerShdw blurRad="317500" algn="ctr" rotWithShape="0">
              <a:prstClr val="black">
                <a:alpha val="25000"/>
              </a:prstClr>
            </a:outerShdw>
          </a:effectLst>
        </c:spPr>
      </c:pivotFmt>
      <c:pivotFmt>
        <c:idx val="1035"/>
        <c:spPr>
          <a:solidFill>
            <a:schemeClr val="accent1"/>
          </a:solidFill>
          <a:ln>
            <a:noFill/>
          </a:ln>
          <a:effectLst>
            <a:outerShdw blurRad="317500" algn="ctr" rotWithShape="0">
              <a:prstClr val="black">
                <a:alpha val="25000"/>
              </a:prstClr>
            </a:outerShdw>
          </a:effectLst>
        </c:spPr>
      </c:pivotFmt>
      <c:pivotFmt>
        <c:idx val="1036"/>
        <c:spPr>
          <a:solidFill>
            <a:schemeClr val="accent1"/>
          </a:solidFill>
          <a:ln>
            <a:noFill/>
          </a:ln>
          <a:effectLst>
            <a:outerShdw blurRad="317500" algn="ctr" rotWithShape="0">
              <a:prstClr val="black">
                <a:alpha val="25000"/>
              </a:prstClr>
            </a:outerShdw>
          </a:effectLst>
        </c:spPr>
      </c:pivotFmt>
      <c:pivotFmt>
        <c:idx val="1037"/>
        <c:spPr>
          <a:solidFill>
            <a:schemeClr val="accent1"/>
          </a:solidFill>
          <a:ln>
            <a:noFill/>
          </a:ln>
          <a:effectLst>
            <a:outerShdw blurRad="317500" algn="ctr" rotWithShape="0">
              <a:prstClr val="black">
                <a:alpha val="25000"/>
              </a:prstClr>
            </a:outerShdw>
          </a:effectLst>
        </c:spPr>
      </c:pivotFmt>
      <c:pivotFmt>
        <c:idx val="1038"/>
        <c:spPr>
          <a:solidFill>
            <a:schemeClr val="accent1"/>
          </a:solidFill>
          <a:ln>
            <a:noFill/>
          </a:ln>
          <a:effectLst>
            <a:outerShdw blurRad="317500" algn="ctr" rotWithShape="0">
              <a:prstClr val="black">
                <a:alpha val="25000"/>
              </a:prstClr>
            </a:outerShdw>
          </a:effectLst>
        </c:spPr>
      </c:pivotFmt>
      <c:pivotFmt>
        <c:idx val="1039"/>
        <c:spPr>
          <a:solidFill>
            <a:schemeClr val="accent1"/>
          </a:solidFill>
          <a:ln>
            <a:noFill/>
          </a:ln>
          <a:effectLst>
            <a:outerShdw blurRad="317500" algn="ctr" rotWithShape="0">
              <a:prstClr val="black">
                <a:alpha val="25000"/>
              </a:prstClr>
            </a:outerShdw>
          </a:effectLst>
        </c:spPr>
      </c:pivotFmt>
      <c:pivotFmt>
        <c:idx val="1040"/>
        <c:spPr>
          <a:solidFill>
            <a:schemeClr val="accent1"/>
          </a:solidFill>
          <a:ln>
            <a:noFill/>
          </a:ln>
          <a:effectLst>
            <a:outerShdw blurRad="317500" algn="ctr" rotWithShape="0">
              <a:prstClr val="black">
                <a:alpha val="25000"/>
              </a:prstClr>
            </a:outerShdw>
          </a:effectLst>
        </c:spPr>
      </c:pivotFmt>
      <c:pivotFmt>
        <c:idx val="1041"/>
        <c:spPr>
          <a:solidFill>
            <a:schemeClr val="accent1"/>
          </a:solidFill>
          <a:ln>
            <a:noFill/>
          </a:ln>
          <a:effectLst>
            <a:outerShdw blurRad="317500" algn="ctr" rotWithShape="0">
              <a:prstClr val="black">
                <a:alpha val="25000"/>
              </a:prstClr>
            </a:outerShdw>
          </a:effectLst>
        </c:spPr>
      </c:pivotFmt>
      <c:pivotFmt>
        <c:idx val="1042"/>
        <c:spPr>
          <a:solidFill>
            <a:schemeClr val="accent1"/>
          </a:solidFill>
          <a:ln>
            <a:noFill/>
          </a:ln>
          <a:effectLst>
            <a:outerShdw blurRad="317500" algn="ctr" rotWithShape="0">
              <a:prstClr val="black">
                <a:alpha val="25000"/>
              </a:prstClr>
            </a:outerShdw>
          </a:effectLst>
        </c:spPr>
      </c:pivotFmt>
      <c:pivotFmt>
        <c:idx val="1043"/>
        <c:spPr>
          <a:solidFill>
            <a:schemeClr val="accent1"/>
          </a:solidFill>
          <a:ln>
            <a:noFill/>
          </a:ln>
          <a:effectLst>
            <a:outerShdw blurRad="317500" algn="ctr" rotWithShape="0">
              <a:prstClr val="black">
                <a:alpha val="25000"/>
              </a:prstClr>
            </a:outerShdw>
          </a:effectLst>
        </c:spPr>
      </c:pivotFmt>
      <c:pivotFmt>
        <c:idx val="1044"/>
        <c:spPr>
          <a:solidFill>
            <a:schemeClr val="accent1"/>
          </a:solidFill>
          <a:ln>
            <a:noFill/>
          </a:ln>
          <a:effectLst>
            <a:outerShdw blurRad="317500" algn="ctr" rotWithShape="0">
              <a:prstClr val="black">
                <a:alpha val="25000"/>
              </a:prstClr>
            </a:outerShdw>
          </a:effectLst>
        </c:spPr>
      </c:pivotFmt>
      <c:pivotFmt>
        <c:idx val="1045"/>
        <c:spPr>
          <a:solidFill>
            <a:schemeClr val="accent1"/>
          </a:solidFill>
          <a:ln>
            <a:noFill/>
          </a:ln>
          <a:effectLst>
            <a:outerShdw blurRad="317500" algn="ctr" rotWithShape="0">
              <a:prstClr val="black">
                <a:alpha val="25000"/>
              </a:prstClr>
            </a:outerShdw>
          </a:effectLst>
        </c:spPr>
      </c:pivotFmt>
      <c:pivotFmt>
        <c:idx val="1046"/>
        <c:spPr>
          <a:solidFill>
            <a:schemeClr val="accent1"/>
          </a:solidFill>
          <a:ln>
            <a:noFill/>
          </a:ln>
          <a:effectLst>
            <a:outerShdw blurRad="317500" algn="ctr" rotWithShape="0">
              <a:prstClr val="black">
                <a:alpha val="25000"/>
              </a:prstClr>
            </a:outerShdw>
          </a:effectLst>
        </c:spPr>
      </c:pivotFmt>
      <c:pivotFmt>
        <c:idx val="1047"/>
        <c:spPr>
          <a:solidFill>
            <a:schemeClr val="accent1"/>
          </a:solidFill>
          <a:ln>
            <a:noFill/>
          </a:ln>
          <a:effectLst>
            <a:outerShdw blurRad="317500" algn="ctr" rotWithShape="0">
              <a:prstClr val="black">
                <a:alpha val="25000"/>
              </a:prstClr>
            </a:outerShdw>
          </a:effectLst>
        </c:spPr>
      </c:pivotFmt>
      <c:pivotFmt>
        <c:idx val="1048"/>
        <c:spPr>
          <a:solidFill>
            <a:schemeClr val="accent1"/>
          </a:solidFill>
          <a:ln>
            <a:noFill/>
          </a:ln>
          <a:effectLst>
            <a:outerShdw blurRad="317500" algn="ctr" rotWithShape="0">
              <a:prstClr val="black">
                <a:alpha val="25000"/>
              </a:prstClr>
            </a:outerShdw>
          </a:effectLst>
        </c:spPr>
      </c:pivotFmt>
      <c:pivotFmt>
        <c:idx val="1049"/>
        <c:spPr>
          <a:solidFill>
            <a:schemeClr val="accent1"/>
          </a:solidFill>
          <a:ln>
            <a:noFill/>
          </a:ln>
          <a:effectLst>
            <a:outerShdw blurRad="317500" algn="ctr" rotWithShape="0">
              <a:prstClr val="black">
                <a:alpha val="25000"/>
              </a:prstClr>
            </a:outerShdw>
          </a:effectLst>
        </c:spPr>
      </c:pivotFmt>
      <c:pivotFmt>
        <c:idx val="1050"/>
        <c:spPr>
          <a:solidFill>
            <a:schemeClr val="accent1"/>
          </a:solidFill>
          <a:ln>
            <a:noFill/>
          </a:ln>
          <a:effectLst>
            <a:outerShdw blurRad="317500" algn="ctr" rotWithShape="0">
              <a:prstClr val="black">
                <a:alpha val="25000"/>
              </a:prstClr>
            </a:outerShdw>
          </a:effectLst>
        </c:spPr>
      </c:pivotFmt>
      <c:pivotFmt>
        <c:idx val="1051"/>
        <c:spPr>
          <a:solidFill>
            <a:schemeClr val="accent1"/>
          </a:solidFill>
          <a:ln>
            <a:noFill/>
          </a:ln>
          <a:effectLst>
            <a:outerShdw blurRad="317500" algn="ctr" rotWithShape="0">
              <a:prstClr val="black">
                <a:alpha val="25000"/>
              </a:prstClr>
            </a:outerShdw>
          </a:effectLst>
        </c:spPr>
      </c:pivotFmt>
      <c:pivotFmt>
        <c:idx val="1052"/>
        <c:spPr>
          <a:solidFill>
            <a:schemeClr val="accent1"/>
          </a:solidFill>
          <a:ln>
            <a:noFill/>
          </a:ln>
          <a:effectLst>
            <a:outerShdw blurRad="317500" algn="ctr" rotWithShape="0">
              <a:prstClr val="black">
                <a:alpha val="25000"/>
              </a:prstClr>
            </a:outerShdw>
          </a:effectLst>
        </c:spPr>
      </c:pivotFmt>
      <c:pivotFmt>
        <c:idx val="1053"/>
        <c:spPr>
          <a:solidFill>
            <a:schemeClr val="accent1"/>
          </a:solidFill>
          <a:ln>
            <a:noFill/>
          </a:ln>
          <a:effectLst>
            <a:outerShdw blurRad="317500" algn="ctr" rotWithShape="0">
              <a:prstClr val="black">
                <a:alpha val="25000"/>
              </a:prstClr>
            </a:outerShdw>
          </a:effectLst>
        </c:spPr>
      </c:pivotFmt>
      <c:pivotFmt>
        <c:idx val="1054"/>
        <c:spPr>
          <a:solidFill>
            <a:schemeClr val="accent1"/>
          </a:solidFill>
          <a:ln>
            <a:noFill/>
          </a:ln>
          <a:effectLst>
            <a:outerShdw blurRad="317500" algn="ctr" rotWithShape="0">
              <a:prstClr val="black">
                <a:alpha val="25000"/>
              </a:prstClr>
            </a:outerShdw>
          </a:effectLst>
        </c:spPr>
      </c:pivotFmt>
      <c:pivotFmt>
        <c:idx val="1055"/>
        <c:spPr>
          <a:solidFill>
            <a:schemeClr val="accent1"/>
          </a:solidFill>
          <a:ln>
            <a:noFill/>
          </a:ln>
          <a:effectLst>
            <a:outerShdw blurRad="317500" algn="ctr" rotWithShape="0">
              <a:prstClr val="black">
                <a:alpha val="25000"/>
              </a:prstClr>
            </a:outerShdw>
          </a:effectLst>
        </c:spPr>
      </c:pivotFmt>
      <c:pivotFmt>
        <c:idx val="1056"/>
        <c:spPr>
          <a:solidFill>
            <a:schemeClr val="accent1"/>
          </a:solidFill>
          <a:ln>
            <a:noFill/>
          </a:ln>
          <a:effectLst>
            <a:outerShdw blurRad="317500" algn="ctr" rotWithShape="0">
              <a:prstClr val="black">
                <a:alpha val="25000"/>
              </a:prstClr>
            </a:outerShdw>
          </a:effectLst>
        </c:spPr>
      </c:pivotFmt>
      <c:pivotFmt>
        <c:idx val="1057"/>
        <c:spPr>
          <a:solidFill>
            <a:schemeClr val="accent1"/>
          </a:solidFill>
          <a:ln>
            <a:noFill/>
          </a:ln>
          <a:effectLst>
            <a:outerShdw blurRad="317500" algn="ctr" rotWithShape="0">
              <a:prstClr val="black">
                <a:alpha val="25000"/>
              </a:prstClr>
            </a:outerShdw>
          </a:effectLst>
        </c:spPr>
        <c:marker>
          <c:symbol val="none"/>
        </c:marker>
        <c:dLbl>
          <c:idx val="0"/>
          <c:showLegendKey val="0"/>
          <c:showVal val="1"/>
          <c:showCatName val="1"/>
          <c:showSerName val="0"/>
          <c:showPercent val="0"/>
          <c:showBubbleSize val="0"/>
          <c:extLst>
            <c:ext xmlns:c15="http://schemas.microsoft.com/office/drawing/2012/chart" uri="{CE6537A1-D6FC-4f65-9D91-7224C49458BB}"/>
          </c:extLst>
        </c:dLbl>
      </c:pivotFmt>
      <c:pivotFmt>
        <c:idx val="1058"/>
        <c:spPr>
          <a:solidFill>
            <a:schemeClr val="accent1"/>
          </a:solidFill>
          <a:ln>
            <a:noFill/>
          </a:ln>
          <a:effectLst>
            <a:outerShdw blurRad="317500" algn="ctr" rotWithShape="0">
              <a:prstClr val="black">
                <a:alpha val="25000"/>
              </a:prstClr>
            </a:outerShdw>
          </a:effectLst>
        </c:spPr>
        <c:marker>
          <c:symbol val="none"/>
        </c:marker>
        <c:dLbl>
          <c:idx val="0"/>
          <c:showLegendKey val="0"/>
          <c:showVal val="1"/>
          <c:showCatName val="1"/>
          <c:showSerName val="0"/>
          <c:showPercent val="0"/>
          <c:showBubbleSize val="0"/>
          <c:extLst>
            <c:ext xmlns:c15="http://schemas.microsoft.com/office/drawing/2012/chart" uri="{CE6537A1-D6FC-4f65-9D91-7224C49458BB}"/>
          </c:extLst>
        </c:dLbl>
      </c:pivotFmt>
      <c:pivotFmt>
        <c:idx val="1059"/>
        <c:spPr>
          <a:solidFill>
            <a:schemeClr val="accent1"/>
          </a:solidFill>
          <a:ln>
            <a:noFill/>
          </a:ln>
          <a:effectLst>
            <a:outerShdw blurRad="317500" algn="ctr" rotWithShape="0">
              <a:prstClr val="black">
                <a:alpha val="25000"/>
              </a:prstClr>
            </a:outerShdw>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1060"/>
        <c:spPr>
          <a:solidFill>
            <a:schemeClr val="accent1"/>
          </a:solidFill>
          <a:ln>
            <a:noFill/>
          </a:ln>
          <a:effectLst>
            <a:outerShdw blurRad="317500" algn="ctr" rotWithShape="0">
              <a:prstClr val="black">
                <a:alpha val="25000"/>
              </a:prstClr>
            </a:outerShdw>
          </a:effectLst>
        </c:spPr>
        <c:marker>
          <c:symbol val="none"/>
        </c:marker>
        <c:dLbl>
          <c:idx val="0"/>
          <c:showLegendKey val="0"/>
          <c:showVal val="1"/>
          <c:showCatName val="0"/>
          <c:showSerName val="0"/>
          <c:showPercent val="0"/>
          <c:showBubbleSize val="0"/>
          <c:separator>
</c:separator>
          <c:extLst>
            <c:ext xmlns:c15="http://schemas.microsoft.com/office/drawing/2012/chart" uri="{CE6537A1-D6FC-4f65-9D91-7224C49458BB}"/>
          </c:extLst>
        </c:dLbl>
      </c:pivotFmt>
      <c:pivotFmt>
        <c:idx val="1061"/>
        <c:spPr>
          <a:solidFill>
            <a:schemeClr val="accent1"/>
          </a:solidFill>
          <a:ln>
            <a:noFill/>
          </a:ln>
          <a:effectLst>
            <a:outerShdw blurRad="317500" algn="ctr" rotWithShape="0">
              <a:prstClr val="black">
                <a:alpha val="25000"/>
              </a:prstClr>
            </a:outerShdw>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1062"/>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eparator>, </c:separator>
          <c:extLst>
            <c:ext xmlns:c15="http://schemas.microsoft.com/office/drawing/2012/chart" uri="{CE6537A1-D6FC-4f65-9D91-7224C49458BB}"/>
          </c:extLst>
        </c:dLbl>
      </c:pivotFmt>
      <c:pivotFmt>
        <c:idx val="1063"/>
        <c:spPr>
          <a:solidFill>
            <a:schemeClr val="accent1"/>
          </a:solidFill>
          <a:ln>
            <a:noFill/>
          </a:ln>
          <a:effectLst>
            <a:outerShdw blurRad="317500" algn="ctr" rotWithShape="0">
              <a:prstClr val="black">
                <a:alpha val="25000"/>
              </a:prstClr>
            </a:outerShdw>
          </a:effectLst>
        </c:spPr>
        <c:marker>
          <c:symbol val="none"/>
        </c:marker>
        <c:dLbl>
          <c:idx val="0"/>
          <c:showLegendKey val="0"/>
          <c:showVal val="1"/>
          <c:showCatName val="0"/>
          <c:showSerName val="0"/>
          <c:showPercent val="0"/>
          <c:showBubbleSize val="0"/>
          <c:separator>, </c:separator>
          <c:extLst>
            <c:ext xmlns:c15="http://schemas.microsoft.com/office/drawing/2012/chart" uri="{CE6537A1-D6FC-4f65-9D91-7224C49458BB}"/>
          </c:extLst>
        </c:dLbl>
      </c:pivotFmt>
      <c:pivotFmt>
        <c:idx val="1064"/>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marker>
          <c:symbol val="none"/>
        </c:marker>
        <c:dLbl>
          <c:idx val="0"/>
          <c:showLegendKey val="0"/>
          <c:showVal val="1"/>
          <c:showCatName val="0"/>
          <c:showSerName val="0"/>
          <c:showPercent val="0"/>
          <c:showBubbleSize val="0"/>
          <c:separator>, </c:separator>
          <c:extLst>
            <c:ext xmlns:c15="http://schemas.microsoft.com/office/drawing/2012/chart" uri="{CE6537A1-D6FC-4f65-9D91-7224C49458BB}"/>
          </c:extLst>
        </c:dLbl>
      </c:pivotFmt>
      <c:pivotFmt>
        <c:idx val="1065"/>
        <c:spPr>
          <a:solidFill>
            <a:schemeClr val="accent1"/>
          </a:solidFill>
          <a:ln>
            <a:noFill/>
          </a:ln>
          <a:effectLst>
            <a:outerShdw blurRad="317500" algn="ctr" rotWithShape="0">
              <a:prstClr val="black">
                <a:alpha val="25000"/>
              </a:prstClr>
            </a:outerShdw>
          </a:effectLst>
        </c:spPr>
        <c:marker>
          <c:symbol val="none"/>
        </c:marker>
        <c:dLbl>
          <c:idx val="0"/>
          <c:showLegendKey val="0"/>
          <c:showVal val="1"/>
          <c:showCatName val="0"/>
          <c:showSerName val="0"/>
          <c:showPercent val="0"/>
          <c:showBubbleSize val="0"/>
          <c:separator>, </c:separator>
          <c:extLst>
            <c:ext xmlns:c15="http://schemas.microsoft.com/office/drawing/2012/chart" uri="{CE6537A1-D6FC-4f65-9D91-7224C49458BB}"/>
          </c:extLst>
        </c:dLbl>
      </c:pivotFmt>
      <c:pivotFmt>
        <c:idx val="1066"/>
        <c:spPr>
          <a:solidFill>
            <a:schemeClr val="accent1"/>
          </a:solidFill>
          <a:ln>
            <a:noFill/>
          </a:ln>
          <a:effectLst>
            <a:outerShdw blurRad="317500" algn="ctr" rotWithShape="0">
              <a:prstClr val="black">
                <a:alpha val="25000"/>
              </a:prstClr>
            </a:outerShdw>
          </a:effectLst>
        </c:spPr>
        <c:marker>
          <c:symbol val="none"/>
        </c:marker>
        <c:dLbl>
          <c:idx val="0"/>
          <c:showLegendKey val="0"/>
          <c:showVal val="1"/>
          <c:showCatName val="0"/>
          <c:showSerName val="0"/>
          <c:showPercent val="0"/>
          <c:showBubbleSize val="0"/>
          <c:separator>, </c:separator>
          <c:extLst>
            <c:ext xmlns:c15="http://schemas.microsoft.com/office/drawing/2012/chart" uri="{CE6537A1-D6FC-4f65-9D91-7224C49458BB}"/>
          </c:extLst>
        </c:dLbl>
      </c:pivotFmt>
      <c:pivotFmt>
        <c:idx val="1067"/>
        <c:spPr>
          <a:solidFill>
            <a:schemeClr val="accent1"/>
          </a:solidFill>
          <a:ln>
            <a:noFill/>
          </a:ln>
          <a:effectLst>
            <a:outerShdw blurRad="317500" algn="ctr" rotWithShape="0">
              <a:prstClr val="black">
                <a:alpha val="25000"/>
              </a:prstClr>
            </a:outerShdw>
          </a:effectLst>
        </c:spPr>
        <c:marker>
          <c:symbol val="none"/>
        </c:marker>
        <c:dLbl>
          <c:idx val="0"/>
          <c:showLegendKey val="0"/>
          <c:showVal val="1"/>
          <c:showCatName val="0"/>
          <c:showSerName val="0"/>
          <c:showPercent val="0"/>
          <c:showBubbleSize val="0"/>
          <c:separator>, </c:separator>
          <c:extLst>
            <c:ext xmlns:c15="http://schemas.microsoft.com/office/drawing/2012/chart" uri="{CE6537A1-D6FC-4f65-9D91-7224C49458BB}"/>
          </c:extLst>
        </c:dLbl>
      </c:pivotFmt>
      <c:pivotFmt>
        <c:idx val="1068"/>
        <c:spPr>
          <a:solidFill>
            <a:schemeClr val="accent1"/>
          </a:solidFill>
          <a:ln>
            <a:noFill/>
          </a:ln>
          <a:effectLst>
            <a:outerShdw blurRad="317500" algn="ctr" rotWithShape="0">
              <a:prstClr val="black">
                <a:alpha val="25000"/>
              </a:prstClr>
            </a:outerShdw>
          </a:effectLst>
        </c:spPr>
        <c:marker>
          <c:symbol val="none"/>
        </c:marker>
        <c:dLbl>
          <c:idx val="0"/>
          <c:showLegendKey val="0"/>
          <c:showVal val="1"/>
          <c:showCatName val="0"/>
          <c:showSerName val="0"/>
          <c:showPercent val="0"/>
          <c:showBubbleSize val="0"/>
          <c:separator>, </c:separator>
          <c:extLst>
            <c:ext xmlns:c15="http://schemas.microsoft.com/office/drawing/2012/chart" uri="{CE6537A1-D6FC-4f65-9D91-7224C49458BB}"/>
          </c:extLst>
        </c:dLbl>
      </c:pivotFmt>
      <c:pivotFmt>
        <c:idx val="1069"/>
        <c:spPr>
          <a:solidFill>
            <a:schemeClr val="accent1"/>
          </a:solidFill>
          <a:ln>
            <a:noFill/>
          </a:ln>
          <a:effectLst>
            <a:outerShdw blurRad="317500" algn="ctr" rotWithShape="0">
              <a:prstClr val="black">
                <a:alpha val="25000"/>
              </a:prstClr>
            </a:outerShdw>
          </a:effectLst>
        </c:spPr>
        <c:marker>
          <c:symbol val="none"/>
        </c:marker>
        <c:dLbl>
          <c:idx val="0"/>
          <c:showLegendKey val="0"/>
          <c:showVal val="1"/>
          <c:showCatName val="0"/>
          <c:showSerName val="0"/>
          <c:showPercent val="0"/>
          <c:showBubbleSize val="0"/>
          <c:separator>, </c:separator>
          <c:extLst>
            <c:ext xmlns:c15="http://schemas.microsoft.com/office/drawing/2012/chart" uri="{CE6537A1-D6FC-4f65-9D91-7224C49458BB}"/>
          </c:extLst>
        </c:dLbl>
      </c:pivotFmt>
      <c:pivotFmt>
        <c:idx val="1070"/>
        <c:spPr>
          <a:solidFill>
            <a:schemeClr val="accent1"/>
          </a:solidFill>
          <a:ln>
            <a:noFill/>
          </a:ln>
          <a:effectLst>
            <a:outerShdw blurRad="317500" algn="ctr" rotWithShape="0">
              <a:prstClr val="black">
                <a:alpha val="25000"/>
              </a:prstClr>
            </a:outerShdw>
          </a:effectLst>
        </c:spPr>
        <c:marker>
          <c:symbol val="none"/>
        </c:marker>
        <c:dLbl>
          <c:idx val="0"/>
          <c:showLegendKey val="0"/>
          <c:showVal val="1"/>
          <c:showCatName val="0"/>
          <c:showSerName val="0"/>
          <c:showPercent val="0"/>
          <c:showBubbleSize val="0"/>
          <c:separator>, </c:separator>
          <c:extLst>
            <c:ext xmlns:c15="http://schemas.microsoft.com/office/drawing/2012/chart" uri="{CE6537A1-D6FC-4f65-9D91-7224C49458BB}"/>
          </c:extLst>
        </c:dLbl>
      </c:pivotFmt>
      <c:pivotFmt>
        <c:idx val="1071"/>
        <c:spPr>
          <a:solidFill>
            <a:schemeClr val="accent1"/>
          </a:solidFill>
          <a:ln>
            <a:noFill/>
          </a:ln>
          <a:effectLst>
            <a:outerShdw blurRad="317500" algn="ctr" rotWithShape="0">
              <a:prstClr val="black">
                <a:alpha val="25000"/>
              </a:prstClr>
            </a:outerShdw>
          </a:effectLst>
        </c:spPr>
        <c:marker>
          <c:symbol val="none"/>
        </c:marker>
        <c:dLbl>
          <c:idx val="0"/>
          <c:showLegendKey val="0"/>
          <c:showVal val="1"/>
          <c:showCatName val="0"/>
          <c:showSerName val="0"/>
          <c:showPercent val="0"/>
          <c:showBubbleSize val="0"/>
          <c:separator>, </c:separator>
          <c:extLst>
            <c:ext xmlns:c15="http://schemas.microsoft.com/office/drawing/2012/chart" uri="{CE6537A1-D6FC-4f65-9D91-7224C49458BB}"/>
          </c:extLst>
        </c:dLbl>
      </c:pivotFmt>
      <c:pivotFmt>
        <c:idx val="1072"/>
        <c:spPr>
          <a:solidFill>
            <a:schemeClr val="accent1"/>
          </a:solidFill>
          <a:ln>
            <a:noFill/>
          </a:ln>
          <a:effectLst>
            <a:outerShdw blurRad="317500" algn="ctr" rotWithShape="0">
              <a:prstClr val="black">
                <a:alpha val="25000"/>
              </a:prstClr>
            </a:outerShdw>
          </a:effectLst>
        </c:spPr>
        <c:marker>
          <c:symbol val="none"/>
        </c:marker>
        <c:dLbl>
          <c:idx val="0"/>
          <c:showLegendKey val="0"/>
          <c:showVal val="1"/>
          <c:showCatName val="0"/>
          <c:showSerName val="0"/>
          <c:showPercent val="0"/>
          <c:showBubbleSize val="0"/>
          <c:separator>, </c:separator>
          <c:extLst>
            <c:ext xmlns:c15="http://schemas.microsoft.com/office/drawing/2012/chart" uri="{CE6537A1-D6FC-4f65-9D91-7224C49458BB}"/>
          </c:extLst>
        </c:dLbl>
      </c:pivotFmt>
      <c:pivotFmt>
        <c:idx val="1073"/>
        <c:spPr>
          <a:solidFill>
            <a:schemeClr val="accent1"/>
          </a:solidFill>
          <a:ln w="25400">
            <a:noFill/>
          </a:ln>
          <a:effectLst>
            <a:outerShdw blurRad="88900" sx="102000" sy="102000" algn="ctr" rotWithShape="0">
              <a:prstClr val="black">
                <a:alpha val="20000"/>
              </a:prstClr>
            </a:outerShdw>
          </a:effectLst>
          <a:scene3d>
            <a:camera prst="orthographicFront"/>
            <a:lightRig rig="threePt" dir="t"/>
          </a:scene3d>
          <a:sp3d prstMaterial="matte"/>
        </c:spPr>
        <c:marker>
          <c:symbol val="none"/>
        </c:marker>
        <c:dLbl>
          <c:idx val="0"/>
          <c:showLegendKey val="0"/>
          <c:showVal val="1"/>
          <c:showCatName val="0"/>
          <c:showSerName val="0"/>
          <c:showPercent val="0"/>
          <c:showBubbleSize val="0"/>
          <c:separator>, </c:separator>
          <c:extLst>
            <c:ext xmlns:c15="http://schemas.microsoft.com/office/drawing/2012/chart" uri="{CE6537A1-D6FC-4f65-9D91-7224C49458BB}"/>
          </c:extLst>
        </c:dLbl>
      </c:pivotFmt>
      <c:pivotFmt>
        <c:idx val="1074"/>
        <c:spPr>
          <a:solidFill>
            <a:schemeClr val="accent1"/>
          </a:solidFill>
          <a:ln>
            <a:noFill/>
          </a:ln>
          <a:effectLst>
            <a:outerShdw blurRad="317500" algn="ctr" rotWithShape="0">
              <a:prstClr val="black">
                <a:alpha val="25000"/>
              </a:prstClr>
            </a:outerShdw>
          </a:effectLst>
        </c:spPr>
        <c:marker>
          <c:symbol val="none"/>
        </c:marker>
        <c:dLbl>
          <c:idx val="0"/>
          <c:showLegendKey val="0"/>
          <c:showVal val="1"/>
          <c:showCatName val="0"/>
          <c:showSerName val="0"/>
          <c:showPercent val="0"/>
          <c:showBubbleSize val="0"/>
          <c:separator>, </c:separator>
          <c:extLst>
            <c:ext xmlns:c15="http://schemas.microsoft.com/office/drawing/2012/chart" uri="{CE6537A1-D6FC-4f65-9D91-7224C49458BB}"/>
          </c:extLst>
        </c:dLbl>
      </c:pivotFmt>
      <c:pivotFmt>
        <c:idx val="1075"/>
        <c:spPr>
          <a:solidFill>
            <a:schemeClr val="accent1"/>
          </a:solidFill>
          <a:ln>
            <a:noFill/>
          </a:ln>
          <a:effectLst>
            <a:outerShdw blurRad="317500" algn="ctr" rotWithShape="0">
              <a:prstClr val="black">
                <a:alpha val="25000"/>
              </a:prstClr>
            </a:outerShdw>
          </a:effectLst>
        </c:spPr>
        <c:marker>
          <c:symbol val="none"/>
        </c:marker>
        <c:dLbl>
          <c:idx val="0"/>
          <c:showLegendKey val="0"/>
          <c:showVal val="1"/>
          <c:showCatName val="0"/>
          <c:showSerName val="0"/>
          <c:showPercent val="0"/>
          <c:showBubbleSize val="0"/>
          <c:separator>, </c:separator>
          <c:extLst>
            <c:ext xmlns:c15="http://schemas.microsoft.com/office/drawing/2012/chart" uri="{CE6537A1-D6FC-4f65-9D91-7224C49458BB}"/>
          </c:extLst>
        </c:dLbl>
      </c:pivotFmt>
      <c:pivotFmt>
        <c:idx val="1076"/>
        <c:spPr>
          <a:solidFill>
            <a:schemeClr val="accent1"/>
          </a:solidFill>
          <a:ln w="25400">
            <a:noFill/>
          </a:ln>
          <a:effectLst>
            <a:outerShdw blurRad="88900" sx="102000" sy="102000" algn="ctr" rotWithShape="0">
              <a:prstClr val="black">
                <a:alpha val="20000"/>
              </a:prstClr>
            </a:outerShdw>
          </a:effectLst>
          <a:scene3d>
            <a:camera prst="orthographicFront"/>
            <a:lightRig rig="threePt" dir="t"/>
          </a:scene3d>
          <a:sp3d prstMaterial="matte"/>
        </c:spPr>
        <c:marker>
          <c:symbol val="none"/>
        </c:marker>
        <c:dLbl>
          <c:idx val="0"/>
          <c:showLegendKey val="0"/>
          <c:showVal val="1"/>
          <c:showCatName val="0"/>
          <c:showSerName val="0"/>
          <c:showPercent val="0"/>
          <c:showBubbleSize val="0"/>
          <c:separator>, </c:separator>
          <c:extLst>
            <c:ext xmlns:c15="http://schemas.microsoft.com/office/drawing/2012/chart" uri="{CE6537A1-D6FC-4f65-9D91-7224C49458BB}"/>
          </c:extLst>
        </c:dLbl>
      </c:pivotFmt>
      <c:pivotFmt>
        <c:idx val="1077"/>
        <c:spPr>
          <a:solidFill>
            <a:schemeClr val="accent1"/>
          </a:solidFill>
          <a:ln w="25400">
            <a:noFill/>
          </a:ln>
          <a:effectLst>
            <a:outerShdw blurRad="88900" sx="102000" sy="102000" algn="ctr" rotWithShape="0">
              <a:prstClr val="black">
                <a:alpha val="20000"/>
              </a:prstClr>
            </a:outerShdw>
          </a:effectLst>
          <a:scene3d>
            <a:camera prst="orthographicFront"/>
            <a:lightRig rig="threePt" dir="t"/>
          </a:scene3d>
          <a:sp3d prstMaterial="matte"/>
        </c:spPr>
        <c:marker>
          <c:symbol val="none"/>
        </c:marker>
        <c:dLbl>
          <c:idx val="0"/>
          <c:showLegendKey val="0"/>
          <c:showVal val="1"/>
          <c:showCatName val="0"/>
          <c:showSerName val="0"/>
          <c:showPercent val="0"/>
          <c:showBubbleSize val="0"/>
          <c:separator>, </c:separator>
          <c:extLst>
            <c:ext xmlns:c15="http://schemas.microsoft.com/office/drawing/2012/chart" uri="{CE6537A1-D6FC-4f65-9D91-7224C49458BB}"/>
          </c:extLst>
        </c:dLbl>
      </c:pivotFmt>
      <c:pivotFmt>
        <c:idx val="1078"/>
        <c:spPr>
          <a:solidFill>
            <a:schemeClr val="accent1"/>
          </a:solidFill>
          <a:ln w="25400">
            <a:noFill/>
          </a:ln>
          <a:effectLst>
            <a:outerShdw blurRad="88900" sx="102000" sy="102000" algn="ctr" rotWithShape="0">
              <a:prstClr val="black">
                <a:alpha val="20000"/>
              </a:prstClr>
            </a:outerShdw>
          </a:effectLst>
          <a:scene3d>
            <a:camera prst="orthographicFront"/>
            <a:lightRig rig="threePt" dir="t"/>
          </a:scene3d>
          <a:sp3d prstMaterial="matte"/>
        </c:spPr>
        <c:marker>
          <c:symbol val="none"/>
        </c:marker>
        <c:dLbl>
          <c:idx val="0"/>
          <c:showLegendKey val="0"/>
          <c:showVal val="1"/>
          <c:showCatName val="0"/>
          <c:showSerName val="0"/>
          <c:showPercent val="0"/>
          <c:showBubbleSize val="0"/>
          <c:separator>, </c:separator>
          <c:extLst>
            <c:ext xmlns:c15="http://schemas.microsoft.com/office/drawing/2012/chart" uri="{CE6537A1-D6FC-4f65-9D91-7224C49458BB}"/>
          </c:extLst>
        </c:dLbl>
      </c:pivotFmt>
      <c:pivotFmt>
        <c:idx val="1079"/>
        <c:spPr>
          <a:solidFill>
            <a:schemeClr val="accent1"/>
          </a:solidFill>
          <a:ln w="25400">
            <a:noFill/>
          </a:ln>
          <a:effectLst>
            <a:outerShdw blurRad="88900" sx="102000" sy="102000" algn="ctr" rotWithShape="0">
              <a:prstClr val="black">
                <a:alpha val="20000"/>
              </a:prstClr>
            </a:outerShdw>
          </a:effectLst>
          <a:scene3d>
            <a:camera prst="orthographicFront"/>
            <a:lightRig rig="threePt" dir="t"/>
          </a:scene3d>
          <a:sp3d prstMaterial="matte"/>
        </c:spPr>
        <c:marker>
          <c:symbol val="none"/>
        </c:marker>
        <c:dLbl>
          <c:idx val="0"/>
          <c:showLegendKey val="0"/>
          <c:showVal val="1"/>
          <c:showCatName val="0"/>
          <c:showSerName val="0"/>
          <c:showPercent val="0"/>
          <c:showBubbleSize val="0"/>
          <c:separator>, </c:separator>
          <c:extLst>
            <c:ext xmlns:c15="http://schemas.microsoft.com/office/drawing/2012/chart" uri="{CE6537A1-D6FC-4f65-9D91-7224C49458BB}"/>
          </c:extLst>
        </c:dLbl>
      </c:pivotFmt>
      <c:pivotFmt>
        <c:idx val="1080"/>
        <c:spPr>
          <a:solidFill>
            <a:schemeClr val="accent1"/>
          </a:solidFill>
          <a:ln w="25400">
            <a:noFill/>
          </a:ln>
          <a:effectLst>
            <a:outerShdw blurRad="88900" sx="102000" sy="102000" algn="ctr" rotWithShape="0">
              <a:prstClr val="black">
                <a:alpha val="20000"/>
              </a:prstClr>
            </a:outerShdw>
          </a:effectLst>
          <a:scene3d>
            <a:camera prst="orthographicFront"/>
            <a:lightRig rig="threePt" dir="t"/>
          </a:scene3d>
          <a:sp3d prstMaterial="matte"/>
        </c:spPr>
        <c:marker>
          <c:symbol val="none"/>
        </c:marker>
        <c:dLbl>
          <c:idx val="0"/>
          <c:showLegendKey val="0"/>
          <c:showVal val="1"/>
          <c:showCatName val="0"/>
          <c:showSerName val="0"/>
          <c:showPercent val="0"/>
          <c:showBubbleSize val="0"/>
          <c:separator>, </c:separator>
          <c:extLst>
            <c:ext xmlns:c15="http://schemas.microsoft.com/office/drawing/2012/chart" uri="{CE6537A1-D6FC-4f65-9D91-7224C49458BB}"/>
          </c:extLst>
        </c:dLbl>
      </c:pivotFmt>
      <c:pivotFmt>
        <c:idx val="1081"/>
        <c:spPr>
          <a:solidFill>
            <a:schemeClr val="accent1"/>
          </a:solidFill>
          <a:ln w="25400">
            <a:noFill/>
          </a:ln>
          <a:effectLst>
            <a:outerShdw blurRad="88900" sx="102000" sy="102000" algn="ctr" rotWithShape="0">
              <a:prstClr val="black">
                <a:alpha val="20000"/>
              </a:prstClr>
            </a:outerShdw>
          </a:effectLst>
          <a:scene3d>
            <a:camera prst="orthographicFront"/>
            <a:lightRig rig="threePt" dir="t"/>
          </a:scene3d>
          <a:sp3d prstMaterial="matte"/>
        </c:spPr>
        <c:marker>
          <c:symbol val="none"/>
        </c:marker>
        <c:dLbl>
          <c:idx val="0"/>
          <c:showLegendKey val="0"/>
          <c:showVal val="1"/>
          <c:showCatName val="0"/>
          <c:showSerName val="0"/>
          <c:showPercent val="0"/>
          <c:showBubbleSize val="0"/>
          <c:separator>, </c:separator>
          <c:extLst>
            <c:ext xmlns:c15="http://schemas.microsoft.com/office/drawing/2012/chart" uri="{CE6537A1-D6FC-4f65-9D91-7224C49458BB}"/>
          </c:extLst>
        </c:dLbl>
      </c:pivotFmt>
      <c:pivotFmt>
        <c:idx val="1082"/>
        <c:spPr>
          <a:solidFill>
            <a:schemeClr val="accent1"/>
          </a:solidFill>
          <a:ln w="25400">
            <a:noFill/>
          </a:ln>
          <a:effectLst>
            <a:outerShdw blurRad="88900" sx="102000" sy="102000" algn="ctr" rotWithShape="0">
              <a:prstClr val="black">
                <a:alpha val="20000"/>
              </a:prstClr>
            </a:outerShdw>
          </a:effectLst>
          <a:scene3d>
            <a:camera prst="orthographicFront"/>
            <a:lightRig rig="threePt" dir="t"/>
          </a:scene3d>
          <a:sp3d prstMaterial="matte"/>
        </c:spPr>
        <c:marker>
          <c:symbol val="none"/>
        </c:marker>
        <c:dLbl>
          <c:idx val="0"/>
          <c:showLegendKey val="0"/>
          <c:showVal val="1"/>
          <c:showCatName val="0"/>
          <c:showSerName val="0"/>
          <c:showPercent val="0"/>
          <c:showBubbleSize val="0"/>
          <c:separator>, </c:separator>
          <c:extLst>
            <c:ext xmlns:c15="http://schemas.microsoft.com/office/drawing/2012/chart" uri="{CE6537A1-D6FC-4f65-9D91-7224C49458BB}"/>
          </c:extLst>
        </c:dLbl>
      </c:pivotFmt>
      <c:pivotFmt>
        <c:idx val="1083"/>
        <c:spPr>
          <a:solidFill>
            <a:schemeClr val="accent1"/>
          </a:solidFill>
          <a:ln w="25400">
            <a:noFill/>
          </a:ln>
          <a:effectLst>
            <a:outerShdw blurRad="88900" sx="102000" sy="102000" algn="ctr" rotWithShape="0">
              <a:prstClr val="black">
                <a:alpha val="20000"/>
              </a:prstClr>
            </a:outerShdw>
          </a:effectLst>
          <a:scene3d>
            <a:camera prst="orthographicFront"/>
            <a:lightRig rig="threePt" dir="t"/>
          </a:scene3d>
          <a:sp3d prstMaterial="matte"/>
        </c:spPr>
        <c:marker>
          <c:symbol val="none"/>
        </c:marker>
        <c:dLbl>
          <c:idx val="0"/>
          <c:showLegendKey val="0"/>
          <c:showVal val="1"/>
          <c:showCatName val="0"/>
          <c:showSerName val="0"/>
          <c:showPercent val="0"/>
          <c:showBubbleSize val="0"/>
          <c:separator>, </c:separator>
          <c:extLst>
            <c:ext xmlns:c15="http://schemas.microsoft.com/office/drawing/2012/chart" uri="{CE6537A1-D6FC-4f65-9D91-7224C49458BB}"/>
          </c:extLst>
        </c:dLbl>
      </c:pivotFmt>
      <c:pivotFmt>
        <c:idx val="1084"/>
        <c:spPr>
          <a:solidFill>
            <a:schemeClr val="accent1"/>
          </a:solidFill>
          <a:ln w="25400">
            <a:noFill/>
          </a:ln>
          <a:effectLst>
            <a:outerShdw blurRad="88900" sx="102000" sy="102000" algn="ctr" rotWithShape="0">
              <a:prstClr val="black">
                <a:alpha val="20000"/>
              </a:prstClr>
            </a:outerShdw>
          </a:effectLst>
          <a:scene3d>
            <a:camera prst="orthographicFront"/>
            <a:lightRig rig="threePt" dir="t"/>
          </a:scene3d>
          <a:sp3d prstMaterial="matte"/>
        </c:spPr>
        <c:marker>
          <c:symbol val="none"/>
        </c:marker>
        <c:dLbl>
          <c:idx val="0"/>
          <c:showLegendKey val="0"/>
          <c:showVal val="1"/>
          <c:showCatName val="0"/>
          <c:showSerName val="0"/>
          <c:showPercent val="0"/>
          <c:showBubbleSize val="0"/>
          <c:separator>, </c:separator>
          <c:extLst>
            <c:ext xmlns:c15="http://schemas.microsoft.com/office/drawing/2012/chart" uri="{CE6537A1-D6FC-4f65-9D91-7224C49458BB}"/>
          </c:extLst>
        </c:dLbl>
      </c:pivotFmt>
      <c:pivotFmt>
        <c:idx val="1085"/>
        <c:spPr>
          <a:solidFill>
            <a:schemeClr val="accent1"/>
          </a:solidFill>
          <a:ln w="25400">
            <a:noFill/>
          </a:ln>
          <a:effectLst>
            <a:outerShdw blurRad="88900" sx="102000" sy="102000" algn="ctr" rotWithShape="0">
              <a:prstClr val="black">
                <a:alpha val="20000"/>
              </a:prstClr>
            </a:outerShdw>
          </a:effectLst>
          <a:scene3d>
            <a:camera prst="orthographicFront"/>
            <a:lightRig rig="threePt" dir="t"/>
          </a:scene3d>
          <a:sp3d prstMaterial="matte"/>
        </c:spPr>
        <c:marker>
          <c:symbol val="none"/>
        </c:marker>
        <c:dLbl>
          <c:idx val="0"/>
          <c:showLegendKey val="0"/>
          <c:showVal val="1"/>
          <c:showCatName val="0"/>
          <c:showSerName val="0"/>
          <c:showPercent val="0"/>
          <c:showBubbleSize val="0"/>
          <c:separator>, </c:separator>
          <c:extLst>
            <c:ext xmlns:c15="http://schemas.microsoft.com/office/drawing/2012/chart" uri="{CE6537A1-D6FC-4f65-9D91-7224C49458BB}"/>
          </c:extLst>
        </c:dLbl>
      </c:pivotFmt>
      <c:pivotFmt>
        <c:idx val="1086"/>
        <c:spPr>
          <a:solidFill>
            <a:schemeClr val="accent1"/>
          </a:solidFill>
          <a:ln w="25400">
            <a:noFill/>
          </a:ln>
          <a:effectLst>
            <a:outerShdw blurRad="88900" sx="102000" sy="102000" algn="ctr" rotWithShape="0">
              <a:prstClr val="black">
                <a:alpha val="20000"/>
              </a:prstClr>
            </a:outerShdw>
          </a:effectLst>
          <a:scene3d>
            <a:camera prst="orthographicFront"/>
            <a:lightRig rig="threePt" dir="t"/>
          </a:scene3d>
          <a:sp3d prstMaterial="matte"/>
        </c:spPr>
        <c:marker>
          <c:symbol val="none"/>
        </c:marker>
        <c:dLbl>
          <c:idx val="0"/>
          <c:showLegendKey val="0"/>
          <c:showVal val="1"/>
          <c:showCatName val="0"/>
          <c:showSerName val="0"/>
          <c:showPercent val="0"/>
          <c:showBubbleSize val="0"/>
          <c:separator>, </c:separator>
          <c:extLst>
            <c:ext xmlns:c15="http://schemas.microsoft.com/office/drawing/2012/chart" uri="{CE6537A1-D6FC-4f65-9D91-7224C49458BB}"/>
          </c:extLst>
        </c:dLbl>
      </c:pivotFmt>
      <c:pivotFmt>
        <c:idx val="1087"/>
        <c:spPr>
          <a:solidFill>
            <a:schemeClr val="accent1"/>
          </a:solidFill>
          <a:ln w="25400">
            <a:noFill/>
          </a:ln>
          <a:effectLst>
            <a:outerShdw blurRad="88900" sx="102000" sy="102000" algn="ctr" rotWithShape="0">
              <a:prstClr val="black">
                <a:alpha val="20000"/>
              </a:prstClr>
            </a:outerShdw>
          </a:effectLst>
          <a:scene3d>
            <a:camera prst="orthographicFront"/>
            <a:lightRig rig="threePt" dir="t"/>
          </a:scene3d>
          <a:sp3d prstMaterial="matte"/>
        </c:spPr>
        <c:marker>
          <c:symbol val="none"/>
        </c:marker>
        <c:dLbl>
          <c:idx val="0"/>
          <c:showLegendKey val="0"/>
          <c:showVal val="1"/>
          <c:showCatName val="0"/>
          <c:showSerName val="0"/>
          <c:showPercent val="0"/>
          <c:showBubbleSize val="0"/>
          <c:separator>, </c:separator>
          <c:extLst>
            <c:ext xmlns:c15="http://schemas.microsoft.com/office/drawing/2012/chart" uri="{CE6537A1-D6FC-4f65-9D91-7224C49458BB}"/>
          </c:extLst>
        </c:dLbl>
      </c:pivotFmt>
      <c:pivotFmt>
        <c:idx val="1088"/>
        <c:spPr>
          <a:solidFill>
            <a:schemeClr val="accent1"/>
          </a:solidFill>
          <a:ln w="25400">
            <a:noFill/>
          </a:ln>
          <a:effectLst>
            <a:outerShdw blurRad="88900" sx="102000" sy="102000" algn="ctr" rotWithShape="0">
              <a:prstClr val="black">
                <a:alpha val="20000"/>
              </a:prstClr>
            </a:outerShdw>
          </a:effectLst>
          <a:scene3d>
            <a:camera prst="orthographicFront"/>
            <a:lightRig rig="threePt" dir="t"/>
          </a:scene3d>
          <a:sp3d prstMaterial="matte"/>
        </c:spPr>
        <c:marker>
          <c:symbol val="none"/>
        </c:marker>
        <c:dLbl>
          <c:idx val="0"/>
          <c:showLegendKey val="0"/>
          <c:showVal val="1"/>
          <c:showCatName val="0"/>
          <c:showSerName val="0"/>
          <c:showPercent val="0"/>
          <c:showBubbleSize val="0"/>
          <c:separator>, </c:separator>
          <c:extLst>
            <c:ext xmlns:c15="http://schemas.microsoft.com/office/drawing/2012/chart" uri="{CE6537A1-D6FC-4f65-9D91-7224C49458BB}"/>
          </c:extLst>
        </c:dLbl>
      </c:pivotFmt>
      <c:pivotFmt>
        <c:idx val="1089"/>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marker>
          <c:symbol val="none"/>
        </c:marker>
        <c:dLbl>
          <c:idx val="0"/>
          <c:showLegendKey val="0"/>
          <c:showVal val="1"/>
          <c:showCatName val="0"/>
          <c:showSerName val="0"/>
          <c:showPercent val="0"/>
          <c:showBubbleSize val="0"/>
          <c:separator>, </c:separator>
          <c:extLst>
            <c:ext xmlns:c15="http://schemas.microsoft.com/office/drawing/2012/chart" uri="{CE6537A1-D6FC-4f65-9D91-7224C49458BB}"/>
          </c:extLst>
        </c:dLbl>
      </c:pivotFmt>
      <c:pivotFmt>
        <c:idx val="1090"/>
        <c:spPr>
          <a:solidFill>
            <a:schemeClr val="accent1"/>
          </a:solidFill>
          <a:ln w="25400">
            <a:noFill/>
          </a:ln>
          <a:effectLst>
            <a:outerShdw blurRad="88900" sx="102000" sy="102000" algn="ctr" rotWithShape="0">
              <a:prstClr val="black">
                <a:alpha val="20000"/>
              </a:prstClr>
            </a:outerShdw>
          </a:effectLst>
          <a:scene3d>
            <a:camera prst="orthographicFront"/>
            <a:lightRig rig="threePt" dir="t"/>
          </a:scene3d>
          <a:sp3d prstMaterial="matte"/>
        </c:spPr>
        <c:marker>
          <c:symbol val="none"/>
        </c:marker>
        <c:dLbl>
          <c:idx val="0"/>
          <c:showLegendKey val="0"/>
          <c:showVal val="1"/>
          <c:showCatName val="0"/>
          <c:showSerName val="0"/>
          <c:showPercent val="0"/>
          <c:showBubbleSize val="0"/>
          <c:separator>, </c:separator>
          <c:extLst>
            <c:ext xmlns:c15="http://schemas.microsoft.com/office/drawing/2012/chart" uri="{CE6537A1-D6FC-4f65-9D91-7224C49458BB}"/>
          </c:extLst>
        </c:dLbl>
      </c:pivotFmt>
      <c:pivotFmt>
        <c:idx val="1091"/>
        <c:spPr>
          <a:solidFill>
            <a:schemeClr val="accent1"/>
          </a:solidFill>
          <a:ln w="25400">
            <a:noFill/>
          </a:ln>
          <a:effectLst>
            <a:outerShdw blurRad="88900" sx="102000" sy="102000" algn="ctr" rotWithShape="0">
              <a:prstClr val="black">
                <a:alpha val="20000"/>
              </a:prstClr>
            </a:outerShdw>
          </a:effectLst>
          <a:scene3d>
            <a:camera prst="orthographicFront"/>
            <a:lightRig rig="threePt" dir="t"/>
          </a:scene3d>
          <a:sp3d prstMaterial="matte"/>
        </c:spPr>
        <c:marker>
          <c:symbol val="none"/>
        </c:marker>
        <c:dLbl>
          <c:idx val="0"/>
          <c:showLegendKey val="0"/>
          <c:showVal val="1"/>
          <c:showCatName val="0"/>
          <c:showSerName val="0"/>
          <c:showPercent val="0"/>
          <c:showBubbleSize val="0"/>
          <c:separator>, </c:separator>
          <c:extLst>
            <c:ext xmlns:c15="http://schemas.microsoft.com/office/drawing/2012/chart" uri="{CE6537A1-D6FC-4f65-9D91-7224C49458BB}"/>
          </c:extLst>
        </c:dLbl>
      </c:pivotFmt>
      <c:pivotFmt>
        <c:idx val="1092"/>
        <c:spPr>
          <a:solidFill>
            <a:schemeClr val="accent1"/>
          </a:solidFill>
          <a:ln w="25400">
            <a:noFill/>
          </a:ln>
          <a:effectLst>
            <a:outerShdw blurRad="88900" sx="102000" sy="102000" algn="ctr" rotWithShape="0">
              <a:prstClr val="black">
                <a:alpha val="20000"/>
              </a:prstClr>
            </a:outerShdw>
          </a:effectLst>
          <a:scene3d>
            <a:camera prst="orthographicFront"/>
            <a:lightRig rig="threePt" dir="t"/>
          </a:scene3d>
          <a:sp3d prstMaterial="matte"/>
        </c:spPr>
        <c:marker>
          <c:symbol val="none"/>
        </c:marker>
        <c:dLbl>
          <c:idx val="0"/>
          <c:showLegendKey val="0"/>
          <c:showVal val="1"/>
          <c:showCatName val="0"/>
          <c:showSerName val="0"/>
          <c:showPercent val="0"/>
          <c:showBubbleSize val="0"/>
          <c:separator>, </c:separator>
          <c:extLst>
            <c:ext xmlns:c15="http://schemas.microsoft.com/office/drawing/2012/chart" uri="{CE6537A1-D6FC-4f65-9D91-7224C49458BB}"/>
          </c:extLst>
        </c:dLbl>
      </c:pivotFmt>
      <c:pivotFmt>
        <c:idx val="1093"/>
        <c:spPr>
          <a:solidFill>
            <a:schemeClr val="accent1"/>
          </a:solidFill>
          <a:ln w="25400">
            <a:noFill/>
          </a:ln>
          <a:effectLst>
            <a:outerShdw blurRad="88900" sx="102000" sy="102000" algn="ctr" rotWithShape="0">
              <a:prstClr val="black">
                <a:alpha val="20000"/>
              </a:prstClr>
            </a:outerShdw>
          </a:effectLst>
          <a:scene3d>
            <a:camera prst="orthographicFront"/>
            <a:lightRig rig="threePt" dir="t"/>
          </a:scene3d>
          <a:sp3d prstMaterial="matte"/>
        </c:spPr>
        <c:marker>
          <c:symbol val="none"/>
        </c:marker>
        <c:dLbl>
          <c:idx val="0"/>
          <c:showLegendKey val="0"/>
          <c:showVal val="1"/>
          <c:showCatName val="0"/>
          <c:showSerName val="0"/>
          <c:showPercent val="0"/>
          <c:showBubbleSize val="0"/>
          <c:separator>, </c:separator>
          <c:extLst>
            <c:ext xmlns:c15="http://schemas.microsoft.com/office/drawing/2012/chart" uri="{CE6537A1-D6FC-4f65-9D91-7224C49458BB}"/>
          </c:extLst>
        </c:dLbl>
      </c:pivotFmt>
      <c:pivotFmt>
        <c:idx val="1094"/>
        <c:spPr>
          <a:solidFill>
            <a:schemeClr val="accent1"/>
          </a:solidFill>
          <a:ln w="25400">
            <a:noFill/>
          </a:ln>
          <a:effectLst>
            <a:outerShdw blurRad="88900" sx="102000" sy="102000" algn="ctr" rotWithShape="0">
              <a:prstClr val="black">
                <a:alpha val="20000"/>
              </a:prstClr>
            </a:outerShdw>
          </a:effectLst>
          <a:scene3d>
            <a:camera prst="orthographicFront"/>
            <a:lightRig rig="threePt" dir="t"/>
          </a:scene3d>
          <a:sp3d prstMaterial="matte"/>
        </c:spPr>
        <c:marker>
          <c:symbol val="none"/>
        </c:marker>
        <c:dLbl>
          <c:idx val="0"/>
          <c:showLegendKey val="0"/>
          <c:showVal val="1"/>
          <c:showCatName val="0"/>
          <c:showSerName val="0"/>
          <c:showPercent val="0"/>
          <c:showBubbleSize val="0"/>
          <c:separator>, </c:separator>
          <c:extLst>
            <c:ext xmlns:c15="http://schemas.microsoft.com/office/drawing/2012/chart" uri="{CE6537A1-D6FC-4f65-9D91-7224C49458BB}"/>
          </c:extLst>
        </c:dLbl>
      </c:pivotFmt>
      <c:pivotFmt>
        <c:idx val="1095"/>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marker>
          <c:symbol val="none"/>
        </c:marker>
        <c:dLbl>
          <c:idx val="0"/>
          <c:showLegendKey val="0"/>
          <c:showVal val="1"/>
          <c:showCatName val="0"/>
          <c:showSerName val="0"/>
          <c:showPercent val="0"/>
          <c:showBubbleSize val="0"/>
          <c:separator>, </c:separator>
          <c:extLst>
            <c:ext xmlns:c15="http://schemas.microsoft.com/office/drawing/2012/chart" uri="{CE6537A1-D6FC-4f65-9D91-7224C49458BB}"/>
          </c:extLst>
        </c:dLbl>
      </c:pivotFmt>
      <c:pivotFmt>
        <c:idx val="1096"/>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marker>
          <c:symbol val="none"/>
        </c:marker>
        <c:dLbl>
          <c:idx val="0"/>
          <c:showLegendKey val="0"/>
          <c:showVal val="1"/>
          <c:showCatName val="0"/>
          <c:showSerName val="0"/>
          <c:showPercent val="0"/>
          <c:showBubbleSize val="0"/>
          <c:separator>, </c:separator>
          <c:extLst>
            <c:ext xmlns:c15="http://schemas.microsoft.com/office/drawing/2012/chart" uri="{CE6537A1-D6FC-4f65-9D91-7224C49458BB}"/>
          </c:extLst>
        </c:dLbl>
      </c:pivotFmt>
      <c:pivotFmt>
        <c:idx val="1097"/>
        <c:spPr>
          <a:solidFill>
            <a:schemeClr val="accent1"/>
          </a:solidFill>
          <a:ln w="25400">
            <a:noFill/>
          </a:ln>
          <a:effectLst>
            <a:outerShdw blurRad="88900" sx="102000" sy="102000" algn="ctr" rotWithShape="0">
              <a:prstClr val="black">
                <a:alpha val="20000"/>
              </a:prstClr>
            </a:outerShdw>
          </a:effectLst>
          <a:scene3d>
            <a:camera prst="orthographicFront"/>
            <a:lightRig rig="threePt" dir="t"/>
          </a:scene3d>
          <a:sp3d prstMaterial="matte"/>
        </c:spPr>
        <c:marker>
          <c:symbol val="none"/>
        </c:marker>
        <c:dLbl>
          <c:idx val="0"/>
          <c:showLegendKey val="0"/>
          <c:showVal val="1"/>
          <c:showCatName val="0"/>
          <c:showSerName val="0"/>
          <c:showPercent val="0"/>
          <c:showBubbleSize val="0"/>
          <c:separator>, </c:separator>
          <c:extLst>
            <c:ext xmlns:c15="http://schemas.microsoft.com/office/drawing/2012/chart" uri="{CE6537A1-D6FC-4f65-9D91-7224C49458BB}"/>
          </c:extLst>
        </c:dLbl>
      </c:pivotFmt>
      <c:pivotFmt>
        <c:idx val="1098"/>
        <c:spPr>
          <a:solidFill>
            <a:schemeClr val="accent1"/>
          </a:solidFill>
          <a:ln w="25400">
            <a:noFill/>
          </a:ln>
          <a:effectLst>
            <a:outerShdw blurRad="88900" sx="102000" sy="102000" algn="ctr" rotWithShape="0">
              <a:prstClr val="black">
                <a:alpha val="20000"/>
              </a:prstClr>
            </a:outerShdw>
          </a:effectLst>
          <a:scene3d>
            <a:camera prst="orthographicFront"/>
            <a:lightRig rig="threePt" dir="t"/>
          </a:scene3d>
          <a:sp3d prstMaterial="matte"/>
        </c:spPr>
        <c:marker>
          <c:symbol val="none"/>
        </c:marker>
        <c:dLbl>
          <c:idx val="0"/>
          <c:showLegendKey val="0"/>
          <c:showVal val="1"/>
          <c:showCatName val="0"/>
          <c:showSerName val="0"/>
          <c:showPercent val="0"/>
          <c:showBubbleSize val="0"/>
          <c:separator>, </c:separator>
          <c:extLst>
            <c:ext xmlns:c15="http://schemas.microsoft.com/office/drawing/2012/chart" uri="{CE6537A1-D6FC-4f65-9D91-7224C49458BB}"/>
          </c:extLst>
        </c:dLbl>
      </c:pivotFmt>
      <c:pivotFmt>
        <c:idx val="1099"/>
        <c:spPr>
          <a:solidFill>
            <a:schemeClr val="accent1"/>
          </a:solidFill>
          <a:ln w="25400">
            <a:noFill/>
          </a:ln>
          <a:effectLst>
            <a:outerShdw blurRad="88900" sx="102000" sy="102000" algn="ctr" rotWithShape="0">
              <a:prstClr val="black">
                <a:alpha val="20000"/>
              </a:prstClr>
            </a:outerShdw>
          </a:effectLst>
          <a:scene3d>
            <a:camera prst="orthographicFront"/>
            <a:lightRig rig="threePt" dir="t"/>
          </a:scene3d>
          <a:sp3d prstMaterial="matte"/>
        </c:spPr>
        <c:marker>
          <c:symbol val="none"/>
        </c:marker>
        <c:dLbl>
          <c:idx val="0"/>
          <c:showLegendKey val="0"/>
          <c:showVal val="1"/>
          <c:showCatName val="0"/>
          <c:showSerName val="0"/>
          <c:showPercent val="0"/>
          <c:showBubbleSize val="0"/>
          <c:separator>, </c:separator>
          <c:extLst>
            <c:ext xmlns:c15="http://schemas.microsoft.com/office/drawing/2012/chart" uri="{CE6537A1-D6FC-4f65-9D91-7224C49458BB}"/>
          </c:extLst>
        </c:dLbl>
      </c:pivotFmt>
      <c:pivotFmt>
        <c:idx val="1100"/>
        <c:spPr>
          <a:solidFill>
            <a:schemeClr val="accent1"/>
          </a:solidFill>
          <a:ln w="25400">
            <a:noFill/>
          </a:ln>
          <a:effectLst>
            <a:outerShdw blurRad="88900" sx="102000" sy="102000" algn="ctr" rotWithShape="0">
              <a:prstClr val="black">
                <a:alpha val="20000"/>
              </a:prstClr>
            </a:outerShdw>
          </a:effectLst>
          <a:scene3d>
            <a:camera prst="orthographicFront"/>
            <a:lightRig rig="threePt" dir="t"/>
          </a:scene3d>
          <a:sp3d prstMaterial="matte"/>
        </c:spPr>
        <c:marker>
          <c:symbol val="none"/>
        </c:marker>
        <c:dLbl>
          <c:idx val="0"/>
          <c:showLegendKey val="0"/>
          <c:showVal val="1"/>
          <c:showCatName val="0"/>
          <c:showSerName val="0"/>
          <c:showPercent val="0"/>
          <c:showBubbleSize val="0"/>
          <c:separator>, </c:separator>
          <c:extLst>
            <c:ext xmlns:c15="http://schemas.microsoft.com/office/drawing/2012/chart" uri="{CE6537A1-D6FC-4f65-9D91-7224C49458BB}"/>
          </c:extLst>
        </c:dLbl>
      </c:pivotFmt>
      <c:pivotFmt>
        <c:idx val="1101"/>
        <c:spPr>
          <a:solidFill>
            <a:schemeClr val="accent1"/>
          </a:solidFill>
          <a:ln w="25400">
            <a:noFill/>
          </a:ln>
          <a:effectLst>
            <a:outerShdw blurRad="88900" sx="102000" sy="102000" algn="ctr" rotWithShape="0">
              <a:prstClr val="black">
                <a:alpha val="20000"/>
              </a:prstClr>
            </a:outerShdw>
          </a:effectLst>
          <a:scene3d>
            <a:camera prst="orthographicFront"/>
            <a:lightRig rig="threePt" dir="t"/>
          </a:scene3d>
          <a:sp3d prstMaterial="matte"/>
        </c:spPr>
        <c:marker>
          <c:symbol val="none"/>
        </c:marker>
        <c:dLbl>
          <c:idx val="0"/>
          <c:showLegendKey val="0"/>
          <c:showVal val="1"/>
          <c:showCatName val="0"/>
          <c:showSerName val="0"/>
          <c:showPercent val="0"/>
          <c:showBubbleSize val="0"/>
          <c:separator>, </c:separator>
          <c:extLst>
            <c:ext xmlns:c15="http://schemas.microsoft.com/office/drawing/2012/chart" uri="{CE6537A1-D6FC-4f65-9D91-7224C49458BB}"/>
          </c:extLst>
        </c:dLbl>
      </c:pivotFmt>
      <c:pivotFmt>
        <c:idx val="1102"/>
        <c:spPr>
          <a:solidFill>
            <a:schemeClr val="accent1"/>
          </a:solidFill>
          <a:ln w="25400">
            <a:noFill/>
          </a:ln>
          <a:effectLst>
            <a:outerShdw blurRad="88900" sx="102000" sy="102000" algn="ctr" rotWithShape="0">
              <a:prstClr val="black">
                <a:alpha val="20000"/>
              </a:prstClr>
            </a:outerShdw>
          </a:effectLst>
          <a:scene3d>
            <a:camera prst="orthographicFront"/>
            <a:lightRig rig="threePt" dir="t"/>
          </a:scene3d>
          <a:sp3d prstMaterial="matte"/>
        </c:spPr>
        <c:marker>
          <c:symbol val="none"/>
        </c:marker>
        <c:dLbl>
          <c:idx val="0"/>
          <c:showLegendKey val="0"/>
          <c:showVal val="1"/>
          <c:showCatName val="0"/>
          <c:showSerName val="0"/>
          <c:showPercent val="0"/>
          <c:showBubbleSize val="0"/>
          <c:separator>, </c:separator>
          <c:extLst>
            <c:ext xmlns:c15="http://schemas.microsoft.com/office/drawing/2012/chart" uri="{CE6537A1-D6FC-4f65-9D91-7224C49458BB}"/>
          </c:extLst>
        </c:dLbl>
      </c:pivotFmt>
      <c:pivotFmt>
        <c:idx val="1103"/>
        <c:spPr>
          <a:solidFill>
            <a:schemeClr val="accent1"/>
          </a:solidFill>
          <a:ln w="25400">
            <a:noFill/>
          </a:ln>
          <a:effectLst>
            <a:outerShdw blurRad="88900" sx="102000" sy="102000" algn="ctr" rotWithShape="0">
              <a:prstClr val="black">
                <a:alpha val="20000"/>
              </a:prstClr>
            </a:outerShdw>
          </a:effectLst>
          <a:scene3d>
            <a:camera prst="orthographicFront"/>
            <a:lightRig rig="threePt" dir="t"/>
          </a:scene3d>
          <a:sp3d prstMaterial="matte"/>
        </c:spPr>
        <c:marker>
          <c:symbol val="none"/>
        </c:marker>
        <c:dLbl>
          <c:idx val="0"/>
          <c:showLegendKey val="0"/>
          <c:showVal val="1"/>
          <c:showCatName val="0"/>
          <c:showSerName val="0"/>
          <c:showPercent val="0"/>
          <c:showBubbleSize val="0"/>
          <c:separator>, </c:separator>
          <c:extLst>
            <c:ext xmlns:c15="http://schemas.microsoft.com/office/drawing/2012/chart" uri="{CE6537A1-D6FC-4f65-9D91-7224C49458BB}"/>
          </c:extLst>
        </c:dLbl>
      </c:pivotFmt>
      <c:pivotFmt>
        <c:idx val="1104"/>
        <c:spPr>
          <a:solidFill>
            <a:schemeClr val="accent1"/>
          </a:solidFill>
          <a:ln w="25400">
            <a:noFill/>
          </a:ln>
          <a:effectLst>
            <a:outerShdw blurRad="88900" sx="102000" sy="102000" algn="ctr" rotWithShape="0">
              <a:prstClr val="black">
                <a:alpha val="20000"/>
              </a:prstClr>
            </a:outerShdw>
          </a:effectLst>
          <a:scene3d>
            <a:camera prst="orthographicFront"/>
            <a:lightRig rig="threePt" dir="t"/>
          </a:scene3d>
          <a:sp3d prstMaterial="matte"/>
        </c:spPr>
        <c:marker>
          <c:symbol val="none"/>
        </c:marker>
        <c:dLbl>
          <c:idx val="0"/>
          <c:showLegendKey val="0"/>
          <c:showVal val="1"/>
          <c:showCatName val="0"/>
          <c:showSerName val="0"/>
          <c:showPercent val="0"/>
          <c:showBubbleSize val="0"/>
          <c:separator>, </c:separator>
          <c:extLst>
            <c:ext xmlns:c15="http://schemas.microsoft.com/office/drawing/2012/chart" uri="{CE6537A1-D6FC-4f65-9D91-7224C49458BB}"/>
          </c:extLst>
        </c:dLbl>
      </c:pivotFmt>
      <c:pivotFmt>
        <c:idx val="1105"/>
        <c:spPr>
          <a:solidFill>
            <a:schemeClr val="accent1"/>
          </a:solidFill>
          <a:ln w="25400">
            <a:noFill/>
          </a:ln>
          <a:effectLst>
            <a:outerShdw blurRad="88900" sx="102000" sy="102000" algn="ctr" rotWithShape="0">
              <a:prstClr val="black">
                <a:alpha val="20000"/>
              </a:prstClr>
            </a:outerShdw>
          </a:effectLst>
          <a:scene3d>
            <a:camera prst="orthographicFront"/>
            <a:lightRig rig="threePt" dir="t"/>
          </a:scene3d>
          <a:sp3d prstMaterial="matte"/>
        </c:spPr>
        <c:marker>
          <c:symbol val="none"/>
        </c:marker>
        <c:dLbl>
          <c:idx val="0"/>
          <c:showLegendKey val="0"/>
          <c:showVal val="1"/>
          <c:showCatName val="0"/>
          <c:showSerName val="0"/>
          <c:showPercent val="0"/>
          <c:showBubbleSize val="0"/>
          <c:separator>, </c:separator>
          <c:extLst>
            <c:ext xmlns:c15="http://schemas.microsoft.com/office/drawing/2012/chart" uri="{CE6537A1-D6FC-4f65-9D91-7224C49458BB}"/>
          </c:extLst>
        </c:dLbl>
      </c:pivotFmt>
      <c:pivotFmt>
        <c:idx val="1106"/>
        <c:spPr>
          <a:solidFill>
            <a:schemeClr val="accent1"/>
          </a:solidFill>
          <a:ln w="25400">
            <a:noFill/>
          </a:ln>
          <a:effectLst>
            <a:outerShdw blurRad="88900" sx="102000" sy="102000" algn="ctr" rotWithShape="0">
              <a:prstClr val="black">
                <a:alpha val="20000"/>
              </a:prstClr>
            </a:outerShdw>
          </a:effectLst>
          <a:scene3d>
            <a:camera prst="orthographicFront"/>
            <a:lightRig rig="threePt" dir="t"/>
          </a:scene3d>
          <a:sp3d prstMaterial="matte"/>
        </c:spPr>
        <c:marker>
          <c:symbol val="none"/>
        </c:marker>
        <c:dLbl>
          <c:idx val="0"/>
          <c:showLegendKey val="0"/>
          <c:showVal val="1"/>
          <c:showCatName val="0"/>
          <c:showSerName val="0"/>
          <c:showPercent val="0"/>
          <c:showBubbleSize val="0"/>
          <c:separator>, </c:separator>
          <c:extLst>
            <c:ext xmlns:c15="http://schemas.microsoft.com/office/drawing/2012/chart" uri="{CE6537A1-D6FC-4f65-9D91-7224C49458BB}"/>
          </c:extLst>
        </c:dLbl>
      </c:pivotFmt>
      <c:pivotFmt>
        <c:idx val="1107"/>
        <c:spPr>
          <a:solidFill>
            <a:schemeClr val="accent1"/>
          </a:solidFill>
          <a:ln w="25400">
            <a:noFill/>
          </a:ln>
          <a:effectLst>
            <a:outerShdw blurRad="88900" sx="102000" sy="102000" algn="ctr" rotWithShape="0">
              <a:prstClr val="black">
                <a:alpha val="20000"/>
              </a:prstClr>
            </a:outerShdw>
          </a:effectLst>
          <a:scene3d>
            <a:camera prst="orthographicFront"/>
            <a:lightRig rig="threePt" dir="t"/>
          </a:scene3d>
          <a:sp3d prstMaterial="matte"/>
        </c:spPr>
        <c:marker>
          <c:symbol val="none"/>
        </c:marker>
        <c:dLbl>
          <c:idx val="0"/>
          <c:showLegendKey val="0"/>
          <c:showVal val="1"/>
          <c:showCatName val="0"/>
          <c:showSerName val="0"/>
          <c:showPercent val="0"/>
          <c:showBubbleSize val="0"/>
          <c:separator>, </c:separator>
          <c:extLst>
            <c:ext xmlns:c15="http://schemas.microsoft.com/office/drawing/2012/chart" uri="{CE6537A1-D6FC-4f65-9D91-7224C49458BB}"/>
          </c:extLst>
        </c:dLbl>
      </c:pivotFmt>
      <c:pivotFmt>
        <c:idx val="1108"/>
        <c:spPr>
          <a:solidFill>
            <a:schemeClr val="accent1"/>
          </a:solidFill>
          <a:ln w="25400">
            <a:noFill/>
          </a:ln>
          <a:effectLst>
            <a:outerShdw blurRad="88900" sx="102000" sy="102000" algn="ctr" rotWithShape="0">
              <a:prstClr val="black">
                <a:alpha val="20000"/>
              </a:prstClr>
            </a:outerShdw>
          </a:effectLst>
          <a:scene3d>
            <a:camera prst="orthographicFront"/>
            <a:lightRig rig="threePt" dir="t"/>
          </a:scene3d>
          <a:sp3d prstMaterial="matte"/>
        </c:spPr>
        <c:marker>
          <c:symbol val="none"/>
        </c:marker>
        <c:dLbl>
          <c:idx val="0"/>
          <c:showLegendKey val="0"/>
          <c:showVal val="1"/>
          <c:showCatName val="0"/>
          <c:showSerName val="0"/>
          <c:showPercent val="0"/>
          <c:showBubbleSize val="0"/>
          <c:separator>, </c:separator>
          <c:extLst>
            <c:ext xmlns:c15="http://schemas.microsoft.com/office/drawing/2012/chart" uri="{CE6537A1-D6FC-4f65-9D91-7224C49458BB}"/>
          </c:extLst>
        </c:dLbl>
      </c:pivotFmt>
      <c:pivotFmt>
        <c:idx val="1109"/>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marker>
          <c:symbol val="none"/>
        </c:marker>
        <c:dLbl>
          <c:idx val="0"/>
          <c:showLegendKey val="0"/>
          <c:showVal val="1"/>
          <c:showCatName val="0"/>
          <c:showSerName val="0"/>
          <c:showPercent val="0"/>
          <c:showBubbleSize val="0"/>
          <c:separator>, </c:separator>
          <c:extLst>
            <c:ext xmlns:c15="http://schemas.microsoft.com/office/drawing/2012/chart" uri="{CE6537A1-D6FC-4f65-9D91-7224C49458BB}"/>
          </c:extLst>
        </c:dLbl>
      </c:pivotFmt>
      <c:pivotFmt>
        <c:idx val="1110"/>
        <c:spPr>
          <a:solidFill>
            <a:schemeClr val="accent1"/>
          </a:solidFill>
          <a:ln w="25400">
            <a:noFill/>
          </a:ln>
          <a:effectLst>
            <a:outerShdw blurRad="88900" sx="102000" sy="102000" algn="ctr" rotWithShape="0">
              <a:prstClr val="black">
                <a:alpha val="20000"/>
              </a:prstClr>
            </a:outerShdw>
          </a:effectLst>
          <a:scene3d>
            <a:camera prst="orthographicFront"/>
            <a:lightRig rig="threePt" dir="t"/>
          </a:scene3d>
          <a:sp3d prstMaterial="matte"/>
        </c:spPr>
        <c:marker>
          <c:symbol val="none"/>
        </c:marker>
        <c:dLbl>
          <c:idx val="0"/>
          <c:showLegendKey val="0"/>
          <c:showVal val="1"/>
          <c:showCatName val="0"/>
          <c:showSerName val="0"/>
          <c:showPercent val="0"/>
          <c:showBubbleSize val="0"/>
          <c:separator>, </c:separator>
          <c:extLst>
            <c:ext xmlns:c15="http://schemas.microsoft.com/office/drawing/2012/chart" uri="{CE6537A1-D6FC-4f65-9D91-7224C49458BB}"/>
          </c:extLst>
        </c:dLbl>
      </c:pivotFmt>
      <c:pivotFmt>
        <c:idx val="1111"/>
        <c:spPr>
          <a:solidFill>
            <a:schemeClr val="accent1"/>
          </a:solidFill>
          <a:ln w="25400">
            <a:noFill/>
          </a:ln>
          <a:effectLst>
            <a:outerShdw blurRad="88900" sx="102000" sy="102000" algn="ctr" rotWithShape="0">
              <a:prstClr val="black">
                <a:alpha val="20000"/>
              </a:prstClr>
            </a:outerShdw>
          </a:effectLst>
          <a:scene3d>
            <a:camera prst="orthographicFront"/>
            <a:lightRig rig="threePt" dir="t"/>
          </a:scene3d>
          <a:sp3d prstMaterial="matte"/>
        </c:spPr>
        <c:marker>
          <c:symbol val="none"/>
        </c:marker>
        <c:dLbl>
          <c:idx val="0"/>
          <c:showLegendKey val="0"/>
          <c:showVal val="1"/>
          <c:showCatName val="0"/>
          <c:showSerName val="0"/>
          <c:showPercent val="0"/>
          <c:showBubbleSize val="0"/>
          <c:separator>, </c:separator>
          <c:extLst>
            <c:ext xmlns:c15="http://schemas.microsoft.com/office/drawing/2012/chart" uri="{CE6537A1-D6FC-4f65-9D91-7224C49458BB}"/>
          </c:extLst>
        </c:dLbl>
      </c:pivotFmt>
      <c:pivotFmt>
        <c:idx val="1112"/>
        <c:spPr>
          <a:solidFill>
            <a:schemeClr val="accent1"/>
          </a:solidFill>
          <a:ln w="25400">
            <a:noFill/>
          </a:ln>
          <a:effectLst>
            <a:outerShdw blurRad="88900" sx="102000" sy="102000" algn="ctr" rotWithShape="0">
              <a:prstClr val="black">
                <a:alpha val="20000"/>
              </a:prstClr>
            </a:outerShdw>
          </a:effectLst>
          <a:scene3d>
            <a:camera prst="orthographicFront"/>
            <a:lightRig rig="threePt" dir="t"/>
          </a:scene3d>
          <a:sp3d prstMaterial="matte"/>
        </c:spPr>
        <c:marker>
          <c:symbol val="none"/>
        </c:marker>
        <c:dLbl>
          <c:idx val="0"/>
          <c:showLegendKey val="0"/>
          <c:showVal val="1"/>
          <c:showCatName val="0"/>
          <c:showSerName val="0"/>
          <c:showPercent val="0"/>
          <c:showBubbleSize val="0"/>
          <c:separator>, </c:separator>
          <c:extLst>
            <c:ext xmlns:c15="http://schemas.microsoft.com/office/drawing/2012/chart" uri="{CE6537A1-D6FC-4f65-9D91-7224C49458BB}"/>
          </c:extLst>
        </c:dLbl>
      </c:pivotFmt>
      <c:pivotFmt>
        <c:idx val="1113"/>
        <c:spPr>
          <a:solidFill>
            <a:schemeClr val="accent1"/>
          </a:solidFill>
          <a:ln w="25400">
            <a:noFill/>
          </a:ln>
          <a:effectLst>
            <a:outerShdw blurRad="88900" sx="102000" sy="102000" algn="ctr" rotWithShape="0">
              <a:prstClr val="black">
                <a:alpha val="20000"/>
              </a:prstClr>
            </a:outerShdw>
          </a:effectLst>
          <a:scene3d>
            <a:camera prst="orthographicFront"/>
            <a:lightRig rig="threePt" dir="t"/>
          </a:scene3d>
          <a:sp3d prstMaterial="matte"/>
        </c:spPr>
        <c:marker>
          <c:symbol val="none"/>
        </c:marker>
        <c:dLbl>
          <c:idx val="0"/>
          <c:showLegendKey val="0"/>
          <c:showVal val="1"/>
          <c:showCatName val="0"/>
          <c:showSerName val="0"/>
          <c:showPercent val="0"/>
          <c:showBubbleSize val="0"/>
          <c:separator>, </c:separator>
          <c:extLst>
            <c:ext xmlns:c15="http://schemas.microsoft.com/office/drawing/2012/chart" uri="{CE6537A1-D6FC-4f65-9D91-7224C49458BB}"/>
          </c:extLst>
        </c:dLbl>
      </c:pivotFmt>
      <c:pivotFmt>
        <c:idx val="1114"/>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marker>
          <c:symbol val="none"/>
        </c:marker>
        <c:dLbl>
          <c:idx val="0"/>
          <c:showLegendKey val="0"/>
          <c:showVal val="1"/>
          <c:showCatName val="0"/>
          <c:showSerName val="0"/>
          <c:showPercent val="0"/>
          <c:showBubbleSize val="0"/>
          <c:separator>, </c:separator>
          <c:extLst>
            <c:ext xmlns:c15="http://schemas.microsoft.com/office/drawing/2012/chart" uri="{CE6537A1-D6FC-4f65-9D91-7224C49458BB}"/>
          </c:extLst>
        </c:dLbl>
      </c:pivotFmt>
      <c:pivotFmt>
        <c:idx val="1115"/>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marker>
          <c:symbol val="none"/>
        </c:marker>
        <c:dLbl>
          <c:idx val="0"/>
          <c:showLegendKey val="0"/>
          <c:showVal val="1"/>
          <c:showCatName val="0"/>
          <c:showSerName val="0"/>
          <c:showPercent val="0"/>
          <c:showBubbleSize val="0"/>
          <c:separator>, </c:separator>
          <c:extLst>
            <c:ext xmlns:c15="http://schemas.microsoft.com/office/drawing/2012/chart" uri="{CE6537A1-D6FC-4f65-9D91-7224C49458BB}"/>
          </c:extLst>
        </c:dLbl>
      </c:pivotFmt>
      <c:pivotFmt>
        <c:idx val="1116"/>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marker>
          <c:symbol val="none"/>
        </c:marker>
        <c:dLbl>
          <c:idx val="0"/>
          <c:showLegendKey val="0"/>
          <c:showVal val="1"/>
          <c:showCatName val="0"/>
          <c:showSerName val="0"/>
          <c:showPercent val="0"/>
          <c:showBubbleSize val="0"/>
          <c:separator>, </c:separator>
          <c:extLst>
            <c:ext xmlns:c15="http://schemas.microsoft.com/office/drawing/2012/chart" uri="{CE6537A1-D6FC-4f65-9D91-7224C49458BB}"/>
          </c:extLst>
        </c:dLbl>
      </c:pivotFmt>
      <c:pivotFmt>
        <c:idx val="1117"/>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marker>
          <c:symbol val="none"/>
        </c:marker>
        <c:dLbl>
          <c:idx val="0"/>
          <c:showLegendKey val="0"/>
          <c:showVal val="1"/>
          <c:showCatName val="0"/>
          <c:showSerName val="0"/>
          <c:showPercent val="0"/>
          <c:showBubbleSize val="0"/>
          <c:separator>, </c:separator>
          <c:extLst>
            <c:ext xmlns:c15="http://schemas.microsoft.com/office/drawing/2012/chart" uri="{CE6537A1-D6FC-4f65-9D91-7224C49458BB}"/>
          </c:extLst>
        </c:dLbl>
      </c:pivotFmt>
      <c:pivotFmt>
        <c:idx val="1118"/>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marker>
          <c:symbol val="none"/>
        </c:marker>
        <c:dLbl>
          <c:idx val="0"/>
          <c:showLegendKey val="0"/>
          <c:showVal val="1"/>
          <c:showCatName val="0"/>
          <c:showSerName val="0"/>
          <c:showPercent val="0"/>
          <c:showBubbleSize val="0"/>
          <c:separator>, </c:separator>
          <c:extLst>
            <c:ext xmlns:c15="http://schemas.microsoft.com/office/drawing/2012/chart" uri="{CE6537A1-D6FC-4f65-9D91-7224C49458BB}"/>
          </c:extLst>
        </c:dLbl>
      </c:pivotFmt>
      <c:pivotFmt>
        <c:idx val="1119"/>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marker>
          <c:symbol val="none"/>
        </c:marker>
        <c:dLbl>
          <c:idx val="0"/>
          <c:showLegendKey val="0"/>
          <c:showVal val="1"/>
          <c:showCatName val="0"/>
          <c:showSerName val="0"/>
          <c:showPercent val="0"/>
          <c:showBubbleSize val="0"/>
          <c:separator>, </c:separator>
          <c:extLst>
            <c:ext xmlns:c15="http://schemas.microsoft.com/office/drawing/2012/chart" uri="{CE6537A1-D6FC-4f65-9D91-7224C49458BB}"/>
          </c:extLst>
        </c:dLbl>
      </c:pivotFmt>
      <c:pivotFmt>
        <c:idx val="1120"/>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marker>
          <c:symbol val="none"/>
        </c:marker>
        <c:dLbl>
          <c:idx val="0"/>
          <c:showLegendKey val="0"/>
          <c:showVal val="1"/>
          <c:showCatName val="0"/>
          <c:showSerName val="0"/>
          <c:showPercent val="0"/>
          <c:showBubbleSize val="0"/>
          <c:separator>, </c:separator>
          <c:extLst>
            <c:ext xmlns:c15="http://schemas.microsoft.com/office/drawing/2012/chart" uri="{CE6537A1-D6FC-4f65-9D91-7224C49458BB}"/>
          </c:extLst>
        </c:dLbl>
      </c:pivotFmt>
      <c:pivotFmt>
        <c:idx val="1121"/>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marker>
          <c:symbol val="none"/>
        </c:marker>
        <c:dLbl>
          <c:idx val="0"/>
          <c:showLegendKey val="0"/>
          <c:showVal val="1"/>
          <c:showCatName val="0"/>
          <c:showSerName val="0"/>
          <c:showPercent val="0"/>
          <c:showBubbleSize val="0"/>
          <c:separator>, </c:separator>
          <c:extLst>
            <c:ext xmlns:c15="http://schemas.microsoft.com/office/drawing/2012/chart" uri="{CE6537A1-D6FC-4f65-9D91-7224C49458BB}"/>
          </c:extLst>
        </c:dLbl>
      </c:pivotFmt>
      <c:pivotFmt>
        <c:idx val="1122"/>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marker>
          <c:symbol val="none"/>
        </c:marker>
        <c:dLbl>
          <c:idx val="0"/>
          <c:showLegendKey val="0"/>
          <c:showVal val="1"/>
          <c:showCatName val="0"/>
          <c:showSerName val="0"/>
          <c:showPercent val="0"/>
          <c:showBubbleSize val="0"/>
          <c:separator>, </c:separator>
          <c:extLst>
            <c:ext xmlns:c15="http://schemas.microsoft.com/office/drawing/2012/chart" uri="{CE6537A1-D6FC-4f65-9D91-7224C49458BB}"/>
          </c:extLst>
        </c:dLbl>
      </c:pivotFmt>
      <c:pivotFmt>
        <c:idx val="1123"/>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marker>
          <c:symbol val="none"/>
        </c:marker>
        <c:dLbl>
          <c:idx val="0"/>
          <c:showLegendKey val="0"/>
          <c:showVal val="1"/>
          <c:showCatName val="0"/>
          <c:showSerName val="0"/>
          <c:showPercent val="0"/>
          <c:showBubbleSize val="0"/>
          <c:separator>, </c:separator>
          <c:extLst>
            <c:ext xmlns:c15="http://schemas.microsoft.com/office/drawing/2012/chart" uri="{CE6537A1-D6FC-4f65-9D91-7224C49458BB}"/>
          </c:extLst>
        </c:dLbl>
      </c:pivotFmt>
      <c:pivotFmt>
        <c:idx val="1124"/>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marker>
          <c:symbol val="none"/>
        </c:marker>
        <c:dLbl>
          <c:idx val="0"/>
          <c:showLegendKey val="0"/>
          <c:showVal val="1"/>
          <c:showCatName val="0"/>
          <c:showSerName val="0"/>
          <c:showPercent val="0"/>
          <c:showBubbleSize val="0"/>
          <c:separator>, </c:separator>
          <c:extLst>
            <c:ext xmlns:c15="http://schemas.microsoft.com/office/drawing/2012/chart" uri="{CE6537A1-D6FC-4f65-9D91-7224C49458BB}"/>
          </c:extLst>
        </c:dLbl>
      </c:pivotFmt>
      <c:pivotFmt>
        <c:idx val="1125"/>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marker>
          <c:symbol val="none"/>
        </c:marker>
        <c:dLbl>
          <c:idx val="0"/>
          <c:showLegendKey val="0"/>
          <c:showVal val="1"/>
          <c:showCatName val="0"/>
          <c:showSerName val="0"/>
          <c:showPercent val="0"/>
          <c:showBubbleSize val="0"/>
          <c:separator>, </c:separator>
          <c:extLst>
            <c:ext xmlns:c15="http://schemas.microsoft.com/office/drawing/2012/chart" uri="{CE6537A1-D6FC-4f65-9D91-7224C49458BB}"/>
          </c:extLst>
        </c:dLbl>
      </c:pivotFmt>
      <c:pivotFmt>
        <c:idx val="1126"/>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marker>
          <c:symbol val="none"/>
        </c:marker>
        <c:dLbl>
          <c:idx val="0"/>
          <c:showLegendKey val="0"/>
          <c:showVal val="1"/>
          <c:showCatName val="0"/>
          <c:showSerName val="0"/>
          <c:showPercent val="0"/>
          <c:showBubbleSize val="0"/>
          <c:separator>, </c:separator>
          <c:extLst>
            <c:ext xmlns:c15="http://schemas.microsoft.com/office/drawing/2012/chart" uri="{CE6537A1-D6FC-4f65-9D91-7224C49458BB}"/>
          </c:extLst>
        </c:dLbl>
      </c:pivotFmt>
      <c:pivotFmt>
        <c:idx val="1127"/>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marker>
          <c:symbol val="none"/>
        </c:marker>
        <c:dLbl>
          <c:idx val="0"/>
          <c:showLegendKey val="0"/>
          <c:showVal val="1"/>
          <c:showCatName val="0"/>
          <c:showSerName val="0"/>
          <c:showPercent val="0"/>
          <c:showBubbleSize val="0"/>
          <c:separator>, </c:separator>
          <c:extLst>
            <c:ext xmlns:c15="http://schemas.microsoft.com/office/drawing/2012/chart" uri="{CE6537A1-D6FC-4f65-9D91-7224C49458BB}"/>
          </c:extLst>
        </c:dLbl>
      </c:pivotFmt>
      <c:pivotFmt>
        <c:idx val="1128"/>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marker>
          <c:symbol val="none"/>
        </c:marker>
        <c:dLbl>
          <c:idx val="0"/>
          <c:showLegendKey val="0"/>
          <c:showVal val="1"/>
          <c:showCatName val="0"/>
          <c:showSerName val="0"/>
          <c:showPercent val="0"/>
          <c:showBubbleSize val="0"/>
          <c:separator>, </c:separator>
          <c:extLst>
            <c:ext xmlns:c15="http://schemas.microsoft.com/office/drawing/2012/chart" uri="{CE6537A1-D6FC-4f65-9D91-7224C49458BB}"/>
          </c:extLst>
        </c:dLbl>
      </c:pivotFmt>
      <c:pivotFmt>
        <c:idx val="1129"/>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marker>
          <c:symbol val="none"/>
        </c:marker>
        <c:dLbl>
          <c:idx val="0"/>
          <c:showLegendKey val="0"/>
          <c:showVal val="1"/>
          <c:showCatName val="0"/>
          <c:showSerName val="0"/>
          <c:showPercent val="0"/>
          <c:showBubbleSize val="0"/>
          <c:separator>, </c:separator>
          <c:extLst>
            <c:ext xmlns:c15="http://schemas.microsoft.com/office/drawing/2012/chart" uri="{CE6537A1-D6FC-4f65-9D91-7224C49458BB}"/>
          </c:extLst>
        </c:dLbl>
      </c:pivotFmt>
      <c:pivotFmt>
        <c:idx val="1130"/>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marker>
          <c:symbol val="none"/>
        </c:marker>
        <c:dLbl>
          <c:idx val="0"/>
          <c:showLegendKey val="0"/>
          <c:showVal val="1"/>
          <c:showCatName val="0"/>
          <c:showSerName val="0"/>
          <c:showPercent val="0"/>
          <c:showBubbleSize val="0"/>
          <c:separator>, </c:separator>
          <c:extLst>
            <c:ext xmlns:c15="http://schemas.microsoft.com/office/drawing/2012/chart" uri="{CE6537A1-D6FC-4f65-9D91-7224C49458BB}"/>
          </c:extLst>
        </c:dLbl>
      </c:pivotFmt>
      <c:pivotFmt>
        <c:idx val="1131"/>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marker>
          <c:symbol val="none"/>
        </c:marker>
        <c:dLbl>
          <c:idx val="0"/>
          <c:showLegendKey val="0"/>
          <c:showVal val="1"/>
          <c:showCatName val="0"/>
          <c:showSerName val="0"/>
          <c:showPercent val="0"/>
          <c:showBubbleSize val="0"/>
          <c:separator>, </c:separator>
          <c:extLst>
            <c:ext xmlns:c15="http://schemas.microsoft.com/office/drawing/2012/chart" uri="{CE6537A1-D6FC-4f65-9D91-7224C49458BB}"/>
          </c:extLst>
        </c:dLbl>
      </c:pivotFmt>
      <c:pivotFmt>
        <c:idx val="1132"/>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marker>
          <c:symbol val="none"/>
        </c:marker>
        <c:dLbl>
          <c:idx val="0"/>
          <c:showLegendKey val="0"/>
          <c:showVal val="1"/>
          <c:showCatName val="0"/>
          <c:showSerName val="0"/>
          <c:showPercent val="0"/>
          <c:showBubbleSize val="0"/>
          <c:separator>, </c:separator>
          <c:extLst>
            <c:ext xmlns:c15="http://schemas.microsoft.com/office/drawing/2012/chart" uri="{CE6537A1-D6FC-4f65-9D91-7224C49458BB}"/>
          </c:extLst>
        </c:dLbl>
      </c:pivotFmt>
      <c:pivotFmt>
        <c:idx val="1133"/>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marker>
          <c:symbol val="none"/>
        </c:marker>
        <c:dLbl>
          <c:idx val="0"/>
          <c:showLegendKey val="0"/>
          <c:showVal val="1"/>
          <c:showCatName val="0"/>
          <c:showSerName val="0"/>
          <c:showPercent val="0"/>
          <c:showBubbleSize val="0"/>
          <c:separator>, </c:separator>
          <c:extLst>
            <c:ext xmlns:c15="http://schemas.microsoft.com/office/drawing/2012/chart" uri="{CE6537A1-D6FC-4f65-9D91-7224C49458BB}"/>
          </c:extLst>
        </c:dLbl>
      </c:pivotFmt>
      <c:pivotFmt>
        <c:idx val="1134"/>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marker>
          <c:symbol val="none"/>
        </c:marker>
        <c:dLbl>
          <c:idx val="0"/>
          <c:showLegendKey val="0"/>
          <c:showVal val="1"/>
          <c:showCatName val="0"/>
          <c:showSerName val="0"/>
          <c:showPercent val="0"/>
          <c:showBubbleSize val="0"/>
          <c:separator>, </c:separator>
          <c:extLst>
            <c:ext xmlns:c15="http://schemas.microsoft.com/office/drawing/2012/chart" uri="{CE6537A1-D6FC-4f65-9D91-7224C49458BB}"/>
          </c:extLst>
        </c:dLbl>
      </c:pivotFmt>
      <c:pivotFmt>
        <c:idx val="1135"/>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marker>
          <c:symbol val="none"/>
        </c:marker>
        <c:dLbl>
          <c:idx val="0"/>
          <c:showLegendKey val="0"/>
          <c:showVal val="1"/>
          <c:showCatName val="0"/>
          <c:showSerName val="0"/>
          <c:showPercent val="0"/>
          <c:showBubbleSize val="0"/>
          <c:separator>, </c:separator>
          <c:extLst>
            <c:ext xmlns:c15="http://schemas.microsoft.com/office/drawing/2012/chart" uri="{CE6537A1-D6FC-4f65-9D91-7224C49458BB}"/>
          </c:extLst>
        </c:dLbl>
      </c:pivotFmt>
      <c:pivotFmt>
        <c:idx val="1136"/>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marker>
          <c:symbol val="none"/>
        </c:marker>
        <c:dLbl>
          <c:idx val="0"/>
          <c:showLegendKey val="0"/>
          <c:showVal val="1"/>
          <c:showCatName val="0"/>
          <c:showSerName val="0"/>
          <c:showPercent val="0"/>
          <c:showBubbleSize val="0"/>
          <c:separator>, </c:separator>
          <c:extLst>
            <c:ext xmlns:c15="http://schemas.microsoft.com/office/drawing/2012/chart" uri="{CE6537A1-D6FC-4f65-9D91-7224C49458BB}"/>
          </c:extLst>
        </c:dLbl>
      </c:pivotFmt>
      <c:pivotFmt>
        <c:idx val="1137"/>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marker>
          <c:symbol val="none"/>
        </c:marker>
        <c:dLbl>
          <c:idx val="0"/>
          <c:showLegendKey val="0"/>
          <c:showVal val="1"/>
          <c:showCatName val="0"/>
          <c:showSerName val="0"/>
          <c:showPercent val="0"/>
          <c:showBubbleSize val="0"/>
          <c:separator>, </c:separator>
          <c:extLst>
            <c:ext xmlns:c15="http://schemas.microsoft.com/office/drawing/2012/chart" uri="{CE6537A1-D6FC-4f65-9D91-7224C49458BB}"/>
          </c:extLst>
        </c:dLbl>
      </c:pivotFmt>
      <c:pivotFmt>
        <c:idx val="1138"/>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marker>
          <c:symbol val="none"/>
        </c:marker>
        <c:dLbl>
          <c:idx val="0"/>
          <c:showLegendKey val="0"/>
          <c:showVal val="1"/>
          <c:showCatName val="0"/>
          <c:showSerName val="0"/>
          <c:showPercent val="0"/>
          <c:showBubbleSize val="0"/>
          <c:separator>, </c:separator>
          <c:extLst>
            <c:ext xmlns:c15="http://schemas.microsoft.com/office/drawing/2012/chart" uri="{CE6537A1-D6FC-4f65-9D91-7224C49458BB}"/>
          </c:extLst>
        </c:dLbl>
      </c:pivotFmt>
      <c:pivotFmt>
        <c:idx val="1139"/>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marker>
          <c:symbol val="none"/>
        </c:marker>
        <c:dLbl>
          <c:idx val="0"/>
          <c:showLegendKey val="0"/>
          <c:showVal val="1"/>
          <c:showCatName val="0"/>
          <c:showSerName val="0"/>
          <c:showPercent val="0"/>
          <c:showBubbleSize val="0"/>
          <c:separator>, </c:separator>
          <c:extLst>
            <c:ext xmlns:c15="http://schemas.microsoft.com/office/drawing/2012/chart" uri="{CE6537A1-D6FC-4f65-9D91-7224C49458BB}"/>
          </c:extLst>
        </c:dLbl>
      </c:pivotFmt>
      <c:pivotFmt>
        <c:idx val="1140"/>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marker>
          <c:symbol val="none"/>
        </c:marker>
        <c:dLbl>
          <c:idx val="0"/>
          <c:showLegendKey val="0"/>
          <c:showVal val="1"/>
          <c:showCatName val="0"/>
          <c:showSerName val="0"/>
          <c:showPercent val="0"/>
          <c:showBubbleSize val="0"/>
          <c:separator>, </c:separator>
          <c:extLst>
            <c:ext xmlns:c15="http://schemas.microsoft.com/office/drawing/2012/chart" uri="{CE6537A1-D6FC-4f65-9D91-7224C49458BB}"/>
          </c:extLst>
        </c:dLbl>
      </c:pivotFmt>
      <c:pivotFmt>
        <c:idx val="1141"/>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marker>
          <c:symbol val="none"/>
        </c:marker>
        <c:dLbl>
          <c:idx val="0"/>
          <c:showLegendKey val="0"/>
          <c:showVal val="1"/>
          <c:showCatName val="0"/>
          <c:showSerName val="0"/>
          <c:showPercent val="0"/>
          <c:showBubbleSize val="0"/>
          <c:separator>, </c:separator>
          <c:extLst>
            <c:ext xmlns:c15="http://schemas.microsoft.com/office/drawing/2012/chart" uri="{CE6537A1-D6FC-4f65-9D91-7224C49458BB}"/>
          </c:extLst>
        </c:dLbl>
      </c:pivotFmt>
      <c:pivotFmt>
        <c:idx val="1142"/>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marker>
          <c:symbol val="none"/>
        </c:marker>
        <c:dLbl>
          <c:idx val="0"/>
          <c:showLegendKey val="0"/>
          <c:showVal val="1"/>
          <c:showCatName val="0"/>
          <c:showSerName val="0"/>
          <c:showPercent val="0"/>
          <c:showBubbleSize val="0"/>
          <c:separator>, </c:separator>
          <c:extLst>
            <c:ext xmlns:c15="http://schemas.microsoft.com/office/drawing/2012/chart" uri="{CE6537A1-D6FC-4f65-9D91-7224C49458BB}"/>
          </c:extLst>
        </c:dLbl>
      </c:pivotFmt>
      <c:pivotFmt>
        <c:idx val="1143"/>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marker>
          <c:symbol val="none"/>
        </c:marker>
        <c:dLbl>
          <c:idx val="0"/>
          <c:showLegendKey val="0"/>
          <c:showVal val="1"/>
          <c:showCatName val="0"/>
          <c:showSerName val="0"/>
          <c:showPercent val="0"/>
          <c:showBubbleSize val="0"/>
          <c:separator>, </c:separator>
          <c:extLst>
            <c:ext xmlns:c15="http://schemas.microsoft.com/office/drawing/2012/chart" uri="{CE6537A1-D6FC-4f65-9D91-7224C49458BB}"/>
          </c:extLst>
        </c:dLbl>
      </c:pivotFmt>
      <c:pivotFmt>
        <c:idx val="1144"/>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marker>
          <c:symbol val="none"/>
        </c:marker>
        <c:dLbl>
          <c:idx val="0"/>
          <c:showLegendKey val="0"/>
          <c:showVal val="1"/>
          <c:showCatName val="0"/>
          <c:showSerName val="0"/>
          <c:showPercent val="0"/>
          <c:showBubbleSize val="0"/>
          <c:separator>, </c:separator>
          <c:extLst>
            <c:ext xmlns:c15="http://schemas.microsoft.com/office/drawing/2012/chart" uri="{CE6537A1-D6FC-4f65-9D91-7224C49458BB}"/>
          </c:extLst>
        </c:dLbl>
      </c:pivotFmt>
      <c:pivotFmt>
        <c:idx val="1145"/>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marker>
          <c:symbol val="none"/>
        </c:marker>
        <c:dLbl>
          <c:idx val="0"/>
          <c:showLegendKey val="0"/>
          <c:showVal val="1"/>
          <c:showCatName val="0"/>
          <c:showSerName val="0"/>
          <c:showPercent val="0"/>
          <c:showBubbleSize val="0"/>
          <c:separator>, </c:separator>
          <c:extLst>
            <c:ext xmlns:c15="http://schemas.microsoft.com/office/drawing/2012/chart" uri="{CE6537A1-D6FC-4f65-9D91-7224C49458BB}"/>
          </c:extLst>
        </c:dLbl>
      </c:pivotFmt>
      <c:pivotFmt>
        <c:idx val="1146"/>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marker>
          <c:symbol val="none"/>
        </c:marker>
        <c:dLbl>
          <c:idx val="0"/>
          <c:showLegendKey val="0"/>
          <c:showVal val="1"/>
          <c:showCatName val="0"/>
          <c:showSerName val="0"/>
          <c:showPercent val="0"/>
          <c:showBubbleSize val="0"/>
          <c:separator>, </c:separator>
          <c:extLst>
            <c:ext xmlns:c15="http://schemas.microsoft.com/office/drawing/2012/chart" uri="{CE6537A1-D6FC-4f65-9D91-7224C49458BB}"/>
          </c:extLst>
        </c:dLbl>
      </c:pivotFmt>
      <c:pivotFmt>
        <c:idx val="1147"/>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marker>
          <c:symbol val="none"/>
        </c:marker>
        <c:dLbl>
          <c:idx val="0"/>
          <c:showLegendKey val="0"/>
          <c:showVal val="1"/>
          <c:showCatName val="0"/>
          <c:showSerName val="0"/>
          <c:showPercent val="0"/>
          <c:showBubbleSize val="0"/>
          <c:separator>, </c:separator>
          <c:extLst>
            <c:ext xmlns:c15="http://schemas.microsoft.com/office/drawing/2012/chart" uri="{CE6537A1-D6FC-4f65-9D91-7224C49458BB}"/>
          </c:extLst>
        </c:dLbl>
      </c:pivotFmt>
      <c:pivotFmt>
        <c:idx val="1148"/>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marker>
          <c:symbol val="none"/>
        </c:marker>
        <c:dLbl>
          <c:idx val="0"/>
          <c:showLegendKey val="0"/>
          <c:showVal val="1"/>
          <c:showCatName val="0"/>
          <c:showSerName val="0"/>
          <c:showPercent val="0"/>
          <c:showBubbleSize val="0"/>
          <c:separator>, </c:separator>
          <c:extLst>
            <c:ext xmlns:c15="http://schemas.microsoft.com/office/drawing/2012/chart" uri="{CE6537A1-D6FC-4f65-9D91-7224C49458BB}"/>
          </c:extLst>
        </c:dLbl>
      </c:pivotFmt>
      <c:pivotFmt>
        <c:idx val="1149"/>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marker>
          <c:symbol val="none"/>
        </c:marker>
        <c:dLbl>
          <c:idx val="0"/>
          <c:showLegendKey val="0"/>
          <c:showVal val="1"/>
          <c:showCatName val="0"/>
          <c:showSerName val="0"/>
          <c:showPercent val="0"/>
          <c:showBubbleSize val="0"/>
          <c:separator>, </c:separator>
          <c:extLst>
            <c:ext xmlns:c15="http://schemas.microsoft.com/office/drawing/2012/chart" uri="{CE6537A1-D6FC-4f65-9D91-7224C49458BB}"/>
          </c:extLst>
        </c:dLbl>
      </c:pivotFmt>
      <c:pivotFmt>
        <c:idx val="1150"/>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marker>
          <c:symbol val="none"/>
        </c:marker>
        <c:dLbl>
          <c:idx val="0"/>
          <c:showLegendKey val="0"/>
          <c:showVal val="1"/>
          <c:showCatName val="0"/>
          <c:showSerName val="0"/>
          <c:showPercent val="0"/>
          <c:showBubbleSize val="0"/>
          <c:separator>, </c:separator>
          <c:extLst>
            <c:ext xmlns:c15="http://schemas.microsoft.com/office/drawing/2012/chart" uri="{CE6537A1-D6FC-4f65-9D91-7224C49458BB}"/>
          </c:extLst>
        </c:dLbl>
      </c:pivotFmt>
      <c:pivotFmt>
        <c:idx val="1151"/>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marker>
          <c:symbol val="none"/>
        </c:marker>
        <c:dLbl>
          <c:idx val="0"/>
          <c:showLegendKey val="0"/>
          <c:showVal val="1"/>
          <c:showCatName val="0"/>
          <c:showSerName val="0"/>
          <c:showPercent val="0"/>
          <c:showBubbleSize val="0"/>
          <c:separator>, </c:separator>
          <c:extLst>
            <c:ext xmlns:c15="http://schemas.microsoft.com/office/drawing/2012/chart" uri="{CE6537A1-D6FC-4f65-9D91-7224C49458BB}"/>
          </c:extLst>
        </c:dLbl>
      </c:pivotFmt>
      <c:pivotFmt>
        <c:idx val="1152"/>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marker>
          <c:symbol val="none"/>
        </c:marker>
        <c:dLbl>
          <c:idx val="0"/>
          <c:showLegendKey val="0"/>
          <c:showVal val="1"/>
          <c:showCatName val="0"/>
          <c:showSerName val="0"/>
          <c:showPercent val="0"/>
          <c:showBubbleSize val="0"/>
          <c:separator>, </c:separator>
          <c:extLst>
            <c:ext xmlns:c15="http://schemas.microsoft.com/office/drawing/2012/chart" uri="{CE6537A1-D6FC-4f65-9D91-7224C49458BB}"/>
          </c:extLst>
        </c:dLbl>
      </c:pivotFmt>
      <c:pivotFmt>
        <c:idx val="1153"/>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marker>
          <c:symbol val="none"/>
        </c:marker>
        <c:dLbl>
          <c:idx val="0"/>
          <c:showLegendKey val="0"/>
          <c:showVal val="1"/>
          <c:showCatName val="0"/>
          <c:showSerName val="0"/>
          <c:showPercent val="0"/>
          <c:showBubbleSize val="0"/>
          <c:separator>, </c:separator>
          <c:extLst>
            <c:ext xmlns:c15="http://schemas.microsoft.com/office/drawing/2012/chart" uri="{CE6537A1-D6FC-4f65-9D91-7224C49458BB}"/>
          </c:extLst>
        </c:dLbl>
      </c:pivotFmt>
      <c:pivotFmt>
        <c:idx val="1154"/>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marker>
          <c:symbol val="none"/>
        </c:marker>
        <c:dLbl>
          <c:idx val="0"/>
          <c:showLegendKey val="0"/>
          <c:showVal val="1"/>
          <c:showCatName val="0"/>
          <c:showSerName val="0"/>
          <c:showPercent val="0"/>
          <c:showBubbleSize val="0"/>
          <c:separator>, </c:separator>
          <c:extLst>
            <c:ext xmlns:c15="http://schemas.microsoft.com/office/drawing/2012/chart" uri="{CE6537A1-D6FC-4f65-9D91-7224C49458BB}"/>
          </c:extLst>
        </c:dLbl>
      </c:pivotFmt>
      <c:pivotFmt>
        <c:idx val="1155"/>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marker>
          <c:symbol val="none"/>
        </c:marker>
        <c:dLbl>
          <c:idx val="0"/>
          <c:showLegendKey val="0"/>
          <c:showVal val="1"/>
          <c:showCatName val="0"/>
          <c:showSerName val="0"/>
          <c:showPercent val="0"/>
          <c:showBubbleSize val="0"/>
          <c:separator>, </c:separator>
          <c:extLst>
            <c:ext xmlns:c15="http://schemas.microsoft.com/office/drawing/2012/chart" uri="{CE6537A1-D6FC-4f65-9D91-7224C49458BB}"/>
          </c:extLst>
        </c:dLbl>
      </c:pivotFmt>
      <c:pivotFmt>
        <c:idx val="1156"/>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marker>
          <c:symbol val="none"/>
        </c:marker>
        <c:dLbl>
          <c:idx val="0"/>
          <c:showLegendKey val="0"/>
          <c:showVal val="1"/>
          <c:showCatName val="0"/>
          <c:showSerName val="0"/>
          <c:showPercent val="0"/>
          <c:showBubbleSize val="0"/>
          <c:separator>, </c:separator>
          <c:extLst>
            <c:ext xmlns:c15="http://schemas.microsoft.com/office/drawing/2012/chart" uri="{CE6537A1-D6FC-4f65-9D91-7224C49458BB}"/>
          </c:extLst>
        </c:dLbl>
      </c:pivotFmt>
      <c:pivotFmt>
        <c:idx val="1157"/>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marker>
          <c:symbol val="none"/>
        </c:marker>
        <c:dLbl>
          <c:idx val="0"/>
          <c:showLegendKey val="0"/>
          <c:showVal val="1"/>
          <c:showCatName val="0"/>
          <c:showSerName val="0"/>
          <c:showPercent val="0"/>
          <c:showBubbleSize val="0"/>
          <c:separator>, </c:separator>
          <c:extLst>
            <c:ext xmlns:c15="http://schemas.microsoft.com/office/drawing/2012/chart" uri="{CE6537A1-D6FC-4f65-9D91-7224C49458BB}"/>
          </c:extLst>
        </c:dLbl>
      </c:pivotFmt>
      <c:pivotFmt>
        <c:idx val="1158"/>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marker>
          <c:symbol val="none"/>
        </c:marker>
        <c:dLbl>
          <c:idx val="0"/>
          <c:showLegendKey val="0"/>
          <c:showVal val="1"/>
          <c:showCatName val="0"/>
          <c:showSerName val="0"/>
          <c:showPercent val="0"/>
          <c:showBubbleSize val="0"/>
          <c:separator>, </c:separator>
          <c:extLst>
            <c:ext xmlns:c15="http://schemas.microsoft.com/office/drawing/2012/chart" uri="{CE6537A1-D6FC-4f65-9D91-7224C49458BB}"/>
          </c:extLst>
        </c:dLbl>
      </c:pivotFmt>
      <c:pivotFmt>
        <c:idx val="1159"/>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marker>
          <c:symbol val="none"/>
        </c:marker>
        <c:dLbl>
          <c:idx val="0"/>
          <c:showLegendKey val="0"/>
          <c:showVal val="1"/>
          <c:showCatName val="0"/>
          <c:showSerName val="0"/>
          <c:showPercent val="0"/>
          <c:showBubbleSize val="0"/>
          <c:separator>, </c:separator>
          <c:extLst>
            <c:ext xmlns:c15="http://schemas.microsoft.com/office/drawing/2012/chart" uri="{CE6537A1-D6FC-4f65-9D91-7224C49458BB}"/>
          </c:extLst>
        </c:dLbl>
      </c:pivotFmt>
      <c:pivotFmt>
        <c:idx val="1160"/>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marker>
          <c:symbol val="none"/>
        </c:marker>
        <c:dLbl>
          <c:idx val="0"/>
          <c:showLegendKey val="0"/>
          <c:showVal val="1"/>
          <c:showCatName val="0"/>
          <c:showSerName val="0"/>
          <c:showPercent val="0"/>
          <c:showBubbleSize val="0"/>
          <c:separator>, </c:separator>
          <c:extLst>
            <c:ext xmlns:c15="http://schemas.microsoft.com/office/drawing/2012/chart" uri="{CE6537A1-D6FC-4f65-9D91-7224C49458BB}"/>
          </c:extLst>
        </c:dLbl>
      </c:pivotFmt>
      <c:pivotFmt>
        <c:idx val="1161"/>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marker>
          <c:symbol val="none"/>
        </c:marker>
        <c:dLbl>
          <c:idx val="0"/>
          <c:showLegendKey val="0"/>
          <c:showVal val="1"/>
          <c:showCatName val="0"/>
          <c:showSerName val="0"/>
          <c:showPercent val="0"/>
          <c:showBubbleSize val="0"/>
          <c:separator>, </c:separator>
          <c:extLst>
            <c:ext xmlns:c15="http://schemas.microsoft.com/office/drawing/2012/chart" uri="{CE6537A1-D6FC-4f65-9D91-7224C49458BB}"/>
          </c:extLst>
        </c:dLbl>
      </c:pivotFmt>
      <c:pivotFmt>
        <c:idx val="1162"/>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marker>
          <c:symbol val="none"/>
        </c:marker>
        <c:dLbl>
          <c:idx val="0"/>
          <c:showLegendKey val="0"/>
          <c:showVal val="1"/>
          <c:showCatName val="0"/>
          <c:showSerName val="0"/>
          <c:showPercent val="0"/>
          <c:showBubbleSize val="0"/>
          <c:separator>, </c:separator>
          <c:extLst>
            <c:ext xmlns:c15="http://schemas.microsoft.com/office/drawing/2012/chart" uri="{CE6537A1-D6FC-4f65-9D91-7224C49458BB}"/>
          </c:extLst>
        </c:dLbl>
      </c:pivotFmt>
      <c:pivotFmt>
        <c:idx val="1163"/>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marker>
          <c:symbol val="none"/>
        </c:marker>
        <c:dLbl>
          <c:idx val="0"/>
          <c:showLegendKey val="0"/>
          <c:showVal val="1"/>
          <c:showCatName val="0"/>
          <c:showSerName val="0"/>
          <c:showPercent val="0"/>
          <c:showBubbleSize val="0"/>
          <c:separator>, </c:separator>
          <c:extLst>
            <c:ext xmlns:c15="http://schemas.microsoft.com/office/drawing/2012/chart" uri="{CE6537A1-D6FC-4f65-9D91-7224C49458BB}"/>
          </c:extLst>
        </c:dLbl>
      </c:pivotFmt>
      <c:pivotFmt>
        <c:idx val="1164"/>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marker>
          <c:symbol val="none"/>
        </c:marker>
        <c:dLbl>
          <c:idx val="0"/>
          <c:showLegendKey val="0"/>
          <c:showVal val="1"/>
          <c:showCatName val="0"/>
          <c:showSerName val="0"/>
          <c:showPercent val="0"/>
          <c:showBubbleSize val="0"/>
          <c:separator>, </c:separator>
          <c:extLst>
            <c:ext xmlns:c15="http://schemas.microsoft.com/office/drawing/2012/chart" uri="{CE6537A1-D6FC-4f65-9D91-7224C49458BB}"/>
          </c:extLst>
        </c:dLbl>
      </c:pivotFmt>
      <c:pivotFmt>
        <c:idx val="1165"/>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marker>
          <c:symbol val="none"/>
        </c:marker>
        <c:dLbl>
          <c:idx val="0"/>
          <c:showLegendKey val="0"/>
          <c:showVal val="1"/>
          <c:showCatName val="0"/>
          <c:showSerName val="0"/>
          <c:showPercent val="0"/>
          <c:showBubbleSize val="0"/>
          <c:separator>, </c:separator>
          <c:extLst>
            <c:ext xmlns:c15="http://schemas.microsoft.com/office/drawing/2012/chart" uri="{CE6537A1-D6FC-4f65-9D91-7224C49458BB}"/>
          </c:extLst>
        </c:dLbl>
      </c:pivotFmt>
      <c:pivotFmt>
        <c:idx val="1166"/>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marker>
          <c:symbol val="none"/>
        </c:marker>
        <c:dLbl>
          <c:idx val="0"/>
          <c:showLegendKey val="0"/>
          <c:showVal val="1"/>
          <c:showCatName val="0"/>
          <c:showSerName val="0"/>
          <c:showPercent val="0"/>
          <c:showBubbleSize val="0"/>
          <c:separator>, </c:separator>
          <c:extLst>
            <c:ext xmlns:c15="http://schemas.microsoft.com/office/drawing/2012/chart" uri="{CE6537A1-D6FC-4f65-9D91-7224C49458BB}"/>
          </c:extLst>
        </c:dLbl>
      </c:pivotFmt>
      <c:pivotFmt>
        <c:idx val="1167"/>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marker>
          <c:symbol val="none"/>
        </c:marker>
        <c:dLbl>
          <c:idx val="0"/>
          <c:showLegendKey val="0"/>
          <c:showVal val="1"/>
          <c:showCatName val="0"/>
          <c:showSerName val="0"/>
          <c:showPercent val="0"/>
          <c:showBubbleSize val="0"/>
          <c:separator>, </c:separator>
          <c:extLst>
            <c:ext xmlns:c15="http://schemas.microsoft.com/office/drawing/2012/chart" uri="{CE6537A1-D6FC-4f65-9D91-7224C49458BB}"/>
          </c:extLst>
        </c:dLbl>
      </c:pivotFmt>
      <c:pivotFmt>
        <c:idx val="1168"/>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marker>
          <c:symbol val="none"/>
        </c:marker>
        <c:dLbl>
          <c:idx val="0"/>
          <c:showLegendKey val="0"/>
          <c:showVal val="1"/>
          <c:showCatName val="0"/>
          <c:showSerName val="0"/>
          <c:showPercent val="0"/>
          <c:showBubbleSize val="0"/>
          <c:separator>, </c:separator>
          <c:extLst>
            <c:ext xmlns:c15="http://schemas.microsoft.com/office/drawing/2012/chart" uri="{CE6537A1-D6FC-4f65-9D91-7224C49458BB}"/>
          </c:extLst>
        </c:dLbl>
      </c:pivotFmt>
      <c:pivotFmt>
        <c:idx val="1169"/>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marker>
          <c:symbol val="none"/>
        </c:marker>
        <c:dLbl>
          <c:idx val="0"/>
          <c:showLegendKey val="0"/>
          <c:showVal val="1"/>
          <c:showCatName val="0"/>
          <c:showSerName val="0"/>
          <c:showPercent val="0"/>
          <c:showBubbleSize val="0"/>
          <c:separator>, </c:separator>
          <c:extLst>
            <c:ext xmlns:c15="http://schemas.microsoft.com/office/drawing/2012/chart" uri="{CE6537A1-D6FC-4f65-9D91-7224C49458BB}"/>
          </c:extLst>
        </c:dLbl>
      </c:pivotFmt>
      <c:pivotFmt>
        <c:idx val="1170"/>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marker>
          <c:symbol val="none"/>
        </c:marker>
        <c:dLbl>
          <c:idx val="0"/>
          <c:showLegendKey val="0"/>
          <c:showVal val="1"/>
          <c:showCatName val="0"/>
          <c:showSerName val="0"/>
          <c:showPercent val="0"/>
          <c:showBubbleSize val="0"/>
          <c:separator>, </c:separator>
          <c:extLst>
            <c:ext xmlns:c15="http://schemas.microsoft.com/office/drawing/2012/chart" uri="{CE6537A1-D6FC-4f65-9D91-7224C49458BB}"/>
          </c:extLst>
        </c:dLbl>
      </c:pivotFmt>
      <c:pivotFmt>
        <c:idx val="1171"/>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marker>
          <c:symbol val="none"/>
        </c:marker>
        <c:dLbl>
          <c:idx val="0"/>
          <c:showLegendKey val="0"/>
          <c:showVal val="1"/>
          <c:showCatName val="0"/>
          <c:showSerName val="0"/>
          <c:showPercent val="0"/>
          <c:showBubbleSize val="0"/>
          <c:separator>, </c:separator>
          <c:extLst>
            <c:ext xmlns:c15="http://schemas.microsoft.com/office/drawing/2012/chart" uri="{CE6537A1-D6FC-4f65-9D91-7224C49458BB}"/>
          </c:extLst>
        </c:dLbl>
      </c:pivotFmt>
      <c:pivotFmt>
        <c:idx val="1172"/>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marker>
          <c:symbol val="none"/>
        </c:marker>
        <c:dLbl>
          <c:idx val="0"/>
          <c:showLegendKey val="0"/>
          <c:showVal val="1"/>
          <c:showCatName val="0"/>
          <c:showSerName val="0"/>
          <c:showPercent val="0"/>
          <c:showBubbleSize val="0"/>
          <c:separator>, </c:separator>
          <c:extLst>
            <c:ext xmlns:c15="http://schemas.microsoft.com/office/drawing/2012/chart" uri="{CE6537A1-D6FC-4f65-9D91-7224C49458BB}"/>
          </c:extLst>
        </c:dLbl>
      </c:pivotFmt>
      <c:pivotFmt>
        <c:idx val="1173"/>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marker>
          <c:symbol val="none"/>
        </c:marker>
        <c:dLbl>
          <c:idx val="0"/>
          <c:showLegendKey val="0"/>
          <c:showVal val="1"/>
          <c:showCatName val="0"/>
          <c:showSerName val="0"/>
          <c:showPercent val="0"/>
          <c:showBubbleSize val="0"/>
          <c:separator>, </c:separator>
          <c:extLst>
            <c:ext xmlns:c15="http://schemas.microsoft.com/office/drawing/2012/chart" uri="{CE6537A1-D6FC-4f65-9D91-7224C49458BB}"/>
          </c:extLst>
        </c:dLbl>
      </c:pivotFmt>
      <c:pivotFmt>
        <c:idx val="1174"/>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marker>
          <c:symbol val="none"/>
        </c:marker>
        <c:dLbl>
          <c:idx val="0"/>
          <c:showLegendKey val="0"/>
          <c:showVal val="1"/>
          <c:showCatName val="0"/>
          <c:showSerName val="0"/>
          <c:showPercent val="0"/>
          <c:showBubbleSize val="0"/>
          <c:separator>, </c:separator>
          <c:extLst>
            <c:ext xmlns:c15="http://schemas.microsoft.com/office/drawing/2012/chart" uri="{CE6537A1-D6FC-4f65-9D91-7224C49458BB}"/>
          </c:extLst>
        </c:dLbl>
      </c:pivotFmt>
      <c:pivotFmt>
        <c:idx val="1175"/>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marker>
          <c:symbol val="none"/>
        </c:marker>
        <c:dLbl>
          <c:idx val="0"/>
          <c:showLegendKey val="0"/>
          <c:showVal val="1"/>
          <c:showCatName val="0"/>
          <c:showSerName val="0"/>
          <c:showPercent val="0"/>
          <c:showBubbleSize val="0"/>
          <c:separator>, </c:separator>
          <c:extLst>
            <c:ext xmlns:c15="http://schemas.microsoft.com/office/drawing/2012/chart" uri="{CE6537A1-D6FC-4f65-9D91-7224C49458BB}"/>
          </c:extLst>
        </c:dLbl>
      </c:pivotFmt>
      <c:pivotFmt>
        <c:idx val="1176"/>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marker>
          <c:symbol val="none"/>
        </c:marker>
        <c:dLbl>
          <c:idx val="0"/>
          <c:showLegendKey val="0"/>
          <c:showVal val="1"/>
          <c:showCatName val="0"/>
          <c:showSerName val="0"/>
          <c:showPercent val="0"/>
          <c:showBubbleSize val="0"/>
          <c:separator>, </c:separator>
          <c:extLst>
            <c:ext xmlns:c15="http://schemas.microsoft.com/office/drawing/2012/chart" uri="{CE6537A1-D6FC-4f65-9D91-7224C49458BB}"/>
          </c:extLst>
        </c:dLbl>
      </c:pivotFmt>
      <c:pivotFmt>
        <c:idx val="1177"/>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marker>
          <c:symbol val="none"/>
        </c:marker>
        <c:dLbl>
          <c:idx val="0"/>
          <c:showLegendKey val="0"/>
          <c:showVal val="1"/>
          <c:showCatName val="0"/>
          <c:showSerName val="0"/>
          <c:showPercent val="0"/>
          <c:showBubbleSize val="0"/>
          <c:separator>, </c:separator>
          <c:extLst>
            <c:ext xmlns:c15="http://schemas.microsoft.com/office/drawing/2012/chart" uri="{CE6537A1-D6FC-4f65-9D91-7224C49458BB}"/>
          </c:extLst>
        </c:dLbl>
      </c:pivotFmt>
      <c:pivotFmt>
        <c:idx val="1178"/>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marker>
          <c:symbol val="none"/>
        </c:marker>
        <c:dLbl>
          <c:idx val="0"/>
          <c:showLegendKey val="0"/>
          <c:showVal val="1"/>
          <c:showCatName val="0"/>
          <c:showSerName val="0"/>
          <c:showPercent val="0"/>
          <c:showBubbleSize val="0"/>
          <c:separator>, </c:separator>
          <c:extLst>
            <c:ext xmlns:c15="http://schemas.microsoft.com/office/drawing/2012/chart" uri="{CE6537A1-D6FC-4f65-9D91-7224C49458BB}"/>
          </c:extLst>
        </c:dLbl>
      </c:pivotFmt>
      <c:pivotFmt>
        <c:idx val="1179"/>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marker>
          <c:symbol val="none"/>
        </c:marker>
        <c:dLbl>
          <c:idx val="0"/>
          <c:showLegendKey val="0"/>
          <c:showVal val="1"/>
          <c:showCatName val="0"/>
          <c:showSerName val="0"/>
          <c:showPercent val="0"/>
          <c:showBubbleSize val="0"/>
          <c:separator>, </c:separator>
          <c:extLst>
            <c:ext xmlns:c15="http://schemas.microsoft.com/office/drawing/2012/chart" uri="{CE6537A1-D6FC-4f65-9D91-7224C49458BB}"/>
          </c:extLst>
        </c:dLbl>
      </c:pivotFmt>
      <c:pivotFmt>
        <c:idx val="1180"/>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marker>
          <c:symbol val="none"/>
        </c:marker>
        <c:dLbl>
          <c:idx val="0"/>
          <c:showLegendKey val="0"/>
          <c:showVal val="1"/>
          <c:showCatName val="0"/>
          <c:showSerName val="0"/>
          <c:showPercent val="0"/>
          <c:showBubbleSize val="0"/>
          <c:separator>, </c:separator>
          <c:extLst>
            <c:ext xmlns:c15="http://schemas.microsoft.com/office/drawing/2012/chart" uri="{CE6537A1-D6FC-4f65-9D91-7224C49458BB}"/>
          </c:extLst>
        </c:dLbl>
      </c:pivotFmt>
      <c:pivotFmt>
        <c:idx val="1181"/>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marker>
          <c:symbol val="none"/>
        </c:marker>
        <c:dLbl>
          <c:idx val="0"/>
          <c:showLegendKey val="0"/>
          <c:showVal val="1"/>
          <c:showCatName val="0"/>
          <c:showSerName val="0"/>
          <c:showPercent val="0"/>
          <c:showBubbleSize val="0"/>
          <c:separator>, </c:separator>
          <c:extLst>
            <c:ext xmlns:c15="http://schemas.microsoft.com/office/drawing/2012/chart" uri="{CE6537A1-D6FC-4f65-9D91-7224C49458BB}"/>
          </c:extLst>
        </c:dLbl>
      </c:pivotFmt>
      <c:pivotFmt>
        <c:idx val="1182"/>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marker>
          <c:symbol val="none"/>
        </c:marker>
        <c:dLbl>
          <c:idx val="0"/>
          <c:showLegendKey val="0"/>
          <c:showVal val="1"/>
          <c:showCatName val="0"/>
          <c:showSerName val="0"/>
          <c:showPercent val="0"/>
          <c:showBubbleSize val="0"/>
          <c:separator>, </c:separator>
          <c:extLst>
            <c:ext xmlns:c15="http://schemas.microsoft.com/office/drawing/2012/chart" uri="{CE6537A1-D6FC-4f65-9D91-7224C49458BB}"/>
          </c:extLst>
        </c:dLbl>
      </c:pivotFmt>
      <c:pivotFmt>
        <c:idx val="1183"/>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marker>
          <c:symbol val="none"/>
        </c:marker>
        <c:dLbl>
          <c:idx val="0"/>
          <c:showLegendKey val="0"/>
          <c:showVal val="1"/>
          <c:showCatName val="0"/>
          <c:showSerName val="0"/>
          <c:showPercent val="0"/>
          <c:showBubbleSize val="0"/>
          <c:separator>, </c:separator>
          <c:extLst>
            <c:ext xmlns:c15="http://schemas.microsoft.com/office/drawing/2012/chart" uri="{CE6537A1-D6FC-4f65-9D91-7224C49458BB}"/>
          </c:extLst>
        </c:dLbl>
      </c:pivotFmt>
      <c:pivotFmt>
        <c:idx val="1184"/>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marker>
          <c:symbol val="none"/>
        </c:marker>
        <c:dLbl>
          <c:idx val="0"/>
          <c:showLegendKey val="0"/>
          <c:showVal val="1"/>
          <c:showCatName val="0"/>
          <c:showSerName val="0"/>
          <c:showPercent val="0"/>
          <c:showBubbleSize val="0"/>
          <c:separator>, </c:separator>
          <c:extLst>
            <c:ext xmlns:c15="http://schemas.microsoft.com/office/drawing/2012/chart" uri="{CE6537A1-D6FC-4f65-9D91-7224C49458BB}"/>
          </c:extLst>
        </c:dLbl>
      </c:pivotFmt>
      <c:pivotFmt>
        <c:idx val="1185"/>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marker>
          <c:symbol val="none"/>
        </c:marker>
        <c:dLbl>
          <c:idx val="0"/>
          <c:showLegendKey val="0"/>
          <c:showVal val="1"/>
          <c:showCatName val="0"/>
          <c:showSerName val="0"/>
          <c:showPercent val="0"/>
          <c:showBubbleSize val="0"/>
          <c:separator>, </c:separator>
          <c:extLst>
            <c:ext xmlns:c15="http://schemas.microsoft.com/office/drawing/2012/chart" uri="{CE6537A1-D6FC-4f65-9D91-7224C49458BB}"/>
          </c:extLst>
        </c:dLbl>
      </c:pivotFmt>
      <c:pivotFmt>
        <c:idx val="1186"/>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marker>
          <c:symbol val="none"/>
        </c:marker>
        <c:dLbl>
          <c:idx val="0"/>
          <c:showLegendKey val="0"/>
          <c:showVal val="1"/>
          <c:showCatName val="0"/>
          <c:showSerName val="0"/>
          <c:showPercent val="0"/>
          <c:showBubbleSize val="0"/>
          <c:separator>, </c:separator>
          <c:extLst>
            <c:ext xmlns:c15="http://schemas.microsoft.com/office/drawing/2012/chart" uri="{CE6537A1-D6FC-4f65-9D91-7224C49458BB}"/>
          </c:extLst>
        </c:dLbl>
      </c:pivotFmt>
      <c:pivotFmt>
        <c:idx val="1187"/>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marker>
          <c:symbol val="none"/>
        </c:marker>
        <c:dLbl>
          <c:idx val="0"/>
          <c:showLegendKey val="0"/>
          <c:showVal val="1"/>
          <c:showCatName val="0"/>
          <c:showSerName val="0"/>
          <c:showPercent val="0"/>
          <c:showBubbleSize val="0"/>
          <c:separator>, </c:separator>
          <c:extLst>
            <c:ext xmlns:c15="http://schemas.microsoft.com/office/drawing/2012/chart" uri="{CE6537A1-D6FC-4f65-9D91-7224C49458BB}"/>
          </c:extLst>
        </c:dLbl>
      </c:pivotFmt>
      <c:pivotFmt>
        <c:idx val="1188"/>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marker>
          <c:symbol val="none"/>
        </c:marker>
        <c:dLbl>
          <c:idx val="0"/>
          <c:showLegendKey val="0"/>
          <c:showVal val="1"/>
          <c:showCatName val="0"/>
          <c:showSerName val="0"/>
          <c:showPercent val="0"/>
          <c:showBubbleSize val="0"/>
          <c:separator>, </c:separator>
          <c:extLst>
            <c:ext xmlns:c15="http://schemas.microsoft.com/office/drawing/2012/chart" uri="{CE6537A1-D6FC-4f65-9D91-7224C49458BB}"/>
          </c:extLst>
        </c:dLbl>
      </c:pivotFmt>
      <c:pivotFmt>
        <c:idx val="1189"/>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marker>
          <c:symbol val="none"/>
        </c:marker>
        <c:dLbl>
          <c:idx val="0"/>
          <c:showLegendKey val="0"/>
          <c:showVal val="1"/>
          <c:showCatName val="0"/>
          <c:showSerName val="0"/>
          <c:showPercent val="0"/>
          <c:showBubbleSize val="0"/>
          <c:separator>, </c:separator>
          <c:extLst>
            <c:ext xmlns:c15="http://schemas.microsoft.com/office/drawing/2012/chart" uri="{CE6537A1-D6FC-4f65-9D91-7224C49458BB}"/>
          </c:extLst>
        </c:dLbl>
      </c:pivotFmt>
      <c:pivotFmt>
        <c:idx val="1190"/>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marker>
          <c:symbol val="none"/>
        </c:marker>
        <c:dLbl>
          <c:idx val="0"/>
          <c:showLegendKey val="0"/>
          <c:showVal val="1"/>
          <c:showCatName val="0"/>
          <c:showSerName val="0"/>
          <c:showPercent val="0"/>
          <c:showBubbleSize val="0"/>
          <c:separator>, </c:separator>
          <c:extLst>
            <c:ext xmlns:c15="http://schemas.microsoft.com/office/drawing/2012/chart" uri="{CE6537A1-D6FC-4f65-9D91-7224C49458BB}"/>
          </c:extLst>
        </c:dLbl>
      </c:pivotFmt>
      <c:pivotFmt>
        <c:idx val="1191"/>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marker>
          <c:symbol val="none"/>
        </c:marker>
        <c:dLbl>
          <c:idx val="0"/>
          <c:showLegendKey val="0"/>
          <c:showVal val="1"/>
          <c:showCatName val="0"/>
          <c:showSerName val="0"/>
          <c:showPercent val="0"/>
          <c:showBubbleSize val="0"/>
          <c:separator>, </c:separator>
          <c:extLst>
            <c:ext xmlns:c15="http://schemas.microsoft.com/office/drawing/2012/chart" uri="{CE6537A1-D6FC-4f65-9D91-7224C49458BB}"/>
          </c:extLst>
        </c:dLbl>
      </c:pivotFmt>
      <c:pivotFmt>
        <c:idx val="1192"/>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marker>
          <c:symbol val="none"/>
        </c:marker>
        <c:dLbl>
          <c:idx val="0"/>
          <c:showLegendKey val="0"/>
          <c:showVal val="1"/>
          <c:showCatName val="0"/>
          <c:showSerName val="0"/>
          <c:showPercent val="0"/>
          <c:showBubbleSize val="0"/>
          <c:separator>, </c:separator>
          <c:extLst>
            <c:ext xmlns:c15="http://schemas.microsoft.com/office/drawing/2012/chart" uri="{CE6537A1-D6FC-4f65-9D91-7224C49458BB}"/>
          </c:extLst>
        </c:dLbl>
      </c:pivotFmt>
      <c:pivotFmt>
        <c:idx val="1193"/>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marker>
          <c:symbol val="none"/>
        </c:marker>
        <c:dLbl>
          <c:idx val="0"/>
          <c:showLegendKey val="0"/>
          <c:showVal val="1"/>
          <c:showCatName val="0"/>
          <c:showSerName val="0"/>
          <c:showPercent val="0"/>
          <c:showBubbleSize val="0"/>
          <c:separator>, </c:separator>
          <c:extLst>
            <c:ext xmlns:c15="http://schemas.microsoft.com/office/drawing/2012/chart" uri="{CE6537A1-D6FC-4f65-9D91-7224C49458BB}"/>
          </c:extLst>
        </c:dLbl>
      </c:pivotFmt>
      <c:pivotFmt>
        <c:idx val="1194"/>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marker>
          <c:symbol val="none"/>
        </c:marker>
        <c:dLbl>
          <c:idx val="0"/>
          <c:showLegendKey val="0"/>
          <c:showVal val="1"/>
          <c:showCatName val="0"/>
          <c:showSerName val="0"/>
          <c:showPercent val="0"/>
          <c:showBubbleSize val="0"/>
          <c:separator>, </c:separator>
          <c:extLst>
            <c:ext xmlns:c15="http://schemas.microsoft.com/office/drawing/2012/chart" uri="{CE6537A1-D6FC-4f65-9D91-7224C49458BB}"/>
          </c:extLst>
        </c:dLbl>
      </c:pivotFmt>
      <c:pivotFmt>
        <c:idx val="1195"/>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marker>
          <c:symbol val="none"/>
        </c:marker>
        <c:dLbl>
          <c:idx val="0"/>
          <c:showLegendKey val="0"/>
          <c:showVal val="1"/>
          <c:showCatName val="0"/>
          <c:showSerName val="0"/>
          <c:showPercent val="0"/>
          <c:showBubbleSize val="0"/>
          <c:separator>, </c:separator>
          <c:extLst>
            <c:ext xmlns:c15="http://schemas.microsoft.com/office/drawing/2012/chart" uri="{CE6537A1-D6FC-4f65-9D91-7224C49458BB}"/>
          </c:extLst>
        </c:dLbl>
      </c:pivotFmt>
      <c:pivotFmt>
        <c:idx val="1196"/>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marker>
          <c:symbol val="none"/>
        </c:marker>
        <c:dLbl>
          <c:idx val="0"/>
          <c:showLegendKey val="0"/>
          <c:showVal val="1"/>
          <c:showCatName val="0"/>
          <c:showSerName val="0"/>
          <c:showPercent val="0"/>
          <c:showBubbleSize val="0"/>
          <c:separator>, </c:separator>
          <c:extLst>
            <c:ext xmlns:c15="http://schemas.microsoft.com/office/drawing/2012/chart" uri="{CE6537A1-D6FC-4f65-9D91-7224C49458BB}"/>
          </c:extLst>
        </c:dLbl>
      </c:pivotFmt>
      <c:pivotFmt>
        <c:idx val="1197"/>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marker>
          <c:symbol val="none"/>
        </c:marker>
        <c:dLbl>
          <c:idx val="0"/>
          <c:showLegendKey val="0"/>
          <c:showVal val="1"/>
          <c:showCatName val="0"/>
          <c:showSerName val="0"/>
          <c:showPercent val="0"/>
          <c:showBubbleSize val="0"/>
          <c:separator>, </c:separator>
          <c:extLst>
            <c:ext xmlns:c15="http://schemas.microsoft.com/office/drawing/2012/chart" uri="{CE6537A1-D6FC-4f65-9D91-7224C49458BB}"/>
          </c:extLst>
        </c:dLbl>
      </c:pivotFmt>
      <c:pivotFmt>
        <c:idx val="1198"/>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marker>
          <c:symbol val="none"/>
        </c:marker>
        <c:dLbl>
          <c:idx val="0"/>
          <c:showLegendKey val="0"/>
          <c:showVal val="1"/>
          <c:showCatName val="0"/>
          <c:showSerName val="0"/>
          <c:showPercent val="0"/>
          <c:showBubbleSize val="0"/>
          <c:separator>, </c:separator>
          <c:extLst>
            <c:ext xmlns:c15="http://schemas.microsoft.com/office/drawing/2012/chart" uri="{CE6537A1-D6FC-4f65-9D91-7224C49458BB}"/>
          </c:extLst>
        </c:dLbl>
      </c:pivotFmt>
      <c:pivotFmt>
        <c:idx val="1199"/>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marker>
          <c:symbol val="none"/>
        </c:marker>
        <c:dLbl>
          <c:idx val="0"/>
          <c:showLegendKey val="0"/>
          <c:showVal val="1"/>
          <c:showCatName val="0"/>
          <c:showSerName val="0"/>
          <c:showPercent val="0"/>
          <c:showBubbleSize val="0"/>
          <c:separator>, </c:separator>
          <c:extLst>
            <c:ext xmlns:c15="http://schemas.microsoft.com/office/drawing/2012/chart" uri="{CE6537A1-D6FC-4f65-9D91-7224C49458BB}"/>
          </c:extLst>
        </c:dLbl>
      </c:pivotFmt>
      <c:pivotFmt>
        <c:idx val="1200"/>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marker>
          <c:symbol val="none"/>
        </c:marker>
        <c:dLbl>
          <c:idx val="0"/>
          <c:showLegendKey val="0"/>
          <c:showVal val="1"/>
          <c:showCatName val="0"/>
          <c:showSerName val="0"/>
          <c:showPercent val="0"/>
          <c:showBubbleSize val="0"/>
          <c:separator>, </c:separator>
          <c:extLst>
            <c:ext xmlns:c15="http://schemas.microsoft.com/office/drawing/2012/chart" uri="{CE6537A1-D6FC-4f65-9D91-7224C49458BB}"/>
          </c:extLst>
        </c:dLbl>
      </c:pivotFmt>
      <c:pivotFmt>
        <c:idx val="1201"/>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marker>
          <c:symbol val="none"/>
        </c:marker>
        <c:dLbl>
          <c:idx val="0"/>
          <c:showLegendKey val="0"/>
          <c:showVal val="1"/>
          <c:showCatName val="0"/>
          <c:showSerName val="0"/>
          <c:showPercent val="0"/>
          <c:showBubbleSize val="0"/>
          <c:separator>, </c:separator>
          <c:extLst>
            <c:ext xmlns:c15="http://schemas.microsoft.com/office/drawing/2012/chart" uri="{CE6537A1-D6FC-4f65-9D91-7224C49458BB}"/>
          </c:extLst>
        </c:dLbl>
      </c:pivotFmt>
      <c:pivotFmt>
        <c:idx val="1202"/>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marker>
          <c:symbol val="none"/>
        </c:marker>
        <c:dLbl>
          <c:idx val="0"/>
          <c:showLegendKey val="0"/>
          <c:showVal val="1"/>
          <c:showCatName val="0"/>
          <c:showSerName val="0"/>
          <c:showPercent val="0"/>
          <c:showBubbleSize val="0"/>
          <c:separator>, </c:separator>
          <c:extLst>
            <c:ext xmlns:c15="http://schemas.microsoft.com/office/drawing/2012/chart" uri="{CE6537A1-D6FC-4f65-9D91-7224C49458BB}"/>
          </c:extLst>
        </c:dLbl>
      </c:pivotFmt>
      <c:pivotFmt>
        <c:idx val="1203"/>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marker>
          <c:symbol val="none"/>
        </c:marker>
        <c:dLbl>
          <c:idx val="0"/>
          <c:showLegendKey val="0"/>
          <c:showVal val="1"/>
          <c:showCatName val="0"/>
          <c:showSerName val="0"/>
          <c:showPercent val="0"/>
          <c:showBubbleSize val="0"/>
          <c:separator>, </c:separator>
          <c:extLst>
            <c:ext xmlns:c15="http://schemas.microsoft.com/office/drawing/2012/chart" uri="{CE6537A1-D6FC-4f65-9D91-7224C49458BB}"/>
          </c:extLst>
        </c:dLbl>
      </c:pivotFmt>
      <c:pivotFmt>
        <c:idx val="1204"/>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marker>
          <c:symbol val="none"/>
        </c:marker>
        <c:dLbl>
          <c:idx val="0"/>
          <c:showLegendKey val="0"/>
          <c:showVal val="1"/>
          <c:showCatName val="0"/>
          <c:showSerName val="0"/>
          <c:showPercent val="0"/>
          <c:showBubbleSize val="0"/>
          <c:separator>, </c:separator>
          <c:extLst>
            <c:ext xmlns:c15="http://schemas.microsoft.com/office/drawing/2012/chart" uri="{CE6537A1-D6FC-4f65-9D91-7224C49458BB}"/>
          </c:extLst>
        </c:dLbl>
      </c:pivotFmt>
      <c:pivotFmt>
        <c:idx val="1205"/>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marker>
          <c:symbol val="none"/>
        </c:marker>
        <c:dLbl>
          <c:idx val="0"/>
          <c:showLegendKey val="0"/>
          <c:showVal val="1"/>
          <c:showCatName val="0"/>
          <c:showSerName val="0"/>
          <c:showPercent val="0"/>
          <c:showBubbleSize val="0"/>
          <c:separator>, </c:separator>
          <c:extLst>
            <c:ext xmlns:c15="http://schemas.microsoft.com/office/drawing/2012/chart" uri="{CE6537A1-D6FC-4f65-9D91-7224C49458BB}"/>
          </c:extLst>
        </c:dLbl>
      </c:pivotFmt>
      <c:pivotFmt>
        <c:idx val="1206"/>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marker>
          <c:symbol val="none"/>
        </c:marker>
        <c:dLbl>
          <c:idx val="0"/>
          <c:showLegendKey val="0"/>
          <c:showVal val="1"/>
          <c:showCatName val="0"/>
          <c:showSerName val="0"/>
          <c:showPercent val="0"/>
          <c:showBubbleSize val="0"/>
          <c:separator>, </c:separator>
          <c:extLst>
            <c:ext xmlns:c15="http://schemas.microsoft.com/office/drawing/2012/chart" uri="{CE6537A1-D6FC-4f65-9D91-7224C49458BB}"/>
          </c:extLst>
        </c:dLbl>
      </c:pivotFmt>
      <c:pivotFmt>
        <c:idx val="1207"/>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marker>
          <c:symbol val="none"/>
        </c:marker>
        <c:dLbl>
          <c:idx val="0"/>
          <c:showLegendKey val="0"/>
          <c:showVal val="1"/>
          <c:showCatName val="0"/>
          <c:showSerName val="0"/>
          <c:showPercent val="0"/>
          <c:showBubbleSize val="0"/>
          <c:separator>, </c:separator>
          <c:extLst>
            <c:ext xmlns:c15="http://schemas.microsoft.com/office/drawing/2012/chart" uri="{CE6537A1-D6FC-4f65-9D91-7224C49458BB}"/>
          </c:extLst>
        </c:dLbl>
      </c:pivotFmt>
      <c:pivotFmt>
        <c:idx val="1208"/>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marker>
          <c:symbol val="none"/>
        </c:marker>
        <c:dLbl>
          <c:idx val="0"/>
          <c:showLegendKey val="0"/>
          <c:showVal val="1"/>
          <c:showCatName val="0"/>
          <c:showSerName val="0"/>
          <c:showPercent val="0"/>
          <c:showBubbleSize val="0"/>
          <c:separator>, </c:separator>
          <c:extLst>
            <c:ext xmlns:c15="http://schemas.microsoft.com/office/drawing/2012/chart" uri="{CE6537A1-D6FC-4f65-9D91-7224C49458BB}"/>
          </c:extLst>
        </c:dLbl>
      </c:pivotFmt>
      <c:pivotFmt>
        <c:idx val="1209"/>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marker>
          <c:symbol val="none"/>
        </c:marker>
        <c:dLbl>
          <c:idx val="0"/>
          <c:showLegendKey val="0"/>
          <c:showVal val="1"/>
          <c:showCatName val="0"/>
          <c:showSerName val="0"/>
          <c:showPercent val="0"/>
          <c:showBubbleSize val="0"/>
          <c:separator>, </c:separator>
          <c:extLst>
            <c:ext xmlns:c15="http://schemas.microsoft.com/office/drawing/2012/chart" uri="{CE6537A1-D6FC-4f65-9D91-7224C49458BB}"/>
          </c:extLst>
        </c:dLbl>
      </c:pivotFmt>
      <c:pivotFmt>
        <c:idx val="1210"/>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marker>
          <c:symbol val="none"/>
        </c:marker>
        <c:dLbl>
          <c:idx val="0"/>
          <c:showLegendKey val="0"/>
          <c:showVal val="1"/>
          <c:showCatName val="0"/>
          <c:showSerName val="0"/>
          <c:showPercent val="0"/>
          <c:showBubbleSize val="0"/>
          <c:separator>, </c:separator>
          <c:extLst>
            <c:ext xmlns:c15="http://schemas.microsoft.com/office/drawing/2012/chart" uri="{CE6537A1-D6FC-4f65-9D91-7224C49458BB}"/>
          </c:extLst>
        </c:dLbl>
      </c:pivotFmt>
      <c:pivotFmt>
        <c:idx val="1211"/>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marker>
          <c:symbol val="none"/>
        </c:marker>
        <c:dLbl>
          <c:idx val="0"/>
          <c:showLegendKey val="0"/>
          <c:showVal val="1"/>
          <c:showCatName val="0"/>
          <c:showSerName val="0"/>
          <c:showPercent val="0"/>
          <c:showBubbleSize val="0"/>
          <c:separator>, </c:separator>
          <c:extLst>
            <c:ext xmlns:c15="http://schemas.microsoft.com/office/drawing/2012/chart" uri="{CE6537A1-D6FC-4f65-9D91-7224C49458BB}"/>
          </c:extLst>
        </c:dLbl>
      </c:pivotFmt>
      <c:pivotFmt>
        <c:idx val="1212"/>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marker>
          <c:symbol val="none"/>
        </c:marker>
        <c:dLbl>
          <c:idx val="0"/>
          <c:showLegendKey val="0"/>
          <c:showVal val="1"/>
          <c:showCatName val="0"/>
          <c:showSerName val="0"/>
          <c:showPercent val="0"/>
          <c:showBubbleSize val="0"/>
          <c:separator>, </c:separator>
          <c:extLst>
            <c:ext xmlns:c15="http://schemas.microsoft.com/office/drawing/2012/chart" uri="{CE6537A1-D6FC-4f65-9D91-7224C49458BB}"/>
          </c:extLst>
        </c:dLbl>
      </c:pivotFmt>
      <c:pivotFmt>
        <c:idx val="1213"/>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marker>
          <c:symbol val="none"/>
        </c:marker>
        <c:dLbl>
          <c:idx val="0"/>
          <c:showLegendKey val="0"/>
          <c:showVal val="1"/>
          <c:showCatName val="0"/>
          <c:showSerName val="0"/>
          <c:showPercent val="0"/>
          <c:showBubbleSize val="0"/>
          <c:separator>, </c:separator>
          <c:extLst>
            <c:ext xmlns:c15="http://schemas.microsoft.com/office/drawing/2012/chart" uri="{CE6537A1-D6FC-4f65-9D91-7224C49458BB}"/>
          </c:extLst>
        </c:dLbl>
      </c:pivotFmt>
      <c:pivotFmt>
        <c:idx val="1214"/>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marker>
          <c:symbol val="none"/>
        </c:marker>
        <c:dLbl>
          <c:idx val="0"/>
          <c:showLegendKey val="0"/>
          <c:showVal val="1"/>
          <c:showCatName val="0"/>
          <c:showSerName val="0"/>
          <c:showPercent val="0"/>
          <c:showBubbleSize val="0"/>
          <c:separator>, </c:separator>
          <c:extLst>
            <c:ext xmlns:c15="http://schemas.microsoft.com/office/drawing/2012/chart" uri="{CE6537A1-D6FC-4f65-9D91-7224C49458BB}"/>
          </c:extLst>
        </c:dLbl>
      </c:pivotFmt>
      <c:pivotFmt>
        <c:idx val="1215"/>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marker>
          <c:symbol val="none"/>
        </c:marker>
        <c:dLbl>
          <c:idx val="0"/>
          <c:showLegendKey val="0"/>
          <c:showVal val="1"/>
          <c:showCatName val="0"/>
          <c:showSerName val="0"/>
          <c:showPercent val="0"/>
          <c:showBubbleSize val="0"/>
          <c:separator>, </c:separator>
          <c:extLst>
            <c:ext xmlns:c15="http://schemas.microsoft.com/office/drawing/2012/chart" uri="{CE6537A1-D6FC-4f65-9D91-7224C49458BB}"/>
          </c:extLst>
        </c:dLbl>
      </c:pivotFmt>
      <c:pivotFmt>
        <c:idx val="1216"/>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marker>
          <c:symbol val="none"/>
        </c:marker>
        <c:dLbl>
          <c:idx val="0"/>
          <c:showLegendKey val="0"/>
          <c:showVal val="1"/>
          <c:showCatName val="0"/>
          <c:showSerName val="0"/>
          <c:showPercent val="0"/>
          <c:showBubbleSize val="0"/>
          <c:separator>, </c:separator>
          <c:extLst>
            <c:ext xmlns:c15="http://schemas.microsoft.com/office/drawing/2012/chart" uri="{CE6537A1-D6FC-4f65-9D91-7224C49458BB}"/>
          </c:extLst>
        </c:dLbl>
      </c:pivotFmt>
      <c:pivotFmt>
        <c:idx val="1217"/>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marker>
          <c:symbol val="none"/>
        </c:marker>
        <c:dLbl>
          <c:idx val="0"/>
          <c:showLegendKey val="0"/>
          <c:showVal val="1"/>
          <c:showCatName val="0"/>
          <c:showSerName val="0"/>
          <c:showPercent val="0"/>
          <c:showBubbleSize val="0"/>
          <c:separator>, </c:separator>
          <c:extLst>
            <c:ext xmlns:c15="http://schemas.microsoft.com/office/drawing/2012/chart" uri="{CE6537A1-D6FC-4f65-9D91-7224C49458BB}"/>
          </c:extLst>
        </c:dLbl>
      </c:pivotFmt>
      <c:pivotFmt>
        <c:idx val="1218"/>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marker>
          <c:symbol val="none"/>
        </c:marker>
        <c:dLbl>
          <c:idx val="0"/>
          <c:showLegendKey val="0"/>
          <c:showVal val="1"/>
          <c:showCatName val="0"/>
          <c:showSerName val="0"/>
          <c:showPercent val="0"/>
          <c:showBubbleSize val="0"/>
          <c:separator>, </c:separator>
          <c:extLst>
            <c:ext xmlns:c15="http://schemas.microsoft.com/office/drawing/2012/chart" uri="{CE6537A1-D6FC-4f65-9D91-7224C49458BB}"/>
          </c:extLst>
        </c:dLbl>
      </c:pivotFmt>
      <c:pivotFmt>
        <c:idx val="1219"/>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marker>
          <c:symbol val="none"/>
        </c:marker>
        <c:dLbl>
          <c:idx val="0"/>
          <c:showLegendKey val="0"/>
          <c:showVal val="1"/>
          <c:showCatName val="0"/>
          <c:showSerName val="0"/>
          <c:showPercent val="0"/>
          <c:showBubbleSize val="0"/>
          <c:separator>, </c:separator>
          <c:extLst>
            <c:ext xmlns:c15="http://schemas.microsoft.com/office/drawing/2012/chart" uri="{CE6537A1-D6FC-4f65-9D91-7224C49458BB}"/>
          </c:extLst>
        </c:dLbl>
      </c:pivotFmt>
      <c:pivotFmt>
        <c:idx val="1220"/>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marker>
          <c:symbol val="none"/>
        </c:marker>
        <c:dLbl>
          <c:idx val="0"/>
          <c:showLegendKey val="0"/>
          <c:showVal val="1"/>
          <c:showCatName val="0"/>
          <c:showSerName val="0"/>
          <c:showPercent val="0"/>
          <c:showBubbleSize val="0"/>
          <c:separator>, </c:separator>
          <c:extLst>
            <c:ext xmlns:c15="http://schemas.microsoft.com/office/drawing/2012/chart" uri="{CE6537A1-D6FC-4f65-9D91-7224C49458BB}"/>
          </c:extLst>
        </c:dLbl>
      </c:pivotFmt>
      <c:pivotFmt>
        <c:idx val="1221"/>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marker>
          <c:symbol val="none"/>
        </c:marker>
        <c:dLbl>
          <c:idx val="0"/>
          <c:showLegendKey val="0"/>
          <c:showVal val="1"/>
          <c:showCatName val="0"/>
          <c:showSerName val="0"/>
          <c:showPercent val="0"/>
          <c:showBubbleSize val="0"/>
          <c:separator>, </c:separator>
          <c:extLst>
            <c:ext xmlns:c15="http://schemas.microsoft.com/office/drawing/2012/chart" uri="{CE6537A1-D6FC-4f65-9D91-7224C49458BB}"/>
          </c:extLst>
        </c:dLbl>
      </c:pivotFmt>
      <c:pivotFmt>
        <c:idx val="1222"/>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marker>
          <c:symbol val="none"/>
        </c:marker>
        <c:dLbl>
          <c:idx val="0"/>
          <c:showLegendKey val="0"/>
          <c:showVal val="1"/>
          <c:showCatName val="0"/>
          <c:showSerName val="0"/>
          <c:showPercent val="0"/>
          <c:showBubbleSize val="0"/>
          <c:separator>, </c:separator>
          <c:extLst>
            <c:ext xmlns:c15="http://schemas.microsoft.com/office/drawing/2012/chart" uri="{CE6537A1-D6FC-4f65-9D91-7224C49458BB}"/>
          </c:extLst>
        </c:dLbl>
      </c:pivotFmt>
      <c:pivotFmt>
        <c:idx val="1223"/>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marker>
          <c:symbol val="none"/>
        </c:marker>
        <c:dLbl>
          <c:idx val="0"/>
          <c:showLegendKey val="0"/>
          <c:showVal val="1"/>
          <c:showCatName val="0"/>
          <c:showSerName val="0"/>
          <c:showPercent val="0"/>
          <c:showBubbleSize val="0"/>
          <c:separator>, </c:separator>
          <c:extLst>
            <c:ext xmlns:c15="http://schemas.microsoft.com/office/drawing/2012/chart" uri="{CE6537A1-D6FC-4f65-9D91-7224C49458BB}"/>
          </c:extLst>
        </c:dLbl>
      </c:pivotFmt>
      <c:pivotFmt>
        <c:idx val="1224"/>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marker>
          <c:symbol val="none"/>
        </c:marker>
        <c:dLbl>
          <c:idx val="0"/>
          <c:showLegendKey val="0"/>
          <c:showVal val="1"/>
          <c:showCatName val="0"/>
          <c:showSerName val="0"/>
          <c:showPercent val="0"/>
          <c:showBubbleSize val="0"/>
          <c:separator>, </c:separator>
          <c:extLst>
            <c:ext xmlns:c15="http://schemas.microsoft.com/office/drawing/2012/chart" uri="{CE6537A1-D6FC-4f65-9D91-7224C49458BB}"/>
          </c:extLst>
        </c:dLbl>
      </c:pivotFmt>
      <c:pivotFmt>
        <c:idx val="1225"/>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marker>
          <c:symbol val="none"/>
        </c:marker>
        <c:dLbl>
          <c:idx val="0"/>
          <c:showLegendKey val="0"/>
          <c:showVal val="1"/>
          <c:showCatName val="0"/>
          <c:showSerName val="0"/>
          <c:showPercent val="0"/>
          <c:showBubbleSize val="0"/>
          <c:separator>, </c:separator>
          <c:extLst>
            <c:ext xmlns:c15="http://schemas.microsoft.com/office/drawing/2012/chart" uri="{CE6537A1-D6FC-4f65-9D91-7224C49458BB}"/>
          </c:extLst>
        </c:dLbl>
      </c:pivotFmt>
      <c:pivotFmt>
        <c:idx val="1226"/>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marker>
          <c:symbol val="none"/>
        </c:marker>
        <c:dLbl>
          <c:idx val="0"/>
          <c:showLegendKey val="0"/>
          <c:showVal val="1"/>
          <c:showCatName val="0"/>
          <c:showSerName val="0"/>
          <c:showPercent val="0"/>
          <c:showBubbleSize val="0"/>
          <c:separator>, </c:separator>
          <c:extLst>
            <c:ext xmlns:c15="http://schemas.microsoft.com/office/drawing/2012/chart" uri="{CE6537A1-D6FC-4f65-9D91-7224C49458BB}"/>
          </c:extLst>
        </c:dLbl>
      </c:pivotFmt>
      <c:pivotFmt>
        <c:idx val="1227"/>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marker>
          <c:symbol val="none"/>
        </c:marker>
        <c:dLbl>
          <c:idx val="0"/>
          <c:showLegendKey val="0"/>
          <c:showVal val="1"/>
          <c:showCatName val="0"/>
          <c:showSerName val="0"/>
          <c:showPercent val="0"/>
          <c:showBubbleSize val="0"/>
          <c:separator>, </c:separator>
          <c:extLst>
            <c:ext xmlns:c15="http://schemas.microsoft.com/office/drawing/2012/chart" uri="{CE6537A1-D6FC-4f65-9D91-7224C49458BB}"/>
          </c:extLst>
        </c:dLbl>
      </c:pivotFmt>
      <c:pivotFmt>
        <c:idx val="1228"/>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marker>
          <c:symbol val="none"/>
        </c:marker>
        <c:dLbl>
          <c:idx val="0"/>
          <c:showLegendKey val="0"/>
          <c:showVal val="1"/>
          <c:showCatName val="0"/>
          <c:showSerName val="0"/>
          <c:showPercent val="0"/>
          <c:showBubbleSize val="0"/>
          <c:separator>, </c:separator>
          <c:extLst>
            <c:ext xmlns:c15="http://schemas.microsoft.com/office/drawing/2012/chart" uri="{CE6537A1-D6FC-4f65-9D91-7224C49458BB}"/>
          </c:extLst>
        </c:dLbl>
      </c:pivotFmt>
      <c:pivotFmt>
        <c:idx val="1229"/>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marker>
          <c:symbol val="none"/>
        </c:marker>
        <c:dLbl>
          <c:idx val="0"/>
          <c:showLegendKey val="0"/>
          <c:showVal val="1"/>
          <c:showCatName val="0"/>
          <c:showSerName val="0"/>
          <c:showPercent val="0"/>
          <c:showBubbleSize val="0"/>
          <c:separator>, </c:separator>
          <c:extLst>
            <c:ext xmlns:c15="http://schemas.microsoft.com/office/drawing/2012/chart" uri="{CE6537A1-D6FC-4f65-9D91-7224C49458BB}"/>
          </c:extLst>
        </c:dLbl>
      </c:pivotFmt>
      <c:pivotFmt>
        <c:idx val="1230"/>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marker>
          <c:symbol val="none"/>
        </c:marker>
        <c:dLbl>
          <c:idx val="0"/>
          <c:showLegendKey val="0"/>
          <c:showVal val="1"/>
          <c:showCatName val="0"/>
          <c:showSerName val="0"/>
          <c:showPercent val="0"/>
          <c:showBubbleSize val="0"/>
          <c:separator>, </c:separator>
          <c:extLst>
            <c:ext xmlns:c15="http://schemas.microsoft.com/office/drawing/2012/chart" uri="{CE6537A1-D6FC-4f65-9D91-7224C49458BB}"/>
          </c:extLst>
        </c:dLbl>
      </c:pivotFmt>
      <c:pivotFmt>
        <c:idx val="1231"/>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marker>
          <c:symbol val="none"/>
        </c:marker>
        <c:dLbl>
          <c:idx val="0"/>
          <c:showLegendKey val="0"/>
          <c:showVal val="1"/>
          <c:showCatName val="0"/>
          <c:showSerName val="0"/>
          <c:showPercent val="0"/>
          <c:showBubbleSize val="0"/>
          <c:separator>, </c:separator>
          <c:extLst>
            <c:ext xmlns:c15="http://schemas.microsoft.com/office/drawing/2012/chart" uri="{CE6537A1-D6FC-4f65-9D91-7224C49458BB}"/>
          </c:extLst>
        </c:dLbl>
      </c:pivotFmt>
      <c:pivotFmt>
        <c:idx val="1232"/>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marker>
          <c:symbol val="none"/>
        </c:marker>
        <c:dLbl>
          <c:idx val="0"/>
          <c:showLegendKey val="0"/>
          <c:showVal val="1"/>
          <c:showCatName val="0"/>
          <c:showSerName val="0"/>
          <c:showPercent val="0"/>
          <c:showBubbleSize val="0"/>
          <c:separator>, </c:separator>
          <c:extLst>
            <c:ext xmlns:c15="http://schemas.microsoft.com/office/drawing/2012/chart" uri="{CE6537A1-D6FC-4f65-9D91-7224C49458BB}"/>
          </c:extLst>
        </c:dLbl>
      </c:pivotFmt>
      <c:pivotFmt>
        <c:idx val="1233"/>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marker>
          <c:symbol val="none"/>
        </c:marker>
        <c:dLbl>
          <c:idx val="0"/>
          <c:showLegendKey val="0"/>
          <c:showVal val="1"/>
          <c:showCatName val="0"/>
          <c:showSerName val="0"/>
          <c:showPercent val="0"/>
          <c:showBubbleSize val="0"/>
          <c:separator>, </c:separator>
          <c:extLst>
            <c:ext xmlns:c15="http://schemas.microsoft.com/office/drawing/2012/chart" uri="{CE6537A1-D6FC-4f65-9D91-7224C49458BB}"/>
          </c:extLst>
        </c:dLbl>
      </c:pivotFmt>
      <c:pivotFmt>
        <c:idx val="1234"/>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marker>
          <c:symbol val="none"/>
        </c:marker>
        <c:dLbl>
          <c:idx val="0"/>
          <c:showLegendKey val="0"/>
          <c:showVal val="1"/>
          <c:showCatName val="0"/>
          <c:showSerName val="0"/>
          <c:showPercent val="0"/>
          <c:showBubbleSize val="0"/>
          <c:separator>, </c:separator>
          <c:extLst>
            <c:ext xmlns:c15="http://schemas.microsoft.com/office/drawing/2012/chart" uri="{CE6537A1-D6FC-4f65-9D91-7224C49458BB}"/>
          </c:extLst>
        </c:dLbl>
      </c:pivotFmt>
      <c:pivotFmt>
        <c:idx val="1235"/>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marker>
          <c:symbol val="none"/>
        </c:marker>
        <c:dLbl>
          <c:idx val="0"/>
          <c:showLegendKey val="0"/>
          <c:showVal val="1"/>
          <c:showCatName val="0"/>
          <c:showSerName val="0"/>
          <c:showPercent val="0"/>
          <c:showBubbleSize val="0"/>
          <c:separator>, </c:separator>
          <c:extLst>
            <c:ext xmlns:c15="http://schemas.microsoft.com/office/drawing/2012/chart" uri="{CE6537A1-D6FC-4f65-9D91-7224C49458BB}"/>
          </c:extLst>
        </c:dLbl>
      </c:pivotFmt>
      <c:pivotFmt>
        <c:idx val="1236"/>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marker>
          <c:symbol val="none"/>
        </c:marker>
        <c:dLbl>
          <c:idx val="0"/>
          <c:showLegendKey val="0"/>
          <c:showVal val="1"/>
          <c:showCatName val="0"/>
          <c:showSerName val="0"/>
          <c:showPercent val="0"/>
          <c:showBubbleSize val="0"/>
          <c:separator>, </c:separator>
          <c:extLst>
            <c:ext xmlns:c15="http://schemas.microsoft.com/office/drawing/2012/chart" uri="{CE6537A1-D6FC-4f65-9D91-7224C49458BB}"/>
          </c:extLst>
        </c:dLbl>
      </c:pivotFmt>
      <c:pivotFmt>
        <c:idx val="1237"/>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marker>
          <c:symbol val="none"/>
        </c:marker>
        <c:dLbl>
          <c:idx val="0"/>
          <c:showLegendKey val="0"/>
          <c:showVal val="1"/>
          <c:showCatName val="0"/>
          <c:showSerName val="0"/>
          <c:showPercent val="0"/>
          <c:showBubbleSize val="0"/>
          <c:separator>, </c:separator>
          <c:extLst>
            <c:ext xmlns:c15="http://schemas.microsoft.com/office/drawing/2012/chart" uri="{CE6537A1-D6FC-4f65-9D91-7224C49458BB}"/>
          </c:extLst>
        </c:dLbl>
      </c:pivotFmt>
      <c:pivotFmt>
        <c:idx val="1238"/>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marker>
          <c:symbol val="none"/>
        </c:marker>
        <c:dLbl>
          <c:idx val="0"/>
          <c:showLegendKey val="0"/>
          <c:showVal val="1"/>
          <c:showCatName val="0"/>
          <c:showSerName val="0"/>
          <c:showPercent val="0"/>
          <c:showBubbleSize val="0"/>
          <c:separator>, </c:separator>
          <c:extLst>
            <c:ext xmlns:c15="http://schemas.microsoft.com/office/drawing/2012/chart" uri="{CE6537A1-D6FC-4f65-9D91-7224C49458BB}"/>
          </c:extLst>
        </c:dLbl>
      </c:pivotFmt>
      <c:pivotFmt>
        <c:idx val="1239"/>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marker>
          <c:symbol val="none"/>
        </c:marker>
        <c:dLbl>
          <c:idx val="0"/>
          <c:showLegendKey val="0"/>
          <c:showVal val="1"/>
          <c:showCatName val="0"/>
          <c:showSerName val="0"/>
          <c:showPercent val="0"/>
          <c:showBubbleSize val="0"/>
          <c:separator>, </c:separator>
          <c:extLst>
            <c:ext xmlns:c15="http://schemas.microsoft.com/office/drawing/2012/chart" uri="{CE6537A1-D6FC-4f65-9D91-7224C49458BB}"/>
          </c:extLst>
        </c:dLbl>
      </c:pivotFmt>
      <c:pivotFmt>
        <c:idx val="1240"/>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marker>
          <c:symbol val="none"/>
        </c:marker>
        <c:dLbl>
          <c:idx val="0"/>
          <c:showLegendKey val="0"/>
          <c:showVal val="1"/>
          <c:showCatName val="0"/>
          <c:showSerName val="0"/>
          <c:showPercent val="0"/>
          <c:showBubbleSize val="0"/>
          <c:separator>, </c:separator>
          <c:extLst>
            <c:ext xmlns:c15="http://schemas.microsoft.com/office/drawing/2012/chart" uri="{CE6537A1-D6FC-4f65-9D91-7224C49458BB}"/>
          </c:extLst>
        </c:dLbl>
      </c:pivotFmt>
      <c:pivotFmt>
        <c:idx val="1241"/>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marker>
          <c:symbol val="none"/>
        </c:marker>
        <c:dLbl>
          <c:idx val="0"/>
          <c:showLegendKey val="0"/>
          <c:showVal val="1"/>
          <c:showCatName val="0"/>
          <c:showSerName val="0"/>
          <c:showPercent val="0"/>
          <c:showBubbleSize val="0"/>
          <c:separator>, </c:separator>
          <c:extLst>
            <c:ext xmlns:c15="http://schemas.microsoft.com/office/drawing/2012/chart" uri="{CE6537A1-D6FC-4f65-9D91-7224C49458BB}"/>
          </c:extLst>
        </c:dLbl>
      </c:pivotFmt>
      <c:pivotFmt>
        <c:idx val="1242"/>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marker>
          <c:symbol val="none"/>
        </c:marker>
        <c:dLbl>
          <c:idx val="0"/>
          <c:showLegendKey val="0"/>
          <c:showVal val="1"/>
          <c:showCatName val="0"/>
          <c:showSerName val="0"/>
          <c:showPercent val="0"/>
          <c:showBubbleSize val="0"/>
          <c:separator>, </c:separator>
          <c:extLst>
            <c:ext xmlns:c15="http://schemas.microsoft.com/office/drawing/2012/chart" uri="{CE6537A1-D6FC-4f65-9D91-7224C49458BB}"/>
          </c:extLst>
        </c:dLbl>
      </c:pivotFmt>
      <c:pivotFmt>
        <c:idx val="1243"/>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marker>
          <c:symbol val="none"/>
        </c:marker>
        <c:dLbl>
          <c:idx val="0"/>
          <c:showLegendKey val="0"/>
          <c:showVal val="1"/>
          <c:showCatName val="0"/>
          <c:showSerName val="0"/>
          <c:showPercent val="0"/>
          <c:showBubbleSize val="0"/>
          <c:separator>, </c:separator>
          <c:extLst>
            <c:ext xmlns:c15="http://schemas.microsoft.com/office/drawing/2012/chart" uri="{CE6537A1-D6FC-4f65-9D91-7224C49458BB}"/>
          </c:extLst>
        </c:dLbl>
      </c:pivotFmt>
      <c:pivotFmt>
        <c:idx val="1244"/>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marker>
          <c:symbol val="none"/>
        </c:marker>
        <c:dLbl>
          <c:idx val="0"/>
          <c:showLegendKey val="0"/>
          <c:showVal val="1"/>
          <c:showCatName val="0"/>
          <c:showSerName val="0"/>
          <c:showPercent val="0"/>
          <c:showBubbleSize val="0"/>
          <c:separator>, </c:separator>
          <c:extLst>
            <c:ext xmlns:c15="http://schemas.microsoft.com/office/drawing/2012/chart" uri="{CE6537A1-D6FC-4f65-9D91-7224C49458BB}"/>
          </c:extLst>
        </c:dLbl>
      </c:pivotFmt>
      <c:pivotFmt>
        <c:idx val="1245"/>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marker>
          <c:symbol val="none"/>
        </c:marker>
        <c:dLbl>
          <c:idx val="0"/>
          <c:showLegendKey val="0"/>
          <c:showVal val="1"/>
          <c:showCatName val="0"/>
          <c:showSerName val="0"/>
          <c:showPercent val="0"/>
          <c:showBubbleSize val="0"/>
          <c:separator>, </c:separator>
          <c:extLst>
            <c:ext xmlns:c15="http://schemas.microsoft.com/office/drawing/2012/chart" uri="{CE6537A1-D6FC-4f65-9D91-7224C49458BB}"/>
          </c:extLst>
        </c:dLbl>
      </c:pivotFmt>
      <c:pivotFmt>
        <c:idx val="1246"/>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marker>
          <c:symbol val="none"/>
        </c:marker>
        <c:dLbl>
          <c:idx val="0"/>
          <c:showLegendKey val="0"/>
          <c:showVal val="1"/>
          <c:showCatName val="0"/>
          <c:showSerName val="0"/>
          <c:showPercent val="0"/>
          <c:showBubbleSize val="0"/>
          <c:separator>, </c:separator>
          <c:extLst>
            <c:ext xmlns:c15="http://schemas.microsoft.com/office/drawing/2012/chart" uri="{CE6537A1-D6FC-4f65-9D91-7224C49458BB}"/>
          </c:extLst>
        </c:dLbl>
      </c:pivotFmt>
      <c:pivotFmt>
        <c:idx val="1247"/>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marker>
          <c:symbol val="none"/>
        </c:marker>
        <c:dLbl>
          <c:idx val="0"/>
          <c:showLegendKey val="0"/>
          <c:showVal val="1"/>
          <c:showCatName val="0"/>
          <c:showSerName val="0"/>
          <c:showPercent val="0"/>
          <c:showBubbleSize val="0"/>
          <c:separator>, </c:separator>
          <c:extLst>
            <c:ext xmlns:c15="http://schemas.microsoft.com/office/drawing/2012/chart" uri="{CE6537A1-D6FC-4f65-9D91-7224C49458BB}"/>
          </c:extLst>
        </c:dLbl>
      </c:pivotFmt>
      <c:pivotFmt>
        <c:idx val="1248"/>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marker>
          <c:symbol val="none"/>
        </c:marker>
        <c:dLbl>
          <c:idx val="0"/>
          <c:showLegendKey val="0"/>
          <c:showVal val="1"/>
          <c:showCatName val="0"/>
          <c:showSerName val="0"/>
          <c:showPercent val="0"/>
          <c:showBubbleSize val="0"/>
          <c:separator>, </c:separator>
          <c:extLst>
            <c:ext xmlns:c15="http://schemas.microsoft.com/office/drawing/2012/chart" uri="{CE6537A1-D6FC-4f65-9D91-7224C49458BB}"/>
          </c:extLst>
        </c:dLbl>
      </c:pivotFmt>
      <c:pivotFmt>
        <c:idx val="1249"/>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marker>
          <c:symbol val="none"/>
        </c:marker>
        <c:dLbl>
          <c:idx val="0"/>
          <c:showLegendKey val="0"/>
          <c:showVal val="1"/>
          <c:showCatName val="0"/>
          <c:showSerName val="0"/>
          <c:showPercent val="0"/>
          <c:showBubbleSize val="0"/>
          <c:separator>, </c:separator>
          <c:extLst>
            <c:ext xmlns:c15="http://schemas.microsoft.com/office/drawing/2012/chart" uri="{CE6537A1-D6FC-4f65-9D91-7224C49458BB}"/>
          </c:extLst>
        </c:dLbl>
      </c:pivotFmt>
      <c:pivotFmt>
        <c:idx val="1250"/>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marker>
          <c:symbol val="none"/>
        </c:marker>
        <c:dLbl>
          <c:idx val="0"/>
          <c:showLegendKey val="0"/>
          <c:showVal val="1"/>
          <c:showCatName val="0"/>
          <c:showSerName val="0"/>
          <c:showPercent val="0"/>
          <c:showBubbleSize val="0"/>
          <c:separator>, </c:separator>
          <c:extLst>
            <c:ext xmlns:c15="http://schemas.microsoft.com/office/drawing/2012/chart" uri="{CE6537A1-D6FC-4f65-9D91-7224C49458BB}"/>
          </c:extLst>
        </c:dLbl>
      </c:pivotFmt>
      <c:pivotFmt>
        <c:idx val="1251"/>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marker>
          <c:symbol val="none"/>
        </c:marker>
        <c:dLbl>
          <c:idx val="0"/>
          <c:showLegendKey val="0"/>
          <c:showVal val="1"/>
          <c:showCatName val="0"/>
          <c:showSerName val="0"/>
          <c:showPercent val="0"/>
          <c:showBubbleSize val="0"/>
          <c:separator>, </c:separator>
          <c:extLst>
            <c:ext xmlns:c15="http://schemas.microsoft.com/office/drawing/2012/chart" uri="{CE6537A1-D6FC-4f65-9D91-7224C49458BB}"/>
          </c:extLst>
        </c:dLbl>
      </c:pivotFmt>
      <c:pivotFmt>
        <c:idx val="1252"/>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marker>
          <c:symbol val="none"/>
        </c:marker>
        <c:dLbl>
          <c:idx val="0"/>
          <c:showLegendKey val="0"/>
          <c:showVal val="1"/>
          <c:showCatName val="0"/>
          <c:showSerName val="0"/>
          <c:showPercent val="0"/>
          <c:showBubbleSize val="0"/>
          <c:separator>, </c:separator>
          <c:extLst>
            <c:ext xmlns:c15="http://schemas.microsoft.com/office/drawing/2012/chart" uri="{CE6537A1-D6FC-4f65-9D91-7224C49458BB}"/>
          </c:extLst>
        </c:dLbl>
      </c:pivotFmt>
      <c:pivotFmt>
        <c:idx val="1253"/>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marker>
          <c:symbol val="none"/>
        </c:marker>
        <c:dLbl>
          <c:idx val="0"/>
          <c:showLegendKey val="0"/>
          <c:showVal val="1"/>
          <c:showCatName val="0"/>
          <c:showSerName val="0"/>
          <c:showPercent val="0"/>
          <c:showBubbleSize val="0"/>
          <c:separator>, </c:separator>
          <c:extLst>
            <c:ext xmlns:c15="http://schemas.microsoft.com/office/drawing/2012/chart" uri="{CE6537A1-D6FC-4f65-9D91-7224C49458BB}"/>
          </c:extLst>
        </c:dLbl>
      </c:pivotFmt>
      <c:pivotFmt>
        <c:idx val="1254"/>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marker>
          <c:symbol val="none"/>
        </c:marker>
        <c:dLbl>
          <c:idx val="0"/>
          <c:showLegendKey val="0"/>
          <c:showVal val="1"/>
          <c:showCatName val="0"/>
          <c:showSerName val="0"/>
          <c:showPercent val="0"/>
          <c:showBubbleSize val="0"/>
          <c:separator>, </c:separator>
          <c:extLst>
            <c:ext xmlns:c15="http://schemas.microsoft.com/office/drawing/2012/chart" uri="{CE6537A1-D6FC-4f65-9D91-7224C49458BB}"/>
          </c:extLst>
        </c:dLbl>
      </c:pivotFmt>
      <c:pivotFmt>
        <c:idx val="1255"/>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marker>
          <c:symbol val="none"/>
        </c:marker>
        <c:dLbl>
          <c:idx val="0"/>
          <c:showLegendKey val="0"/>
          <c:showVal val="1"/>
          <c:showCatName val="0"/>
          <c:showSerName val="0"/>
          <c:showPercent val="0"/>
          <c:showBubbleSize val="0"/>
          <c:separator>, </c:separator>
          <c:extLst>
            <c:ext xmlns:c15="http://schemas.microsoft.com/office/drawing/2012/chart" uri="{CE6537A1-D6FC-4f65-9D91-7224C49458BB}"/>
          </c:extLst>
        </c:dLbl>
      </c:pivotFmt>
      <c:pivotFmt>
        <c:idx val="1256"/>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marker>
          <c:symbol val="none"/>
        </c:marker>
        <c:dLbl>
          <c:idx val="0"/>
          <c:showLegendKey val="0"/>
          <c:showVal val="1"/>
          <c:showCatName val="0"/>
          <c:showSerName val="0"/>
          <c:showPercent val="0"/>
          <c:showBubbleSize val="0"/>
          <c:separator>, </c:separator>
          <c:extLst>
            <c:ext xmlns:c15="http://schemas.microsoft.com/office/drawing/2012/chart" uri="{CE6537A1-D6FC-4f65-9D91-7224C49458BB}"/>
          </c:extLst>
        </c:dLbl>
      </c:pivotFmt>
      <c:pivotFmt>
        <c:idx val="1257"/>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marker>
          <c:symbol val="none"/>
        </c:marker>
        <c:dLbl>
          <c:idx val="0"/>
          <c:showLegendKey val="0"/>
          <c:showVal val="1"/>
          <c:showCatName val="0"/>
          <c:showSerName val="0"/>
          <c:showPercent val="0"/>
          <c:showBubbleSize val="0"/>
          <c:separator>, </c:separator>
          <c:extLst>
            <c:ext xmlns:c15="http://schemas.microsoft.com/office/drawing/2012/chart" uri="{CE6537A1-D6FC-4f65-9D91-7224C49458BB}"/>
          </c:extLst>
        </c:dLbl>
      </c:pivotFmt>
      <c:pivotFmt>
        <c:idx val="1258"/>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marker>
          <c:symbol val="none"/>
        </c:marker>
        <c:dLbl>
          <c:idx val="0"/>
          <c:showLegendKey val="0"/>
          <c:showVal val="1"/>
          <c:showCatName val="0"/>
          <c:showSerName val="0"/>
          <c:showPercent val="0"/>
          <c:showBubbleSize val="0"/>
          <c:separator>, </c:separator>
          <c:extLst>
            <c:ext xmlns:c15="http://schemas.microsoft.com/office/drawing/2012/chart" uri="{CE6537A1-D6FC-4f65-9D91-7224C49458BB}"/>
          </c:extLst>
        </c:dLbl>
      </c:pivotFmt>
      <c:pivotFmt>
        <c:idx val="1259"/>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marker>
          <c:symbol val="none"/>
        </c:marker>
        <c:dLbl>
          <c:idx val="0"/>
          <c:showLegendKey val="0"/>
          <c:showVal val="1"/>
          <c:showCatName val="0"/>
          <c:showSerName val="0"/>
          <c:showPercent val="0"/>
          <c:showBubbleSize val="0"/>
          <c:separator>, </c:separator>
          <c:extLst>
            <c:ext xmlns:c15="http://schemas.microsoft.com/office/drawing/2012/chart" uri="{CE6537A1-D6FC-4f65-9D91-7224C49458BB}"/>
          </c:extLst>
        </c:dLbl>
      </c:pivotFmt>
      <c:pivotFmt>
        <c:idx val="1260"/>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marker>
          <c:symbol val="none"/>
        </c:marker>
        <c:dLbl>
          <c:idx val="0"/>
          <c:showLegendKey val="0"/>
          <c:showVal val="1"/>
          <c:showCatName val="0"/>
          <c:showSerName val="0"/>
          <c:showPercent val="0"/>
          <c:showBubbleSize val="0"/>
          <c:separator>, </c:separator>
          <c:extLst>
            <c:ext xmlns:c15="http://schemas.microsoft.com/office/drawing/2012/chart" uri="{CE6537A1-D6FC-4f65-9D91-7224C49458BB}"/>
          </c:extLst>
        </c:dLbl>
      </c:pivotFmt>
      <c:pivotFmt>
        <c:idx val="1261"/>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marker>
          <c:symbol val="none"/>
        </c:marker>
        <c:dLbl>
          <c:idx val="0"/>
          <c:showLegendKey val="0"/>
          <c:showVal val="1"/>
          <c:showCatName val="0"/>
          <c:showSerName val="0"/>
          <c:showPercent val="0"/>
          <c:showBubbleSize val="0"/>
          <c:separator>, </c:separator>
          <c:extLst>
            <c:ext xmlns:c15="http://schemas.microsoft.com/office/drawing/2012/chart" uri="{CE6537A1-D6FC-4f65-9D91-7224C49458BB}"/>
          </c:extLst>
        </c:dLbl>
      </c:pivotFmt>
      <c:pivotFmt>
        <c:idx val="1262"/>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marker>
          <c:symbol val="none"/>
        </c:marker>
        <c:dLbl>
          <c:idx val="0"/>
          <c:showLegendKey val="0"/>
          <c:showVal val="1"/>
          <c:showCatName val="0"/>
          <c:showSerName val="0"/>
          <c:showPercent val="0"/>
          <c:showBubbleSize val="0"/>
          <c:separator>, </c:separator>
          <c:extLst>
            <c:ext xmlns:c15="http://schemas.microsoft.com/office/drawing/2012/chart" uri="{CE6537A1-D6FC-4f65-9D91-7224C49458BB}"/>
          </c:extLst>
        </c:dLbl>
      </c:pivotFmt>
      <c:pivotFmt>
        <c:idx val="1263"/>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marker>
          <c:symbol val="none"/>
        </c:marker>
        <c:dLbl>
          <c:idx val="0"/>
          <c:showLegendKey val="0"/>
          <c:showVal val="1"/>
          <c:showCatName val="0"/>
          <c:showSerName val="0"/>
          <c:showPercent val="0"/>
          <c:showBubbleSize val="0"/>
          <c:separator>, </c:separator>
          <c:extLst>
            <c:ext xmlns:c15="http://schemas.microsoft.com/office/drawing/2012/chart" uri="{CE6537A1-D6FC-4f65-9D91-7224C49458BB}"/>
          </c:extLst>
        </c:dLbl>
      </c:pivotFmt>
      <c:pivotFmt>
        <c:idx val="1264"/>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marker>
          <c:symbol val="none"/>
        </c:marker>
        <c:dLbl>
          <c:idx val="0"/>
          <c:showLegendKey val="0"/>
          <c:showVal val="1"/>
          <c:showCatName val="0"/>
          <c:showSerName val="0"/>
          <c:showPercent val="0"/>
          <c:showBubbleSize val="0"/>
          <c:separator>, </c:separator>
          <c:extLst>
            <c:ext xmlns:c15="http://schemas.microsoft.com/office/drawing/2012/chart" uri="{CE6537A1-D6FC-4f65-9D91-7224C49458BB}"/>
          </c:extLst>
        </c:dLbl>
      </c:pivotFmt>
      <c:pivotFmt>
        <c:idx val="1265"/>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marker>
          <c:symbol val="none"/>
        </c:marker>
        <c:dLbl>
          <c:idx val="0"/>
          <c:showLegendKey val="0"/>
          <c:showVal val="1"/>
          <c:showCatName val="0"/>
          <c:showSerName val="0"/>
          <c:showPercent val="0"/>
          <c:showBubbleSize val="0"/>
          <c:separator>, </c:separator>
          <c:extLst>
            <c:ext xmlns:c15="http://schemas.microsoft.com/office/drawing/2012/chart" uri="{CE6537A1-D6FC-4f65-9D91-7224C49458BB}"/>
          </c:extLst>
        </c:dLbl>
      </c:pivotFmt>
      <c:pivotFmt>
        <c:idx val="1266"/>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marker>
          <c:symbol val="none"/>
        </c:marker>
        <c:dLbl>
          <c:idx val="0"/>
          <c:showLegendKey val="0"/>
          <c:showVal val="1"/>
          <c:showCatName val="0"/>
          <c:showSerName val="0"/>
          <c:showPercent val="0"/>
          <c:showBubbleSize val="0"/>
          <c:separator>, </c:separator>
          <c:extLst>
            <c:ext xmlns:c15="http://schemas.microsoft.com/office/drawing/2012/chart" uri="{CE6537A1-D6FC-4f65-9D91-7224C49458BB}"/>
          </c:extLst>
        </c:dLbl>
      </c:pivotFmt>
      <c:pivotFmt>
        <c:idx val="1267"/>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marker>
          <c:symbol val="none"/>
        </c:marker>
        <c:dLbl>
          <c:idx val="0"/>
          <c:showLegendKey val="0"/>
          <c:showVal val="1"/>
          <c:showCatName val="0"/>
          <c:showSerName val="0"/>
          <c:showPercent val="0"/>
          <c:showBubbleSize val="0"/>
          <c:separator>, </c:separator>
          <c:extLst>
            <c:ext xmlns:c15="http://schemas.microsoft.com/office/drawing/2012/chart" uri="{CE6537A1-D6FC-4f65-9D91-7224C49458BB}"/>
          </c:extLst>
        </c:dLbl>
      </c:pivotFmt>
      <c:pivotFmt>
        <c:idx val="1268"/>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marker>
          <c:symbol val="none"/>
        </c:marker>
        <c:dLbl>
          <c:idx val="0"/>
          <c:showLegendKey val="0"/>
          <c:showVal val="1"/>
          <c:showCatName val="0"/>
          <c:showSerName val="0"/>
          <c:showPercent val="0"/>
          <c:showBubbleSize val="0"/>
          <c:separator>, </c:separator>
          <c:extLst>
            <c:ext xmlns:c15="http://schemas.microsoft.com/office/drawing/2012/chart" uri="{CE6537A1-D6FC-4f65-9D91-7224C49458BB}"/>
          </c:extLst>
        </c:dLbl>
      </c:pivotFmt>
      <c:pivotFmt>
        <c:idx val="1269"/>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marker>
          <c:symbol val="none"/>
        </c:marker>
        <c:dLbl>
          <c:idx val="0"/>
          <c:showLegendKey val="0"/>
          <c:showVal val="1"/>
          <c:showCatName val="0"/>
          <c:showSerName val="0"/>
          <c:showPercent val="0"/>
          <c:showBubbleSize val="0"/>
          <c:separator>, </c:separator>
          <c:extLst>
            <c:ext xmlns:c15="http://schemas.microsoft.com/office/drawing/2012/chart" uri="{CE6537A1-D6FC-4f65-9D91-7224C49458BB}"/>
          </c:extLst>
        </c:dLbl>
      </c:pivotFmt>
      <c:pivotFmt>
        <c:idx val="1270"/>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marker>
          <c:symbol val="none"/>
        </c:marker>
        <c:dLbl>
          <c:idx val="0"/>
          <c:showLegendKey val="0"/>
          <c:showVal val="1"/>
          <c:showCatName val="0"/>
          <c:showSerName val="0"/>
          <c:showPercent val="0"/>
          <c:showBubbleSize val="0"/>
          <c:separator>, </c:separator>
          <c:extLst>
            <c:ext xmlns:c15="http://schemas.microsoft.com/office/drawing/2012/chart" uri="{CE6537A1-D6FC-4f65-9D91-7224C49458BB}"/>
          </c:extLst>
        </c:dLbl>
      </c:pivotFmt>
      <c:pivotFmt>
        <c:idx val="1271"/>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marker>
          <c:symbol val="none"/>
        </c:marker>
        <c:dLbl>
          <c:idx val="0"/>
          <c:showLegendKey val="0"/>
          <c:showVal val="1"/>
          <c:showCatName val="0"/>
          <c:showSerName val="0"/>
          <c:showPercent val="0"/>
          <c:showBubbleSize val="0"/>
          <c:separator>, </c:separator>
          <c:extLst>
            <c:ext xmlns:c15="http://schemas.microsoft.com/office/drawing/2012/chart" uri="{CE6537A1-D6FC-4f65-9D91-7224C49458BB}"/>
          </c:extLst>
        </c:dLbl>
      </c:pivotFmt>
      <c:pivotFmt>
        <c:idx val="1272"/>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marker>
          <c:symbol val="none"/>
        </c:marker>
        <c:dLbl>
          <c:idx val="0"/>
          <c:showLegendKey val="0"/>
          <c:showVal val="1"/>
          <c:showCatName val="0"/>
          <c:showSerName val="0"/>
          <c:showPercent val="0"/>
          <c:showBubbleSize val="0"/>
          <c:separator>, </c:separator>
          <c:extLst>
            <c:ext xmlns:c15="http://schemas.microsoft.com/office/drawing/2012/chart" uri="{CE6537A1-D6FC-4f65-9D91-7224C49458BB}"/>
          </c:extLst>
        </c:dLbl>
      </c:pivotFmt>
      <c:pivotFmt>
        <c:idx val="1273"/>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marker>
          <c:symbol val="none"/>
        </c:marker>
        <c:dLbl>
          <c:idx val="0"/>
          <c:showLegendKey val="0"/>
          <c:showVal val="1"/>
          <c:showCatName val="0"/>
          <c:showSerName val="0"/>
          <c:showPercent val="0"/>
          <c:showBubbleSize val="0"/>
          <c:separator>, </c:separator>
          <c:extLst>
            <c:ext xmlns:c15="http://schemas.microsoft.com/office/drawing/2012/chart" uri="{CE6537A1-D6FC-4f65-9D91-7224C49458BB}"/>
          </c:extLst>
        </c:dLbl>
      </c:pivotFmt>
      <c:pivotFmt>
        <c:idx val="1274"/>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marker>
          <c:symbol val="none"/>
        </c:marker>
        <c:dLbl>
          <c:idx val="0"/>
          <c:showLegendKey val="0"/>
          <c:showVal val="1"/>
          <c:showCatName val="0"/>
          <c:showSerName val="0"/>
          <c:showPercent val="0"/>
          <c:showBubbleSize val="0"/>
          <c:separator>, </c:separator>
          <c:extLst>
            <c:ext xmlns:c15="http://schemas.microsoft.com/office/drawing/2012/chart" uri="{CE6537A1-D6FC-4f65-9D91-7224C49458BB}"/>
          </c:extLst>
        </c:dLbl>
      </c:pivotFmt>
      <c:pivotFmt>
        <c:idx val="1275"/>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marker>
          <c:symbol val="none"/>
        </c:marker>
        <c:dLbl>
          <c:idx val="0"/>
          <c:showLegendKey val="0"/>
          <c:showVal val="1"/>
          <c:showCatName val="0"/>
          <c:showSerName val="0"/>
          <c:showPercent val="0"/>
          <c:showBubbleSize val="0"/>
          <c:separator>, </c:separator>
          <c:extLst>
            <c:ext xmlns:c15="http://schemas.microsoft.com/office/drawing/2012/chart" uri="{CE6537A1-D6FC-4f65-9D91-7224C49458BB}"/>
          </c:extLst>
        </c:dLbl>
      </c:pivotFmt>
      <c:pivotFmt>
        <c:idx val="1276"/>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marker>
          <c:symbol val="none"/>
        </c:marker>
        <c:dLbl>
          <c:idx val="0"/>
          <c:showLegendKey val="0"/>
          <c:showVal val="1"/>
          <c:showCatName val="0"/>
          <c:showSerName val="0"/>
          <c:showPercent val="0"/>
          <c:showBubbleSize val="0"/>
          <c:separator>, </c:separator>
          <c:extLst>
            <c:ext xmlns:c15="http://schemas.microsoft.com/office/drawing/2012/chart" uri="{CE6537A1-D6FC-4f65-9D91-7224C49458BB}"/>
          </c:extLst>
        </c:dLbl>
      </c:pivotFmt>
      <c:pivotFmt>
        <c:idx val="1277"/>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marker>
          <c:symbol val="none"/>
        </c:marker>
        <c:dLbl>
          <c:idx val="0"/>
          <c:showLegendKey val="0"/>
          <c:showVal val="1"/>
          <c:showCatName val="0"/>
          <c:showSerName val="0"/>
          <c:showPercent val="0"/>
          <c:showBubbleSize val="0"/>
          <c:separator>, </c:separator>
          <c:extLst>
            <c:ext xmlns:c15="http://schemas.microsoft.com/office/drawing/2012/chart" uri="{CE6537A1-D6FC-4f65-9D91-7224C49458BB}"/>
          </c:extLst>
        </c:dLbl>
      </c:pivotFmt>
      <c:pivotFmt>
        <c:idx val="1278"/>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79"/>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80"/>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81"/>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82"/>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83"/>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84"/>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85"/>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86"/>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87"/>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88"/>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89"/>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90"/>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91"/>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92"/>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93"/>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94"/>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95"/>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96"/>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97"/>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98"/>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99"/>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00"/>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01"/>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02"/>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03"/>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04"/>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05"/>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06"/>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07"/>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08"/>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20"/>
      <c:rotY val="30"/>
      <c:depthPercent val="100"/>
      <c:rAngAx val="0"/>
      <c:perspective val="4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ndard"/>
        <c:varyColors val="0"/>
        <c:ser>
          <c:idx val="0"/>
          <c:order val="0"/>
          <c:tx>
            <c:strRef>
              <c:f>'Competency Matrix'!$C$35:$C$36</c:f>
              <c:strCache>
                <c:ptCount val="1"/>
                <c:pt idx="0">
                  <c:v>Tool</c:v>
                </c:pt>
              </c:strCache>
            </c:strRef>
          </c:tx>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invertIfNegative val="0"/>
          <c:cat>
            <c:strRef>
              <c:f>'Competency Matrix'!$B$37:$B$49</c:f>
              <c:strCache>
                <c:ptCount val="13"/>
                <c:pt idx="0">
                  <c:v>Software Engineer</c:v>
                </c:pt>
                <c:pt idx="1">
                  <c:v>Data Engineer</c:v>
                </c:pt>
                <c:pt idx="2">
                  <c:v>Manager</c:v>
                </c:pt>
                <c:pt idx="3">
                  <c:v>Solutions Architect</c:v>
                </c:pt>
                <c:pt idx="4">
                  <c:v>Web Developer</c:v>
                </c:pt>
                <c:pt idx="5">
                  <c:v>UX Designer</c:v>
                </c:pt>
                <c:pt idx="6">
                  <c:v>Cloud Developer</c:v>
                </c:pt>
                <c:pt idx="7">
                  <c:v>System Administrator</c:v>
                </c:pt>
                <c:pt idx="8">
                  <c:v>Mobile Developer</c:v>
                </c:pt>
                <c:pt idx="9">
                  <c:v>DevOps Engineer</c:v>
                </c:pt>
                <c:pt idx="10">
                  <c:v>Security Engineer</c:v>
                </c:pt>
                <c:pt idx="11">
                  <c:v>Game Developer</c:v>
                </c:pt>
                <c:pt idx="12">
                  <c:v>AI Engineer</c:v>
                </c:pt>
              </c:strCache>
            </c:strRef>
          </c:cat>
          <c:val>
            <c:numRef>
              <c:f>'Competency Matrix'!$C$37:$C$49</c:f>
              <c:numCache>
                <c:formatCode>0.00</c:formatCode>
                <c:ptCount val="13"/>
                <c:pt idx="0">
                  <c:v>200.55555555555557</c:v>
                </c:pt>
                <c:pt idx="1">
                  <c:v>1000.8047385620915</c:v>
                </c:pt>
                <c:pt idx="4">
                  <c:v>20</c:v>
                </c:pt>
                <c:pt idx="5">
                  <c:v>44.791666666666664</c:v>
                </c:pt>
                <c:pt idx="6">
                  <c:v>460.02246732026134</c:v>
                </c:pt>
                <c:pt idx="9">
                  <c:v>518.8214869281046</c:v>
                </c:pt>
                <c:pt idx="12">
                  <c:v>35.004084967320253</c:v>
                </c:pt>
              </c:numCache>
            </c:numRef>
          </c:val>
          <c:extLst>
            <c:ext xmlns:c16="http://schemas.microsoft.com/office/drawing/2014/chart" uri="{C3380CC4-5D6E-409C-BE32-E72D297353CC}">
              <c16:uniqueId val="{00000001-DD96-4E15-819B-F7208ACAE35B}"/>
            </c:ext>
          </c:extLst>
        </c:ser>
        <c:ser>
          <c:idx val="1"/>
          <c:order val="1"/>
          <c:tx>
            <c:strRef>
              <c:f>'Competency Matrix'!$D$35:$D$36</c:f>
              <c:strCache>
                <c:ptCount val="1"/>
                <c:pt idx="0">
                  <c:v>Platform</c:v>
                </c:pt>
              </c:strCache>
            </c:strRef>
          </c:tx>
          <c:spPr>
            <a:solidFill>
              <a:schemeClr val="accent2"/>
            </a:solidFill>
            <a:ln>
              <a:noFill/>
            </a:ln>
            <a:effectLst>
              <a:outerShdw blurRad="88900" sx="102000" sy="102000" algn="ctr" rotWithShape="0">
                <a:prstClr val="black">
                  <a:alpha val="20000"/>
                </a:prstClr>
              </a:outerShdw>
            </a:effectLst>
            <a:scene3d>
              <a:camera prst="orthographicFront"/>
              <a:lightRig rig="threePt" dir="t"/>
            </a:scene3d>
            <a:sp3d prstMaterial="matte"/>
          </c:spPr>
          <c:invertIfNegative val="0"/>
          <c:cat>
            <c:strRef>
              <c:f>'Competency Matrix'!$B$37:$B$49</c:f>
              <c:strCache>
                <c:ptCount val="13"/>
                <c:pt idx="0">
                  <c:v>Software Engineer</c:v>
                </c:pt>
                <c:pt idx="1">
                  <c:v>Data Engineer</c:v>
                </c:pt>
                <c:pt idx="2">
                  <c:v>Manager</c:v>
                </c:pt>
                <c:pt idx="3">
                  <c:v>Solutions Architect</c:v>
                </c:pt>
                <c:pt idx="4">
                  <c:v>Web Developer</c:v>
                </c:pt>
                <c:pt idx="5">
                  <c:v>UX Designer</c:v>
                </c:pt>
                <c:pt idx="6">
                  <c:v>Cloud Developer</c:v>
                </c:pt>
                <c:pt idx="7">
                  <c:v>System Administrator</c:v>
                </c:pt>
                <c:pt idx="8">
                  <c:v>Mobile Developer</c:v>
                </c:pt>
                <c:pt idx="9">
                  <c:v>DevOps Engineer</c:v>
                </c:pt>
                <c:pt idx="10">
                  <c:v>Security Engineer</c:v>
                </c:pt>
                <c:pt idx="11">
                  <c:v>Game Developer</c:v>
                </c:pt>
                <c:pt idx="12">
                  <c:v>AI Engineer</c:v>
                </c:pt>
              </c:strCache>
            </c:strRef>
          </c:cat>
          <c:val>
            <c:numRef>
              <c:f>'Competency Matrix'!$D$37:$D$49</c:f>
              <c:numCache>
                <c:formatCode>0.00</c:formatCode>
                <c:ptCount val="13"/>
                <c:pt idx="0">
                  <c:v>29.166666666666668</c:v>
                </c:pt>
                <c:pt idx="4">
                  <c:v>2701.8749999999995</c:v>
                </c:pt>
                <c:pt idx="6">
                  <c:v>1892.9861111111109</c:v>
                </c:pt>
                <c:pt idx="7">
                  <c:v>56.736111111111121</c:v>
                </c:pt>
                <c:pt idx="8">
                  <c:v>1183.6111111111111</c:v>
                </c:pt>
              </c:numCache>
            </c:numRef>
          </c:val>
          <c:extLst>
            <c:ext xmlns:c16="http://schemas.microsoft.com/office/drawing/2014/chart" uri="{C3380CC4-5D6E-409C-BE32-E72D297353CC}">
              <c16:uniqueId val="{00000001-A36F-492D-BB8A-4BC2AAE18B5F}"/>
            </c:ext>
          </c:extLst>
        </c:ser>
        <c:ser>
          <c:idx val="2"/>
          <c:order val="2"/>
          <c:tx>
            <c:strRef>
              <c:f>'Competency Matrix'!$E$35:$E$36</c:f>
              <c:strCache>
                <c:ptCount val="1"/>
                <c:pt idx="0">
                  <c:v>Framework</c:v>
                </c:pt>
              </c:strCache>
            </c:strRef>
          </c:tx>
          <c:spPr>
            <a:solidFill>
              <a:schemeClr val="accent3"/>
            </a:solidFill>
            <a:ln>
              <a:noFill/>
            </a:ln>
            <a:effectLst>
              <a:outerShdw blurRad="88900" sx="102000" sy="102000" algn="ctr" rotWithShape="0">
                <a:prstClr val="black">
                  <a:alpha val="20000"/>
                </a:prstClr>
              </a:outerShdw>
            </a:effectLst>
            <a:scene3d>
              <a:camera prst="orthographicFront"/>
              <a:lightRig rig="threePt" dir="t"/>
            </a:scene3d>
            <a:sp3d prstMaterial="matte"/>
          </c:spPr>
          <c:invertIfNegative val="0"/>
          <c:cat>
            <c:strRef>
              <c:f>'Competency Matrix'!$B$37:$B$49</c:f>
              <c:strCache>
                <c:ptCount val="13"/>
                <c:pt idx="0">
                  <c:v>Software Engineer</c:v>
                </c:pt>
                <c:pt idx="1">
                  <c:v>Data Engineer</c:v>
                </c:pt>
                <c:pt idx="2">
                  <c:v>Manager</c:v>
                </c:pt>
                <c:pt idx="3">
                  <c:v>Solutions Architect</c:v>
                </c:pt>
                <c:pt idx="4">
                  <c:v>Web Developer</c:v>
                </c:pt>
                <c:pt idx="5">
                  <c:v>UX Designer</c:v>
                </c:pt>
                <c:pt idx="6">
                  <c:v>Cloud Developer</c:v>
                </c:pt>
                <c:pt idx="7">
                  <c:v>System Administrator</c:v>
                </c:pt>
                <c:pt idx="8">
                  <c:v>Mobile Developer</c:v>
                </c:pt>
                <c:pt idx="9">
                  <c:v>DevOps Engineer</c:v>
                </c:pt>
                <c:pt idx="10">
                  <c:v>Security Engineer</c:v>
                </c:pt>
                <c:pt idx="11">
                  <c:v>Game Developer</c:v>
                </c:pt>
                <c:pt idx="12">
                  <c:v>AI Engineer</c:v>
                </c:pt>
              </c:strCache>
            </c:strRef>
          </c:cat>
          <c:val>
            <c:numRef>
              <c:f>'Competency Matrix'!$E$37:$E$49</c:f>
              <c:numCache>
                <c:formatCode>0.00</c:formatCode>
                <c:ptCount val="13"/>
                <c:pt idx="0">
                  <c:v>4182.5</c:v>
                </c:pt>
                <c:pt idx="1">
                  <c:v>891.59722222222217</c:v>
                </c:pt>
                <c:pt idx="4">
                  <c:v>1394.7222222222219</c:v>
                </c:pt>
                <c:pt idx="5">
                  <c:v>96.458333333333343</c:v>
                </c:pt>
                <c:pt idx="8">
                  <c:v>417.5</c:v>
                </c:pt>
                <c:pt idx="11">
                  <c:v>26.25</c:v>
                </c:pt>
                <c:pt idx="12">
                  <c:v>67.5</c:v>
                </c:pt>
              </c:numCache>
            </c:numRef>
          </c:val>
          <c:extLst>
            <c:ext xmlns:c16="http://schemas.microsoft.com/office/drawing/2014/chart" uri="{C3380CC4-5D6E-409C-BE32-E72D297353CC}">
              <c16:uniqueId val="{00000002-A36F-492D-BB8A-4BC2AAE18B5F}"/>
            </c:ext>
          </c:extLst>
        </c:ser>
        <c:ser>
          <c:idx val="3"/>
          <c:order val="3"/>
          <c:tx>
            <c:strRef>
              <c:f>'Competency Matrix'!$F$35:$F$36</c:f>
              <c:strCache>
                <c:ptCount val="1"/>
                <c:pt idx="0">
                  <c:v>Language</c:v>
                </c:pt>
              </c:strCache>
            </c:strRef>
          </c:tx>
          <c:spPr>
            <a:solidFill>
              <a:schemeClr val="accent4"/>
            </a:solidFill>
            <a:ln>
              <a:noFill/>
            </a:ln>
            <a:effectLst>
              <a:outerShdw blurRad="88900" sx="102000" sy="102000" algn="ctr" rotWithShape="0">
                <a:prstClr val="black">
                  <a:alpha val="20000"/>
                </a:prstClr>
              </a:outerShdw>
            </a:effectLst>
            <a:scene3d>
              <a:camera prst="orthographicFront"/>
              <a:lightRig rig="threePt" dir="t"/>
            </a:scene3d>
            <a:sp3d prstMaterial="matte"/>
          </c:spPr>
          <c:invertIfNegative val="0"/>
          <c:cat>
            <c:strRef>
              <c:f>'Competency Matrix'!$B$37:$B$49</c:f>
              <c:strCache>
                <c:ptCount val="13"/>
                <c:pt idx="0">
                  <c:v>Software Engineer</c:v>
                </c:pt>
                <c:pt idx="1">
                  <c:v>Data Engineer</c:v>
                </c:pt>
                <c:pt idx="2">
                  <c:v>Manager</c:v>
                </c:pt>
                <c:pt idx="3">
                  <c:v>Solutions Architect</c:v>
                </c:pt>
                <c:pt idx="4">
                  <c:v>Web Developer</c:v>
                </c:pt>
                <c:pt idx="5">
                  <c:v>UX Designer</c:v>
                </c:pt>
                <c:pt idx="6">
                  <c:v>Cloud Developer</c:v>
                </c:pt>
                <c:pt idx="7">
                  <c:v>System Administrator</c:v>
                </c:pt>
                <c:pt idx="8">
                  <c:v>Mobile Developer</c:v>
                </c:pt>
                <c:pt idx="9">
                  <c:v>DevOps Engineer</c:v>
                </c:pt>
                <c:pt idx="10">
                  <c:v>Security Engineer</c:v>
                </c:pt>
                <c:pt idx="11">
                  <c:v>Game Developer</c:v>
                </c:pt>
                <c:pt idx="12">
                  <c:v>AI Engineer</c:v>
                </c:pt>
              </c:strCache>
            </c:strRef>
          </c:cat>
          <c:val>
            <c:numRef>
              <c:f>'Competency Matrix'!$F$37:$F$49</c:f>
              <c:numCache>
                <c:formatCode>0.00</c:formatCode>
                <c:ptCount val="13"/>
                <c:pt idx="0">
                  <c:v>7560.6944444444453</c:v>
                </c:pt>
                <c:pt idx="1">
                  <c:v>3806.041666666667</c:v>
                </c:pt>
                <c:pt idx="3">
                  <c:v>18.472222222222221</c:v>
                </c:pt>
                <c:pt idx="4">
                  <c:v>1016.3541666666667</c:v>
                </c:pt>
                <c:pt idx="5">
                  <c:v>574.5486111111112</c:v>
                </c:pt>
                <c:pt idx="9">
                  <c:v>26.597222222222221</c:v>
                </c:pt>
              </c:numCache>
            </c:numRef>
          </c:val>
          <c:extLst>
            <c:ext xmlns:c16="http://schemas.microsoft.com/office/drawing/2014/chart" uri="{C3380CC4-5D6E-409C-BE32-E72D297353CC}">
              <c16:uniqueId val="{00000003-A36F-492D-BB8A-4BC2AAE18B5F}"/>
            </c:ext>
          </c:extLst>
        </c:ser>
        <c:ser>
          <c:idx val="4"/>
          <c:order val="4"/>
          <c:tx>
            <c:strRef>
              <c:f>'Competency Matrix'!$G$35:$G$36</c:f>
              <c:strCache>
                <c:ptCount val="1"/>
                <c:pt idx="0">
                  <c:v>Skill</c:v>
                </c:pt>
              </c:strCache>
            </c:strRef>
          </c:tx>
          <c:spPr>
            <a:solidFill>
              <a:schemeClr val="accent5"/>
            </a:solidFill>
            <a:ln>
              <a:noFill/>
            </a:ln>
            <a:effectLst>
              <a:outerShdw blurRad="88900" sx="102000" sy="102000" algn="ctr" rotWithShape="0">
                <a:prstClr val="black">
                  <a:alpha val="20000"/>
                </a:prstClr>
              </a:outerShdw>
            </a:effectLst>
            <a:scene3d>
              <a:camera prst="orthographicFront"/>
              <a:lightRig rig="threePt" dir="t"/>
            </a:scene3d>
            <a:sp3d prstMaterial="matte"/>
          </c:spPr>
          <c:invertIfNegative val="0"/>
          <c:cat>
            <c:strRef>
              <c:f>'Competency Matrix'!$B$37:$B$49</c:f>
              <c:strCache>
                <c:ptCount val="13"/>
                <c:pt idx="0">
                  <c:v>Software Engineer</c:v>
                </c:pt>
                <c:pt idx="1">
                  <c:v>Data Engineer</c:v>
                </c:pt>
                <c:pt idx="2">
                  <c:v>Manager</c:v>
                </c:pt>
                <c:pt idx="3">
                  <c:v>Solutions Architect</c:v>
                </c:pt>
                <c:pt idx="4">
                  <c:v>Web Developer</c:v>
                </c:pt>
                <c:pt idx="5">
                  <c:v>UX Designer</c:v>
                </c:pt>
                <c:pt idx="6">
                  <c:v>Cloud Developer</c:v>
                </c:pt>
                <c:pt idx="7">
                  <c:v>System Administrator</c:v>
                </c:pt>
                <c:pt idx="8">
                  <c:v>Mobile Developer</c:v>
                </c:pt>
                <c:pt idx="9">
                  <c:v>DevOps Engineer</c:v>
                </c:pt>
                <c:pt idx="10">
                  <c:v>Security Engineer</c:v>
                </c:pt>
                <c:pt idx="11">
                  <c:v>Game Developer</c:v>
                </c:pt>
                <c:pt idx="12">
                  <c:v>AI Engineer</c:v>
                </c:pt>
              </c:strCache>
            </c:strRef>
          </c:cat>
          <c:val>
            <c:numRef>
              <c:f>'Competency Matrix'!$G$37:$G$49</c:f>
              <c:numCache>
                <c:formatCode>0.00</c:formatCode>
                <c:ptCount val="13"/>
                <c:pt idx="0">
                  <c:v>1302.2916666666667</c:v>
                </c:pt>
                <c:pt idx="1">
                  <c:v>4237.9513888888878</c:v>
                </c:pt>
                <c:pt idx="2">
                  <c:v>6829.4444444444443</c:v>
                </c:pt>
                <c:pt idx="3">
                  <c:v>6376.8750000000018</c:v>
                </c:pt>
                <c:pt idx="4">
                  <c:v>50</c:v>
                </c:pt>
                <c:pt idx="5">
                  <c:v>4379.7222222222226</c:v>
                </c:pt>
                <c:pt idx="6">
                  <c:v>15.555555555555555</c:v>
                </c:pt>
                <c:pt idx="7">
                  <c:v>1598.6574074074076</c:v>
                </c:pt>
                <c:pt idx="9">
                  <c:v>556.59722222222229</c:v>
                </c:pt>
                <c:pt idx="10">
                  <c:v>567.77777777777783</c:v>
                </c:pt>
                <c:pt idx="11">
                  <c:v>402.36111111111109</c:v>
                </c:pt>
                <c:pt idx="12">
                  <c:v>153.95833333333334</c:v>
                </c:pt>
              </c:numCache>
            </c:numRef>
          </c:val>
          <c:extLst>
            <c:ext xmlns:c16="http://schemas.microsoft.com/office/drawing/2014/chart" uri="{C3380CC4-5D6E-409C-BE32-E72D297353CC}">
              <c16:uniqueId val="{00000004-A36F-492D-BB8A-4BC2AAE18B5F}"/>
            </c:ext>
          </c:extLst>
        </c:ser>
        <c:dLbls>
          <c:showLegendKey val="0"/>
          <c:showVal val="0"/>
          <c:showCatName val="0"/>
          <c:showSerName val="0"/>
          <c:showPercent val="0"/>
          <c:showBubbleSize val="0"/>
        </c:dLbls>
        <c:gapWidth val="100"/>
        <c:shape val="box"/>
        <c:axId val="1306167263"/>
        <c:axId val="1384868751"/>
        <c:axId val="1210326383"/>
      </c:bar3DChart>
      <c:catAx>
        <c:axId val="1306167263"/>
        <c:scaling>
          <c:orientation val="minMax"/>
        </c:scaling>
        <c:delete val="0"/>
        <c:axPos val="b"/>
        <c:majorGridlines>
          <c:spPr>
            <a:ln w="9525" cap="flat" cmpd="sng" algn="ctr">
              <a:solidFill>
                <a:schemeClr val="dk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ln>
                  <a:noFill/>
                </a:ln>
                <a:solidFill>
                  <a:schemeClr val="bg1"/>
                </a:solidFill>
                <a:latin typeface="+mn-lt"/>
                <a:ea typeface="+mn-ea"/>
                <a:cs typeface="+mn-cs"/>
              </a:defRPr>
            </a:pPr>
            <a:endParaRPr lang="en-US"/>
          </a:p>
        </c:txPr>
        <c:crossAx val="1384868751"/>
        <c:crosses val="autoZero"/>
        <c:auto val="1"/>
        <c:lblAlgn val="ctr"/>
        <c:lblOffset val="100"/>
        <c:tickLblSkip val="1"/>
        <c:noMultiLvlLbl val="0"/>
      </c:catAx>
      <c:valAx>
        <c:axId val="1384868751"/>
        <c:scaling>
          <c:orientation val="minMax"/>
        </c:scaling>
        <c:delete val="0"/>
        <c:axPos val="l"/>
        <c:majorGridlines>
          <c:spPr>
            <a:ln w="9525" cap="flat" cmpd="sng" algn="ctr">
              <a:solidFill>
                <a:schemeClr val="dk1">
                  <a:lumMod val="15000"/>
                  <a:lumOff val="85000"/>
                </a:schemeClr>
              </a:solidFill>
              <a:round/>
            </a:ln>
            <a:effectLst/>
          </c:spPr>
        </c:majorGridlines>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bg1"/>
                </a:solidFill>
                <a:latin typeface="+mn-lt"/>
                <a:ea typeface="+mn-ea"/>
                <a:cs typeface="+mn-cs"/>
              </a:defRPr>
            </a:pPr>
            <a:endParaRPr lang="en-US"/>
          </a:p>
        </c:txPr>
        <c:crossAx val="1306167263"/>
        <c:crosses val="autoZero"/>
        <c:crossBetween val="between"/>
      </c:valAx>
      <c:serAx>
        <c:axId val="1210326383"/>
        <c:scaling>
          <c:orientation val="minMax"/>
        </c:scaling>
        <c:delete val="0"/>
        <c:axPos val="b"/>
        <c:majorGridlines>
          <c:spPr>
            <a:ln w="9525" cap="flat" cmpd="sng" algn="ctr">
              <a:solidFill>
                <a:schemeClr val="dk1">
                  <a:lumMod val="15000"/>
                  <a:lumOff val="85000"/>
                </a:schemeClr>
              </a:solidFill>
              <a:round/>
            </a:ln>
            <a:effectLst/>
          </c:spPr>
        </c:majorGridlines>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bg1"/>
                </a:solidFill>
                <a:latin typeface="+mn-lt"/>
                <a:ea typeface="+mn-ea"/>
                <a:cs typeface="+mn-cs"/>
              </a:defRPr>
            </a:pPr>
            <a:endParaRPr lang="en-US"/>
          </a:p>
        </c:txPr>
        <c:crossAx val="1384868751"/>
        <c:crosses val="autoZero"/>
        <c:tickLblSkip val="1"/>
      </c:serAx>
      <c:spPr>
        <a:noFill/>
        <a:ln>
          <a:noFill/>
        </a:ln>
        <a:effectLst/>
      </c:spPr>
    </c:plotArea>
    <c:plotVisOnly val="1"/>
    <c:dispBlanksAs val="gap"/>
    <c:showDLblsOverMax val="0"/>
  </c:chart>
  <c:spPr>
    <a:solidFill>
      <a:schemeClr val="tx1">
        <a:lumMod val="95000"/>
        <a:lumOff val="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orientation="portrait"/>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[Competency Matrix.xlsx]Tags!PivotTable1</c:name>
    <c:fmtId val="9"/>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6"/>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7"/>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8"/>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9"/>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6"/>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7"/>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8"/>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9"/>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9.4245033814777085E-2"/>
          <c:y val="5.4114810267130282E-2"/>
          <c:w val="0.86708729606254931"/>
          <c:h val="0.81184213379415937"/>
        </c:manualLayout>
      </c:layout>
      <c:bar3DChart>
        <c:barDir val="col"/>
        <c:grouping val="clustered"/>
        <c:varyColors val="0"/>
        <c:ser>
          <c:idx val="0"/>
          <c:order val="0"/>
          <c:tx>
            <c:strRef>
              <c:f>Tags!$K$2:$K$3</c:f>
              <c:strCache>
                <c:ptCount val="1"/>
                <c:pt idx="0">
                  <c:v>Skill</c:v>
                </c:pt>
              </c:strCache>
            </c:strRef>
          </c:tx>
          <c:spPr>
            <a:solidFill>
              <a:schemeClr val="accent1"/>
            </a:solidFill>
            <a:ln>
              <a:noFill/>
            </a:ln>
            <a:effectLst/>
            <a:sp3d/>
          </c:spPr>
          <c:invertIfNegative val="0"/>
          <c:cat>
            <c:strRef>
              <c:f>Tags!$J$4:$J$25</c:f>
              <c:strCache>
                <c:ptCount val="21"/>
                <c:pt idx="0">
                  <c:v>Software Engineer</c:v>
                </c:pt>
                <c:pt idx="1">
                  <c:v>Data Engineer</c:v>
                </c:pt>
                <c:pt idx="2">
                  <c:v>Manager</c:v>
                </c:pt>
                <c:pt idx="3">
                  <c:v>Solutions Architect</c:v>
                </c:pt>
                <c:pt idx="4">
                  <c:v>Web Developer</c:v>
                </c:pt>
                <c:pt idx="5">
                  <c:v>UX Designer</c:v>
                </c:pt>
                <c:pt idx="6">
                  <c:v>Entrepreneur</c:v>
                </c:pt>
                <c:pt idx="7">
                  <c:v>Cloud Developer</c:v>
                </c:pt>
                <c:pt idx="8">
                  <c:v>System Administrator</c:v>
                </c:pt>
                <c:pt idx="9">
                  <c:v>Mathematician</c:v>
                </c:pt>
                <c:pt idx="10">
                  <c:v>Mobile Developer</c:v>
                </c:pt>
                <c:pt idx="11">
                  <c:v>Financial Engineer</c:v>
                </c:pt>
                <c:pt idx="12">
                  <c:v>General</c:v>
                </c:pt>
                <c:pt idx="13">
                  <c:v>DevOps Engineer</c:v>
                </c:pt>
                <c:pt idx="14">
                  <c:v>Security Engineer</c:v>
                </c:pt>
                <c:pt idx="15">
                  <c:v>Digital Artist</c:v>
                </c:pt>
                <c:pt idx="16">
                  <c:v>Embedded Engineer</c:v>
                </c:pt>
                <c:pt idx="17">
                  <c:v>Game Developer</c:v>
                </c:pt>
                <c:pt idx="18">
                  <c:v>AI Engineer</c:v>
                </c:pt>
                <c:pt idx="19">
                  <c:v>Audio Engineer</c:v>
                </c:pt>
                <c:pt idx="20">
                  <c:v>Digital Marketer</c:v>
                </c:pt>
              </c:strCache>
            </c:strRef>
          </c:cat>
          <c:val>
            <c:numRef>
              <c:f>Tags!$K$4:$K$25</c:f>
              <c:numCache>
                <c:formatCode>0.00</c:formatCode>
                <c:ptCount val="21"/>
                <c:pt idx="0">
                  <c:v>1302.2916666666667</c:v>
                </c:pt>
                <c:pt idx="1">
                  <c:v>4237.9513888888878</c:v>
                </c:pt>
                <c:pt idx="2">
                  <c:v>6829.4444444444443</c:v>
                </c:pt>
                <c:pt idx="3">
                  <c:v>6376.8750000000018</c:v>
                </c:pt>
                <c:pt idx="4">
                  <c:v>50</c:v>
                </c:pt>
                <c:pt idx="5">
                  <c:v>4379.7222222222226</c:v>
                </c:pt>
                <c:pt idx="6">
                  <c:v>4072.9166666666665</c:v>
                </c:pt>
                <c:pt idx="7">
                  <c:v>15.555555555555555</c:v>
                </c:pt>
                <c:pt idx="8">
                  <c:v>1598.6574074074076</c:v>
                </c:pt>
                <c:pt idx="9">
                  <c:v>1605.5555555555557</c:v>
                </c:pt>
                <c:pt idx="11">
                  <c:v>1500</c:v>
                </c:pt>
                <c:pt idx="12">
                  <c:v>953.75</c:v>
                </c:pt>
                <c:pt idx="13">
                  <c:v>556.59722222222229</c:v>
                </c:pt>
                <c:pt idx="14">
                  <c:v>567.77777777777783</c:v>
                </c:pt>
                <c:pt idx="15">
                  <c:v>531.94444444444446</c:v>
                </c:pt>
                <c:pt idx="16">
                  <c:v>500</c:v>
                </c:pt>
                <c:pt idx="17">
                  <c:v>402.36111111111109</c:v>
                </c:pt>
                <c:pt idx="18">
                  <c:v>130.06944444444446</c:v>
                </c:pt>
                <c:pt idx="19">
                  <c:v>23.333333333333332</c:v>
                </c:pt>
                <c:pt idx="20">
                  <c:v>14.861111111111111</c:v>
                </c:pt>
              </c:numCache>
            </c:numRef>
          </c:val>
          <c:extLst>
            <c:ext xmlns:c16="http://schemas.microsoft.com/office/drawing/2014/chart" uri="{C3380CC4-5D6E-409C-BE32-E72D297353CC}">
              <c16:uniqueId val="{00000000-68FD-4C60-A763-5CC9FE83089B}"/>
            </c:ext>
          </c:extLst>
        </c:ser>
        <c:ser>
          <c:idx val="1"/>
          <c:order val="1"/>
          <c:tx>
            <c:strRef>
              <c:f>Tags!$L$2:$L$3</c:f>
              <c:strCache>
                <c:ptCount val="1"/>
                <c:pt idx="0">
                  <c:v>Language</c:v>
                </c:pt>
              </c:strCache>
            </c:strRef>
          </c:tx>
          <c:spPr>
            <a:solidFill>
              <a:schemeClr val="accent2"/>
            </a:solidFill>
            <a:ln>
              <a:noFill/>
            </a:ln>
            <a:effectLst/>
            <a:sp3d/>
          </c:spPr>
          <c:invertIfNegative val="0"/>
          <c:cat>
            <c:strRef>
              <c:f>Tags!$J$4:$J$25</c:f>
              <c:strCache>
                <c:ptCount val="21"/>
                <c:pt idx="0">
                  <c:v>Software Engineer</c:v>
                </c:pt>
                <c:pt idx="1">
                  <c:v>Data Engineer</c:v>
                </c:pt>
                <c:pt idx="2">
                  <c:v>Manager</c:v>
                </c:pt>
                <c:pt idx="3">
                  <c:v>Solutions Architect</c:v>
                </c:pt>
                <c:pt idx="4">
                  <c:v>Web Developer</c:v>
                </c:pt>
                <c:pt idx="5">
                  <c:v>UX Designer</c:v>
                </c:pt>
                <c:pt idx="6">
                  <c:v>Entrepreneur</c:v>
                </c:pt>
                <c:pt idx="7">
                  <c:v>Cloud Developer</c:v>
                </c:pt>
                <c:pt idx="8">
                  <c:v>System Administrator</c:v>
                </c:pt>
                <c:pt idx="9">
                  <c:v>Mathematician</c:v>
                </c:pt>
                <c:pt idx="10">
                  <c:v>Mobile Developer</c:v>
                </c:pt>
                <c:pt idx="11">
                  <c:v>Financial Engineer</c:v>
                </c:pt>
                <c:pt idx="12">
                  <c:v>General</c:v>
                </c:pt>
                <c:pt idx="13">
                  <c:v>DevOps Engineer</c:v>
                </c:pt>
                <c:pt idx="14">
                  <c:v>Security Engineer</c:v>
                </c:pt>
                <c:pt idx="15">
                  <c:v>Digital Artist</c:v>
                </c:pt>
                <c:pt idx="16">
                  <c:v>Embedded Engineer</c:v>
                </c:pt>
                <c:pt idx="17">
                  <c:v>Game Developer</c:v>
                </c:pt>
                <c:pt idx="18">
                  <c:v>AI Engineer</c:v>
                </c:pt>
                <c:pt idx="19">
                  <c:v>Audio Engineer</c:v>
                </c:pt>
                <c:pt idx="20">
                  <c:v>Digital Marketer</c:v>
                </c:pt>
              </c:strCache>
            </c:strRef>
          </c:cat>
          <c:val>
            <c:numRef>
              <c:f>Tags!$L$4:$L$25</c:f>
              <c:numCache>
                <c:formatCode>0.00</c:formatCode>
                <c:ptCount val="21"/>
                <c:pt idx="0">
                  <c:v>7560.6944444444453</c:v>
                </c:pt>
                <c:pt idx="1">
                  <c:v>3806.041666666667</c:v>
                </c:pt>
                <c:pt idx="3">
                  <c:v>18.472222222222221</c:v>
                </c:pt>
                <c:pt idx="4">
                  <c:v>1016.3541666666667</c:v>
                </c:pt>
                <c:pt idx="5">
                  <c:v>574.5486111111112</c:v>
                </c:pt>
                <c:pt idx="13">
                  <c:v>26.597222222222221</c:v>
                </c:pt>
              </c:numCache>
            </c:numRef>
          </c:val>
          <c:extLst>
            <c:ext xmlns:c16="http://schemas.microsoft.com/office/drawing/2014/chart" uri="{C3380CC4-5D6E-409C-BE32-E72D297353CC}">
              <c16:uniqueId val="{0000003D-03AB-4BBF-8587-2BEDE1406039}"/>
            </c:ext>
          </c:extLst>
        </c:ser>
        <c:ser>
          <c:idx val="2"/>
          <c:order val="2"/>
          <c:tx>
            <c:strRef>
              <c:f>Tags!$M$2:$M$3</c:f>
              <c:strCache>
                <c:ptCount val="1"/>
                <c:pt idx="0">
                  <c:v>Framework</c:v>
                </c:pt>
              </c:strCache>
            </c:strRef>
          </c:tx>
          <c:spPr>
            <a:solidFill>
              <a:schemeClr val="accent3"/>
            </a:solidFill>
            <a:ln>
              <a:noFill/>
            </a:ln>
            <a:effectLst/>
            <a:sp3d/>
          </c:spPr>
          <c:invertIfNegative val="0"/>
          <c:cat>
            <c:strRef>
              <c:f>Tags!$J$4:$J$25</c:f>
              <c:strCache>
                <c:ptCount val="21"/>
                <c:pt idx="0">
                  <c:v>Software Engineer</c:v>
                </c:pt>
                <c:pt idx="1">
                  <c:v>Data Engineer</c:v>
                </c:pt>
                <c:pt idx="2">
                  <c:v>Manager</c:v>
                </c:pt>
                <c:pt idx="3">
                  <c:v>Solutions Architect</c:v>
                </c:pt>
                <c:pt idx="4">
                  <c:v>Web Developer</c:v>
                </c:pt>
                <c:pt idx="5">
                  <c:v>UX Designer</c:v>
                </c:pt>
                <c:pt idx="6">
                  <c:v>Entrepreneur</c:v>
                </c:pt>
                <c:pt idx="7">
                  <c:v>Cloud Developer</c:v>
                </c:pt>
                <c:pt idx="8">
                  <c:v>System Administrator</c:v>
                </c:pt>
                <c:pt idx="9">
                  <c:v>Mathematician</c:v>
                </c:pt>
                <c:pt idx="10">
                  <c:v>Mobile Developer</c:v>
                </c:pt>
                <c:pt idx="11">
                  <c:v>Financial Engineer</c:v>
                </c:pt>
                <c:pt idx="12">
                  <c:v>General</c:v>
                </c:pt>
                <c:pt idx="13">
                  <c:v>DevOps Engineer</c:v>
                </c:pt>
                <c:pt idx="14">
                  <c:v>Security Engineer</c:v>
                </c:pt>
                <c:pt idx="15">
                  <c:v>Digital Artist</c:v>
                </c:pt>
                <c:pt idx="16">
                  <c:v>Embedded Engineer</c:v>
                </c:pt>
                <c:pt idx="17">
                  <c:v>Game Developer</c:v>
                </c:pt>
                <c:pt idx="18">
                  <c:v>AI Engineer</c:v>
                </c:pt>
                <c:pt idx="19">
                  <c:v>Audio Engineer</c:v>
                </c:pt>
                <c:pt idx="20">
                  <c:v>Digital Marketer</c:v>
                </c:pt>
              </c:strCache>
            </c:strRef>
          </c:cat>
          <c:val>
            <c:numRef>
              <c:f>Tags!$M$4:$M$25</c:f>
              <c:numCache>
                <c:formatCode>0.00</c:formatCode>
                <c:ptCount val="21"/>
                <c:pt idx="0">
                  <c:v>4182.5</c:v>
                </c:pt>
                <c:pt idx="1">
                  <c:v>891.59722222222217</c:v>
                </c:pt>
                <c:pt idx="4">
                  <c:v>1394.7222222222219</c:v>
                </c:pt>
                <c:pt idx="5">
                  <c:v>96.458333333333343</c:v>
                </c:pt>
                <c:pt idx="10">
                  <c:v>417.5</c:v>
                </c:pt>
                <c:pt idx="17">
                  <c:v>26.25</c:v>
                </c:pt>
                <c:pt idx="18">
                  <c:v>55.555555555555557</c:v>
                </c:pt>
              </c:numCache>
            </c:numRef>
          </c:val>
          <c:extLst>
            <c:ext xmlns:c16="http://schemas.microsoft.com/office/drawing/2014/chart" uri="{C3380CC4-5D6E-409C-BE32-E72D297353CC}">
              <c16:uniqueId val="{0000003E-03AB-4BBF-8587-2BEDE1406039}"/>
            </c:ext>
          </c:extLst>
        </c:ser>
        <c:ser>
          <c:idx val="3"/>
          <c:order val="3"/>
          <c:tx>
            <c:strRef>
              <c:f>Tags!$N$2:$N$3</c:f>
              <c:strCache>
                <c:ptCount val="1"/>
                <c:pt idx="0">
                  <c:v>Platform</c:v>
                </c:pt>
              </c:strCache>
            </c:strRef>
          </c:tx>
          <c:spPr>
            <a:solidFill>
              <a:schemeClr val="accent4"/>
            </a:solidFill>
            <a:ln>
              <a:noFill/>
            </a:ln>
            <a:effectLst/>
            <a:sp3d/>
          </c:spPr>
          <c:invertIfNegative val="0"/>
          <c:cat>
            <c:strRef>
              <c:f>Tags!$J$4:$J$25</c:f>
              <c:strCache>
                <c:ptCount val="21"/>
                <c:pt idx="0">
                  <c:v>Software Engineer</c:v>
                </c:pt>
                <c:pt idx="1">
                  <c:v>Data Engineer</c:v>
                </c:pt>
                <c:pt idx="2">
                  <c:v>Manager</c:v>
                </c:pt>
                <c:pt idx="3">
                  <c:v>Solutions Architect</c:v>
                </c:pt>
                <c:pt idx="4">
                  <c:v>Web Developer</c:v>
                </c:pt>
                <c:pt idx="5">
                  <c:v>UX Designer</c:v>
                </c:pt>
                <c:pt idx="6">
                  <c:v>Entrepreneur</c:v>
                </c:pt>
                <c:pt idx="7">
                  <c:v>Cloud Developer</c:v>
                </c:pt>
                <c:pt idx="8">
                  <c:v>System Administrator</c:v>
                </c:pt>
                <c:pt idx="9">
                  <c:v>Mathematician</c:v>
                </c:pt>
                <c:pt idx="10">
                  <c:v>Mobile Developer</c:v>
                </c:pt>
                <c:pt idx="11">
                  <c:v>Financial Engineer</c:v>
                </c:pt>
                <c:pt idx="12">
                  <c:v>General</c:v>
                </c:pt>
                <c:pt idx="13">
                  <c:v>DevOps Engineer</c:v>
                </c:pt>
                <c:pt idx="14">
                  <c:v>Security Engineer</c:v>
                </c:pt>
                <c:pt idx="15">
                  <c:v>Digital Artist</c:v>
                </c:pt>
                <c:pt idx="16">
                  <c:v>Embedded Engineer</c:v>
                </c:pt>
                <c:pt idx="17">
                  <c:v>Game Developer</c:v>
                </c:pt>
                <c:pt idx="18">
                  <c:v>AI Engineer</c:v>
                </c:pt>
                <c:pt idx="19">
                  <c:v>Audio Engineer</c:v>
                </c:pt>
                <c:pt idx="20">
                  <c:v>Digital Marketer</c:v>
                </c:pt>
              </c:strCache>
            </c:strRef>
          </c:cat>
          <c:val>
            <c:numRef>
              <c:f>Tags!$N$4:$N$25</c:f>
              <c:numCache>
                <c:formatCode>0.00</c:formatCode>
                <c:ptCount val="21"/>
                <c:pt idx="0">
                  <c:v>29.166666666666668</c:v>
                </c:pt>
                <c:pt idx="4">
                  <c:v>2701.8749999999995</c:v>
                </c:pt>
                <c:pt idx="7">
                  <c:v>1869.0972222222222</c:v>
                </c:pt>
                <c:pt idx="8">
                  <c:v>56.736111111111121</c:v>
                </c:pt>
                <c:pt idx="10">
                  <c:v>1183.6111111111111</c:v>
                </c:pt>
                <c:pt idx="12">
                  <c:v>13.75</c:v>
                </c:pt>
                <c:pt idx="16">
                  <c:v>3.3333333333333335</c:v>
                </c:pt>
              </c:numCache>
            </c:numRef>
          </c:val>
          <c:extLst>
            <c:ext xmlns:c16="http://schemas.microsoft.com/office/drawing/2014/chart" uri="{C3380CC4-5D6E-409C-BE32-E72D297353CC}">
              <c16:uniqueId val="{0000003F-03AB-4BBF-8587-2BEDE1406039}"/>
            </c:ext>
          </c:extLst>
        </c:ser>
        <c:ser>
          <c:idx val="4"/>
          <c:order val="4"/>
          <c:tx>
            <c:strRef>
              <c:f>Tags!$O$2:$O$3</c:f>
              <c:strCache>
                <c:ptCount val="1"/>
                <c:pt idx="0">
                  <c:v>Tool</c:v>
                </c:pt>
              </c:strCache>
            </c:strRef>
          </c:tx>
          <c:spPr>
            <a:solidFill>
              <a:schemeClr val="accent5"/>
            </a:solidFill>
            <a:ln>
              <a:noFill/>
            </a:ln>
            <a:effectLst/>
            <a:sp3d/>
          </c:spPr>
          <c:invertIfNegative val="0"/>
          <c:cat>
            <c:strRef>
              <c:f>Tags!$J$4:$J$25</c:f>
              <c:strCache>
                <c:ptCount val="21"/>
                <c:pt idx="0">
                  <c:v>Software Engineer</c:v>
                </c:pt>
                <c:pt idx="1">
                  <c:v>Data Engineer</c:v>
                </c:pt>
                <c:pt idx="2">
                  <c:v>Manager</c:v>
                </c:pt>
                <c:pt idx="3">
                  <c:v>Solutions Architect</c:v>
                </c:pt>
                <c:pt idx="4">
                  <c:v>Web Developer</c:v>
                </c:pt>
                <c:pt idx="5">
                  <c:v>UX Designer</c:v>
                </c:pt>
                <c:pt idx="6">
                  <c:v>Entrepreneur</c:v>
                </c:pt>
                <c:pt idx="7">
                  <c:v>Cloud Developer</c:v>
                </c:pt>
                <c:pt idx="8">
                  <c:v>System Administrator</c:v>
                </c:pt>
                <c:pt idx="9">
                  <c:v>Mathematician</c:v>
                </c:pt>
                <c:pt idx="10">
                  <c:v>Mobile Developer</c:v>
                </c:pt>
                <c:pt idx="11">
                  <c:v>Financial Engineer</c:v>
                </c:pt>
                <c:pt idx="12">
                  <c:v>General</c:v>
                </c:pt>
                <c:pt idx="13">
                  <c:v>DevOps Engineer</c:v>
                </c:pt>
                <c:pt idx="14">
                  <c:v>Security Engineer</c:v>
                </c:pt>
                <c:pt idx="15">
                  <c:v>Digital Artist</c:v>
                </c:pt>
                <c:pt idx="16">
                  <c:v>Embedded Engineer</c:v>
                </c:pt>
                <c:pt idx="17">
                  <c:v>Game Developer</c:v>
                </c:pt>
                <c:pt idx="18">
                  <c:v>AI Engineer</c:v>
                </c:pt>
                <c:pt idx="19">
                  <c:v>Audio Engineer</c:v>
                </c:pt>
                <c:pt idx="20">
                  <c:v>Digital Marketer</c:v>
                </c:pt>
              </c:strCache>
            </c:strRef>
          </c:cat>
          <c:val>
            <c:numRef>
              <c:f>Tags!$O$4:$O$25</c:f>
              <c:numCache>
                <c:formatCode>0.00</c:formatCode>
                <c:ptCount val="21"/>
                <c:pt idx="0">
                  <c:v>200.55555555555554</c:v>
                </c:pt>
                <c:pt idx="1">
                  <c:v>1000.8047385620915</c:v>
                </c:pt>
                <c:pt idx="4">
                  <c:v>20</c:v>
                </c:pt>
                <c:pt idx="5">
                  <c:v>44.791666666666664</c:v>
                </c:pt>
                <c:pt idx="7">
                  <c:v>457.0363562091502</c:v>
                </c:pt>
                <c:pt idx="9">
                  <c:v>27.638888888888886</c:v>
                </c:pt>
                <c:pt idx="12">
                  <c:v>388.40277777777777</c:v>
                </c:pt>
                <c:pt idx="13">
                  <c:v>518.8214869281046</c:v>
                </c:pt>
                <c:pt idx="18">
                  <c:v>14.101307189542482</c:v>
                </c:pt>
              </c:numCache>
            </c:numRef>
          </c:val>
          <c:extLst>
            <c:ext xmlns:c16="http://schemas.microsoft.com/office/drawing/2014/chart" uri="{C3380CC4-5D6E-409C-BE32-E72D297353CC}">
              <c16:uniqueId val="{00000040-03AB-4BBF-8587-2BEDE1406039}"/>
            </c:ext>
          </c:extLst>
        </c:ser>
        <c:dLbls>
          <c:showLegendKey val="0"/>
          <c:showVal val="0"/>
          <c:showCatName val="0"/>
          <c:showSerName val="0"/>
          <c:showPercent val="0"/>
          <c:showBubbleSize val="0"/>
        </c:dLbls>
        <c:gapWidth val="219"/>
        <c:shape val="box"/>
        <c:axId val="1738750287"/>
        <c:axId val="1776915151"/>
        <c:axId val="0"/>
      </c:bar3DChart>
      <c:catAx>
        <c:axId val="17387502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76915151"/>
        <c:crosses val="autoZero"/>
        <c:auto val="1"/>
        <c:lblAlgn val="ctr"/>
        <c:lblOffset val="100"/>
        <c:noMultiLvlLbl val="0"/>
      </c:catAx>
      <c:valAx>
        <c:axId val="1776915151"/>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3875028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[Competency Matrix.xlsx]Microsoft Learn!PivotTable7</c:name>
    <c:fmtId val="0"/>
  </c:pivotSource>
  <c:chart>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percentStacked"/>
        <c:varyColors val="0"/>
        <c:ser>
          <c:idx val="0"/>
          <c:order val="0"/>
          <c:tx>
            <c:strRef>
              <c:f>'Microsoft Learn'!$B$5:$B$6</c:f>
              <c:strCache>
                <c:ptCount val="1"/>
                <c:pt idx="0">
                  <c:v>2019/08/08</c:v>
                </c:pt>
              </c:strCache>
            </c:strRef>
          </c:tx>
          <c:spPr>
            <a:ln w="28575" cap="rnd">
              <a:solidFill>
                <a:schemeClr val="accent1"/>
              </a:solidFill>
              <a:round/>
            </a:ln>
            <a:effectLst/>
          </c:spPr>
          <c:marker>
            <c:symbol val="none"/>
          </c:marker>
          <c:cat>
            <c:strRef>
              <c:f>'Microsoft Learn'!$A$7</c:f>
              <c:strCache>
                <c:ptCount val="1"/>
                <c:pt idx="0">
                  <c:v>Total</c:v>
                </c:pt>
              </c:strCache>
            </c:strRef>
          </c:cat>
          <c:val>
            <c:numRef>
              <c:f>'Microsoft Learn'!$B$7</c:f>
              <c:numCache>
                <c:formatCode>General</c:formatCode>
                <c:ptCount val="1"/>
                <c:pt idx="0">
                  <c:v>4.0972222222222222E-2</c:v>
                </c:pt>
              </c:numCache>
            </c:numRef>
          </c:val>
          <c:smooth val="0"/>
          <c:extLst>
            <c:ext xmlns:c16="http://schemas.microsoft.com/office/drawing/2014/chart" uri="{C3380CC4-5D6E-409C-BE32-E72D297353CC}">
              <c16:uniqueId val="{00000000-F488-4AAF-9AA8-294EF11BFE8B}"/>
            </c:ext>
          </c:extLst>
        </c:ser>
        <c:ser>
          <c:idx val="1"/>
          <c:order val="1"/>
          <c:tx>
            <c:strRef>
              <c:f>'Microsoft Learn'!$C$5:$C$6</c:f>
              <c:strCache>
                <c:ptCount val="1"/>
                <c:pt idx="0">
                  <c:v>2019/08/20</c:v>
                </c:pt>
              </c:strCache>
            </c:strRef>
          </c:tx>
          <c:spPr>
            <a:ln w="28575" cap="rnd">
              <a:solidFill>
                <a:schemeClr val="accent2"/>
              </a:solidFill>
              <a:round/>
            </a:ln>
            <a:effectLst/>
          </c:spPr>
          <c:marker>
            <c:symbol val="none"/>
          </c:marker>
          <c:cat>
            <c:strRef>
              <c:f>'Microsoft Learn'!$A$7</c:f>
              <c:strCache>
                <c:ptCount val="1"/>
                <c:pt idx="0">
                  <c:v>Total</c:v>
                </c:pt>
              </c:strCache>
            </c:strRef>
          </c:cat>
          <c:val>
            <c:numRef>
              <c:f>'Microsoft Learn'!$C$7</c:f>
              <c:numCache>
                <c:formatCode>General</c:formatCode>
                <c:ptCount val="1"/>
                <c:pt idx="0">
                  <c:v>4.791666666666667E-2</c:v>
                </c:pt>
              </c:numCache>
            </c:numRef>
          </c:val>
          <c:smooth val="0"/>
          <c:extLst>
            <c:ext xmlns:c16="http://schemas.microsoft.com/office/drawing/2014/chart" uri="{C3380CC4-5D6E-409C-BE32-E72D297353CC}">
              <c16:uniqueId val="{00000002-F488-4AAF-9AA8-294EF11BFE8B}"/>
            </c:ext>
          </c:extLst>
        </c:ser>
        <c:ser>
          <c:idx val="2"/>
          <c:order val="2"/>
          <c:tx>
            <c:strRef>
              <c:f>'Microsoft Learn'!$D$5:$D$6</c:f>
              <c:strCache>
                <c:ptCount val="1"/>
                <c:pt idx="0">
                  <c:v>2019/08/23</c:v>
                </c:pt>
              </c:strCache>
            </c:strRef>
          </c:tx>
          <c:spPr>
            <a:ln w="28575" cap="rnd">
              <a:solidFill>
                <a:schemeClr val="accent3"/>
              </a:solidFill>
              <a:round/>
            </a:ln>
            <a:effectLst/>
          </c:spPr>
          <c:marker>
            <c:symbol val="none"/>
          </c:marker>
          <c:cat>
            <c:strRef>
              <c:f>'Microsoft Learn'!$A$7</c:f>
              <c:strCache>
                <c:ptCount val="1"/>
                <c:pt idx="0">
                  <c:v>Total</c:v>
                </c:pt>
              </c:strCache>
            </c:strRef>
          </c:cat>
          <c:val>
            <c:numRef>
              <c:f>'Microsoft Learn'!$D$7</c:f>
              <c:numCache>
                <c:formatCode>General</c:formatCode>
                <c:ptCount val="1"/>
                <c:pt idx="0">
                  <c:v>5.6250000000000001E-2</c:v>
                </c:pt>
              </c:numCache>
            </c:numRef>
          </c:val>
          <c:smooth val="0"/>
          <c:extLst>
            <c:ext xmlns:c16="http://schemas.microsoft.com/office/drawing/2014/chart" uri="{C3380CC4-5D6E-409C-BE32-E72D297353CC}">
              <c16:uniqueId val="{0000005A-F488-4AAF-9AA8-294EF11BFE8B}"/>
            </c:ext>
          </c:extLst>
        </c:ser>
        <c:ser>
          <c:idx val="3"/>
          <c:order val="3"/>
          <c:tx>
            <c:strRef>
              <c:f>'Microsoft Learn'!$E$5:$E$6</c:f>
              <c:strCache>
                <c:ptCount val="1"/>
                <c:pt idx="0">
                  <c:v>2019/08/26</c:v>
                </c:pt>
              </c:strCache>
            </c:strRef>
          </c:tx>
          <c:spPr>
            <a:ln w="28575" cap="rnd">
              <a:solidFill>
                <a:schemeClr val="accent4"/>
              </a:solidFill>
              <a:round/>
            </a:ln>
            <a:effectLst/>
          </c:spPr>
          <c:marker>
            <c:symbol val="none"/>
          </c:marker>
          <c:cat>
            <c:strRef>
              <c:f>'Microsoft Learn'!$A$7</c:f>
              <c:strCache>
                <c:ptCount val="1"/>
                <c:pt idx="0">
                  <c:v>Total</c:v>
                </c:pt>
              </c:strCache>
            </c:strRef>
          </c:cat>
          <c:val>
            <c:numRef>
              <c:f>'Microsoft Learn'!$E$7</c:f>
              <c:numCache>
                <c:formatCode>General</c:formatCode>
                <c:ptCount val="1"/>
                <c:pt idx="0">
                  <c:v>4.8611111111111105E-2</c:v>
                </c:pt>
              </c:numCache>
            </c:numRef>
          </c:val>
          <c:smooth val="0"/>
          <c:extLst>
            <c:ext xmlns:c16="http://schemas.microsoft.com/office/drawing/2014/chart" uri="{C3380CC4-5D6E-409C-BE32-E72D297353CC}">
              <c16:uniqueId val="{0000005B-F488-4AAF-9AA8-294EF11BFE8B}"/>
            </c:ext>
          </c:extLst>
        </c:ser>
        <c:ser>
          <c:idx val="4"/>
          <c:order val="4"/>
          <c:tx>
            <c:strRef>
              <c:f>'Microsoft Learn'!$F$5:$F$6</c:f>
              <c:strCache>
                <c:ptCount val="1"/>
                <c:pt idx="0">
                  <c:v>2019/08/28</c:v>
                </c:pt>
              </c:strCache>
            </c:strRef>
          </c:tx>
          <c:spPr>
            <a:ln w="28575" cap="rnd">
              <a:solidFill>
                <a:schemeClr val="accent5"/>
              </a:solidFill>
              <a:round/>
            </a:ln>
            <a:effectLst/>
          </c:spPr>
          <c:marker>
            <c:symbol val="none"/>
          </c:marker>
          <c:cat>
            <c:strRef>
              <c:f>'Microsoft Learn'!$A$7</c:f>
              <c:strCache>
                <c:ptCount val="1"/>
                <c:pt idx="0">
                  <c:v>Total</c:v>
                </c:pt>
              </c:strCache>
            </c:strRef>
          </c:cat>
          <c:val>
            <c:numRef>
              <c:f>'Microsoft Learn'!$F$7</c:f>
              <c:numCache>
                <c:formatCode>General</c:formatCode>
                <c:ptCount val="1"/>
                <c:pt idx="0">
                  <c:v>4.2361111111111113E-2</c:v>
                </c:pt>
              </c:numCache>
            </c:numRef>
          </c:val>
          <c:smooth val="0"/>
          <c:extLst>
            <c:ext xmlns:c16="http://schemas.microsoft.com/office/drawing/2014/chart" uri="{C3380CC4-5D6E-409C-BE32-E72D297353CC}">
              <c16:uniqueId val="{0000005C-F488-4AAF-9AA8-294EF11BFE8B}"/>
            </c:ext>
          </c:extLst>
        </c:ser>
        <c:ser>
          <c:idx val="5"/>
          <c:order val="5"/>
          <c:tx>
            <c:strRef>
              <c:f>'Microsoft Learn'!$G$5:$G$6</c:f>
              <c:strCache>
                <c:ptCount val="1"/>
                <c:pt idx="0">
                  <c:v>2019/08/29</c:v>
                </c:pt>
              </c:strCache>
            </c:strRef>
          </c:tx>
          <c:spPr>
            <a:ln w="28575" cap="rnd">
              <a:solidFill>
                <a:schemeClr val="accent6"/>
              </a:solidFill>
              <a:round/>
            </a:ln>
            <a:effectLst/>
          </c:spPr>
          <c:marker>
            <c:symbol val="none"/>
          </c:marker>
          <c:cat>
            <c:strRef>
              <c:f>'Microsoft Learn'!$A$7</c:f>
              <c:strCache>
                <c:ptCount val="1"/>
                <c:pt idx="0">
                  <c:v>Total</c:v>
                </c:pt>
              </c:strCache>
            </c:strRef>
          </c:cat>
          <c:val>
            <c:numRef>
              <c:f>'Microsoft Learn'!$G$7</c:f>
              <c:numCache>
                <c:formatCode>General</c:formatCode>
                <c:ptCount val="1"/>
                <c:pt idx="0">
                  <c:v>8.0555555555555561E-2</c:v>
                </c:pt>
              </c:numCache>
            </c:numRef>
          </c:val>
          <c:smooth val="0"/>
          <c:extLst>
            <c:ext xmlns:c16="http://schemas.microsoft.com/office/drawing/2014/chart" uri="{C3380CC4-5D6E-409C-BE32-E72D297353CC}">
              <c16:uniqueId val="{0000005D-F488-4AAF-9AA8-294EF11BFE8B}"/>
            </c:ext>
          </c:extLst>
        </c:ser>
        <c:ser>
          <c:idx val="6"/>
          <c:order val="6"/>
          <c:tx>
            <c:strRef>
              <c:f>'Microsoft Learn'!$H$5:$H$6</c:f>
              <c:strCache>
                <c:ptCount val="1"/>
                <c:pt idx="0">
                  <c:v>2019/10/25</c:v>
                </c:pt>
              </c:strCache>
            </c:strRef>
          </c:tx>
          <c:spPr>
            <a:ln w="28575" cap="rnd">
              <a:solidFill>
                <a:schemeClr val="accent1">
                  <a:lumMod val="60000"/>
                </a:schemeClr>
              </a:solidFill>
              <a:round/>
            </a:ln>
            <a:effectLst/>
          </c:spPr>
          <c:marker>
            <c:symbol val="none"/>
          </c:marker>
          <c:cat>
            <c:strRef>
              <c:f>'Microsoft Learn'!$A$7</c:f>
              <c:strCache>
                <c:ptCount val="1"/>
                <c:pt idx="0">
                  <c:v>Total</c:v>
                </c:pt>
              </c:strCache>
            </c:strRef>
          </c:cat>
          <c:val>
            <c:numRef>
              <c:f>'Microsoft Learn'!$H$7</c:f>
              <c:numCache>
                <c:formatCode>General</c:formatCode>
                <c:ptCount val="1"/>
                <c:pt idx="0">
                  <c:v>6.8055555555555564E-2</c:v>
                </c:pt>
              </c:numCache>
            </c:numRef>
          </c:val>
          <c:smooth val="0"/>
          <c:extLst>
            <c:ext xmlns:c16="http://schemas.microsoft.com/office/drawing/2014/chart" uri="{C3380CC4-5D6E-409C-BE32-E72D297353CC}">
              <c16:uniqueId val="{0000005E-F488-4AAF-9AA8-294EF11BFE8B}"/>
            </c:ext>
          </c:extLst>
        </c:ser>
        <c:ser>
          <c:idx val="7"/>
          <c:order val="7"/>
          <c:tx>
            <c:strRef>
              <c:f>'Microsoft Learn'!$I$5:$I$6</c:f>
              <c:strCache>
                <c:ptCount val="1"/>
                <c:pt idx="0">
                  <c:v>2019/10/26</c:v>
                </c:pt>
              </c:strCache>
            </c:strRef>
          </c:tx>
          <c:spPr>
            <a:ln w="28575" cap="rnd">
              <a:solidFill>
                <a:schemeClr val="accent2">
                  <a:lumMod val="60000"/>
                </a:schemeClr>
              </a:solidFill>
              <a:round/>
            </a:ln>
            <a:effectLst/>
          </c:spPr>
          <c:marker>
            <c:symbol val="none"/>
          </c:marker>
          <c:cat>
            <c:strRef>
              <c:f>'Microsoft Learn'!$A$7</c:f>
              <c:strCache>
                <c:ptCount val="1"/>
                <c:pt idx="0">
                  <c:v>Total</c:v>
                </c:pt>
              </c:strCache>
            </c:strRef>
          </c:cat>
          <c:val>
            <c:numRef>
              <c:f>'Microsoft Learn'!$I$7</c:f>
              <c:numCache>
                <c:formatCode>General</c:formatCode>
                <c:ptCount val="1"/>
                <c:pt idx="0">
                  <c:v>3.125E-2</c:v>
                </c:pt>
              </c:numCache>
            </c:numRef>
          </c:val>
          <c:smooth val="0"/>
          <c:extLst>
            <c:ext xmlns:c16="http://schemas.microsoft.com/office/drawing/2014/chart" uri="{C3380CC4-5D6E-409C-BE32-E72D297353CC}">
              <c16:uniqueId val="{0000005F-F488-4AAF-9AA8-294EF11BFE8B}"/>
            </c:ext>
          </c:extLst>
        </c:ser>
        <c:ser>
          <c:idx val="8"/>
          <c:order val="8"/>
          <c:tx>
            <c:strRef>
              <c:f>'Microsoft Learn'!$J$5:$J$6</c:f>
              <c:strCache>
                <c:ptCount val="1"/>
                <c:pt idx="0">
                  <c:v>2020/05/14</c:v>
                </c:pt>
              </c:strCache>
            </c:strRef>
          </c:tx>
          <c:spPr>
            <a:ln w="28575" cap="rnd">
              <a:solidFill>
                <a:schemeClr val="accent3">
                  <a:lumMod val="60000"/>
                </a:schemeClr>
              </a:solidFill>
              <a:round/>
            </a:ln>
            <a:effectLst/>
          </c:spPr>
          <c:marker>
            <c:symbol val="none"/>
          </c:marker>
          <c:cat>
            <c:strRef>
              <c:f>'Microsoft Learn'!$A$7</c:f>
              <c:strCache>
                <c:ptCount val="1"/>
                <c:pt idx="0">
                  <c:v>Total</c:v>
                </c:pt>
              </c:strCache>
            </c:strRef>
          </c:cat>
          <c:val>
            <c:numRef>
              <c:f>'Microsoft Learn'!$J$7</c:f>
              <c:numCache>
                <c:formatCode>General</c:formatCode>
                <c:ptCount val="1"/>
                <c:pt idx="0">
                  <c:v>7.7777777777777779E-2</c:v>
                </c:pt>
              </c:numCache>
            </c:numRef>
          </c:val>
          <c:smooth val="0"/>
          <c:extLst>
            <c:ext xmlns:c16="http://schemas.microsoft.com/office/drawing/2014/chart" uri="{C3380CC4-5D6E-409C-BE32-E72D297353CC}">
              <c16:uniqueId val="{00000060-F488-4AAF-9AA8-294EF11BFE8B}"/>
            </c:ext>
          </c:extLst>
        </c:ser>
        <c:ser>
          <c:idx val="9"/>
          <c:order val="9"/>
          <c:tx>
            <c:strRef>
              <c:f>'Microsoft Learn'!$K$5:$K$6</c:f>
              <c:strCache>
                <c:ptCount val="1"/>
                <c:pt idx="0">
                  <c:v>2020/05/18</c:v>
                </c:pt>
              </c:strCache>
            </c:strRef>
          </c:tx>
          <c:spPr>
            <a:ln w="28575" cap="rnd">
              <a:solidFill>
                <a:schemeClr val="accent4">
                  <a:lumMod val="60000"/>
                </a:schemeClr>
              </a:solidFill>
              <a:round/>
            </a:ln>
            <a:effectLst/>
          </c:spPr>
          <c:marker>
            <c:symbol val="none"/>
          </c:marker>
          <c:cat>
            <c:strRef>
              <c:f>'Microsoft Learn'!$A$7</c:f>
              <c:strCache>
                <c:ptCount val="1"/>
                <c:pt idx="0">
                  <c:v>Total</c:v>
                </c:pt>
              </c:strCache>
            </c:strRef>
          </c:cat>
          <c:val>
            <c:numRef>
              <c:f>'Microsoft Learn'!$K$7</c:f>
              <c:numCache>
                <c:formatCode>General</c:formatCode>
                <c:ptCount val="1"/>
                <c:pt idx="0">
                  <c:v>2.6388888888888889E-2</c:v>
                </c:pt>
              </c:numCache>
            </c:numRef>
          </c:val>
          <c:smooth val="0"/>
          <c:extLst>
            <c:ext xmlns:c16="http://schemas.microsoft.com/office/drawing/2014/chart" uri="{C3380CC4-5D6E-409C-BE32-E72D297353CC}">
              <c16:uniqueId val="{00000061-F488-4AAF-9AA8-294EF11BFE8B}"/>
            </c:ext>
          </c:extLst>
        </c:ser>
        <c:ser>
          <c:idx val="10"/>
          <c:order val="10"/>
          <c:tx>
            <c:strRef>
              <c:f>'Microsoft Learn'!$L$5:$L$6</c:f>
              <c:strCache>
                <c:ptCount val="1"/>
                <c:pt idx="0">
                  <c:v>2020/05/19</c:v>
                </c:pt>
              </c:strCache>
            </c:strRef>
          </c:tx>
          <c:spPr>
            <a:ln w="28575" cap="rnd">
              <a:solidFill>
                <a:schemeClr val="accent5">
                  <a:lumMod val="60000"/>
                </a:schemeClr>
              </a:solidFill>
              <a:round/>
            </a:ln>
            <a:effectLst/>
          </c:spPr>
          <c:marker>
            <c:symbol val="none"/>
          </c:marker>
          <c:cat>
            <c:strRef>
              <c:f>'Microsoft Learn'!$A$7</c:f>
              <c:strCache>
                <c:ptCount val="1"/>
                <c:pt idx="0">
                  <c:v>Total</c:v>
                </c:pt>
              </c:strCache>
            </c:strRef>
          </c:cat>
          <c:val>
            <c:numRef>
              <c:f>'Microsoft Learn'!$L$7</c:f>
              <c:numCache>
                <c:formatCode>General</c:formatCode>
                <c:ptCount val="1"/>
                <c:pt idx="0">
                  <c:v>3.0555555555555558E-2</c:v>
                </c:pt>
              </c:numCache>
            </c:numRef>
          </c:val>
          <c:smooth val="0"/>
          <c:extLst>
            <c:ext xmlns:c16="http://schemas.microsoft.com/office/drawing/2014/chart" uri="{C3380CC4-5D6E-409C-BE32-E72D297353CC}">
              <c16:uniqueId val="{00000062-F488-4AAF-9AA8-294EF11BFE8B}"/>
            </c:ext>
          </c:extLst>
        </c:ser>
        <c:ser>
          <c:idx val="11"/>
          <c:order val="11"/>
          <c:tx>
            <c:strRef>
              <c:f>'Microsoft Learn'!$M$5:$M$6</c:f>
              <c:strCache>
                <c:ptCount val="1"/>
                <c:pt idx="0">
                  <c:v>2020/05/20</c:v>
                </c:pt>
              </c:strCache>
            </c:strRef>
          </c:tx>
          <c:spPr>
            <a:ln w="28575" cap="rnd">
              <a:solidFill>
                <a:schemeClr val="accent6">
                  <a:lumMod val="60000"/>
                </a:schemeClr>
              </a:solidFill>
              <a:round/>
            </a:ln>
            <a:effectLst/>
          </c:spPr>
          <c:marker>
            <c:symbol val="none"/>
          </c:marker>
          <c:cat>
            <c:strRef>
              <c:f>'Microsoft Learn'!$A$7</c:f>
              <c:strCache>
                <c:ptCount val="1"/>
                <c:pt idx="0">
                  <c:v>Total</c:v>
                </c:pt>
              </c:strCache>
            </c:strRef>
          </c:cat>
          <c:val>
            <c:numRef>
              <c:f>'Microsoft Learn'!$M$7</c:f>
              <c:numCache>
                <c:formatCode>General</c:formatCode>
                <c:ptCount val="1"/>
                <c:pt idx="0">
                  <c:v>5.0694444444444445E-2</c:v>
                </c:pt>
              </c:numCache>
            </c:numRef>
          </c:val>
          <c:smooth val="0"/>
          <c:extLst>
            <c:ext xmlns:c16="http://schemas.microsoft.com/office/drawing/2014/chart" uri="{C3380CC4-5D6E-409C-BE32-E72D297353CC}">
              <c16:uniqueId val="{00000063-F488-4AAF-9AA8-294EF11BFE8B}"/>
            </c:ext>
          </c:extLst>
        </c:ser>
        <c:ser>
          <c:idx val="12"/>
          <c:order val="12"/>
          <c:tx>
            <c:strRef>
              <c:f>'Microsoft Learn'!$N$5:$N$6</c:f>
              <c:strCache>
                <c:ptCount val="1"/>
                <c:pt idx="0">
                  <c:v>2020/05/23</c:v>
                </c:pt>
              </c:strCache>
            </c:strRef>
          </c:tx>
          <c:spPr>
            <a:ln w="28575" cap="rnd">
              <a:solidFill>
                <a:schemeClr val="accent1">
                  <a:lumMod val="80000"/>
                  <a:lumOff val="20000"/>
                </a:schemeClr>
              </a:solidFill>
              <a:round/>
            </a:ln>
            <a:effectLst/>
          </c:spPr>
          <c:marker>
            <c:symbol val="none"/>
          </c:marker>
          <c:cat>
            <c:strRef>
              <c:f>'Microsoft Learn'!$A$7</c:f>
              <c:strCache>
                <c:ptCount val="1"/>
                <c:pt idx="0">
                  <c:v>Total</c:v>
                </c:pt>
              </c:strCache>
            </c:strRef>
          </c:cat>
          <c:val>
            <c:numRef>
              <c:f>'Microsoft Learn'!$N$7</c:f>
              <c:numCache>
                <c:formatCode>General</c:formatCode>
                <c:ptCount val="1"/>
                <c:pt idx="0">
                  <c:v>0.14930555555555555</c:v>
                </c:pt>
              </c:numCache>
            </c:numRef>
          </c:val>
          <c:smooth val="0"/>
          <c:extLst>
            <c:ext xmlns:c16="http://schemas.microsoft.com/office/drawing/2014/chart" uri="{C3380CC4-5D6E-409C-BE32-E72D297353CC}">
              <c16:uniqueId val="{00000064-F488-4AAF-9AA8-294EF11BFE8B}"/>
            </c:ext>
          </c:extLst>
        </c:ser>
        <c:ser>
          <c:idx val="13"/>
          <c:order val="13"/>
          <c:tx>
            <c:strRef>
              <c:f>'Microsoft Learn'!$O$5:$O$6</c:f>
              <c:strCache>
                <c:ptCount val="1"/>
                <c:pt idx="0">
                  <c:v>2020/05/24</c:v>
                </c:pt>
              </c:strCache>
            </c:strRef>
          </c:tx>
          <c:spPr>
            <a:ln w="28575" cap="rnd">
              <a:solidFill>
                <a:schemeClr val="accent2">
                  <a:lumMod val="80000"/>
                  <a:lumOff val="20000"/>
                </a:schemeClr>
              </a:solidFill>
              <a:round/>
            </a:ln>
            <a:effectLst/>
          </c:spPr>
          <c:marker>
            <c:symbol val="none"/>
          </c:marker>
          <c:cat>
            <c:strRef>
              <c:f>'Microsoft Learn'!$A$7</c:f>
              <c:strCache>
                <c:ptCount val="1"/>
                <c:pt idx="0">
                  <c:v>Total</c:v>
                </c:pt>
              </c:strCache>
            </c:strRef>
          </c:cat>
          <c:val>
            <c:numRef>
              <c:f>'Microsoft Learn'!$O$7</c:f>
              <c:numCache>
                <c:formatCode>General</c:formatCode>
                <c:ptCount val="1"/>
                <c:pt idx="0">
                  <c:v>0.10069444444444445</c:v>
                </c:pt>
              </c:numCache>
            </c:numRef>
          </c:val>
          <c:smooth val="0"/>
          <c:extLst>
            <c:ext xmlns:c16="http://schemas.microsoft.com/office/drawing/2014/chart" uri="{C3380CC4-5D6E-409C-BE32-E72D297353CC}">
              <c16:uniqueId val="{00000065-F488-4AAF-9AA8-294EF11BFE8B}"/>
            </c:ext>
          </c:extLst>
        </c:ser>
        <c:ser>
          <c:idx val="14"/>
          <c:order val="14"/>
          <c:tx>
            <c:strRef>
              <c:f>'Microsoft Learn'!$P$5:$P$6</c:f>
              <c:strCache>
                <c:ptCount val="1"/>
                <c:pt idx="0">
                  <c:v>2020/05/25</c:v>
                </c:pt>
              </c:strCache>
            </c:strRef>
          </c:tx>
          <c:spPr>
            <a:ln w="28575" cap="rnd">
              <a:solidFill>
                <a:schemeClr val="accent3">
                  <a:lumMod val="80000"/>
                  <a:lumOff val="20000"/>
                </a:schemeClr>
              </a:solidFill>
              <a:round/>
            </a:ln>
            <a:effectLst/>
          </c:spPr>
          <c:marker>
            <c:symbol val="none"/>
          </c:marker>
          <c:cat>
            <c:strRef>
              <c:f>'Microsoft Learn'!$A$7</c:f>
              <c:strCache>
                <c:ptCount val="1"/>
                <c:pt idx="0">
                  <c:v>Total</c:v>
                </c:pt>
              </c:strCache>
            </c:strRef>
          </c:cat>
          <c:val>
            <c:numRef>
              <c:f>'Microsoft Learn'!$P$7</c:f>
              <c:numCache>
                <c:formatCode>General</c:formatCode>
                <c:ptCount val="1"/>
                <c:pt idx="0">
                  <c:v>5.5555555555555552E-2</c:v>
                </c:pt>
              </c:numCache>
            </c:numRef>
          </c:val>
          <c:smooth val="0"/>
          <c:extLst>
            <c:ext xmlns:c16="http://schemas.microsoft.com/office/drawing/2014/chart" uri="{C3380CC4-5D6E-409C-BE32-E72D297353CC}">
              <c16:uniqueId val="{00000066-F488-4AAF-9AA8-294EF11BFE8B}"/>
            </c:ext>
          </c:extLst>
        </c:ser>
        <c:ser>
          <c:idx val="15"/>
          <c:order val="15"/>
          <c:tx>
            <c:strRef>
              <c:f>'Microsoft Learn'!$Q$5:$Q$6</c:f>
              <c:strCache>
                <c:ptCount val="1"/>
                <c:pt idx="0">
                  <c:v>2020/05/29</c:v>
                </c:pt>
              </c:strCache>
            </c:strRef>
          </c:tx>
          <c:spPr>
            <a:ln w="28575" cap="rnd">
              <a:solidFill>
                <a:schemeClr val="accent4">
                  <a:lumMod val="80000"/>
                  <a:lumOff val="20000"/>
                </a:schemeClr>
              </a:solidFill>
              <a:round/>
            </a:ln>
            <a:effectLst/>
          </c:spPr>
          <c:marker>
            <c:symbol val="none"/>
          </c:marker>
          <c:cat>
            <c:strRef>
              <c:f>'Microsoft Learn'!$A$7</c:f>
              <c:strCache>
                <c:ptCount val="1"/>
                <c:pt idx="0">
                  <c:v>Total</c:v>
                </c:pt>
              </c:strCache>
            </c:strRef>
          </c:cat>
          <c:val>
            <c:numRef>
              <c:f>'Microsoft Learn'!$Q$7</c:f>
              <c:numCache>
                <c:formatCode>General</c:formatCode>
                <c:ptCount val="1"/>
                <c:pt idx="0">
                  <c:v>6.0416666666666667E-2</c:v>
                </c:pt>
              </c:numCache>
            </c:numRef>
          </c:val>
          <c:smooth val="0"/>
          <c:extLst>
            <c:ext xmlns:c16="http://schemas.microsoft.com/office/drawing/2014/chart" uri="{C3380CC4-5D6E-409C-BE32-E72D297353CC}">
              <c16:uniqueId val="{00000067-F488-4AAF-9AA8-294EF11BFE8B}"/>
            </c:ext>
          </c:extLst>
        </c:ser>
        <c:ser>
          <c:idx val="16"/>
          <c:order val="16"/>
          <c:tx>
            <c:strRef>
              <c:f>'Microsoft Learn'!$R$5:$R$6</c:f>
              <c:strCache>
                <c:ptCount val="1"/>
                <c:pt idx="0">
                  <c:v>2020/05/30</c:v>
                </c:pt>
              </c:strCache>
            </c:strRef>
          </c:tx>
          <c:spPr>
            <a:ln w="28575" cap="rnd">
              <a:solidFill>
                <a:schemeClr val="accent5">
                  <a:lumMod val="80000"/>
                  <a:lumOff val="20000"/>
                </a:schemeClr>
              </a:solidFill>
              <a:round/>
            </a:ln>
            <a:effectLst/>
          </c:spPr>
          <c:marker>
            <c:symbol val="none"/>
          </c:marker>
          <c:cat>
            <c:strRef>
              <c:f>'Microsoft Learn'!$A$7</c:f>
              <c:strCache>
                <c:ptCount val="1"/>
                <c:pt idx="0">
                  <c:v>Total</c:v>
                </c:pt>
              </c:strCache>
            </c:strRef>
          </c:cat>
          <c:val>
            <c:numRef>
              <c:f>'Microsoft Learn'!$R$7</c:f>
              <c:numCache>
                <c:formatCode>General</c:formatCode>
                <c:ptCount val="1"/>
                <c:pt idx="0">
                  <c:v>5.6944444444444443E-2</c:v>
                </c:pt>
              </c:numCache>
            </c:numRef>
          </c:val>
          <c:smooth val="0"/>
          <c:extLst>
            <c:ext xmlns:c16="http://schemas.microsoft.com/office/drawing/2014/chart" uri="{C3380CC4-5D6E-409C-BE32-E72D297353CC}">
              <c16:uniqueId val="{00000068-F488-4AAF-9AA8-294EF11BFE8B}"/>
            </c:ext>
          </c:extLst>
        </c:ser>
        <c:ser>
          <c:idx val="17"/>
          <c:order val="17"/>
          <c:tx>
            <c:strRef>
              <c:f>'Microsoft Learn'!$S$5:$S$6</c:f>
              <c:strCache>
                <c:ptCount val="1"/>
                <c:pt idx="0">
                  <c:v>2020/05/31</c:v>
                </c:pt>
              </c:strCache>
            </c:strRef>
          </c:tx>
          <c:spPr>
            <a:ln w="28575" cap="rnd">
              <a:solidFill>
                <a:schemeClr val="accent6">
                  <a:lumMod val="80000"/>
                  <a:lumOff val="20000"/>
                </a:schemeClr>
              </a:solidFill>
              <a:round/>
            </a:ln>
            <a:effectLst/>
          </c:spPr>
          <c:marker>
            <c:symbol val="none"/>
          </c:marker>
          <c:cat>
            <c:strRef>
              <c:f>'Microsoft Learn'!$A$7</c:f>
              <c:strCache>
                <c:ptCount val="1"/>
                <c:pt idx="0">
                  <c:v>Total</c:v>
                </c:pt>
              </c:strCache>
            </c:strRef>
          </c:cat>
          <c:val>
            <c:numRef>
              <c:f>'Microsoft Learn'!$S$7</c:f>
              <c:numCache>
                <c:formatCode>General</c:formatCode>
                <c:ptCount val="1"/>
                <c:pt idx="0">
                  <c:v>0.12708333333333333</c:v>
                </c:pt>
              </c:numCache>
            </c:numRef>
          </c:val>
          <c:smooth val="0"/>
          <c:extLst>
            <c:ext xmlns:c16="http://schemas.microsoft.com/office/drawing/2014/chart" uri="{C3380CC4-5D6E-409C-BE32-E72D297353CC}">
              <c16:uniqueId val="{00000069-F488-4AAF-9AA8-294EF11BFE8B}"/>
            </c:ext>
          </c:extLst>
        </c:ser>
        <c:ser>
          <c:idx val="18"/>
          <c:order val="18"/>
          <c:tx>
            <c:strRef>
              <c:f>'Microsoft Learn'!$T$5:$T$6</c:f>
              <c:strCache>
                <c:ptCount val="1"/>
                <c:pt idx="0">
                  <c:v>2020/06/01</c:v>
                </c:pt>
              </c:strCache>
            </c:strRef>
          </c:tx>
          <c:spPr>
            <a:ln w="28575" cap="rnd">
              <a:solidFill>
                <a:schemeClr val="accent1">
                  <a:lumMod val="80000"/>
                </a:schemeClr>
              </a:solidFill>
              <a:round/>
            </a:ln>
            <a:effectLst/>
          </c:spPr>
          <c:marker>
            <c:symbol val="none"/>
          </c:marker>
          <c:cat>
            <c:strRef>
              <c:f>'Microsoft Learn'!$A$7</c:f>
              <c:strCache>
                <c:ptCount val="1"/>
                <c:pt idx="0">
                  <c:v>Total</c:v>
                </c:pt>
              </c:strCache>
            </c:strRef>
          </c:cat>
          <c:val>
            <c:numRef>
              <c:f>'Microsoft Learn'!$T$7</c:f>
              <c:numCache>
                <c:formatCode>General</c:formatCode>
                <c:ptCount val="1"/>
                <c:pt idx="0">
                  <c:v>0.10625000000000001</c:v>
                </c:pt>
              </c:numCache>
            </c:numRef>
          </c:val>
          <c:smooth val="0"/>
          <c:extLst>
            <c:ext xmlns:c16="http://schemas.microsoft.com/office/drawing/2014/chart" uri="{C3380CC4-5D6E-409C-BE32-E72D297353CC}">
              <c16:uniqueId val="{0000006A-F488-4AAF-9AA8-294EF11BFE8B}"/>
            </c:ext>
          </c:extLst>
        </c:ser>
        <c:ser>
          <c:idx val="19"/>
          <c:order val="19"/>
          <c:tx>
            <c:strRef>
              <c:f>'Microsoft Learn'!$U$5:$U$6</c:f>
              <c:strCache>
                <c:ptCount val="1"/>
                <c:pt idx="0">
                  <c:v>2020/06/02</c:v>
                </c:pt>
              </c:strCache>
            </c:strRef>
          </c:tx>
          <c:spPr>
            <a:ln w="28575" cap="rnd">
              <a:solidFill>
                <a:schemeClr val="accent2">
                  <a:lumMod val="80000"/>
                </a:schemeClr>
              </a:solidFill>
              <a:round/>
            </a:ln>
            <a:effectLst/>
          </c:spPr>
          <c:marker>
            <c:symbol val="none"/>
          </c:marker>
          <c:cat>
            <c:strRef>
              <c:f>'Microsoft Learn'!$A$7</c:f>
              <c:strCache>
                <c:ptCount val="1"/>
                <c:pt idx="0">
                  <c:v>Total</c:v>
                </c:pt>
              </c:strCache>
            </c:strRef>
          </c:cat>
          <c:val>
            <c:numRef>
              <c:f>'Microsoft Learn'!$U$7</c:f>
              <c:numCache>
                <c:formatCode>General</c:formatCode>
                <c:ptCount val="1"/>
                <c:pt idx="0">
                  <c:v>4.583333333333333E-2</c:v>
                </c:pt>
              </c:numCache>
            </c:numRef>
          </c:val>
          <c:smooth val="0"/>
          <c:extLst>
            <c:ext xmlns:c16="http://schemas.microsoft.com/office/drawing/2014/chart" uri="{C3380CC4-5D6E-409C-BE32-E72D297353CC}">
              <c16:uniqueId val="{0000006B-F488-4AAF-9AA8-294EF11BFE8B}"/>
            </c:ext>
          </c:extLst>
        </c:ser>
        <c:ser>
          <c:idx val="20"/>
          <c:order val="20"/>
          <c:tx>
            <c:strRef>
              <c:f>'Microsoft Learn'!$V$5:$V$6</c:f>
              <c:strCache>
                <c:ptCount val="1"/>
                <c:pt idx="0">
                  <c:v>2020/06/25</c:v>
                </c:pt>
              </c:strCache>
            </c:strRef>
          </c:tx>
          <c:spPr>
            <a:ln w="28575" cap="rnd">
              <a:solidFill>
                <a:schemeClr val="accent3">
                  <a:lumMod val="80000"/>
                </a:schemeClr>
              </a:solidFill>
              <a:round/>
            </a:ln>
            <a:effectLst/>
          </c:spPr>
          <c:marker>
            <c:symbol val="none"/>
          </c:marker>
          <c:cat>
            <c:strRef>
              <c:f>'Microsoft Learn'!$A$7</c:f>
              <c:strCache>
                <c:ptCount val="1"/>
                <c:pt idx="0">
                  <c:v>Total</c:v>
                </c:pt>
              </c:strCache>
            </c:strRef>
          </c:cat>
          <c:val>
            <c:numRef>
              <c:f>'Microsoft Learn'!$V$7</c:f>
              <c:numCache>
                <c:formatCode>General</c:formatCode>
                <c:ptCount val="1"/>
                <c:pt idx="0">
                  <c:v>1.7361111111111112E-2</c:v>
                </c:pt>
              </c:numCache>
            </c:numRef>
          </c:val>
          <c:smooth val="0"/>
          <c:extLst>
            <c:ext xmlns:c16="http://schemas.microsoft.com/office/drawing/2014/chart" uri="{C3380CC4-5D6E-409C-BE32-E72D297353CC}">
              <c16:uniqueId val="{0000006C-F488-4AAF-9AA8-294EF11BFE8B}"/>
            </c:ext>
          </c:extLst>
        </c:ser>
        <c:ser>
          <c:idx val="21"/>
          <c:order val="21"/>
          <c:tx>
            <c:strRef>
              <c:f>'Microsoft Learn'!$W$5:$W$6</c:f>
              <c:strCache>
                <c:ptCount val="1"/>
                <c:pt idx="0">
                  <c:v>2020/06/27</c:v>
                </c:pt>
              </c:strCache>
            </c:strRef>
          </c:tx>
          <c:spPr>
            <a:ln w="28575" cap="rnd">
              <a:solidFill>
                <a:schemeClr val="accent4">
                  <a:lumMod val="80000"/>
                </a:schemeClr>
              </a:solidFill>
              <a:round/>
            </a:ln>
            <a:effectLst/>
          </c:spPr>
          <c:marker>
            <c:symbol val="none"/>
          </c:marker>
          <c:cat>
            <c:strRef>
              <c:f>'Microsoft Learn'!$A$7</c:f>
              <c:strCache>
                <c:ptCount val="1"/>
                <c:pt idx="0">
                  <c:v>Total</c:v>
                </c:pt>
              </c:strCache>
            </c:strRef>
          </c:cat>
          <c:val>
            <c:numRef>
              <c:f>'Microsoft Learn'!$W$7</c:f>
              <c:numCache>
                <c:formatCode>General</c:formatCode>
                <c:ptCount val="1"/>
                <c:pt idx="0">
                  <c:v>1.9444444444444445E-2</c:v>
                </c:pt>
              </c:numCache>
            </c:numRef>
          </c:val>
          <c:smooth val="0"/>
          <c:extLst>
            <c:ext xmlns:c16="http://schemas.microsoft.com/office/drawing/2014/chart" uri="{C3380CC4-5D6E-409C-BE32-E72D297353CC}">
              <c16:uniqueId val="{0000006D-F488-4AAF-9AA8-294EF11BFE8B}"/>
            </c:ext>
          </c:extLst>
        </c:ser>
        <c:ser>
          <c:idx val="22"/>
          <c:order val="22"/>
          <c:tx>
            <c:strRef>
              <c:f>'Microsoft Learn'!$X$5:$X$6</c:f>
              <c:strCache>
                <c:ptCount val="1"/>
                <c:pt idx="0">
                  <c:v>2020/08/09</c:v>
                </c:pt>
              </c:strCache>
            </c:strRef>
          </c:tx>
          <c:spPr>
            <a:ln w="28575" cap="rnd">
              <a:solidFill>
                <a:schemeClr val="accent5">
                  <a:lumMod val="80000"/>
                </a:schemeClr>
              </a:solidFill>
              <a:round/>
            </a:ln>
            <a:effectLst/>
          </c:spPr>
          <c:marker>
            <c:symbol val="none"/>
          </c:marker>
          <c:cat>
            <c:strRef>
              <c:f>'Microsoft Learn'!$A$7</c:f>
              <c:strCache>
                <c:ptCount val="1"/>
                <c:pt idx="0">
                  <c:v>Total</c:v>
                </c:pt>
              </c:strCache>
            </c:strRef>
          </c:cat>
          <c:val>
            <c:numRef>
              <c:f>'Microsoft Learn'!$X$7</c:f>
              <c:numCache>
                <c:formatCode>General</c:formatCode>
                <c:ptCount val="1"/>
                <c:pt idx="0">
                  <c:v>8.4722222222222227E-2</c:v>
                </c:pt>
              </c:numCache>
            </c:numRef>
          </c:val>
          <c:smooth val="0"/>
          <c:extLst>
            <c:ext xmlns:c16="http://schemas.microsoft.com/office/drawing/2014/chart" uri="{C3380CC4-5D6E-409C-BE32-E72D297353CC}">
              <c16:uniqueId val="{0000006E-F488-4AAF-9AA8-294EF11BFE8B}"/>
            </c:ext>
          </c:extLst>
        </c:ser>
        <c:ser>
          <c:idx val="23"/>
          <c:order val="23"/>
          <c:tx>
            <c:strRef>
              <c:f>'Microsoft Learn'!$Y$5:$Y$6</c:f>
              <c:strCache>
                <c:ptCount val="1"/>
                <c:pt idx="0">
                  <c:v>2020/10/04</c:v>
                </c:pt>
              </c:strCache>
            </c:strRef>
          </c:tx>
          <c:spPr>
            <a:ln w="28575" cap="rnd">
              <a:solidFill>
                <a:schemeClr val="accent6">
                  <a:lumMod val="80000"/>
                </a:schemeClr>
              </a:solidFill>
              <a:round/>
            </a:ln>
            <a:effectLst/>
          </c:spPr>
          <c:marker>
            <c:symbol val="none"/>
          </c:marker>
          <c:cat>
            <c:strRef>
              <c:f>'Microsoft Learn'!$A$7</c:f>
              <c:strCache>
                <c:ptCount val="1"/>
                <c:pt idx="0">
                  <c:v>Total</c:v>
                </c:pt>
              </c:strCache>
            </c:strRef>
          </c:cat>
          <c:val>
            <c:numRef>
              <c:f>'Microsoft Learn'!$Y$7</c:f>
              <c:numCache>
                <c:formatCode>General</c:formatCode>
                <c:ptCount val="1"/>
                <c:pt idx="0">
                  <c:v>0.25208333333333333</c:v>
                </c:pt>
              </c:numCache>
            </c:numRef>
          </c:val>
          <c:smooth val="0"/>
          <c:extLst>
            <c:ext xmlns:c16="http://schemas.microsoft.com/office/drawing/2014/chart" uri="{C3380CC4-5D6E-409C-BE32-E72D297353CC}">
              <c16:uniqueId val="{0000006F-F488-4AAF-9AA8-294EF11BFE8B}"/>
            </c:ext>
          </c:extLst>
        </c:ser>
        <c:ser>
          <c:idx val="24"/>
          <c:order val="24"/>
          <c:tx>
            <c:strRef>
              <c:f>'Microsoft Learn'!$Z$5:$Z$6</c:f>
              <c:strCache>
                <c:ptCount val="1"/>
                <c:pt idx="0">
                  <c:v>2020/10/05</c:v>
                </c:pt>
              </c:strCache>
            </c:strRef>
          </c:tx>
          <c:spPr>
            <a:ln w="28575" cap="rnd">
              <a:solidFill>
                <a:schemeClr val="accent1">
                  <a:lumMod val="60000"/>
                  <a:lumOff val="40000"/>
                </a:schemeClr>
              </a:solidFill>
              <a:round/>
            </a:ln>
            <a:effectLst/>
          </c:spPr>
          <c:marker>
            <c:symbol val="none"/>
          </c:marker>
          <c:cat>
            <c:strRef>
              <c:f>'Microsoft Learn'!$A$7</c:f>
              <c:strCache>
                <c:ptCount val="1"/>
                <c:pt idx="0">
                  <c:v>Total</c:v>
                </c:pt>
              </c:strCache>
            </c:strRef>
          </c:cat>
          <c:val>
            <c:numRef>
              <c:f>'Microsoft Learn'!$Z$7</c:f>
              <c:numCache>
                <c:formatCode>General</c:formatCode>
                <c:ptCount val="1"/>
                <c:pt idx="0">
                  <c:v>4.9305555555555554E-2</c:v>
                </c:pt>
              </c:numCache>
            </c:numRef>
          </c:val>
          <c:smooth val="0"/>
          <c:extLst>
            <c:ext xmlns:c16="http://schemas.microsoft.com/office/drawing/2014/chart" uri="{C3380CC4-5D6E-409C-BE32-E72D297353CC}">
              <c16:uniqueId val="{00000070-F488-4AAF-9AA8-294EF11BFE8B}"/>
            </c:ext>
          </c:extLst>
        </c:ser>
        <c:ser>
          <c:idx val="25"/>
          <c:order val="25"/>
          <c:tx>
            <c:strRef>
              <c:f>'Microsoft Learn'!$AA$5:$AA$6</c:f>
              <c:strCache>
                <c:ptCount val="1"/>
                <c:pt idx="0">
                  <c:v>2021/03/30</c:v>
                </c:pt>
              </c:strCache>
            </c:strRef>
          </c:tx>
          <c:spPr>
            <a:ln w="28575" cap="rnd">
              <a:solidFill>
                <a:schemeClr val="accent2">
                  <a:lumMod val="60000"/>
                  <a:lumOff val="40000"/>
                </a:schemeClr>
              </a:solidFill>
              <a:round/>
            </a:ln>
            <a:effectLst/>
          </c:spPr>
          <c:marker>
            <c:symbol val="none"/>
          </c:marker>
          <c:cat>
            <c:strRef>
              <c:f>'Microsoft Learn'!$A$7</c:f>
              <c:strCache>
                <c:ptCount val="1"/>
                <c:pt idx="0">
                  <c:v>Total</c:v>
                </c:pt>
              </c:strCache>
            </c:strRef>
          </c:cat>
          <c:val>
            <c:numRef>
              <c:f>'Microsoft Learn'!$AA$7</c:f>
              <c:numCache>
                <c:formatCode>General</c:formatCode>
                <c:ptCount val="1"/>
                <c:pt idx="0">
                  <c:v>0.75347222222222221</c:v>
                </c:pt>
              </c:numCache>
            </c:numRef>
          </c:val>
          <c:smooth val="0"/>
          <c:extLst>
            <c:ext xmlns:c16="http://schemas.microsoft.com/office/drawing/2014/chart" uri="{C3380CC4-5D6E-409C-BE32-E72D297353CC}">
              <c16:uniqueId val="{00000071-F488-4AAF-9AA8-294EF11BFE8B}"/>
            </c:ext>
          </c:extLst>
        </c:ser>
        <c:ser>
          <c:idx val="26"/>
          <c:order val="26"/>
          <c:tx>
            <c:strRef>
              <c:f>'Microsoft Learn'!$AB$5:$AB$6</c:f>
              <c:strCache>
                <c:ptCount val="1"/>
                <c:pt idx="0">
                  <c:v>2021/12/16</c:v>
                </c:pt>
              </c:strCache>
            </c:strRef>
          </c:tx>
          <c:spPr>
            <a:ln w="28575" cap="rnd">
              <a:solidFill>
                <a:schemeClr val="accent3">
                  <a:lumMod val="60000"/>
                  <a:lumOff val="40000"/>
                </a:schemeClr>
              </a:solidFill>
              <a:round/>
            </a:ln>
            <a:effectLst/>
          </c:spPr>
          <c:marker>
            <c:symbol val="none"/>
          </c:marker>
          <c:cat>
            <c:strRef>
              <c:f>'Microsoft Learn'!$A$7</c:f>
              <c:strCache>
                <c:ptCount val="1"/>
                <c:pt idx="0">
                  <c:v>Total</c:v>
                </c:pt>
              </c:strCache>
            </c:strRef>
          </c:cat>
          <c:val>
            <c:numRef>
              <c:f>'Microsoft Learn'!$AB$7</c:f>
              <c:numCache>
                <c:formatCode>General</c:formatCode>
                <c:ptCount val="1"/>
                <c:pt idx="0">
                  <c:v>1.4583333333333334E-2</c:v>
                </c:pt>
              </c:numCache>
            </c:numRef>
          </c:val>
          <c:smooth val="0"/>
          <c:extLst>
            <c:ext xmlns:c16="http://schemas.microsoft.com/office/drawing/2014/chart" uri="{C3380CC4-5D6E-409C-BE32-E72D297353CC}">
              <c16:uniqueId val="{00000072-F488-4AAF-9AA8-294EF11BFE8B}"/>
            </c:ext>
          </c:extLst>
        </c:ser>
        <c:ser>
          <c:idx val="27"/>
          <c:order val="27"/>
          <c:tx>
            <c:strRef>
              <c:f>'Microsoft Learn'!$AC$5:$AC$6</c:f>
              <c:strCache>
                <c:ptCount val="1"/>
                <c:pt idx="0">
                  <c:v>2022/03/04</c:v>
                </c:pt>
              </c:strCache>
            </c:strRef>
          </c:tx>
          <c:spPr>
            <a:ln w="28575" cap="rnd">
              <a:solidFill>
                <a:schemeClr val="accent4">
                  <a:lumMod val="60000"/>
                  <a:lumOff val="40000"/>
                </a:schemeClr>
              </a:solidFill>
              <a:round/>
            </a:ln>
            <a:effectLst/>
          </c:spPr>
          <c:marker>
            <c:symbol val="none"/>
          </c:marker>
          <c:cat>
            <c:strRef>
              <c:f>'Microsoft Learn'!$A$7</c:f>
              <c:strCache>
                <c:ptCount val="1"/>
                <c:pt idx="0">
                  <c:v>Total</c:v>
                </c:pt>
              </c:strCache>
            </c:strRef>
          </c:cat>
          <c:val>
            <c:numRef>
              <c:f>'Microsoft Learn'!$AC$7</c:f>
              <c:numCache>
                <c:formatCode>General</c:formatCode>
                <c:ptCount val="1"/>
                <c:pt idx="0">
                  <c:v>3.125E-2</c:v>
                </c:pt>
              </c:numCache>
            </c:numRef>
          </c:val>
          <c:smooth val="0"/>
          <c:extLst>
            <c:ext xmlns:c16="http://schemas.microsoft.com/office/drawing/2014/chart" uri="{C3380CC4-5D6E-409C-BE32-E72D297353CC}">
              <c16:uniqueId val="{00000073-F488-4AAF-9AA8-294EF11BFE8B}"/>
            </c:ext>
          </c:extLst>
        </c:ser>
        <c:ser>
          <c:idx val="28"/>
          <c:order val="28"/>
          <c:tx>
            <c:strRef>
              <c:f>'Microsoft Learn'!$AD$5:$AD$6</c:f>
              <c:strCache>
                <c:ptCount val="1"/>
                <c:pt idx="0">
                  <c:v>2022/03/17</c:v>
                </c:pt>
              </c:strCache>
            </c:strRef>
          </c:tx>
          <c:spPr>
            <a:ln w="28575" cap="rnd">
              <a:solidFill>
                <a:schemeClr val="accent5">
                  <a:lumMod val="60000"/>
                  <a:lumOff val="40000"/>
                </a:schemeClr>
              </a:solidFill>
              <a:round/>
            </a:ln>
            <a:effectLst/>
          </c:spPr>
          <c:marker>
            <c:symbol val="none"/>
          </c:marker>
          <c:cat>
            <c:strRef>
              <c:f>'Microsoft Learn'!$A$7</c:f>
              <c:strCache>
                <c:ptCount val="1"/>
                <c:pt idx="0">
                  <c:v>Total</c:v>
                </c:pt>
              </c:strCache>
            </c:strRef>
          </c:cat>
          <c:val>
            <c:numRef>
              <c:f>'Microsoft Learn'!$AD$7</c:f>
              <c:numCache>
                <c:formatCode>General</c:formatCode>
                <c:ptCount val="1"/>
                <c:pt idx="0">
                  <c:v>1.9444444444444445E-2</c:v>
                </c:pt>
              </c:numCache>
            </c:numRef>
          </c:val>
          <c:smooth val="0"/>
          <c:extLst>
            <c:ext xmlns:c16="http://schemas.microsoft.com/office/drawing/2014/chart" uri="{C3380CC4-5D6E-409C-BE32-E72D297353CC}">
              <c16:uniqueId val="{00000074-F488-4AAF-9AA8-294EF11BFE8B}"/>
            </c:ext>
          </c:extLst>
        </c:ser>
        <c:ser>
          <c:idx val="29"/>
          <c:order val="29"/>
          <c:tx>
            <c:strRef>
              <c:f>'Microsoft Learn'!$AE$5:$AE$6</c:f>
              <c:strCache>
                <c:ptCount val="1"/>
                <c:pt idx="0">
                  <c:v>2022/03/21</c:v>
                </c:pt>
              </c:strCache>
            </c:strRef>
          </c:tx>
          <c:spPr>
            <a:ln w="28575" cap="rnd">
              <a:solidFill>
                <a:schemeClr val="accent6">
                  <a:lumMod val="60000"/>
                  <a:lumOff val="40000"/>
                </a:schemeClr>
              </a:solidFill>
              <a:round/>
            </a:ln>
            <a:effectLst/>
          </c:spPr>
          <c:marker>
            <c:symbol val="none"/>
          </c:marker>
          <c:cat>
            <c:strRef>
              <c:f>'Microsoft Learn'!$A$7</c:f>
              <c:strCache>
                <c:ptCount val="1"/>
                <c:pt idx="0">
                  <c:v>Total</c:v>
                </c:pt>
              </c:strCache>
            </c:strRef>
          </c:cat>
          <c:val>
            <c:numRef>
              <c:f>'Microsoft Learn'!$AE$7</c:f>
              <c:numCache>
                <c:formatCode>General</c:formatCode>
                <c:ptCount val="1"/>
                <c:pt idx="0">
                  <c:v>3.125E-2</c:v>
                </c:pt>
              </c:numCache>
            </c:numRef>
          </c:val>
          <c:smooth val="0"/>
          <c:extLst>
            <c:ext xmlns:c16="http://schemas.microsoft.com/office/drawing/2014/chart" uri="{C3380CC4-5D6E-409C-BE32-E72D297353CC}">
              <c16:uniqueId val="{00000075-F488-4AAF-9AA8-294EF11BFE8B}"/>
            </c:ext>
          </c:extLst>
        </c:ser>
        <c:ser>
          <c:idx val="30"/>
          <c:order val="30"/>
          <c:tx>
            <c:strRef>
              <c:f>'Microsoft Learn'!$AF$5:$AF$6</c:f>
              <c:strCache>
                <c:ptCount val="1"/>
                <c:pt idx="0">
                  <c:v>2022/05/31</c:v>
                </c:pt>
              </c:strCache>
            </c:strRef>
          </c:tx>
          <c:spPr>
            <a:ln w="28575" cap="rnd">
              <a:solidFill>
                <a:schemeClr val="accent1">
                  <a:lumMod val="50000"/>
                </a:schemeClr>
              </a:solidFill>
              <a:round/>
            </a:ln>
            <a:effectLst/>
          </c:spPr>
          <c:marker>
            <c:symbol val="none"/>
          </c:marker>
          <c:cat>
            <c:strRef>
              <c:f>'Microsoft Learn'!$A$7</c:f>
              <c:strCache>
                <c:ptCount val="1"/>
                <c:pt idx="0">
                  <c:v>Total</c:v>
                </c:pt>
              </c:strCache>
            </c:strRef>
          </c:cat>
          <c:val>
            <c:numRef>
              <c:f>'Microsoft Learn'!$AF$7</c:f>
              <c:numCache>
                <c:formatCode>General</c:formatCode>
                <c:ptCount val="1"/>
                <c:pt idx="0">
                  <c:v>2.9166666666666667E-2</c:v>
                </c:pt>
              </c:numCache>
            </c:numRef>
          </c:val>
          <c:smooth val="0"/>
          <c:extLst>
            <c:ext xmlns:c16="http://schemas.microsoft.com/office/drawing/2014/chart" uri="{C3380CC4-5D6E-409C-BE32-E72D297353CC}">
              <c16:uniqueId val="{00000076-F488-4AAF-9AA8-294EF11BFE8B}"/>
            </c:ext>
          </c:extLst>
        </c:ser>
        <c:ser>
          <c:idx val="31"/>
          <c:order val="31"/>
          <c:tx>
            <c:strRef>
              <c:f>'Microsoft Learn'!$AG$5:$AG$6</c:f>
              <c:strCache>
                <c:ptCount val="1"/>
                <c:pt idx="0">
                  <c:v>2022/06/02</c:v>
                </c:pt>
              </c:strCache>
            </c:strRef>
          </c:tx>
          <c:spPr>
            <a:ln w="28575" cap="rnd">
              <a:solidFill>
                <a:schemeClr val="accent2">
                  <a:lumMod val="50000"/>
                </a:schemeClr>
              </a:solidFill>
              <a:round/>
            </a:ln>
            <a:effectLst/>
          </c:spPr>
          <c:marker>
            <c:symbol val="none"/>
          </c:marker>
          <c:cat>
            <c:strRef>
              <c:f>'Microsoft Learn'!$A$7</c:f>
              <c:strCache>
                <c:ptCount val="1"/>
                <c:pt idx="0">
                  <c:v>Total</c:v>
                </c:pt>
              </c:strCache>
            </c:strRef>
          </c:cat>
          <c:val>
            <c:numRef>
              <c:f>'Microsoft Learn'!$AG$7</c:f>
              <c:numCache>
                <c:formatCode>General</c:formatCode>
                <c:ptCount val="1"/>
                <c:pt idx="0">
                  <c:v>4.0972222222222222E-2</c:v>
                </c:pt>
              </c:numCache>
            </c:numRef>
          </c:val>
          <c:smooth val="0"/>
          <c:extLst>
            <c:ext xmlns:c16="http://schemas.microsoft.com/office/drawing/2014/chart" uri="{C3380CC4-5D6E-409C-BE32-E72D297353CC}">
              <c16:uniqueId val="{00000077-F488-4AAF-9AA8-294EF11BFE8B}"/>
            </c:ext>
          </c:extLst>
        </c:ser>
        <c:ser>
          <c:idx val="32"/>
          <c:order val="32"/>
          <c:tx>
            <c:strRef>
              <c:f>'Microsoft Learn'!$AH$5:$AH$6</c:f>
              <c:strCache>
                <c:ptCount val="1"/>
                <c:pt idx="0">
                  <c:v>2022/06/03</c:v>
                </c:pt>
              </c:strCache>
            </c:strRef>
          </c:tx>
          <c:spPr>
            <a:ln w="28575" cap="rnd">
              <a:solidFill>
                <a:schemeClr val="accent3">
                  <a:lumMod val="50000"/>
                </a:schemeClr>
              </a:solidFill>
              <a:round/>
            </a:ln>
            <a:effectLst/>
          </c:spPr>
          <c:marker>
            <c:symbol val="none"/>
          </c:marker>
          <c:cat>
            <c:strRef>
              <c:f>'Microsoft Learn'!$A$7</c:f>
              <c:strCache>
                <c:ptCount val="1"/>
                <c:pt idx="0">
                  <c:v>Total</c:v>
                </c:pt>
              </c:strCache>
            </c:strRef>
          </c:cat>
          <c:val>
            <c:numRef>
              <c:f>'Microsoft Learn'!$AH$7</c:f>
              <c:numCache>
                <c:formatCode>General</c:formatCode>
                <c:ptCount val="1"/>
                <c:pt idx="0">
                  <c:v>4.7222222222222221E-2</c:v>
                </c:pt>
              </c:numCache>
            </c:numRef>
          </c:val>
          <c:smooth val="0"/>
          <c:extLst>
            <c:ext xmlns:c16="http://schemas.microsoft.com/office/drawing/2014/chart" uri="{C3380CC4-5D6E-409C-BE32-E72D297353CC}">
              <c16:uniqueId val="{00000078-F488-4AAF-9AA8-294EF11BFE8B}"/>
            </c:ext>
          </c:extLst>
        </c:ser>
        <c:ser>
          <c:idx val="33"/>
          <c:order val="33"/>
          <c:tx>
            <c:strRef>
              <c:f>'Microsoft Learn'!$AI$5:$AI$6</c:f>
              <c:strCache>
                <c:ptCount val="1"/>
                <c:pt idx="0">
                  <c:v>2022/06/12</c:v>
                </c:pt>
              </c:strCache>
            </c:strRef>
          </c:tx>
          <c:spPr>
            <a:ln w="28575" cap="rnd">
              <a:solidFill>
                <a:schemeClr val="accent4">
                  <a:lumMod val="50000"/>
                </a:schemeClr>
              </a:solidFill>
              <a:round/>
            </a:ln>
            <a:effectLst/>
          </c:spPr>
          <c:marker>
            <c:symbol val="none"/>
          </c:marker>
          <c:cat>
            <c:strRef>
              <c:f>'Microsoft Learn'!$A$7</c:f>
              <c:strCache>
                <c:ptCount val="1"/>
                <c:pt idx="0">
                  <c:v>Total</c:v>
                </c:pt>
              </c:strCache>
            </c:strRef>
          </c:cat>
          <c:val>
            <c:numRef>
              <c:f>'Microsoft Learn'!$AI$7</c:f>
              <c:numCache>
                <c:formatCode>General</c:formatCode>
                <c:ptCount val="1"/>
                <c:pt idx="0">
                  <c:v>2.2222222222222223E-2</c:v>
                </c:pt>
              </c:numCache>
            </c:numRef>
          </c:val>
          <c:smooth val="0"/>
          <c:extLst>
            <c:ext xmlns:c16="http://schemas.microsoft.com/office/drawing/2014/chart" uri="{C3380CC4-5D6E-409C-BE32-E72D297353CC}">
              <c16:uniqueId val="{00000079-F488-4AAF-9AA8-294EF11BFE8B}"/>
            </c:ext>
          </c:extLst>
        </c:ser>
        <c:ser>
          <c:idx val="34"/>
          <c:order val="34"/>
          <c:tx>
            <c:strRef>
              <c:f>'Microsoft Learn'!$AJ$5:$AJ$6</c:f>
              <c:strCache>
                <c:ptCount val="1"/>
                <c:pt idx="0">
                  <c:v>2022/06/26</c:v>
                </c:pt>
              </c:strCache>
            </c:strRef>
          </c:tx>
          <c:spPr>
            <a:ln w="28575" cap="rnd">
              <a:solidFill>
                <a:schemeClr val="accent5">
                  <a:lumMod val="50000"/>
                </a:schemeClr>
              </a:solidFill>
              <a:round/>
            </a:ln>
            <a:effectLst/>
          </c:spPr>
          <c:marker>
            <c:symbol val="none"/>
          </c:marker>
          <c:cat>
            <c:strRef>
              <c:f>'Microsoft Learn'!$A$7</c:f>
              <c:strCache>
                <c:ptCount val="1"/>
                <c:pt idx="0">
                  <c:v>Total</c:v>
                </c:pt>
              </c:strCache>
            </c:strRef>
          </c:cat>
          <c:val>
            <c:numRef>
              <c:f>'Microsoft Learn'!$AJ$7</c:f>
              <c:numCache>
                <c:formatCode>General</c:formatCode>
                <c:ptCount val="1"/>
                <c:pt idx="0">
                  <c:v>0.17777777777777776</c:v>
                </c:pt>
              </c:numCache>
            </c:numRef>
          </c:val>
          <c:smooth val="0"/>
          <c:extLst>
            <c:ext xmlns:c16="http://schemas.microsoft.com/office/drawing/2014/chart" uri="{C3380CC4-5D6E-409C-BE32-E72D297353CC}">
              <c16:uniqueId val="{0000007A-F488-4AAF-9AA8-294EF11BFE8B}"/>
            </c:ext>
          </c:extLst>
        </c:ser>
        <c:ser>
          <c:idx val="35"/>
          <c:order val="35"/>
          <c:tx>
            <c:strRef>
              <c:f>'Microsoft Learn'!$AK$5:$AK$6</c:f>
              <c:strCache>
                <c:ptCount val="1"/>
                <c:pt idx="0">
                  <c:v>2022/08/30</c:v>
                </c:pt>
              </c:strCache>
            </c:strRef>
          </c:tx>
          <c:spPr>
            <a:ln w="28575" cap="rnd">
              <a:solidFill>
                <a:schemeClr val="accent6">
                  <a:lumMod val="50000"/>
                </a:schemeClr>
              </a:solidFill>
              <a:round/>
            </a:ln>
            <a:effectLst/>
          </c:spPr>
          <c:marker>
            <c:symbol val="none"/>
          </c:marker>
          <c:cat>
            <c:strRef>
              <c:f>'Microsoft Learn'!$A$7</c:f>
              <c:strCache>
                <c:ptCount val="1"/>
                <c:pt idx="0">
                  <c:v>Total</c:v>
                </c:pt>
              </c:strCache>
            </c:strRef>
          </c:cat>
          <c:val>
            <c:numRef>
              <c:f>'Microsoft Learn'!$AK$7</c:f>
              <c:numCache>
                <c:formatCode>General</c:formatCode>
                <c:ptCount val="1"/>
                <c:pt idx="0">
                  <c:v>2.2916666666666669E-2</c:v>
                </c:pt>
              </c:numCache>
            </c:numRef>
          </c:val>
          <c:smooth val="0"/>
          <c:extLst>
            <c:ext xmlns:c16="http://schemas.microsoft.com/office/drawing/2014/chart" uri="{C3380CC4-5D6E-409C-BE32-E72D297353CC}">
              <c16:uniqueId val="{0000007B-F488-4AAF-9AA8-294EF11BFE8B}"/>
            </c:ext>
          </c:extLst>
        </c:ser>
        <c:ser>
          <c:idx val="36"/>
          <c:order val="36"/>
          <c:tx>
            <c:strRef>
              <c:f>'Microsoft Learn'!$AL$5:$AL$6</c:f>
              <c:strCache>
                <c:ptCount val="1"/>
                <c:pt idx="0">
                  <c:v>2022/09/12</c:v>
                </c:pt>
              </c:strCache>
            </c:strRef>
          </c:tx>
          <c:spPr>
            <a:ln w="28575" cap="rnd">
              <a:solidFill>
                <a:schemeClr val="accent1">
                  <a:lumMod val="70000"/>
                  <a:lumOff val="30000"/>
                </a:schemeClr>
              </a:solidFill>
              <a:round/>
            </a:ln>
            <a:effectLst/>
          </c:spPr>
          <c:marker>
            <c:symbol val="none"/>
          </c:marker>
          <c:cat>
            <c:strRef>
              <c:f>'Microsoft Learn'!$A$7</c:f>
              <c:strCache>
                <c:ptCount val="1"/>
                <c:pt idx="0">
                  <c:v>Total</c:v>
                </c:pt>
              </c:strCache>
            </c:strRef>
          </c:cat>
          <c:val>
            <c:numRef>
              <c:f>'Microsoft Learn'!$AL$7</c:f>
              <c:numCache>
                <c:formatCode>General</c:formatCode>
                <c:ptCount val="1"/>
                <c:pt idx="0">
                  <c:v>2.7083333333333334E-2</c:v>
                </c:pt>
              </c:numCache>
            </c:numRef>
          </c:val>
          <c:smooth val="0"/>
          <c:extLst>
            <c:ext xmlns:c16="http://schemas.microsoft.com/office/drawing/2014/chart" uri="{C3380CC4-5D6E-409C-BE32-E72D297353CC}">
              <c16:uniqueId val="{0000007C-F488-4AAF-9AA8-294EF11BFE8B}"/>
            </c:ext>
          </c:extLst>
        </c:ser>
        <c:ser>
          <c:idx val="37"/>
          <c:order val="37"/>
          <c:tx>
            <c:strRef>
              <c:f>'Microsoft Learn'!$AM$5:$AM$6</c:f>
              <c:strCache>
                <c:ptCount val="1"/>
                <c:pt idx="0">
                  <c:v>2022/10/07</c:v>
                </c:pt>
              </c:strCache>
            </c:strRef>
          </c:tx>
          <c:spPr>
            <a:ln w="28575" cap="rnd">
              <a:solidFill>
                <a:schemeClr val="accent2">
                  <a:lumMod val="70000"/>
                  <a:lumOff val="30000"/>
                </a:schemeClr>
              </a:solidFill>
              <a:round/>
            </a:ln>
            <a:effectLst/>
          </c:spPr>
          <c:marker>
            <c:symbol val="none"/>
          </c:marker>
          <c:cat>
            <c:strRef>
              <c:f>'Microsoft Learn'!$A$7</c:f>
              <c:strCache>
                <c:ptCount val="1"/>
                <c:pt idx="0">
                  <c:v>Total</c:v>
                </c:pt>
              </c:strCache>
            </c:strRef>
          </c:cat>
          <c:val>
            <c:numRef>
              <c:f>'Microsoft Learn'!$AM$7</c:f>
              <c:numCache>
                <c:formatCode>General</c:formatCode>
                <c:ptCount val="1"/>
                <c:pt idx="0">
                  <c:v>6.1805555555555558E-2</c:v>
                </c:pt>
              </c:numCache>
            </c:numRef>
          </c:val>
          <c:smooth val="0"/>
          <c:extLst>
            <c:ext xmlns:c16="http://schemas.microsoft.com/office/drawing/2014/chart" uri="{C3380CC4-5D6E-409C-BE32-E72D297353CC}">
              <c16:uniqueId val="{0000007D-F488-4AAF-9AA8-294EF11BFE8B}"/>
            </c:ext>
          </c:extLst>
        </c:ser>
        <c:ser>
          <c:idx val="38"/>
          <c:order val="38"/>
          <c:tx>
            <c:strRef>
              <c:f>'Microsoft Learn'!$AN$5:$AN$6</c:f>
              <c:strCache>
                <c:ptCount val="1"/>
                <c:pt idx="0">
                  <c:v>2022/10/13</c:v>
                </c:pt>
              </c:strCache>
            </c:strRef>
          </c:tx>
          <c:spPr>
            <a:ln w="28575" cap="rnd">
              <a:solidFill>
                <a:schemeClr val="accent3">
                  <a:lumMod val="70000"/>
                  <a:lumOff val="30000"/>
                </a:schemeClr>
              </a:solidFill>
              <a:round/>
            </a:ln>
            <a:effectLst/>
          </c:spPr>
          <c:marker>
            <c:symbol val="none"/>
          </c:marker>
          <c:cat>
            <c:strRef>
              <c:f>'Microsoft Learn'!$A$7</c:f>
              <c:strCache>
                <c:ptCount val="1"/>
                <c:pt idx="0">
                  <c:v>Total</c:v>
                </c:pt>
              </c:strCache>
            </c:strRef>
          </c:cat>
          <c:val>
            <c:numRef>
              <c:f>'Microsoft Learn'!$AN$7</c:f>
              <c:numCache>
                <c:formatCode>General</c:formatCode>
                <c:ptCount val="1"/>
                <c:pt idx="0">
                  <c:v>4.4444444444444446E-2</c:v>
                </c:pt>
              </c:numCache>
            </c:numRef>
          </c:val>
          <c:smooth val="0"/>
          <c:extLst>
            <c:ext xmlns:c16="http://schemas.microsoft.com/office/drawing/2014/chart" uri="{C3380CC4-5D6E-409C-BE32-E72D297353CC}">
              <c16:uniqueId val="{0000007E-F488-4AAF-9AA8-294EF11BFE8B}"/>
            </c:ext>
          </c:extLst>
        </c:ser>
        <c:ser>
          <c:idx val="39"/>
          <c:order val="39"/>
          <c:tx>
            <c:strRef>
              <c:f>'Microsoft Learn'!$AO$5:$AO$6</c:f>
              <c:strCache>
                <c:ptCount val="1"/>
                <c:pt idx="0">
                  <c:v>2022/10/14</c:v>
                </c:pt>
              </c:strCache>
            </c:strRef>
          </c:tx>
          <c:spPr>
            <a:ln w="28575" cap="rnd">
              <a:solidFill>
                <a:schemeClr val="accent4">
                  <a:lumMod val="70000"/>
                  <a:lumOff val="30000"/>
                </a:schemeClr>
              </a:solidFill>
              <a:round/>
            </a:ln>
            <a:effectLst/>
          </c:spPr>
          <c:marker>
            <c:symbol val="none"/>
          </c:marker>
          <c:cat>
            <c:strRef>
              <c:f>'Microsoft Learn'!$A$7</c:f>
              <c:strCache>
                <c:ptCount val="1"/>
                <c:pt idx="0">
                  <c:v>Total</c:v>
                </c:pt>
              </c:strCache>
            </c:strRef>
          </c:cat>
          <c:val>
            <c:numRef>
              <c:f>'Microsoft Learn'!$AO$7</c:f>
              <c:numCache>
                <c:formatCode>General</c:formatCode>
                <c:ptCount val="1"/>
                <c:pt idx="0">
                  <c:v>1.8749999999999999E-2</c:v>
                </c:pt>
              </c:numCache>
            </c:numRef>
          </c:val>
          <c:smooth val="0"/>
          <c:extLst>
            <c:ext xmlns:c16="http://schemas.microsoft.com/office/drawing/2014/chart" uri="{C3380CC4-5D6E-409C-BE32-E72D297353CC}">
              <c16:uniqueId val="{0000007F-F488-4AAF-9AA8-294EF11BFE8B}"/>
            </c:ext>
          </c:extLst>
        </c:ser>
        <c:ser>
          <c:idx val="40"/>
          <c:order val="40"/>
          <c:tx>
            <c:strRef>
              <c:f>'Microsoft Learn'!$AP$5:$AP$6</c:f>
              <c:strCache>
                <c:ptCount val="1"/>
                <c:pt idx="0">
                  <c:v>2022/11/08</c:v>
                </c:pt>
              </c:strCache>
            </c:strRef>
          </c:tx>
          <c:spPr>
            <a:ln w="28575" cap="rnd">
              <a:solidFill>
                <a:schemeClr val="accent5">
                  <a:lumMod val="70000"/>
                  <a:lumOff val="30000"/>
                </a:schemeClr>
              </a:solidFill>
              <a:round/>
            </a:ln>
            <a:effectLst/>
          </c:spPr>
          <c:marker>
            <c:symbol val="none"/>
          </c:marker>
          <c:cat>
            <c:strRef>
              <c:f>'Microsoft Learn'!$A$7</c:f>
              <c:strCache>
                <c:ptCount val="1"/>
                <c:pt idx="0">
                  <c:v>Total</c:v>
                </c:pt>
              </c:strCache>
            </c:strRef>
          </c:cat>
          <c:val>
            <c:numRef>
              <c:f>'Microsoft Learn'!$AP$7</c:f>
              <c:numCache>
                <c:formatCode>General</c:formatCode>
                <c:ptCount val="1"/>
                <c:pt idx="0">
                  <c:v>2.7083333333333334E-2</c:v>
                </c:pt>
              </c:numCache>
            </c:numRef>
          </c:val>
          <c:smooth val="0"/>
          <c:extLst>
            <c:ext xmlns:c16="http://schemas.microsoft.com/office/drawing/2014/chart" uri="{C3380CC4-5D6E-409C-BE32-E72D297353CC}">
              <c16:uniqueId val="{00000080-F488-4AAF-9AA8-294EF11BFE8B}"/>
            </c:ext>
          </c:extLst>
        </c:ser>
        <c:ser>
          <c:idx val="41"/>
          <c:order val="41"/>
          <c:tx>
            <c:strRef>
              <c:f>'Microsoft Learn'!$AQ$5:$AQ$6</c:f>
              <c:strCache>
                <c:ptCount val="1"/>
                <c:pt idx="0">
                  <c:v>2022/12/13</c:v>
                </c:pt>
              </c:strCache>
            </c:strRef>
          </c:tx>
          <c:spPr>
            <a:ln w="28575" cap="rnd">
              <a:solidFill>
                <a:schemeClr val="accent6">
                  <a:lumMod val="70000"/>
                  <a:lumOff val="30000"/>
                </a:schemeClr>
              </a:solidFill>
              <a:round/>
            </a:ln>
            <a:effectLst/>
          </c:spPr>
          <c:marker>
            <c:symbol val="none"/>
          </c:marker>
          <c:cat>
            <c:strRef>
              <c:f>'Microsoft Learn'!$A$7</c:f>
              <c:strCache>
                <c:ptCount val="1"/>
                <c:pt idx="0">
                  <c:v>Total</c:v>
                </c:pt>
              </c:strCache>
            </c:strRef>
          </c:cat>
          <c:val>
            <c:numRef>
              <c:f>'Microsoft Learn'!$AQ$7</c:f>
              <c:numCache>
                <c:formatCode>General</c:formatCode>
                <c:ptCount val="1"/>
                <c:pt idx="0">
                  <c:v>1.8749999999999999E-2</c:v>
                </c:pt>
              </c:numCache>
            </c:numRef>
          </c:val>
          <c:smooth val="0"/>
          <c:extLst>
            <c:ext xmlns:c16="http://schemas.microsoft.com/office/drawing/2014/chart" uri="{C3380CC4-5D6E-409C-BE32-E72D297353CC}">
              <c16:uniqueId val="{00000081-F488-4AAF-9AA8-294EF11BFE8B}"/>
            </c:ext>
          </c:extLst>
        </c:ser>
        <c:ser>
          <c:idx val="42"/>
          <c:order val="42"/>
          <c:tx>
            <c:strRef>
              <c:f>'Microsoft Learn'!$AR$5:$AR$6</c:f>
              <c:strCache>
                <c:ptCount val="1"/>
                <c:pt idx="0">
                  <c:v>2022/12/14</c:v>
                </c:pt>
              </c:strCache>
            </c:strRef>
          </c:tx>
          <c:spPr>
            <a:ln w="28575" cap="rnd">
              <a:solidFill>
                <a:schemeClr val="accent1">
                  <a:lumMod val="70000"/>
                </a:schemeClr>
              </a:solidFill>
              <a:round/>
            </a:ln>
            <a:effectLst/>
          </c:spPr>
          <c:marker>
            <c:symbol val="none"/>
          </c:marker>
          <c:cat>
            <c:strRef>
              <c:f>'Microsoft Learn'!$A$7</c:f>
              <c:strCache>
                <c:ptCount val="1"/>
                <c:pt idx="0">
                  <c:v>Total</c:v>
                </c:pt>
              </c:strCache>
            </c:strRef>
          </c:cat>
          <c:val>
            <c:numRef>
              <c:f>'Microsoft Learn'!$AR$7</c:f>
              <c:numCache>
                <c:formatCode>General</c:formatCode>
                <c:ptCount val="1"/>
                <c:pt idx="0">
                  <c:v>6.458333333333334E-2</c:v>
                </c:pt>
              </c:numCache>
            </c:numRef>
          </c:val>
          <c:smooth val="0"/>
          <c:extLst>
            <c:ext xmlns:c16="http://schemas.microsoft.com/office/drawing/2014/chart" uri="{C3380CC4-5D6E-409C-BE32-E72D297353CC}">
              <c16:uniqueId val="{00000082-F488-4AAF-9AA8-294EF11BFE8B}"/>
            </c:ext>
          </c:extLst>
        </c:ser>
        <c:ser>
          <c:idx val="43"/>
          <c:order val="43"/>
          <c:tx>
            <c:strRef>
              <c:f>'Microsoft Learn'!$AS$5:$AS$6</c:f>
              <c:strCache>
                <c:ptCount val="1"/>
                <c:pt idx="0">
                  <c:v>2023/03/24</c:v>
                </c:pt>
              </c:strCache>
            </c:strRef>
          </c:tx>
          <c:spPr>
            <a:ln w="28575" cap="rnd">
              <a:solidFill>
                <a:schemeClr val="accent2">
                  <a:lumMod val="70000"/>
                </a:schemeClr>
              </a:solidFill>
              <a:round/>
            </a:ln>
            <a:effectLst/>
          </c:spPr>
          <c:marker>
            <c:symbol val="none"/>
          </c:marker>
          <c:cat>
            <c:strRef>
              <c:f>'Microsoft Learn'!$A$7</c:f>
              <c:strCache>
                <c:ptCount val="1"/>
                <c:pt idx="0">
                  <c:v>Total</c:v>
                </c:pt>
              </c:strCache>
            </c:strRef>
          </c:cat>
          <c:val>
            <c:numRef>
              <c:f>'Microsoft Learn'!$AS$7</c:f>
              <c:numCache>
                <c:formatCode>General</c:formatCode>
                <c:ptCount val="1"/>
                <c:pt idx="0">
                  <c:v>4.583333333333333E-2</c:v>
                </c:pt>
              </c:numCache>
            </c:numRef>
          </c:val>
          <c:smooth val="0"/>
          <c:extLst>
            <c:ext xmlns:c16="http://schemas.microsoft.com/office/drawing/2014/chart" uri="{C3380CC4-5D6E-409C-BE32-E72D297353CC}">
              <c16:uniqueId val="{00000083-F488-4AAF-9AA8-294EF11BFE8B}"/>
            </c:ext>
          </c:extLst>
        </c:ser>
        <c:ser>
          <c:idx val="44"/>
          <c:order val="44"/>
          <c:tx>
            <c:strRef>
              <c:f>'Microsoft Learn'!$AT$5:$AT$6</c:f>
              <c:strCache>
                <c:ptCount val="1"/>
                <c:pt idx="0">
                  <c:v>2023/06/06</c:v>
                </c:pt>
              </c:strCache>
            </c:strRef>
          </c:tx>
          <c:spPr>
            <a:ln w="28575" cap="rnd">
              <a:solidFill>
                <a:schemeClr val="accent3">
                  <a:lumMod val="70000"/>
                </a:schemeClr>
              </a:solidFill>
              <a:round/>
            </a:ln>
            <a:effectLst/>
          </c:spPr>
          <c:marker>
            <c:symbol val="none"/>
          </c:marker>
          <c:cat>
            <c:strRef>
              <c:f>'Microsoft Learn'!$A$7</c:f>
              <c:strCache>
                <c:ptCount val="1"/>
                <c:pt idx="0">
                  <c:v>Total</c:v>
                </c:pt>
              </c:strCache>
            </c:strRef>
          </c:cat>
          <c:val>
            <c:numRef>
              <c:f>'Microsoft Learn'!$AT$7</c:f>
              <c:numCache>
                <c:formatCode>General</c:formatCode>
                <c:ptCount val="1"/>
                <c:pt idx="0">
                  <c:v>5.2777777777777778E-2</c:v>
                </c:pt>
              </c:numCache>
            </c:numRef>
          </c:val>
          <c:smooth val="0"/>
          <c:extLst>
            <c:ext xmlns:c16="http://schemas.microsoft.com/office/drawing/2014/chart" uri="{C3380CC4-5D6E-409C-BE32-E72D297353CC}">
              <c16:uniqueId val="{00000084-F488-4AAF-9AA8-294EF11BFE8B}"/>
            </c:ext>
          </c:extLst>
        </c:ser>
        <c:ser>
          <c:idx val="45"/>
          <c:order val="45"/>
          <c:tx>
            <c:strRef>
              <c:f>'Microsoft Learn'!$AU$5:$AU$6</c:f>
              <c:strCache>
                <c:ptCount val="1"/>
                <c:pt idx="0">
                  <c:v>2023/06/07</c:v>
                </c:pt>
              </c:strCache>
            </c:strRef>
          </c:tx>
          <c:spPr>
            <a:ln w="28575" cap="rnd">
              <a:solidFill>
                <a:schemeClr val="accent4">
                  <a:lumMod val="70000"/>
                </a:schemeClr>
              </a:solidFill>
              <a:round/>
            </a:ln>
            <a:effectLst/>
          </c:spPr>
          <c:marker>
            <c:symbol val="none"/>
          </c:marker>
          <c:cat>
            <c:strRef>
              <c:f>'Microsoft Learn'!$A$7</c:f>
              <c:strCache>
                <c:ptCount val="1"/>
                <c:pt idx="0">
                  <c:v>Total</c:v>
                </c:pt>
              </c:strCache>
            </c:strRef>
          </c:cat>
          <c:val>
            <c:numRef>
              <c:f>'Microsoft Learn'!$AU$7</c:f>
              <c:numCache>
                <c:formatCode>General</c:formatCode>
                <c:ptCount val="1"/>
                <c:pt idx="0">
                  <c:v>5.486111111111111E-2</c:v>
                </c:pt>
              </c:numCache>
            </c:numRef>
          </c:val>
          <c:smooth val="0"/>
          <c:extLst>
            <c:ext xmlns:c16="http://schemas.microsoft.com/office/drawing/2014/chart" uri="{C3380CC4-5D6E-409C-BE32-E72D297353CC}">
              <c16:uniqueId val="{00000085-F488-4AAF-9AA8-294EF11BFE8B}"/>
            </c:ext>
          </c:extLst>
        </c:ser>
        <c:ser>
          <c:idx val="46"/>
          <c:order val="46"/>
          <c:tx>
            <c:strRef>
              <c:f>'Microsoft Learn'!$AV$5:$AV$6</c:f>
              <c:strCache>
                <c:ptCount val="1"/>
                <c:pt idx="0">
                  <c:v>2019/07/21</c:v>
                </c:pt>
              </c:strCache>
            </c:strRef>
          </c:tx>
          <c:spPr>
            <a:ln w="28575" cap="rnd">
              <a:solidFill>
                <a:schemeClr val="accent5">
                  <a:lumMod val="70000"/>
                </a:schemeClr>
              </a:solidFill>
              <a:round/>
            </a:ln>
            <a:effectLst/>
          </c:spPr>
          <c:marker>
            <c:symbol val="none"/>
          </c:marker>
          <c:cat>
            <c:strRef>
              <c:f>'Microsoft Learn'!$A$7</c:f>
              <c:strCache>
                <c:ptCount val="1"/>
                <c:pt idx="0">
                  <c:v>Total</c:v>
                </c:pt>
              </c:strCache>
            </c:strRef>
          </c:cat>
          <c:val>
            <c:numRef>
              <c:f>'Microsoft Learn'!$AV$7</c:f>
              <c:numCache>
                <c:formatCode>General</c:formatCode>
                <c:ptCount val="1"/>
                <c:pt idx="0">
                  <c:v>4.0972222222222222E-2</c:v>
                </c:pt>
              </c:numCache>
            </c:numRef>
          </c:val>
          <c:smooth val="0"/>
          <c:extLst>
            <c:ext xmlns:c16="http://schemas.microsoft.com/office/drawing/2014/chart" uri="{C3380CC4-5D6E-409C-BE32-E72D297353CC}">
              <c16:uniqueId val="{00000086-F488-4AAF-9AA8-294EF11BFE8B}"/>
            </c:ext>
          </c:extLst>
        </c:ser>
        <c:ser>
          <c:idx val="47"/>
          <c:order val="47"/>
          <c:tx>
            <c:strRef>
              <c:f>'Microsoft Learn'!$AW$5:$AW$6</c:f>
              <c:strCache>
                <c:ptCount val="1"/>
                <c:pt idx="0">
                  <c:v>2019/07/26</c:v>
                </c:pt>
              </c:strCache>
            </c:strRef>
          </c:tx>
          <c:spPr>
            <a:ln w="28575" cap="rnd">
              <a:solidFill>
                <a:schemeClr val="accent6">
                  <a:lumMod val="70000"/>
                </a:schemeClr>
              </a:solidFill>
              <a:round/>
            </a:ln>
            <a:effectLst/>
          </c:spPr>
          <c:marker>
            <c:symbol val="none"/>
          </c:marker>
          <c:cat>
            <c:strRef>
              <c:f>'Microsoft Learn'!$A$7</c:f>
              <c:strCache>
                <c:ptCount val="1"/>
                <c:pt idx="0">
                  <c:v>Total</c:v>
                </c:pt>
              </c:strCache>
            </c:strRef>
          </c:cat>
          <c:val>
            <c:numRef>
              <c:f>'Microsoft Learn'!$AW$7</c:f>
              <c:numCache>
                <c:formatCode>General</c:formatCode>
                <c:ptCount val="1"/>
                <c:pt idx="0">
                  <c:v>4.0972222222222222E-2</c:v>
                </c:pt>
              </c:numCache>
            </c:numRef>
          </c:val>
          <c:smooth val="0"/>
          <c:extLst>
            <c:ext xmlns:c16="http://schemas.microsoft.com/office/drawing/2014/chart" uri="{C3380CC4-5D6E-409C-BE32-E72D297353CC}">
              <c16:uniqueId val="{00000000-1776-4A60-AE15-7AF20206078A}"/>
            </c:ext>
          </c:extLst>
        </c:ser>
        <c:ser>
          <c:idx val="48"/>
          <c:order val="48"/>
          <c:tx>
            <c:strRef>
              <c:f>'Microsoft Learn'!$AX$5:$AX$6</c:f>
              <c:strCache>
                <c:ptCount val="1"/>
                <c:pt idx="0">
                  <c:v>2021/01/09</c:v>
                </c:pt>
              </c:strCache>
            </c:strRef>
          </c:tx>
          <c:spPr>
            <a:ln w="28575" cap="rnd">
              <a:solidFill>
                <a:schemeClr val="accent1">
                  <a:lumMod val="50000"/>
                  <a:lumOff val="50000"/>
                </a:schemeClr>
              </a:solidFill>
              <a:round/>
            </a:ln>
            <a:effectLst/>
          </c:spPr>
          <c:marker>
            <c:symbol val="none"/>
          </c:marker>
          <c:cat>
            <c:strRef>
              <c:f>'Microsoft Learn'!$A$7</c:f>
              <c:strCache>
                <c:ptCount val="1"/>
                <c:pt idx="0">
                  <c:v>Total</c:v>
                </c:pt>
              </c:strCache>
            </c:strRef>
          </c:cat>
          <c:val>
            <c:numRef>
              <c:f>'Microsoft Learn'!$AX$7</c:f>
              <c:numCache>
                <c:formatCode>General</c:formatCode>
                <c:ptCount val="1"/>
                <c:pt idx="0">
                  <c:v>5.1388888888888887E-2</c:v>
                </c:pt>
              </c:numCache>
            </c:numRef>
          </c:val>
          <c:smooth val="0"/>
          <c:extLst>
            <c:ext xmlns:c16="http://schemas.microsoft.com/office/drawing/2014/chart" uri="{C3380CC4-5D6E-409C-BE32-E72D297353CC}">
              <c16:uniqueId val="{00000001-1776-4A60-AE15-7AF20206078A}"/>
            </c:ext>
          </c:extLst>
        </c:ser>
        <c:ser>
          <c:idx val="49"/>
          <c:order val="49"/>
          <c:tx>
            <c:strRef>
              <c:f>'Microsoft Learn'!$AY$5:$AY$6</c:f>
              <c:strCache>
                <c:ptCount val="1"/>
                <c:pt idx="0">
                  <c:v>2022/02/25</c:v>
                </c:pt>
              </c:strCache>
            </c:strRef>
          </c:tx>
          <c:spPr>
            <a:ln w="28575" cap="rnd">
              <a:solidFill>
                <a:schemeClr val="accent2">
                  <a:lumMod val="50000"/>
                  <a:lumOff val="50000"/>
                </a:schemeClr>
              </a:solidFill>
              <a:round/>
            </a:ln>
            <a:effectLst/>
          </c:spPr>
          <c:marker>
            <c:symbol val="none"/>
          </c:marker>
          <c:cat>
            <c:strRef>
              <c:f>'Microsoft Learn'!$A$7</c:f>
              <c:strCache>
                <c:ptCount val="1"/>
                <c:pt idx="0">
                  <c:v>Total</c:v>
                </c:pt>
              </c:strCache>
            </c:strRef>
          </c:cat>
          <c:val>
            <c:numRef>
              <c:f>'Microsoft Learn'!$AY$7</c:f>
              <c:numCache>
                <c:formatCode>General</c:formatCode>
                <c:ptCount val="1"/>
                <c:pt idx="0">
                  <c:v>2.361111111111111E-2</c:v>
                </c:pt>
              </c:numCache>
            </c:numRef>
          </c:val>
          <c:smooth val="0"/>
          <c:extLst>
            <c:ext xmlns:c16="http://schemas.microsoft.com/office/drawing/2014/chart" uri="{C3380CC4-5D6E-409C-BE32-E72D297353CC}">
              <c16:uniqueId val="{00000002-1776-4A60-AE15-7AF20206078A}"/>
            </c:ext>
          </c:extLst>
        </c:ser>
        <c:ser>
          <c:idx val="50"/>
          <c:order val="50"/>
          <c:tx>
            <c:strRef>
              <c:f>'Microsoft Learn'!$AZ$5:$AZ$6</c:f>
              <c:strCache>
                <c:ptCount val="1"/>
                <c:pt idx="0">
                  <c:v>2022/07/01</c:v>
                </c:pt>
              </c:strCache>
            </c:strRef>
          </c:tx>
          <c:spPr>
            <a:ln w="28575" cap="rnd">
              <a:solidFill>
                <a:schemeClr val="accent3">
                  <a:lumMod val="50000"/>
                  <a:lumOff val="50000"/>
                </a:schemeClr>
              </a:solidFill>
              <a:round/>
            </a:ln>
            <a:effectLst/>
          </c:spPr>
          <c:marker>
            <c:symbol val="none"/>
          </c:marker>
          <c:cat>
            <c:strRef>
              <c:f>'Microsoft Learn'!$A$7</c:f>
              <c:strCache>
                <c:ptCount val="1"/>
                <c:pt idx="0">
                  <c:v>Total</c:v>
                </c:pt>
              </c:strCache>
            </c:strRef>
          </c:cat>
          <c:val>
            <c:numRef>
              <c:f>'Microsoft Learn'!$AZ$7</c:f>
              <c:numCache>
                <c:formatCode>General</c:formatCode>
                <c:ptCount val="1"/>
                <c:pt idx="0">
                  <c:v>3.5416666666666666E-2</c:v>
                </c:pt>
              </c:numCache>
            </c:numRef>
          </c:val>
          <c:smooth val="0"/>
          <c:extLst>
            <c:ext xmlns:c16="http://schemas.microsoft.com/office/drawing/2014/chart" uri="{C3380CC4-5D6E-409C-BE32-E72D297353CC}">
              <c16:uniqueId val="{00000003-1776-4A60-AE15-7AF20206078A}"/>
            </c:ext>
          </c:extLst>
        </c:ser>
        <c:ser>
          <c:idx val="51"/>
          <c:order val="51"/>
          <c:tx>
            <c:strRef>
              <c:f>'Microsoft Learn'!$BA$5:$BA$6</c:f>
              <c:strCache>
                <c:ptCount val="1"/>
                <c:pt idx="0">
                  <c:v>2022/07/28</c:v>
                </c:pt>
              </c:strCache>
            </c:strRef>
          </c:tx>
          <c:spPr>
            <a:ln w="28575" cap="rnd">
              <a:solidFill>
                <a:schemeClr val="accent4">
                  <a:lumMod val="50000"/>
                  <a:lumOff val="50000"/>
                </a:schemeClr>
              </a:solidFill>
              <a:round/>
            </a:ln>
            <a:effectLst/>
          </c:spPr>
          <c:marker>
            <c:symbol val="none"/>
          </c:marker>
          <c:cat>
            <c:strRef>
              <c:f>'Microsoft Learn'!$A$7</c:f>
              <c:strCache>
                <c:ptCount val="1"/>
                <c:pt idx="0">
                  <c:v>Total</c:v>
                </c:pt>
              </c:strCache>
            </c:strRef>
          </c:cat>
          <c:val>
            <c:numRef>
              <c:f>'Microsoft Learn'!$BA$7</c:f>
              <c:numCache>
                <c:formatCode>General</c:formatCode>
                <c:ptCount val="1"/>
                <c:pt idx="0">
                  <c:v>3.5416666666666666E-2</c:v>
                </c:pt>
              </c:numCache>
            </c:numRef>
          </c:val>
          <c:smooth val="0"/>
          <c:extLst>
            <c:ext xmlns:c16="http://schemas.microsoft.com/office/drawing/2014/chart" uri="{C3380CC4-5D6E-409C-BE32-E72D297353CC}">
              <c16:uniqueId val="{00000004-1776-4A60-AE15-7AF20206078A}"/>
            </c:ext>
          </c:extLst>
        </c:ser>
        <c:ser>
          <c:idx val="52"/>
          <c:order val="52"/>
          <c:tx>
            <c:strRef>
              <c:f>'Microsoft Learn'!$BB$5:$BB$6</c:f>
              <c:strCache>
                <c:ptCount val="1"/>
                <c:pt idx="0">
                  <c:v>2023/01/03</c:v>
                </c:pt>
              </c:strCache>
            </c:strRef>
          </c:tx>
          <c:spPr>
            <a:ln w="28575" cap="rnd">
              <a:solidFill>
                <a:schemeClr val="accent5">
                  <a:lumMod val="50000"/>
                  <a:lumOff val="50000"/>
                </a:schemeClr>
              </a:solidFill>
              <a:round/>
            </a:ln>
            <a:effectLst/>
          </c:spPr>
          <c:marker>
            <c:symbol val="none"/>
          </c:marker>
          <c:cat>
            <c:strRef>
              <c:f>'Microsoft Learn'!$A$7</c:f>
              <c:strCache>
                <c:ptCount val="1"/>
                <c:pt idx="0">
                  <c:v>Total</c:v>
                </c:pt>
              </c:strCache>
            </c:strRef>
          </c:cat>
          <c:val>
            <c:numRef>
              <c:f>'Microsoft Learn'!$BB$7</c:f>
              <c:numCache>
                <c:formatCode>General</c:formatCode>
                <c:ptCount val="1"/>
                <c:pt idx="0">
                  <c:v>2.2222222222222223E-2</c:v>
                </c:pt>
              </c:numCache>
            </c:numRef>
          </c:val>
          <c:smooth val="0"/>
          <c:extLst>
            <c:ext xmlns:c16="http://schemas.microsoft.com/office/drawing/2014/chart" uri="{C3380CC4-5D6E-409C-BE32-E72D297353CC}">
              <c16:uniqueId val="{00000005-1776-4A60-AE15-7AF20206078A}"/>
            </c:ext>
          </c:extLst>
        </c:ser>
        <c:ser>
          <c:idx val="53"/>
          <c:order val="53"/>
          <c:tx>
            <c:strRef>
              <c:f>'Microsoft Learn'!$BC$5:$BC$6</c:f>
              <c:strCache>
                <c:ptCount val="1"/>
                <c:pt idx="0">
                  <c:v>2023/01/06</c:v>
                </c:pt>
              </c:strCache>
            </c:strRef>
          </c:tx>
          <c:spPr>
            <a:ln w="28575" cap="rnd">
              <a:solidFill>
                <a:schemeClr val="accent6">
                  <a:lumMod val="50000"/>
                  <a:lumOff val="50000"/>
                </a:schemeClr>
              </a:solidFill>
              <a:round/>
            </a:ln>
            <a:effectLst/>
          </c:spPr>
          <c:marker>
            <c:symbol val="none"/>
          </c:marker>
          <c:cat>
            <c:strRef>
              <c:f>'Microsoft Learn'!$A$7</c:f>
              <c:strCache>
                <c:ptCount val="1"/>
                <c:pt idx="0">
                  <c:v>Total</c:v>
                </c:pt>
              </c:strCache>
            </c:strRef>
          </c:cat>
          <c:val>
            <c:numRef>
              <c:f>'Microsoft Learn'!$BC$7</c:f>
              <c:numCache>
                <c:formatCode>General</c:formatCode>
                <c:ptCount val="1"/>
                <c:pt idx="0">
                  <c:v>5.9027777777777776E-2</c:v>
                </c:pt>
              </c:numCache>
            </c:numRef>
          </c:val>
          <c:smooth val="0"/>
          <c:extLst>
            <c:ext xmlns:c16="http://schemas.microsoft.com/office/drawing/2014/chart" uri="{C3380CC4-5D6E-409C-BE32-E72D297353CC}">
              <c16:uniqueId val="{00000006-1776-4A60-AE15-7AF20206078A}"/>
            </c:ext>
          </c:extLst>
        </c:ser>
        <c:ser>
          <c:idx val="54"/>
          <c:order val="54"/>
          <c:tx>
            <c:strRef>
              <c:f>'Microsoft Learn'!$BD$5:$BD$6</c:f>
              <c:strCache>
                <c:ptCount val="1"/>
                <c:pt idx="0">
                  <c:v>2023/01/09</c:v>
                </c:pt>
              </c:strCache>
            </c:strRef>
          </c:tx>
          <c:spPr>
            <a:ln w="28575" cap="rnd">
              <a:solidFill>
                <a:schemeClr val="accent1"/>
              </a:solidFill>
              <a:round/>
            </a:ln>
            <a:effectLst/>
          </c:spPr>
          <c:marker>
            <c:symbol val="none"/>
          </c:marker>
          <c:cat>
            <c:strRef>
              <c:f>'Microsoft Learn'!$A$7</c:f>
              <c:strCache>
                <c:ptCount val="1"/>
                <c:pt idx="0">
                  <c:v>Total</c:v>
                </c:pt>
              </c:strCache>
            </c:strRef>
          </c:cat>
          <c:val>
            <c:numRef>
              <c:f>'Microsoft Learn'!$BD$7</c:f>
              <c:numCache>
                <c:formatCode>General</c:formatCode>
                <c:ptCount val="1"/>
                <c:pt idx="0">
                  <c:v>6.5277777777777782E-2</c:v>
                </c:pt>
              </c:numCache>
            </c:numRef>
          </c:val>
          <c:smooth val="0"/>
          <c:extLst>
            <c:ext xmlns:c16="http://schemas.microsoft.com/office/drawing/2014/chart" uri="{C3380CC4-5D6E-409C-BE32-E72D297353CC}">
              <c16:uniqueId val="{00000007-1776-4A60-AE15-7AF20206078A}"/>
            </c:ext>
          </c:extLst>
        </c:ser>
        <c:ser>
          <c:idx val="55"/>
          <c:order val="55"/>
          <c:tx>
            <c:strRef>
              <c:f>'Microsoft Learn'!$BE$5:$BE$6</c:f>
              <c:strCache>
                <c:ptCount val="1"/>
                <c:pt idx="0">
                  <c:v>2023/01/27</c:v>
                </c:pt>
              </c:strCache>
            </c:strRef>
          </c:tx>
          <c:spPr>
            <a:ln w="28575" cap="rnd">
              <a:solidFill>
                <a:schemeClr val="accent2"/>
              </a:solidFill>
              <a:round/>
            </a:ln>
            <a:effectLst/>
          </c:spPr>
          <c:marker>
            <c:symbol val="none"/>
          </c:marker>
          <c:cat>
            <c:strRef>
              <c:f>'Microsoft Learn'!$A$7</c:f>
              <c:strCache>
                <c:ptCount val="1"/>
                <c:pt idx="0">
                  <c:v>Total</c:v>
                </c:pt>
              </c:strCache>
            </c:strRef>
          </c:cat>
          <c:val>
            <c:numRef>
              <c:f>'Microsoft Learn'!$BE$7</c:f>
              <c:numCache>
                <c:formatCode>General</c:formatCode>
                <c:ptCount val="1"/>
                <c:pt idx="0">
                  <c:v>1.1805555555555555E-2</c:v>
                </c:pt>
              </c:numCache>
            </c:numRef>
          </c:val>
          <c:smooth val="0"/>
          <c:extLst>
            <c:ext xmlns:c16="http://schemas.microsoft.com/office/drawing/2014/chart" uri="{C3380CC4-5D6E-409C-BE32-E72D297353CC}">
              <c16:uniqueId val="{00000008-1776-4A60-AE15-7AF20206078A}"/>
            </c:ext>
          </c:extLst>
        </c:ser>
        <c:ser>
          <c:idx val="56"/>
          <c:order val="56"/>
          <c:tx>
            <c:strRef>
              <c:f>'Microsoft Learn'!$BF$5:$BF$6</c:f>
              <c:strCache>
                <c:ptCount val="1"/>
                <c:pt idx="0">
                  <c:v>2023/01/29</c:v>
                </c:pt>
              </c:strCache>
            </c:strRef>
          </c:tx>
          <c:spPr>
            <a:ln w="28575" cap="rnd">
              <a:solidFill>
                <a:schemeClr val="accent3"/>
              </a:solidFill>
              <a:round/>
            </a:ln>
            <a:effectLst/>
          </c:spPr>
          <c:marker>
            <c:symbol val="none"/>
          </c:marker>
          <c:cat>
            <c:strRef>
              <c:f>'Microsoft Learn'!$A$7</c:f>
              <c:strCache>
                <c:ptCount val="1"/>
                <c:pt idx="0">
                  <c:v>Total</c:v>
                </c:pt>
              </c:strCache>
            </c:strRef>
          </c:cat>
          <c:val>
            <c:numRef>
              <c:f>'Microsoft Learn'!$BF$7</c:f>
              <c:numCache>
                <c:formatCode>General</c:formatCode>
                <c:ptCount val="1"/>
                <c:pt idx="0">
                  <c:v>1.5972222222222221E-2</c:v>
                </c:pt>
              </c:numCache>
            </c:numRef>
          </c:val>
          <c:smooth val="0"/>
          <c:extLst>
            <c:ext xmlns:c16="http://schemas.microsoft.com/office/drawing/2014/chart" uri="{C3380CC4-5D6E-409C-BE32-E72D297353CC}">
              <c16:uniqueId val="{00000009-1776-4A60-AE15-7AF20206078A}"/>
            </c:ext>
          </c:extLst>
        </c:ser>
        <c:ser>
          <c:idx val="57"/>
          <c:order val="57"/>
          <c:tx>
            <c:strRef>
              <c:f>'Microsoft Learn'!$BG$5:$BG$6</c:f>
              <c:strCache>
                <c:ptCount val="1"/>
                <c:pt idx="0">
                  <c:v>2023/01/31</c:v>
                </c:pt>
              </c:strCache>
            </c:strRef>
          </c:tx>
          <c:spPr>
            <a:ln w="28575" cap="rnd">
              <a:solidFill>
                <a:schemeClr val="accent4"/>
              </a:solidFill>
              <a:round/>
            </a:ln>
            <a:effectLst/>
          </c:spPr>
          <c:marker>
            <c:symbol val="none"/>
          </c:marker>
          <c:cat>
            <c:strRef>
              <c:f>'Microsoft Learn'!$A$7</c:f>
              <c:strCache>
                <c:ptCount val="1"/>
                <c:pt idx="0">
                  <c:v>Total</c:v>
                </c:pt>
              </c:strCache>
            </c:strRef>
          </c:cat>
          <c:val>
            <c:numRef>
              <c:f>'Microsoft Learn'!$BG$7</c:f>
              <c:numCache>
                <c:formatCode>General</c:formatCode>
                <c:ptCount val="1"/>
                <c:pt idx="0">
                  <c:v>2.6388888888888889E-2</c:v>
                </c:pt>
              </c:numCache>
            </c:numRef>
          </c:val>
          <c:smooth val="0"/>
          <c:extLst>
            <c:ext xmlns:c16="http://schemas.microsoft.com/office/drawing/2014/chart" uri="{C3380CC4-5D6E-409C-BE32-E72D297353CC}">
              <c16:uniqueId val="{0000000A-1776-4A60-AE15-7AF20206078A}"/>
            </c:ext>
          </c:extLst>
        </c:ser>
        <c:ser>
          <c:idx val="58"/>
          <c:order val="58"/>
          <c:tx>
            <c:strRef>
              <c:f>'Microsoft Learn'!$BH$5:$BH$6</c:f>
              <c:strCache>
                <c:ptCount val="1"/>
                <c:pt idx="0">
                  <c:v>2023/02/06</c:v>
                </c:pt>
              </c:strCache>
            </c:strRef>
          </c:tx>
          <c:spPr>
            <a:ln w="28575" cap="rnd">
              <a:solidFill>
                <a:schemeClr val="accent5"/>
              </a:solidFill>
              <a:round/>
            </a:ln>
            <a:effectLst/>
          </c:spPr>
          <c:marker>
            <c:symbol val="none"/>
          </c:marker>
          <c:cat>
            <c:strRef>
              <c:f>'Microsoft Learn'!$A$7</c:f>
              <c:strCache>
                <c:ptCount val="1"/>
                <c:pt idx="0">
                  <c:v>Total</c:v>
                </c:pt>
              </c:strCache>
            </c:strRef>
          </c:cat>
          <c:val>
            <c:numRef>
              <c:f>'Microsoft Learn'!$BH$7</c:f>
              <c:numCache>
                <c:formatCode>General</c:formatCode>
                <c:ptCount val="1"/>
                <c:pt idx="0">
                  <c:v>4.583333333333333E-2</c:v>
                </c:pt>
              </c:numCache>
            </c:numRef>
          </c:val>
          <c:smooth val="0"/>
          <c:extLst>
            <c:ext xmlns:c16="http://schemas.microsoft.com/office/drawing/2014/chart" uri="{C3380CC4-5D6E-409C-BE32-E72D297353CC}">
              <c16:uniqueId val="{0000000B-1776-4A60-AE15-7AF20206078A}"/>
            </c:ext>
          </c:extLst>
        </c:ser>
        <c:ser>
          <c:idx val="59"/>
          <c:order val="59"/>
          <c:tx>
            <c:strRef>
              <c:f>'Microsoft Learn'!$BI$5:$BI$6</c:f>
              <c:strCache>
                <c:ptCount val="1"/>
                <c:pt idx="0">
                  <c:v>2023/02/28</c:v>
                </c:pt>
              </c:strCache>
            </c:strRef>
          </c:tx>
          <c:spPr>
            <a:ln w="28575" cap="rnd">
              <a:solidFill>
                <a:schemeClr val="accent6"/>
              </a:solidFill>
              <a:round/>
            </a:ln>
            <a:effectLst/>
          </c:spPr>
          <c:marker>
            <c:symbol val="none"/>
          </c:marker>
          <c:cat>
            <c:strRef>
              <c:f>'Microsoft Learn'!$A$7</c:f>
              <c:strCache>
                <c:ptCount val="1"/>
                <c:pt idx="0">
                  <c:v>Total</c:v>
                </c:pt>
              </c:strCache>
            </c:strRef>
          </c:cat>
          <c:val>
            <c:numRef>
              <c:f>'Microsoft Learn'!$BI$7</c:f>
              <c:numCache>
                <c:formatCode>General</c:formatCode>
                <c:ptCount val="1"/>
                <c:pt idx="0">
                  <c:v>1.4583333333333334E-2</c:v>
                </c:pt>
              </c:numCache>
            </c:numRef>
          </c:val>
          <c:smooth val="0"/>
          <c:extLst>
            <c:ext xmlns:c16="http://schemas.microsoft.com/office/drawing/2014/chart" uri="{C3380CC4-5D6E-409C-BE32-E72D297353CC}">
              <c16:uniqueId val="{0000000C-1776-4A60-AE15-7AF20206078A}"/>
            </c:ext>
          </c:extLst>
        </c:ser>
        <c:dLbls>
          <c:showLegendKey val="0"/>
          <c:showVal val="0"/>
          <c:showCatName val="0"/>
          <c:showSerName val="0"/>
          <c:showPercent val="0"/>
          <c:showBubbleSize val="0"/>
        </c:dLbls>
        <c:smooth val="0"/>
        <c:axId val="2101351727"/>
        <c:axId val="1826635647"/>
      </c:lineChart>
      <c:catAx>
        <c:axId val="21013517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6635647"/>
        <c:crosses val="autoZero"/>
        <c:auto val="1"/>
        <c:lblAlgn val="ctr"/>
        <c:lblOffset val="100"/>
        <c:noMultiLvlLbl val="0"/>
      </c:catAx>
      <c:valAx>
        <c:axId val="1826635647"/>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135172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heets/_rels/sheet1.xml.rels><?xml version="1.0" encoding="UTF-8" standalone="yes"?>
<Relationships xmlns="http://schemas.openxmlformats.org/package/2006/relationships"><Relationship Id="rId1" Type="http://schemas.openxmlformats.org/officeDocument/2006/relationships/drawing" Target="../drawings/drawing2.xml"/></Relationships>
</file>

<file path=xl/chartsheets/sheet1.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AF7491CF-A58F-4B3B-8059-F18EC6279855}">
  <sheetPr/>
  <sheetViews>
    <sheetView zoomScale="117" workbookViewId="0" zoomToFit="1"/>
  </sheetViews>
  <pageMargins left="0.7" right="0.7" top="0.75" bottom="0.75" header="0.3" footer="0.3"/>
  <drawing r:id="rId1"/>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1</xdr:col>
      <xdr:colOff>4763</xdr:colOff>
      <xdr:row>0</xdr:row>
      <xdr:rowOff>152401</xdr:rowOff>
    </xdr:from>
    <xdr:to>
      <xdr:col>17</xdr:col>
      <xdr:colOff>57150</xdr:colOff>
      <xdr:row>32</xdr:row>
      <xdr:rowOff>161925</xdr:rowOff>
    </xdr:to>
    <xdr:graphicFrame macro="">
      <xdr:nvGraphicFramePr>
        <xdr:cNvPr id="6" name="ClusterExperience">
          <a:extLst>
            <a:ext uri="{FF2B5EF4-FFF2-40B4-BE49-F238E27FC236}">
              <a16:creationId xmlns:a16="http://schemas.microsoft.com/office/drawing/2014/main" id="{4D771F84-8C9F-4E63-BCFF-2201651606D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absoluteAnchor>
    <xdr:pos x="0" y="0"/>
    <xdr:ext cx="9297051" cy="6073205"/>
    <xdr:graphicFrame macro="">
      <xdr:nvGraphicFramePr>
        <xdr:cNvPr id="2" name="Chart 1">
          <a:extLst>
            <a:ext uri="{FF2B5EF4-FFF2-40B4-BE49-F238E27FC236}">
              <a16:creationId xmlns:a16="http://schemas.microsoft.com/office/drawing/2014/main" id="{DB640950-9E0B-FEF4-82A5-C42386AC93A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3.xml><?xml version="1.0" encoding="utf-8"?>
<xdr:wsDr xmlns:xdr="http://schemas.openxmlformats.org/drawingml/2006/spreadsheetDrawing" xmlns:a="http://schemas.openxmlformats.org/drawingml/2006/main">
  <xdr:twoCellAnchor>
    <xdr:from>
      <xdr:col>1</xdr:col>
      <xdr:colOff>4556</xdr:colOff>
      <xdr:row>8</xdr:row>
      <xdr:rowOff>28161</xdr:rowOff>
    </xdr:from>
    <xdr:to>
      <xdr:col>6</xdr:col>
      <xdr:colOff>256761</xdr:colOff>
      <xdr:row>22</xdr:row>
      <xdr:rowOff>104361</xdr:rowOff>
    </xdr:to>
    <xdr:graphicFrame macro="">
      <xdr:nvGraphicFramePr>
        <xdr:cNvPr id="3" name="Chart 2">
          <a:extLst>
            <a:ext uri="{FF2B5EF4-FFF2-40B4-BE49-F238E27FC236}">
              <a16:creationId xmlns:a16="http://schemas.microsoft.com/office/drawing/2014/main" id="{3775D58F-3743-F244-8788-49B6F84AE51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abriël Johannes Matthys Wolmarans" refreshedDate="45404.880207175927" createdVersion="8" refreshedVersion="8" minRefreshableVersion="3" recordCount="134" xr:uid="{41D9C0C6-5B24-4514-BA63-62DF72CD3BA9}">
  <cacheSource type="worksheet">
    <worksheetSource name="Table1"/>
  </cacheSource>
  <cacheFields count="5">
    <cacheField name="Module title" numFmtId="0">
      <sharedItems/>
    </cacheField>
    <cacheField name="Completed on" numFmtId="166">
      <sharedItems/>
    </cacheField>
    <cacheField name="Completed" numFmtId="14">
      <sharedItems containsSemiMixedTypes="0" containsNonDate="0" containsDate="1" containsString="0" minDate="2019-07-21T00:00:00" maxDate="2023-06-08T00:00:00" count="60">
        <d v="2019-07-21T00:00:00"/>
        <d v="2019-07-26T00:00:00"/>
        <d v="2019-08-08T00:00:00"/>
        <d v="2019-08-20T00:00:00"/>
        <d v="2019-08-23T00:00:00"/>
        <d v="2019-08-26T00:00:00"/>
        <d v="2019-08-28T00:00:00"/>
        <d v="2019-08-29T00:00:00"/>
        <d v="2019-10-25T00:00:00"/>
        <d v="2019-10-26T00:00:00"/>
        <d v="2020-05-14T00:00:00"/>
        <d v="2020-05-18T00:00:00"/>
        <d v="2020-05-19T00:00:00"/>
        <d v="2020-05-20T00:00:00"/>
        <d v="2020-05-23T00:00:00"/>
        <d v="2020-05-24T00:00:00"/>
        <d v="2020-05-25T00:00:00"/>
        <d v="2020-05-29T00:00:00"/>
        <d v="2020-05-30T00:00:00"/>
        <d v="2020-05-31T00:00:00"/>
        <d v="2020-06-01T00:00:00"/>
        <d v="2020-06-02T00:00:00"/>
        <d v="2020-06-25T00:00:00"/>
        <d v="2020-06-27T00:00:00"/>
        <d v="2020-08-09T00:00:00"/>
        <d v="2020-10-04T00:00:00"/>
        <d v="2020-10-05T00:00:00"/>
        <d v="2021-01-09T00:00:00"/>
        <d v="2021-03-30T00:00:00"/>
        <d v="2021-12-16T00:00:00"/>
        <d v="2022-02-25T00:00:00"/>
        <d v="2022-03-04T00:00:00"/>
        <d v="2022-03-17T00:00:00"/>
        <d v="2022-03-21T00:00:00"/>
        <d v="2022-05-31T00:00:00"/>
        <d v="2022-06-02T00:00:00"/>
        <d v="2022-06-03T00:00:00"/>
        <d v="2022-06-12T00:00:00"/>
        <d v="2022-06-26T00:00:00"/>
        <d v="2022-07-01T00:00:00"/>
        <d v="2022-07-28T00:00:00"/>
        <d v="2022-08-30T00:00:00"/>
        <d v="2022-09-12T00:00:00"/>
        <d v="2022-10-07T00:00:00"/>
        <d v="2022-10-13T00:00:00"/>
        <d v="2022-10-14T00:00:00"/>
        <d v="2022-11-08T00:00:00"/>
        <d v="2022-12-13T00:00:00"/>
        <d v="2022-12-14T00:00:00"/>
        <d v="2023-01-03T00:00:00"/>
        <d v="2023-01-06T00:00:00"/>
        <d v="2023-01-09T00:00:00"/>
        <d v="2023-01-27T00:00:00"/>
        <d v="2023-01-29T00:00:00"/>
        <d v="2023-01-31T00:00:00"/>
        <d v="2023-02-06T00:00:00"/>
        <d v="2023-02-28T00:00:00"/>
        <d v="2023-03-24T00:00:00"/>
        <d v="2023-06-06T00:00:00"/>
        <d v="2023-06-07T00:00:00"/>
      </sharedItems>
    </cacheField>
    <cacheField name="DurationStr" numFmtId="0">
      <sharedItems/>
    </cacheField>
    <cacheField name="Duration" numFmtId="46">
      <sharedItems containsSemiMixedTypes="0" containsNonDate="0" containsDate="1" containsString="0" minDate="1899-12-30T00:09:00" maxDate="1899-12-30T01:43:00"/>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abriël Johannes Matthys Wolmarans" refreshedDate="45404.880207523151" createdVersion="8" refreshedVersion="8" minRefreshableVersion="3" recordCount="467" xr:uid="{8A8C03C8-947E-46CA-A113-348BAE715BD7}">
  <cacheSource type="worksheet">
    <worksheetSource name="Resources"/>
  </cacheSource>
  <cacheFields count="13">
    <cacheField name="ResourceID" numFmtId="0">
      <sharedItems containsSemiMixedTypes="0" containsString="0" containsNumber="1" containsInteger="1" minValue="1" maxValue="467"/>
    </cacheField>
    <cacheField name="Resource Title" numFmtId="49">
      <sharedItems/>
    </cacheField>
    <cacheField name="ProviderID" numFmtId="49">
      <sharedItems/>
    </cacheField>
    <cacheField name="Type" numFmtId="49">
      <sharedItems count="6">
        <s v="Course"/>
        <s v="Book"/>
        <s v="Module"/>
        <s v="Exam"/>
        <s v="Tutorial"/>
        <s v="Lab"/>
      </sharedItems>
    </cacheField>
    <cacheField name="Level" numFmtId="1">
      <sharedItems containsSemiMixedTypes="0" containsString="0" containsNumber="1" containsInteger="1" minValue="100" maxValue="300" count="3">
        <n v="200"/>
        <n v="100"/>
        <n v="300"/>
      </sharedItems>
    </cacheField>
    <cacheField name="Duration" numFmtId="46">
      <sharedItems containsSemiMixedTypes="0" containsNonDate="0" containsDate="1" containsString="0" minDate="1899-12-30T00:16:00" maxDate="1900-01-05T00:00:00" count="229">
        <d v="1899-12-30T01:28:00"/>
        <d v="1899-12-30T01:14:00"/>
        <d v="1899-12-30T01:53:00"/>
        <d v="1899-12-30T01:02:00"/>
        <d v="1899-12-30T02:45:00"/>
        <d v="1899-12-30T04:03:00"/>
        <d v="1899-12-30T05:15:00"/>
        <d v="1899-12-30T04:31:00"/>
        <d v="1899-12-30T02:15:00"/>
        <d v="1899-12-30T03:33:00"/>
        <d v="1899-12-30T01:00:00"/>
        <d v="1899-12-30T07:24:00"/>
        <d v="1899-12-30T05:03:00"/>
        <d v="1899-12-30T04:17:00"/>
        <d v="1899-12-30T09:21:00"/>
        <d v="1899-12-30T03:17:00"/>
        <d v="1899-12-30T03:22:00"/>
        <d v="1899-12-30T01:44:00"/>
        <d v="1899-12-30T02:09:00"/>
        <d v="1899-12-30T02:37:00"/>
        <d v="1899-12-30T02:05:00"/>
        <d v="1899-12-30T01:25:00"/>
        <d v="1899-12-30T04:32:00"/>
        <d v="1899-12-30T04:11:00"/>
        <d v="1899-12-30T03:47:00"/>
        <d v="1899-12-30T02:54:00"/>
        <d v="1899-12-30T01:48:00"/>
        <d v="1899-12-30T02:33:00"/>
        <d v="1899-12-30T01:54:00"/>
        <d v="1899-12-30T00:16:40"/>
        <d v="1899-12-30T02:17:00"/>
        <d v="1899-12-30T04:08:00"/>
        <d v="1899-12-30T00:58:00"/>
        <d v="1899-12-30T03:26:00"/>
        <d v="1899-12-30T02:56:00"/>
        <d v="1899-12-30T04:22:00"/>
        <d v="1899-12-30T07:00:00"/>
        <d v="1899-12-30T03:55:00"/>
        <d v="1899-12-30T01:36:00"/>
        <d v="1899-12-30T02:53:00"/>
        <d v="1899-12-30T03:59:00"/>
        <d v="1899-12-30T03:05:00"/>
        <d v="1899-12-30T04:05:00"/>
        <d v="1899-12-30T01:06:00"/>
        <d v="1899-12-30T05:43:00"/>
        <d v="1899-12-30T03:44:00"/>
        <d v="1899-12-30T02:43:00"/>
        <d v="1899-12-30T02:58:00"/>
        <d v="1899-12-30T02:00:00"/>
        <d v="1899-12-30T02:44:00"/>
        <d v="1899-12-30T03:40:00"/>
        <d v="1899-12-30T01:31:00"/>
        <d v="1899-12-30T02:13:00"/>
        <d v="1899-12-30T15:38:00"/>
        <d v="1899-12-30T01:51:00"/>
        <d v="1899-12-30T03:15:00"/>
        <d v="1899-12-30T03:45:00"/>
        <d v="1899-12-30T01:32:00"/>
        <d v="1899-12-30T01:24:00"/>
        <d v="1899-12-30T00:57:00"/>
        <d v="1899-12-30T01:40:00"/>
        <d v="1899-12-30T06:32:00"/>
        <d v="1899-12-30T03:38:00"/>
        <d v="1899-12-30T06:19:00"/>
        <d v="1899-12-30T02:03:00"/>
        <d v="1899-12-30T03:42:00"/>
        <d v="1899-12-30T01:26:00"/>
        <d v="1899-12-30T02:34:00"/>
        <d v="1899-12-30T04:50:00"/>
        <d v="1899-12-30T05:18:00"/>
        <d v="1899-12-30T04:25:00"/>
        <d v="1899-12-30T05:10:00"/>
        <d v="1899-12-30T01:39:00"/>
        <d v="1899-12-30T01:52:00"/>
        <d v="1899-12-30T04:42:00"/>
        <d v="1899-12-30T06:51:00"/>
        <d v="1899-12-30T04:12:00"/>
        <d v="1899-12-30T03:13:00"/>
        <d v="1899-12-30T03:08:00"/>
        <d v="1899-12-30T02:49:00"/>
        <d v="1899-12-30T02:48:00"/>
        <d v="1899-12-30T07:33:00"/>
        <d v="1899-12-30T02:57:00"/>
        <d v="1899-12-30T01:38:00"/>
        <d v="1899-12-30T02:27:00"/>
        <d v="1899-12-30T01:35:00"/>
        <d v="1899-12-30T01:45:00"/>
        <d v="1899-12-30T01:33:00"/>
        <d v="1899-12-30T02:41:00"/>
        <d v="1899-12-30T03:10:00"/>
        <d v="1899-12-30T00:53:00"/>
        <d v="1899-12-30T00:30:00"/>
        <d v="1899-12-30T03:21:00"/>
        <d v="1899-12-30T05:45:00"/>
        <d v="1899-12-30T07:03:00"/>
        <d v="1899-12-30T02:51:00"/>
        <d v="1899-12-30T11:49:00"/>
        <d v="1899-12-30T02:52:00"/>
        <d v="1899-12-30T06:15:00"/>
        <d v="1899-12-30T06:17:00"/>
        <d v="1899-12-30T03:11:00"/>
        <d v="1899-12-30T01:15:00"/>
        <d v="1899-12-30T01:34:00"/>
        <d v="1899-12-30T03:12:00"/>
        <d v="1899-12-30T06:57:00"/>
        <d v="1899-12-30T06:31:00"/>
        <d v="1899-12-30T04:21:00"/>
        <d v="1899-12-30T02:01:00"/>
        <d v="1899-12-30T05:44:00"/>
        <d v="1899-12-30T02:10:00"/>
        <d v="1899-12-30T04:52:00"/>
        <d v="1899-12-30T02:30:00"/>
        <d v="1899-12-30T03:54:00"/>
        <d v="1899-12-30T01:55:00"/>
        <d v="1899-12-30T01:42:00"/>
        <d v="1899-12-30T03:00:00"/>
        <d v="1899-12-30T04:00:00"/>
        <d v="1899-12-30T05:00:00"/>
        <d v="1899-12-30T09:00:00"/>
        <d v="1899-12-30T16:00:00"/>
        <d v="1899-12-30T06:00:00"/>
        <d v="1900-01-01T00:00:00"/>
        <d v="1900-01-03T00:00:00"/>
        <d v="1900-01-02T00:00:00"/>
        <d v="1899-12-30T08:48:00"/>
        <d v="1899-12-30T04:57:00"/>
        <d v="1899-12-30T10:00:00"/>
        <d v="1899-12-30T03:36:00"/>
        <d v="1899-12-30T08:15:00"/>
        <d v="1899-12-30T22:12:00"/>
        <d v="1899-12-30T04:48:00"/>
        <d v="1899-12-30T06:12:00"/>
        <d v="1899-12-30T08:00:00"/>
        <d v="1899-12-30T04:24:00"/>
        <d v="1899-12-30T07:18:00"/>
        <d v="1899-12-30T05:33:00"/>
        <d v="1899-12-30T08:24:00"/>
        <d v="1899-12-30T05:30:00"/>
        <d v="1899-12-30T03:49:30"/>
        <d v="1899-12-30T02:18:00"/>
        <d v="1900-01-04T00:00:00"/>
        <d v="1899-12-30T03:10:30"/>
        <d v="1899-12-31T16:00:00"/>
        <d v="1899-12-30T18:48:00"/>
        <d v="1899-12-30T12:00:00"/>
        <d v="1899-12-30T03:03:00"/>
        <d v="1899-12-30T03:35:00"/>
        <d v="1899-12-30T05:40:00"/>
        <d v="1899-12-30T02:26:00"/>
        <d v="1899-12-30T02:39:00"/>
        <d v="1899-12-30T02:16:30"/>
        <d v="1899-12-30T07:12:00"/>
        <d v="1899-12-30T02:42:00"/>
        <d v="1899-12-30T01:59:00"/>
        <d v="1899-12-30T01:12:00"/>
        <d v="1899-12-30T01:11:00"/>
        <d v="1899-12-30T01:20:00"/>
        <d v="1899-12-30T01:19:00"/>
        <d v="1899-12-30T00:56:00"/>
        <d v="1899-12-30T03:57:00"/>
        <d v="1899-12-30T02:31:00"/>
        <d v="1899-12-30T01:56:00"/>
        <d v="1899-12-30T09:34:00"/>
        <d v="1899-12-30T04:01:00"/>
        <d v="1899-12-30T00:36:00"/>
        <d v="1899-12-30T01:58:00"/>
        <d v="1899-12-30T03:09:00"/>
        <d v="1899-12-30T01:43:00"/>
        <d v="1899-12-30T03:01:00"/>
        <d v="1899-12-30T03:37:00"/>
        <d v="1899-12-30T03:30:00"/>
        <d v="1899-12-30T02:21:00"/>
        <d v="1899-12-30T02:06:00"/>
        <d v="1899-12-30T01:03:00"/>
        <d v="1899-12-30T00:33:00"/>
        <d v="1899-12-30T00:50:00"/>
        <d v="1899-12-30T02:16:00"/>
        <d v="1899-12-30T00:43:00"/>
        <d v="1899-12-30T00:37:00"/>
        <d v="1899-12-30T02:14:00"/>
        <d v="1899-12-30T02:02:00"/>
        <d v="1899-12-30T02:04:00"/>
        <d v="1899-12-30T00:32:00"/>
        <d v="1899-12-30T00:24:00"/>
        <d v="1899-12-30T00:20:00"/>
        <d v="1899-12-30T01:10:00"/>
        <d v="1899-12-30T01:57:00"/>
        <d v="1899-12-30T02:23:00"/>
        <d v="1899-12-30T00:55:00"/>
        <d v="1899-12-30T02:07:00"/>
        <d v="1899-12-30T01:18:00"/>
        <d v="1899-12-30T00:25:00"/>
        <d v="1899-12-30T04:02:00"/>
        <d v="1899-12-30T00:35:00"/>
        <d v="1899-12-30T01:21:00"/>
        <d v="1899-12-30T01:22:00"/>
        <d v="1899-12-30T09:48:00"/>
        <d v="1899-12-30T00:38:00"/>
        <d v="1899-12-30T01:37:00"/>
        <d v="1899-12-30T00:26:00"/>
        <d v="1899-12-30T01:08:00"/>
        <d v="1899-12-30T00:59:00"/>
        <d v="1899-12-30T00:22:00"/>
        <d v="1899-12-30T00:40:00"/>
        <d v="1899-12-30T01:50:00"/>
        <d v="1899-12-30T00:48:00"/>
        <d v="1899-12-30T00:21:00"/>
        <d v="1899-12-30T01:16:00"/>
        <d v="1899-12-30T01:07:00"/>
        <d v="1899-12-30T00:46:00"/>
        <d v="1899-12-31T08:00:00"/>
        <d v="1899-12-30T01:27:00"/>
        <d v="1899-12-30T00:49:00"/>
        <d v="1899-12-30T01:41:00"/>
        <d v="1899-12-30T00:52:00"/>
        <d v="1899-12-30T03:19:00"/>
        <d v="1899-12-30T00:41:00"/>
        <d v="1899-12-30T02:59:00"/>
        <d v="1899-12-30T00:16:00"/>
        <d v="1899-12-30T00:34:00"/>
        <d v="1899-12-30T01:47:00"/>
        <d v="1899-12-30T00:27:00"/>
        <d v="1899-12-30T00:39:00"/>
        <d v="1899-12-30T00:51:00"/>
        <d v="1899-12-30T01:46:00"/>
        <d v="1899-12-30T00:42:00"/>
        <d v="1899-12-30T04:34:00"/>
        <d v="1899-12-30T00:31:00"/>
        <d v="1899-12-30T05:34:00"/>
      </sharedItems>
      <fieldGroup par="12" base="5">
        <rangePr groupBy="seconds" startDate="1899-12-30T00:16:00" endDate="1900-01-05T00:00:00"/>
        <groupItems count="62">
          <s v="&lt;1900/01/00"/>
          <s v=":00"/>
          <s v=":01"/>
          <s v=":02"/>
          <s v=":03"/>
          <s v=":04"/>
          <s v=":05"/>
          <s v=":06"/>
          <s v=":07"/>
          <s v=":08"/>
          <s v=":09"/>
          <s v=":10"/>
          <s v=":11"/>
          <s v=":12"/>
          <s v=":13"/>
          <s v=":14"/>
          <s v=":15"/>
          <s v=":16"/>
          <s v=":17"/>
          <s v=":18"/>
          <s v=":19"/>
          <s v=":20"/>
          <s v=":21"/>
          <s v=":22"/>
          <s v=":23"/>
          <s v=":24"/>
          <s v=":25"/>
          <s v=":26"/>
          <s v=":27"/>
          <s v=":28"/>
          <s v=":29"/>
          <s v=":30"/>
          <s v=":31"/>
          <s v=":32"/>
          <s v=":33"/>
          <s v=":34"/>
          <s v=":35"/>
          <s v=":36"/>
          <s v=":37"/>
          <s v=":38"/>
          <s v=":39"/>
          <s v=":40"/>
          <s v=":41"/>
          <s v=":42"/>
          <s v=":43"/>
          <s v=":44"/>
          <s v=":45"/>
          <s v=":46"/>
          <s v=":47"/>
          <s v=":48"/>
          <s v=":49"/>
          <s v=":50"/>
          <s v=":51"/>
          <s v=":52"/>
          <s v=":53"/>
          <s v=":54"/>
          <s v=":55"/>
          <s v=":56"/>
          <s v=":57"/>
          <s v=":58"/>
          <s v=":59"/>
          <s v="&gt;1900/01/06"/>
        </groupItems>
      </fieldGroup>
    </cacheField>
    <cacheField name="Experience" numFmtId="165">
      <sharedItems containsSemiMixedTypes="0" containsString="0" containsNumber="1" minValue="1.1574074074074074" maxValue="1500"/>
    </cacheField>
    <cacheField name="URL" numFmtId="0">
      <sharedItems containsBlank="1"/>
    </cacheField>
    <cacheField name="Tag Count" numFmtId="0">
      <sharedItems containsSemiMixedTypes="0" containsString="0" containsNumber="1" containsInteger="1" minValue="0" maxValue="18"/>
    </cacheField>
    <cacheField name="Tags" numFmtId="0">
      <sharedItems longText="1"/>
    </cacheField>
    <cacheField name="Minutes" numFmtId="0" databaseField="0">
      <fieldGroup base="5">
        <rangePr groupBy="minutes" startDate="1899-12-30T00:16:00" endDate="1900-01-05T00:00:00"/>
        <groupItems count="62">
          <s v="&lt;1900/01/00"/>
          <s v=":00"/>
          <s v=":01"/>
          <s v=":02"/>
          <s v=":03"/>
          <s v=":04"/>
          <s v=":05"/>
          <s v=":06"/>
          <s v=":07"/>
          <s v=":08"/>
          <s v=":09"/>
          <s v=":10"/>
          <s v=":11"/>
          <s v=":12"/>
          <s v=":13"/>
          <s v=":14"/>
          <s v=":15"/>
          <s v=":16"/>
          <s v=":17"/>
          <s v=":18"/>
          <s v=":19"/>
          <s v=":20"/>
          <s v=":21"/>
          <s v=":22"/>
          <s v=":23"/>
          <s v=":24"/>
          <s v=":25"/>
          <s v=":26"/>
          <s v=":27"/>
          <s v=":28"/>
          <s v=":29"/>
          <s v=":30"/>
          <s v=":31"/>
          <s v=":32"/>
          <s v=":33"/>
          <s v=":34"/>
          <s v=":35"/>
          <s v=":36"/>
          <s v=":37"/>
          <s v=":38"/>
          <s v=":39"/>
          <s v=":40"/>
          <s v=":41"/>
          <s v=":42"/>
          <s v=":43"/>
          <s v=":44"/>
          <s v=":45"/>
          <s v=":46"/>
          <s v=":47"/>
          <s v=":48"/>
          <s v=":49"/>
          <s v=":50"/>
          <s v=":51"/>
          <s v=":52"/>
          <s v=":53"/>
          <s v=":54"/>
          <s v=":55"/>
          <s v=":56"/>
          <s v=":57"/>
          <s v=":58"/>
          <s v=":59"/>
          <s v="&gt;1900/01/06"/>
        </groupItems>
      </fieldGroup>
    </cacheField>
    <cacheField name="Hours" numFmtId="0" databaseField="0">
      <fieldGroup base="5">
        <rangePr groupBy="hours" startDate="1899-12-30T00:16:00" endDate="1900-01-05T00:00:00"/>
        <groupItems count="26">
          <s v="&lt;1900/01/00"/>
          <s v="00"/>
          <s v="01"/>
          <s v="02"/>
          <s v="03"/>
          <s v="04"/>
          <s v="05"/>
          <s v="06"/>
          <s v="07"/>
          <s v="08"/>
          <s v="09"/>
          <s v="10"/>
          <s v="11"/>
          <s v="12"/>
          <s v="13"/>
          <s v="14"/>
          <s v="15"/>
          <s v="16"/>
          <s v="17"/>
          <s v="18"/>
          <s v="19"/>
          <s v="20"/>
          <s v="21"/>
          <s v="22"/>
          <s v="23"/>
          <s v="&gt;1900/01/06"/>
        </groupItems>
      </fieldGroup>
    </cacheField>
    <cacheField name="Days" numFmtId="0" databaseField="0">
      <fieldGroup base="5">
        <rangePr groupBy="days" startDate="1899-12-30T00:16:00" endDate="1900-01-05T00:00:00"/>
        <groupItems count="368">
          <s v="&lt;1900/01/00"/>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1900/01/06"/>
        </groupItems>
      </fieldGroup>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408.803715972223" createdVersion="8" refreshedVersion="8" minRefreshableVersion="3" recordCount="252" xr:uid="{D06D4D0C-B516-4414-A799-F956DCDB9C2D}">
  <cacheSource type="worksheet">
    <worksheetSource name="Tags"/>
  </cacheSource>
  <cacheFields count="7">
    <cacheField name="TagID" numFmtId="0">
      <sharedItems containsSemiMixedTypes="0" containsString="0" containsNumber="1" containsInteger="1" minValue="1" maxValue="252"/>
    </cacheField>
    <cacheField name="Tag Title" numFmtId="0">
      <sharedItems containsNonDate="0" count="252">
        <s v="Design"/>
        <s v="Facebook"/>
        <s v="Continuous Integration"/>
        <s v="Continuous Deployment"/>
        <s v="AngularJS"/>
        <s v="Node.js"/>
        <s v="Express.js"/>
        <s v="ASP.NET"/>
        <s v="ASP.NET Web API"/>
        <s v=".NET"/>
        <s v="Auth0"/>
        <s v="Authentication"/>
        <s v="Office UI Fabric"/>
        <s v="Angular"/>
        <s v="ASP.NET Core"/>
        <s v="ng-material"/>
        <s v="Google Material Design"/>
        <s v="MySQL"/>
        <s v="TypeScript"/>
        <s v="Time Management"/>
        <s v="SystemJS"/>
        <s v="jspm"/>
        <s v="HTML5 Web Components"/>
        <s v="F#"/>
        <s v="ASP.NET MVC"/>
        <s v="Entity Framework"/>
        <s v="Behavior Analysis"/>
        <s v="CSS"/>
        <s v="HTML"/>
        <s v="Responsive Web Design"/>
        <s v="Axure RP"/>
        <s v="Professionalism"/>
        <s v="Business Writing"/>
        <s v="HTML5 Canvas"/>
        <s v="Visual Studio Code"/>
        <s v="JavaScript"/>
        <s v="UX Design"/>
        <s v="HTML5"/>
        <s v="Freelancing"/>
        <s v="Computer Networking"/>
        <s v="C#"/>
        <s v="Unity"/>
        <s v="Career Development"/>
        <s v="Typography"/>
        <s v="Motion Graphics"/>
        <s v="RESTful APIs"/>
        <s v="XML"/>
        <s v="LINQ"/>
        <s v="Windows Presentation Foundation (WPF)"/>
        <s v="XAML"/>
        <s v="Windows Server"/>
        <s v="Windows Phone"/>
        <s v="Microsoft Design Language"/>
        <s v="Windows Store Apps"/>
        <s v="WCF"/>
        <s v="Visual Studio"/>
        <s v="Git"/>
        <s v="Test-Driven Development"/>
        <s v="NUnit"/>
        <s v="Acceptance Testing"/>
        <s v="Behavior-Driven Development"/>
        <s v="Object-Oriented Design"/>
        <s v="SOLID Principles"/>
        <s v="Scrum"/>
        <s v="Kanban"/>
        <s v="UML"/>
        <s v="Software Design Patterns"/>
        <s v="Code Contracts"/>
        <s v="Automated Testing"/>
        <s v="Unit Testing"/>
        <s v="Integration Testing"/>
        <s v="UI Testing"/>
        <s v="Application Lifecycle Management"/>
        <s v="Release Management"/>
        <s v="Protocol-Oriented Programming"/>
        <s v="Social Media"/>
        <s v="Silverlight"/>
        <s v="Expression Blend"/>
        <s v="Cryptography"/>
        <s v="Ruby"/>
        <s v="Microsoft Word"/>
        <s v="jQuery"/>
        <s v="Breeze"/>
        <s v="Durandal"/>
        <s v="React.js"/>
        <s v="Knockout"/>
        <s v="Bootstrap"/>
        <s v="Backbone.js"/>
        <s v="Java"/>
        <s v="Xcode"/>
        <s v="iOS"/>
        <s v="Objective-C"/>
        <s v="Google Analytics"/>
        <s v="Debugging"/>
        <s v="Digital Audio"/>
        <s v="Relational Database Design"/>
        <s v="C++"/>
        <s v="C"/>
        <s v="Asynchronous Programming"/>
        <s v="Parallel Programming"/>
        <s v="Object-Oriented Programming"/>
        <s v="Functional Programming"/>
        <s v="WebMatrix"/>
        <s v="N-Tier Architecture"/>
        <s v="Aspect-Oriented Programming"/>
        <s v="PostSharp"/>
        <s v="Android"/>
        <s v="Visual Basic"/>
        <s v="Algorithms"/>
        <s v="Data Structures"/>
        <s v="UI Architecture"/>
        <s v="Polymer.js"/>
        <s v="Database Administration"/>
        <s v="Azure"/>
        <s v="ASP.NET Identity"/>
        <s v="ASP.NET SignalR"/>
        <s v="Business Management"/>
        <s v="Algebra"/>
        <s v="Statistics"/>
        <s v="Game Development"/>
        <s v="Python"/>
        <s v="Project Management"/>
        <s v="MongoDB"/>
        <s v="GridFS"/>
        <s v="Strategic Management"/>
        <s v="Lean Principles"/>
        <s v="Xamarin"/>
        <s v="Xamarin.Android"/>
        <s v="HTML5 Web Audio API"/>
        <s v="Management Information Systems"/>
        <s v="SVG"/>
        <s v="Software Architecture"/>
        <s v="Xamarin.Forms"/>
        <s v="Computer Hardware"/>
        <s v="Financial Accounting"/>
        <s v="Systems Analysis"/>
        <s v="Object-Oriented Analysis"/>
        <s v="Pascal"/>
        <s v="Human-Computer Interaction"/>
        <s v="Entrepreneurship"/>
        <s v="Universal Windows Platform (UWP)"/>
        <s v="SQLite"/>
        <s v="Entity Framework Core"/>
        <s v="Windows Runtime Components"/>
        <s v="Qt"/>
        <s v="UI Design"/>
        <s v="Art History"/>
        <s v="Communication"/>
        <s v="Microsoft Excel"/>
        <s v="Microsoft Outlook"/>
        <s v="Localization"/>
        <s v="Software Documentation"/>
        <s v="macOS"/>
        <s v="Microservices"/>
        <s v="Microsoft SQL Server"/>
        <s v="SQL"/>
        <s v="Swift"/>
        <s v="Microsoft Teams"/>
        <s v="LinkedIn Learning"/>
        <s v="Excercise &amp; Fitness"/>
        <s v="Mindfulness"/>
        <s v="Azure DevOps"/>
        <s v="DevOps"/>
        <s v="Microsoft Power Platform"/>
        <s v="Microsoft Power Apps"/>
        <s v="Microsoft AI Builder"/>
        <s v="Xamarin.iOS"/>
        <s v="Cloud Computing"/>
        <s v="SwiftUI"/>
        <s v="OpenWeather"/>
        <s v="T-SQL"/>
        <s v="Blazor"/>
        <s v="Progressive Web Apps"/>
        <s v="Azure Kubernetes Service (AKS)"/>
        <s v="Virtual Machine Administration"/>
        <s v="Azure Resource Manager (ARM)"/>
        <s v="Azure App Service"/>
        <s v="Azure Logic Apps"/>
        <s v="Kubernetes"/>
        <s v="Azure Cosmos DB"/>
        <s v="Azure Cognitive Search"/>
        <s v="Azure Blob Storage"/>
        <s v="Azure Storage"/>
        <s v="Azure Database for MySQL"/>
        <s v="Application Insights"/>
        <s v="Azure Key Vault"/>
        <s v="Access Control"/>
        <s v="Provisioning"/>
        <s v="System Administration"/>
        <s v="Azure SQL Database"/>
        <s v="Leadership"/>
        <s v="Data Governance"/>
        <s v="Azure Virtual Machines"/>
        <s v="Costing"/>
        <s v="Azure Cognitive Services"/>
        <s v="Azure CLI"/>
        <s v="Azure Machine Learning"/>
        <s v="Azure Synapse"/>
        <s v="Azure Bot Service"/>
        <s v="Azure CDN"/>
        <s v="Azure Monitor"/>
        <s v="Windows Virtual Desktop"/>
        <s v="Azure IoT Central"/>
        <s v="Data Analysis"/>
        <s v="Presenting"/>
        <s v="NumPy"/>
        <s v="Svelte"/>
        <s v="Raspberry Pi"/>
        <s v="OSMC"/>
        <s v="YAML"/>
        <s v="SonarCloud"/>
        <s v="Docker"/>
        <s v="Machine Learning"/>
        <s v="Data Science"/>
        <s v="Power BI"/>
        <s v="Google Sheets"/>
        <s v="Dependency Management"/>
        <s v="Terraform"/>
        <s v="Matplotlib"/>
        <s v="Pandas"/>
        <s v="R"/>
        <s v="Helm"/>
        <s v="Azure IoT"/>
        <s v="Razor"/>
        <s v="PostgreSQL"/>
        <s v="Data Visualization"/>
        <s v="Lazarus"/>
        <s v="Delphi"/>
        <s v="Data Literacy"/>
        <s v="Interviewing"/>
        <s v="Mathematica"/>
        <s v="GitHub"/>
        <s v="Growth Mindset"/>
        <s v="Emotional Intelligence"/>
        <s v="Code::Blocks"/>
        <s v="Artificial Intelligence"/>
        <s v="Linear Algebra"/>
        <s v="VR Developer"/>
        <s v="Distributed Systems"/>
        <s v="Application Security"/>
        <s v="Dapr"/>
        <s v="GitOps"/>
        <s v="MAUI"/>
        <s v="Computer Vision"/>
        <s v="ChatGPT"/>
        <s v="Generative AI"/>
        <s v="Rust"/>
        <s v="Natural Language Processing (NLP)"/>
        <s v="GitHub Copilot"/>
        <s v="Ethics"/>
        <s v="Azure AI Services"/>
        <s v="Deep Learning"/>
      </sharedItems>
    </cacheField>
    <cacheField name="Type" numFmtId="0">
      <sharedItems containsNonDate="0" count="6">
        <s v="Skill"/>
        <s v="API"/>
        <s v="Framework"/>
        <s v="Platform"/>
        <s v="Tool"/>
        <s v="Language"/>
      </sharedItems>
    </cacheField>
    <cacheField name="Role" numFmtId="0">
      <sharedItems containsNonDate="0" count="22">
        <s v="Digital Artist"/>
        <s v="Data Engineer"/>
        <s v="DevOps Engineer"/>
        <s v="Web Developer"/>
        <s v="Software Engineer"/>
        <s v="Security Engineer"/>
        <s v="UX Designer"/>
        <s v="General"/>
        <s v="Digital Marketer"/>
        <s v="Entrepreneur"/>
        <s v="System Administrator"/>
        <s v="Game Developer"/>
        <s v="Mobile Developer"/>
        <s v="Solutions Architect"/>
        <s v="Manager"/>
        <s v="Audio Engineer"/>
        <s v="Cloud Developer"/>
        <s v="Mathematician"/>
        <s v="Embedded Engineer"/>
        <s v="Financial Engineer"/>
        <s v="AI Engineer"/>
        <s v="Developer" u="1"/>
      </sharedItems>
    </cacheField>
    <cacheField name="Frequency" numFmtId="1">
      <sharedItems containsSemiMixedTypes="0" containsString="0" containsNumber="1" containsInteger="1" minValue="1" maxValue="46"/>
    </cacheField>
    <cacheField name="Weighted Experience" numFmtId="2">
      <sharedItems containsSemiMixedTypes="0" containsString="0" containsNumber="1" minValue="0.76388888888888884" maxValue="4686.5972222222226"/>
    </cacheField>
    <cacheField name="Average Weighted Experience" numFmtId="2">
      <sharedItems containsSemiMixedTypes="0" containsString="0" containsNumber="1" minValue="0.76388888888888884" maxValue="1500"/>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Gabriël Johannes Matthys Wolmarans" refreshedDate="45413.834594791668" createdVersion="5" refreshedVersion="8" minRefreshableVersion="3" recordCount="0" supportSubquery="1" supportAdvancedDrill="1" xr:uid="{266C4423-ABA4-4A1B-954F-C8428B12AF74}">
  <cacheSource type="external" connectionId="1"/>
  <cacheFields count="6">
    <cacheField name="[Resources].[Level].[Level]" caption="Level" numFmtId="0" hierarchy="9" level="1">
      <sharedItems containsSemiMixedTypes="0" containsNonDate="0" containsString="0" containsNumber="1" containsInteger="1" minValue="100" maxValue="300" count="3">
        <n v="100"/>
        <n v="200"/>
        <n v="300"/>
      </sharedItems>
      <extLst>
        <ext xmlns:x15="http://schemas.microsoft.com/office/spreadsheetml/2010/11/main" uri="{4F2E5C28-24EA-4eb8-9CBF-B6C8F9C3D259}">
          <x15:cachedUniqueNames>
            <x15:cachedUniqueName index="0" name="[Resources].[Level].&amp;[100]"/>
            <x15:cachedUniqueName index="1" name="[Resources].[Level].&amp;[200]"/>
            <x15:cachedUniqueName index="2" name="[Resources].[Level].&amp;[300]"/>
          </x15:cachedUniqueNames>
        </ext>
      </extLst>
    </cacheField>
    <cacheField name="[Resources].[Type].[Type]" caption="Type" numFmtId="0" hierarchy="8" level="1">
      <sharedItems count="1">
        <s v="Course"/>
      </sharedItems>
    </cacheField>
    <cacheField name="[Tags].[Tag Title].[Tag Title]" caption="Tag Title" numFmtId="0" hierarchy="23" level="1">
      <sharedItems count="3">
        <s v="Entrepreneurship"/>
        <s v="Freelancing"/>
        <s v="Lean Principles"/>
      </sharedItems>
    </cacheField>
    <cacheField name="[Tags].[Role].[Role]" caption="Role" numFmtId="0" hierarchy="25" level="1">
      <sharedItems count="8">
        <s v="Audio Engineer"/>
        <s v="Digital Artist"/>
        <s v="Digital Marketer"/>
        <s v="Embedded Engineer"/>
        <s v="Entrepreneur"/>
        <s v="Financial Engineer"/>
        <s v="General"/>
        <s v="Mathematician"/>
      </sharedItems>
    </cacheField>
    <cacheField name="[Measures].[Sum of Weighted Experience]" caption="Sum of Weighted Experience" numFmtId="0" hierarchy="34" level="32767"/>
    <cacheField name="[Tags].[Type].[Type]" caption="Type" numFmtId="0" hierarchy="24" level="1">
      <sharedItems count="6">
        <s v="Platform"/>
        <s v="Skill"/>
        <s v="Tool"/>
        <s v="Framework" u="1"/>
        <s v="Language" u="1"/>
        <s v="API" u="1"/>
      </sharedItems>
    </cacheField>
  </cacheFields>
  <cacheHierarchies count="37">
    <cacheHierarchy uniqueName="[Providers].[ProviderID]" caption="ProviderID" attribute="1" defaultMemberUniqueName="[Providers].[ProviderID].[All]" allUniqueName="[Providers].[ProviderID].[All]" dimensionUniqueName="[Providers]" displayFolder="" count="0" memberValueDatatype="130" unbalanced="0"/>
    <cacheHierarchy uniqueName="[Providers].[Title]" caption="Title" attribute="1" defaultMemberUniqueName="[Providers].[Title].[All]" allUniqueName="[Providers].[Title].[All]" dimensionUniqueName="[Providers]" displayFolder="" count="0" memberValueDatatype="130" unbalanced="0"/>
    <cacheHierarchy uniqueName="[Providers].[Total Duration]" caption="Total Duration" attribute="1" time="1" defaultMemberUniqueName="[Providers].[Total Duration].[All]" allUniqueName="[Providers].[Total Duration].[All]" dimensionUniqueName="[Providers]" displayFolder="" count="0" memberValueDatatype="7" unbalanced="0"/>
    <cacheHierarchy uniqueName="[Providers].[Average Duration]" caption="Average Duration" attribute="1" time="1" defaultMemberUniqueName="[Providers].[Average Duration].[All]" allUniqueName="[Providers].[Average Duration].[All]" dimensionUniqueName="[Providers]" displayFolder="" count="0" memberValueDatatype="7" unbalanced="0"/>
    <cacheHierarchy uniqueName="[Providers].[Count]" caption="Count" attribute="1" defaultMemberUniqueName="[Providers].[Count].[All]" allUniqueName="[Providers].[Count].[All]" dimensionUniqueName="[Providers]" displayFolder="" count="0" memberValueDatatype="20" unbalanced="0"/>
    <cacheHierarchy uniqueName="[Resources].[ResourceID]" caption="ResourceID" attribute="1" defaultMemberUniqueName="[Resources].[ResourceID].[All]" allUniqueName="[Resources].[ResourceID].[All]" dimensionUniqueName="[Resources]" displayFolder="" count="0" memberValueDatatype="20" unbalanced="0"/>
    <cacheHierarchy uniqueName="[Resources].[Resource Title]" caption="Resource Title" attribute="1" defaultMemberUniqueName="[Resources].[Resource Title].[All]" allUniqueName="[Resources].[Resource Title].[All]" dimensionUniqueName="[Resources]" displayFolder="" count="0" memberValueDatatype="130" unbalanced="0"/>
    <cacheHierarchy uniqueName="[Resources].[ProviderID]" caption="ProviderID" attribute="1" defaultMemberUniqueName="[Resources].[ProviderID].[All]" allUniqueName="[Resources].[ProviderID].[All]" dimensionUniqueName="[Resources]" displayFolder="" count="0" memberValueDatatype="130" unbalanced="0"/>
    <cacheHierarchy uniqueName="[Resources].[Type]" caption="Type" attribute="1" defaultMemberUniqueName="[Resources].[Type].[All]" allUniqueName="[Resources].[Type].[All]" dimensionUniqueName="[Resources]" displayFolder="" count="2" memberValueDatatype="130" unbalanced="0">
      <fieldsUsage count="2">
        <fieldUsage x="-1"/>
        <fieldUsage x="1"/>
      </fieldsUsage>
    </cacheHierarchy>
    <cacheHierarchy uniqueName="[Resources].[Level]" caption="Level" attribute="1" defaultMemberUniqueName="[Resources].[Level].[All]" allUniqueName="[Resources].[Level].[All]" dimensionUniqueName="[Resources]" displayFolder="" count="2" memberValueDatatype="20" unbalanced="0">
      <fieldsUsage count="2">
        <fieldUsage x="-1"/>
        <fieldUsage x="0"/>
      </fieldsUsage>
    </cacheHierarchy>
    <cacheHierarchy uniqueName="[Resources].[Duration]" caption="Duration" attribute="1" time="1" defaultMemberUniqueName="[Resources].[Duration].[All]" allUniqueName="[Resources].[Duration].[All]" dimensionUniqueName="[Resources]" displayFolder="" count="0" memberValueDatatype="7" unbalanced="0"/>
    <cacheHierarchy uniqueName="[Resources].[Experience]" caption="Experience" attribute="1" defaultMemberUniqueName="[Resources].[Experience].[All]" allUniqueName="[Resources].[Experience].[All]" dimensionUniqueName="[Resources]" displayFolder="" count="0" memberValueDatatype="5" unbalanced="0"/>
    <cacheHierarchy uniqueName="[Resources].[URL]" caption="URL" attribute="1" defaultMemberUniqueName="[Resources].[URL].[All]" allUniqueName="[Resources].[URL].[All]" dimensionUniqueName="[Resources]" displayFolder="" count="0" memberValueDatatype="130" unbalanced="0"/>
    <cacheHierarchy uniqueName="[Resources].[Tag Count]" caption="Tag Count" attribute="1" defaultMemberUniqueName="[Resources].[Tag Count].[All]" allUniqueName="[Resources].[Tag Count].[All]" dimensionUniqueName="[Resources]" displayFolder="" count="0" memberValueDatatype="20" unbalanced="0"/>
    <cacheHierarchy uniqueName="[Resources].[Tags]" caption="Tags" attribute="1" defaultMemberUniqueName="[Resources].[Tags].[All]" allUniqueName="[Resources].[Tags].[All]" dimensionUniqueName="[Resources]" displayFolder="" count="0" memberValueDatatype="130" unbalanced="0"/>
    <cacheHierarchy uniqueName="[ResourceTags].[ResourceID]" caption="ResourceID" attribute="1" defaultMemberUniqueName="[ResourceTags].[ResourceID].[All]" allUniqueName="[ResourceTags].[ResourceID].[All]" dimensionUniqueName="[ResourceTags]" displayFolder="" count="0" memberValueDatatype="20" unbalanced="0"/>
    <cacheHierarchy uniqueName="[ResourceTags].[Resource]" caption="Resource" attribute="1" defaultMemberUniqueName="[ResourceTags].[Resource].[All]" allUniqueName="[ResourceTags].[Resource].[All]" dimensionUniqueName="[ResourceTags]" displayFolder="" count="0" memberValueDatatype="130" unbalanced="0"/>
    <cacheHierarchy uniqueName="[ResourceTags].[TagID]" caption="TagID" attribute="1" defaultMemberUniqueName="[ResourceTags].[TagID].[All]" allUniqueName="[ResourceTags].[TagID].[All]" dimensionUniqueName="[ResourceTags]" displayFolder="" count="0" memberValueDatatype="20" unbalanced="0"/>
    <cacheHierarchy uniqueName="[ResourceTags].[Tag]" caption="Tag" attribute="1" defaultMemberUniqueName="[ResourceTags].[Tag].[All]" allUniqueName="[ResourceTags].[Tag].[All]" dimensionUniqueName="[ResourceTags]" displayFolder="" count="0" memberValueDatatype="130" unbalanced="0"/>
    <cacheHierarchy uniqueName="[ResourceTags].[Type]" caption="Type" attribute="1" defaultMemberUniqueName="[ResourceTags].[Type].[All]" allUniqueName="[ResourceTags].[Type].[All]" dimensionUniqueName="[ResourceTags]" displayFolder="" count="0" memberValueDatatype="130" unbalanced="0"/>
    <cacheHierarchy uniqueName="[ResourceTags].[Weight]" caption="Weight" attribute="1" defaultMemberUniqueName="[ResourceTags].[Weight].[All]" allUniqueName="[ResourceTags].[Weight].[All]" dimensionUniqueName="[ResourceTags]" displayFolder="" count="0" memberValueDatatype="5" unbalanced="0"/>
    <cacheHierarchy uniqueName="[ResourceTags].[Experience]" caption="Experience" attribute="1" defaultMemberUniqueName="[ResourceTags].[Experience].[All]" allUniqueName="[ResourceTags].[Experience].[All]" dimensionUniqueName="[ResourceTags]" displayFolder="" count="0" memberValueDatatype="5" unbalanced="0"/>
    <cacheHierarchy uniqueName="[Tags].[TagID]" caption="TagID" attribute="1" defaultMemberUniqueName="[Tags].[TagID].[All]" allUniqueName="[Tags].[TagID].[All]" dimensionUniqueName="[Tags]" displayFolder="" count="0" memberValueDatatype="20" unbalanced="0"/>
    <cacheHierarchy uniqueName="[Tags].[Tag Title]" caption="Tag Title" attribute="1" defaultMemberUniqueName="[Tags].[Tag Title].[All]" allUniqueName="[Tags].[Tag Title].[All]" dimensionUniqueName="[Tags]" displayFolder="" count="2" memberValueDatatype="130" unbalanced="0">
      <fieldsUsage count="2">
        <fieldUsage x="-1"/>
        <fieldUsage x="2"/>
      </fieldsUsage>
    </cacheHierarchy>
    <cacheHierarchy uniqueName="[Tags].[Type]" caption="Type" attribute="1" defaultMemberUniqueName="[Tags].[Type].[All]" allUniqueName="[Tags].[Type].[All]" dimensionUniqueName="[Tags]" displayFolder="" count="2" memberValueDatatype="130" unbalanced="0">
      <fieldsUsage count="2">
        <fieldUsage x="-1"/>
        <fieldUsage x="5"/>
      </fieldsUsage>
    </cacheHierarchy>
    <cacheHierarchy uniqueName="[Tags].[Role]" caption="Role" attribute="1" defaultMemberUniqueName="[Tags].[Role].[All]" allUniqueName="[Tags].[Role].[All]" dimensionUniqueName="[Tags]" displayFolder="" count="2" memberValueDatatype="130" unbalanced="0">
      <fieldsUsage count="2">
        <fieldUsage x="-1"/>
        <fieldUsage x="3"/>
      </fieldsUsage>
    </cacheHierarchy>
    <cacheHierarchy uniqueName="[Tags].[Frequency]" caption="Frequency" attribute="1" defaultMemberUniqueName="[Tags].[Frequency].[All]" allUniqueName="[Tags].[Frequency].[All]" dimensionUniqueName="[Tags]" displayFolder="" count="0" memberValueDatatype="20" unbalanced="0"/>
    <cacheHierarchy uniqueName="[Tags].[Weighted Experience]" caption="Weighted Experience" attribute="1" defaultMemberUniqueName="[Tags].[Weighted Experience].[All]" allUniqueName="[Tags].[Weighted Experience].[All]" dimensionUniqueName="[Tags]" displayFolder="" count="0" memberValueDatatype="5" unbalanced="0"/>
    <cacheHierarchy uniqueName="[Tags].[Average Weighted Experience]" caption="Average Weighted Experience" attribute="1" defaultMemberUniqueName="[Tags].[Average Weighted Experience].[All]" allUniqueName="[Tags].[Average Weighted Experience].[All]" dimensionUniqueName="[Tags]" displayFolder="" count="0" memberValueDatatype="5" unbalanced="0"/>
    <cacheHierarchy uniqueName="[Measures].[__XL_Count Tags]" caption="__XL_Count Tags" measure="1" displayFolder="" measureGroup="Tags" count="0" hidden="1"/>
    <cacheHierarchy uniqueName="[Measures].[__XL_Count ResourceTags]" caption="__XL_Count ResourceTags" measure="1" displayFolder="" measureGroup="ResourceTags" count="0" hidden="1"/>
    <cacheHierarchy uniqueName="[Measures].[__XL_Count Resources]" caption="__XL_Count Resources" measure="1" displayFolder="" measureGroup="Resources" count="0" hidden="1"/>
    <cacheHierarchy uniqueName="[Measures].[__XL_Count Providers]" caption="__XL_Count Providers" measure="1" displayFolder="" measureGroup="Providers" count="0" hidden="1"/>
    <cacheHierarchy uniqueName="[Measures].[__No measures defined]" caption="__No measures defined" measure="1" displayFolder="" count="0" hidden="1"/>
    <cacheHierarchy uniqueName="[Measures].[Sum of Weighted Experience]" caption="Sum of Weighted Experience" measure="1" displayFolder="" measureGroup="Tags" count="0" oneField="1" hidden="1">
      <fieldsUsage count="1">
        <fieldUsage x="4"/>
      </fieldsUsage>
      <extLst>
        <ext xmlns:x15="http://schemas.microsoft.com/office/spreadsheetml/2010/11/main" uri="{B97F6D7D-B522-45F9-BDA1-12C45D357490}">
          <x15:cacheHierarchy aggregatedColumn="27"/>
        </ext>
      </extLst>
    </cacheHierarchy>
    <cacheHierarchy uniqueName="[Measures].[Count of Tag Title]" caption="Count of Tag Title" measure="1" displayFolder="" measureGroup="Tags" count="0" hidden="1">
      <extLst>
        <ext xmlns:x15="http://schemas.microsoft.com/office/spreadsheetml/2010/11/main" uri="{B97F6D7D-B522-45F9-BDA1-12C45D357490}">
          <x15:cacheHierarchy aggregatedColumn="23"/>
        </ext>
      </extLst>
    </cacheHierarchy>
    <cacheHierarchy uniqueName="[Measures].[Sum of Level]" caption="Sum of Level" measure="1" displayFolder="" measureGroup="Resources" count="0" hidden="1">
      <extLst>
        <ext xmlns:x15="http://schemas.microsoft.com/office/spreadsheetml/2010/11/main" uri="{B97F6D7D-B522-45F9-BDA1-12C45D357490}">
          <x15:cacheHierarchy aggregatedColumn="9"/>
        </ext>
      </extLst>
    </cacheHierarchy>
  </cacheHierarchies>
  <kpis count="0"/>
  <dimensions count="5">
    <dimension measure="1" name="Measures" uniqueName="[Measures]" caption="Measures"/>
    <dimension name="Providers" uniqueName="[Providers]" caption="Providers"/>
    <dimension name="Resources" uniqueName="[Resources]" caption="Resources"/>
    <dimension name="ResourceTags" uniqueName="[ResourceTags]" caption="ResourceTags"/>
    <dimension name="Tags" uniqueName="[Tags]" caption="Tags"/>
  </dimensions>
  <measureGroups count="4">
    <measureGroup name="Providers" caption="Providers"/>
    <measureGroup name="Resources" caption="Resources"/>
    <measureGroup name="ResourceTags" caption="ResourceTags"/>
    <measureGroup name="Tags" caption="Tags"/>
  </measureGroups>
  <maps count="8">
    <map measureGroup="0" dimension="1"/>
    <map measureGroup="1" dimension="1"/>
    <map measureGroup="1" dimension="2"/>
    <map measureGroup="2" dimension="1"/>
    <map measureGroup="2" dimension="2"/>
    <map measureGroup="2" dimension="3"/>
    <map measureGroup="2" dimension="4"/>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Gabriël Johannes Matthys Wolmarans" refreshedDate="45413.83476203704" createdVersion="5" refreshedVersion="8" minRefreshableVersion="3" recordCount="0" supportSubquery="1" supportAdvancedDrill="1" xr:uid="{00000000-000A-0000-FFFF-FFFF81000000}">
  <cacheSource type="external" connectionId="1"/>
  <cacheFields count="6">
    <cacheField name="[Resources].[Level].[Level]" caption="Level" numFmtId="0" hierarchy="9" level="1">
      <sharedItems containsSemiMixedTypes="0" containsNonDate="0" containsString="0" containsNumber="1" containsInteger="1" minValue="100" maxValue="300" count="3">
        <n v="100"/>
        <n v="200"/>
        <n v="300"/>
      </sharedItems>
      <extLst>
        <ext xmlns:x15="http://schemas.microsoft.com/office/spreadsheetml/2010/11/main" uri="{4F2E5C28-24EA-4eb8-9CBF-B6C8F9C3D259}">
          <x15:cachedUniqueNames>
            <x15:cachedUniqueName index="0" name="[Resources].[Level].&amp;[100]"/>
            <x15:cachedUniqueName index="1" name="[Resources].[Level].&amp;[200]"/>
            <x15:cachedUniqueName index="2" name="[Resources].[Level].&amp;[300]"/>
          </x15:cachedUniqueNames>
        </ext>
      </extLst>
    </cacheField>
    <cacheField name="[Resources].[Type].[Type]" caption="Type" numFmtId="0" hierarchy="8" level="1">
      <sharedItems count="1">
        <s v="Course"/>
      </sharedItems>
    </cacheField>
    <cacheField name="[Tags].[Tag Title].[Tag Title]" caption="Tag Title" numFmtId="0" hierarchy="23" level="1">
      <sharedItems count="23">
        <s v="Application Insights"/>
        <s v="Azure"/>
        <s v="Azure App Service"/>
        <s v="Azure Blob Storage"/>
        <s v="Azure CDN"/>
        <s v="Azure CLI"/>
        <s v="Azure Cognitive Search"/>
        <s v="Azure Cognitive Services"/>
        <s v="Azure IoT"/>
        <s v="Azure IoT Central"/>
        <s v="Azure Key Vault"/>
        <s v="Azure Kubernetes Service (AKS)"/>
        <s v="Azure Logic Apps"/>
        <s v="Azure Monitor"/>
        <s v="Azure Resource Manager (ARM)"/>
        <s v="Azure Storage"/>
        <s v="Azure Virtual Machines"/>
        <s v="Cloud Computing"/>
        <s v="Dapr"/>
        <s v="GitOps"/>
        <s v="Helm"/>
        <s v="Kubernetes"/>
        <s v="Windows Virtual Desktop"/>
      </sharedItems>
    </cacheField>
    <cacheField name="[Tags].[Role].[Role]" caption="Role" numFmtId="0" hierarchy="25" level="1">
      <sharedItems count="13">
        <s v="AI Engineer"/>
        <s v="Cloud Developer"/>
        <s v="Data Engineer"/>
        <s v="DevOps Engineer"/>
        <s v="Game Developer"/>
        <s v="Manager"/>
        <s v="Mobile Developer"/>
        <s v="Security Engineer"/>
        <s v="Software Engineer"/>
        <s v="Solutions Architect"/>
        <s v="System Administrator"/>
        <s v="UX Designer"/>
        <s v="Web Developer"/>
      </sharedItems>
    </cacheField>
    <cacheField name="[Measures].[Sum of Weighted Experience]" caption="Sum of Weighted Experience" numFmtId="0" hierarchy="34" level="32767"/>
    <cacheField name="[Tags].[Type].[Type]" caption="Type" numFmtId="0" hierarchy="24" level="1">
      <sharedItems count="6">
        <s v="Framework"/>
        <s v="Language"/>
        <s v="Platform"/>
        <s v="Skill"/>
        <s v="Tool"/>
        <s v="API" u="1"/>
      </sharedItems>
    </cacheField>
  </cacheFields>
  <cacheHierarchies count="37">
    <cacheHierarchy uniqueName="[Providers].[ProviderID]" caption="ProviderID" attribute="1" defaultMemberUniqueName="[Providers].[ProviderID].[All]" allUniqueName="[Providers].[ProviderID].[All]" dimensionUniqueName="[Providers]" displayFolder="" count="0" memberValueDatatype="130" unbalanced="0"/>
    <cacheHierarchy uniqueName="[Providers].[Title]" caption="Title" attribute="1" defaultMemberUniqueName="[Providers].[Title].[All]" allUniqueName="[Providers].[Title].[All]" dimensionUniqueName="[Providers]" displayFolder="" count="0" memberValueDatatype="130" unbalanced="0"/>
    <cacheHierarchy uniqueName="[Providers].[Total Duration]" caption="Total Duration" attribute="1" time="1" defaultMemberUniqueName="[Providers].[Total Duration].[All]" allUniqueName="[Providers].[Total Duration].[All]" dimensionUniqueName="[Providers]" displayFolder="" count="0" memberValueDatatype="7" unbalanced="0"/>
    <cacheHierarchy uniqueName="[Providers].[Average Duration]" caption="Average Duration" attribute="1" time="1" defaultMemberUniqueName="[Providers].[Average Duration].[All]" allUniqueName="[Providers].[Average Duration].[All]" dimensionUniqueName="[Providers]" displayFolder="" count="0" memberValueDatatype="7" unbalanced="0"/>
    <cacheHierarchy uniqueName="[Providers].[Count]" caption="Count" attribute="1" defaultMemberUniqueName="[Providers].[Count].[All]" allUniqueName="[Providers].[Count].[All]" dimensionUniqueName="[Providers]" displayFolder="" count="0" memberValueDatatype="20" unbalanced="0"/>
    <cacheHierarchy uniqueName="[Resources].[ResourceID]" caption="ResourceID" attribute="1" defaultMemberUniqueName="[Resources].[ResourceID].[All]" allUniqueName="[Resources].[ResourceID].[All]" dimensionUniqueName="[Resources]" displayFolder="" count="0" memberValueDatatype="20" unbalanced="0"/>
    <cacheHierarchy uniqueName="[Resources].[Resource Title]" caption="Resource Title" attribute="1" defaultMemberUniqueName="[Resources].[Resource Title].[All]" allUniqueName="[Resources].[Resource Title].[All]" dimensionUniqueName="[Resources]" displayFolder="" count="0" memberValueDatatype="130" unbalanced="0"/>
    <cacheHierarchy uniqueName="[Resources].[ProviderID]" caption="ProviderID" attribute="1" defaultMemberUniqueName="[Resources].[ProviderID].[All]" allUniqueName="[Resources].[ProviderID].[All]" dimensionUniqueName="[Resources]" displayFolder="" count="0" memberValueDatatype="130" unbalanced="0"/>
    <cacheHierarchy uniqueName="[Resources].[Type]" caption="Type" attribute="1" defaultMemberUniqueName="[Resources].[Type].[All]" allUniqueName="[Resources].[Type].[All]" dimensionUniqueName="[Resources]" displayFolder="" count="2" memberValueDatatype="130" unbalanced="0">
      <fieldsUsage count="2">
        <fieldUsage x="-1"/>
        <fieldUsage x="1"/>
      </fieldsUsage>
    </cacheHierarchy>
    <cacheHierarchy uniqueName="[Resources].[Level]" caption="Level" attribute="1" defaultMemberUniqueName="[Resources].[Level].[All]" allUniqueName="[Resources].[Level].[All]" dimensionUniqueName="[Resources]" displayFolder="" count="2" memberValueDatatype="20" unbalanced="0">
      <fieldsUsage count="2">
        <fieldUsage x="-1"/>
        <fieldUsage x="0"/>
      </fieldsUsage>
    </cacheHierarchy>
    <cacheHierarchy uniqueName="[Resources].[Duration]" caption="Duration" attribute="1" time="1" defaultMemberUniqueName="[Resources].[Duration].[All]" allUniqueName="[Resources].[Duration].[All]" dimensionUniqueName="[Resources]" displayFolder="" count="0" memberValueDatatype="7" unbalanced="0"/>
    <cacheHierarchy uniqueName="[Resources].[Experience]" caption="Experience" attribute="1" defaultMemberUniqueName="[Resources].[Experience].[All]" allUniqueName="[Resources].[Experience].[All]" dimensionUniqueName="[Resources]" displayFolder="" count="0" memberValueDatatype="5" unbalanced="0"/>
    <cacheHierarchy uniqueName="[Resources].[URL]" caption="URL" attribute="1" defaultMemberUniqueName="[Resources].[URL].[All]" allUniqueName="[Resources].[URL].[All]" dimensionUniqueName="[Resources]" displayFolder="" count="0" memberValueDatatype="130" unbalanced="0"/>
    <cacheHierarchy uniqueName="[Resources].[Tag Count]" caption="Tag Count" attribute="1" defaultMemberUniqueName="[Resources].[Tag Count].[All]" allUniqueName="[Resources].[Tag Count].[All]" dimensionUniqueName="[Resources]" displayFolder="" count="0" memberValueDatatype="20" unbalanced="0"/>
    <cacheHierarchy uniqueName="[Resources].[Tags]" caption="Tags" attribute="1" defaultMemberUniqueName="[Resources].[Tags].[All]" allUniqueName="[Resources].[Tags].[All]" dimensionUniqueName="[Resources]" displayFolder="" count="0" memberValueDatatype="130" unbalanced="0"/>
    <cacheHierarchy uniqueName="[ResourceTags].[ResourceID]" caption="ResourceID" attribute="1" defaultMemberUniqueName="[ResourceTags].[ResourceID].[All]" allUniqueName="[ResourceTags].[ResourceID].[All]" dimensionUniqueName="[ResourceTags]" displayFolder="" count="0" memberValueDatatype="20" unbalanced="0"/>
    <cacheHierarchy uniqueName="[ResourceTags].[Resource]" caption="Resource" attribute="1" defaultMemberUniqueName="[ResourceTags].[Resource].[All]" allUniqueName="[ResourceTags].[Resource].[All]" dimensionUniqueName="[ResourceTags]" displayFolder="" count="0" memberValueDatatype="130" unbalanced="0"/>
    <cacheHierarchy uniqueName="[ResourceTags].[TagID]" caption="TagID" attribute="1" defaultMemberUniqueName="[ResourceTags].[TagID].[All]" allUniqueName="[ResourceTags].[TagID].[All]" dimensionUniqueName="[ResourceTags]" displayFolder="" count="0" memberValueDatatype="20" unbalanced="0"/>
    <cacheHierarchy uniqueName="[ResourceTags].[Tag]" caption="Tag" attribute="1" defaultMemberUniqueName="[ResourceTags].[Tag].[All]" allUniqueName="[ResourceTags].[Tag].[All]" dimensionUniqueName="[ResourceTags]" displayFolder="" count="0" memberValueDatatype="130" unbalanced="0"/>
    <cacheHierarchy uniqueName="[ResourceTags].[Type]" caption="Type" attribute="1" defaultMemberUniqueName="[ResourceTags].[Type].[All]" allUniqueName="[ResourceTags].[Type].[All]" dimensionUniqueName="[ResourceTags]" displayFolder="" count="0" memberValueDatatype="130" unbalanced="0"/>
    <cacheHierarchy uniqueName="[ResourceTags].[Weight]" caption="Weight" attribute="1" defaultMemberUniqueName="[ResourceTags].[Weight].[All]" allUniqueName="[ResourceTags].[Weight].[All]" dimensionUniqueName="[ResourceTags]" displayFolder="" count="0" memberValueDatatype="5" unbalanced="0"/>
    <cacheHierarchy uniqueName="[ResourceTags].[Experience]" caption="Experience" attribute="1" defaultMemberUniqueName="[ResourceTags].[Experience].[All]" allUniqueName="[ResourceTags].[Experience].[All]" dimensionUniqueName="[ResourceTags]" displayFolder="" count="0" memberValueDatatype="5" unbalanced="0"/>
    <cacheHierarchy uniqueName="[Tags].[TagID]" caption="TagID" attribute="1" defaultMemberUniqueName="[Tags].[TagID].[All]" allUniqueName="[Tags].[TagID].[All]" dimensionUniqueName="[Tags]" displayFolder="" count="0" memberValueDatatype="20" unbalanced="0"/>
    <cacheHierarchy uniqueName="[Tags].[Tag Title]" caption="Tag Title" attribute="1" defaultMemberUniqueName="[Tags].[Tag Title].[All]" allUniqueName="[Tags].[Tag Title].[All]" dimensionUniqueName="[Tags]" displayFolder="" count="2" memberValueDatatype="130" unbalanced="0">
      <fieldsUsage count="2">
        <fieldUsage x="-1"/>
        <fieldUsage x="2"/>
      </fieldsUsage>
    </cacheHierarchy>
    <cacheHierarchy uniqueName="[Tags].[Type]" caption="Type" attribute="1" defaultMemberUniqueName="[Tags].[Type].[All]" allUniqueName="[Tags].[Type].[All]" dimensionUniqueName="[Tags]" displayFolder="" count="2" memberValueDatatype="130" unbalanced="0">
      <fieldsUsage count="2">
        <fieldUsage x="-1"/>
        <fieldUsage x="5"/>
      </fieldsUsage>
    </cacheHierarchy>
    <cacheHierarchy uniqueName="[Tags].[Role]" caption="Role" attribute="1" defaultMemberUniqueName="[Tags].[Role].[All]" allUniqueName="[Tags].[Role].[All]" dimensionUniqueName="[Tags]" displayFolder="" count="2" memberValueDatatype="130" unbalanced="0">
      <fieldsUsage count="2">
        <fieldUsage x="-1"/>
        <fieldUsage x="3"/>
      </fieldsUsage>
    </cacheHierarchy>
    <cacheHierarchy uniqueName="[Tags].[Frequency]" caption="Frequency" attribute="1" defaultMemberUniqueName="[Tags].[Frequency].[All]" allUniqueName="[Tags].[Frequency].[All]" dimensionUniqueName="[Tags]" displayFolder="" count="0" memberValueDatatype="20" unbalanced="0"/>
    <cacheHierarchy uniqueName="[Tags].[Weighted Experience]" caption="Weighted Experience" attribute="1" defaultMemberUniqueName="[Tags].[Weighted Experience].[All]" allUniqueName="[Tags].[Weighted Experience].[All]" dimensionUniqueName="[Tags]" displayFolder="" count="0" memberValueDatatype="5" unbalanced="0"/>
    <cacheHierarchy uniqueName="[Tags].[Average Weighted Experience]" caption="Average Weighted Experience" attribute="1" defaultMemberUniqueName="[Tags].[Average Weighted Experience].[All]" allUniqueName="[Tags].[Average Weighted Experience].[All]" dimensionUniqueName="[Tags]" displayFolder="" count="0" memberValueDatatype="5" unbalanced="0"/>
    <cacheHierarchy uniqueName="[Measures].[__XL_Count Tags]" caption="__XL_Count Tags" measure="1" displayFolder="" measureGroup="Tags" count="0" hidden="1"/>
    <cacheHierarchy uniqueName="[Measures].[__XL_Count ResourceTags]" caption="__XL_Count ResourceTags" measure="1" displayFolder="" measureGroup="ResourceTags" count="0" hidden="1"/>
    <cacheHierarchy uniqueName="[Measures].[__XL_Count Resources]" caption="__XL_Count Resources" measure="1" displayFolder="" measureGroup="Resources" count="0" hidden="1"/>
    <cacheHierarchy uniqueName="[Measures].[__XL_Count Providers]" caption="__XL_Count Providers" measure="1" displayFolder="" measureGroup="Providers" count="0" hidden="1"/>
    <cacheHierarchy uniqueName="[Measures].[__No measures defined]" caption="__No measures defined" measure="1" displayFolder="" count="0" hidden="1"/>
    <cacheHierarchy uniqueName="[Measures].[Sum of Weighted Experience]" caption="Sum of Weighted Experience" measure="1" displayFolder="" measureGroup="Tags" count="0" oneField="1" hidden="1">
      <fieldsUsage count="1">
        <fieldUsage x="4"/>
      </fieldsUsage>
      <extLst>
        <ext xmlns:x15="http://schemas.microsoft.com/office/spreadsheetml/2010/11/main" uri="{B97F6D7D-B522-45F9-BDA1-12C45D357490}">
          <x15:cacheHierarchy aggregatedColumn="27"/>
        </ext>
      </extLst>
    </cacheHierarchy>
    <cacheHierarchy uniqueName="[Measures].[Count of Tag Title]" caption="Count of Tag Title" measure="1" displayFolder="" measureGroup="Tags" count="0" hidden="1">
      <extLst>
        <ext xmlns:x15="http://schemas.microsoft.com/office/spreadsheetml/2010/11/main" uri="{B97F6D7D-B522-45F9-BDA1-12C45D357490}">
          <x15:cacheHierarchy aggregatedColumn="23"/>
        </ext>
      </extLst>
    </cacheHierarchy>
    <cacheHierarchy uniqueName="[Measures].[Sum of Level]" caption="Sum of Level" measure="1" displayFolder="" measureGroup="Resources" count="0" hidden="1">
      <extLst>
        <ext xmlns:x15="http://schemas.microsoft.com/office/spreadsheetml/2010/11/main" uri="{B97F6D7D-B522-45F9-BDA1-12C45D357490}">
          <x15:cacheHierarchy aggregatedColumn="9"/>
        </ext>
      </extLst>
    </cacheHierarchy>
  </cacheHierarchies>
  <kpis count="0"/>
  <dimensions count="5">
    <dimension measure="1" name="Measures" uniqueName="[Measures]" caption="Measures"/>
    <dimension name="Providers" uniqueName="[Providers]" caption="Providers"/>
    <dimension name="Resources" uniqueName="[Resources]" caption="Resources"/>
    <dimension name="ResourceTags" uniqueName="[ResourceTags]" caption="ResourceTags"/>
    <dimension name="Tags" uniqueName="[Tags]" caption="Tags"/>
  </dimensions>
  <measureGroups count="4">
    <measureGroup name="Providers" caption="Providers"/>
    <measureGroup name="Resources" caption="Resources"/>
    <measureGroup name="ResourceTags" caption="ResourceTags"/>
    <measureGroup name="Tags" caption="Tags"/>
  </measureGroups>
  <maps count="8">
    <map measureGroup="0" dimension="1"/>
    <map measureGroup="1" dimension="1"/>
    <map measureGroup="1" dimension="2"/>
    <map measureGroup="2" dimension="1"/>
    <map measureGroup="2" dimension="2"/>
    <map measureGroup="2" dimension="3"/>
    <map measureGroup="2" dimension="4"/>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4">
  <r>
    <s v="Create a mobile app with Xamarin.Forms"/>
    <s v="Jul 21, 2019"/>
    <x v="0"/>
    <s v="59 min"/>
    <d v="1899-12-30T00:59:00"/>
  </r>
  <r>
    <s v="Introduction to Xamarin.Android"/>
    <s v="Jul 26, 2019"/>
    <x v="1"/>
    <s v="59 min"/>
    <d v="1899-12-30T00:59:00"/>
  </r>
  <r>
    <s v="Introduction to Xamarin.iOS"/>
    <s v="Aug 8, 2019"/>
    <x v="2"/>
    <s v="59 min"/>
    <d v="1899-12-30T00:59:00"/>
  </r>
  <r>
    <s v="Create a UI in Xamarin.Forms apps by using XAML"/>
    <s v="Aug 20, 2019"/>
    <x v="3"/>
    <s v="1 hr 9 min"/>
    <d v="1899-12-30T01:09:00"/>
  </r>
  <r>
    <s v="Customize layout in Xamarin.Forms XAML pages"/>
    <s v="Aug 23, 2019"/>
    <x v="4"/>
    <s v="1 hr 21 min"/>
    <d v="1899-12-30T01:21:00"/>
  </r>
  <r>
    <s v="Prepare to publish your Xamarin app"/>
    <s v="Aug 26, 2019"/>
    <x v="5"/>
    <s v="26 min"/>
    <d v="1899-12-30T00:26:00"/>
  </r>
  <r>
    <s v="Design consistent Xamarin.Forms XAML pages by using shared resources and styles"/>
    <s v="Aug 26, 2019"/>
    <x v="5"/>
    <s v="44 min"/>
    <d v="1899-12-30T00:44:00"/>
  </r>
  <r>
    <s v="Consume REST web services in Xamarin apps"/>
    <s v="Aug 28, 2019"/>
    <x v="6"/>
    <s v="1 hr 1 min"/>
    <d v="1899-12-30T01:01:00"/>
  </r>
  <r>
    <s v="Create multi-page Xamarin.Forms apps with stack and tab navigation"/>
    <s v="Aug 29, 2019"/>
    <x v="7"/>
    <s v="55 min"/>
    <d v="1899-12-30T00:55:00"/>
  </r>
  <r>
    <s v="Store local data with SQLite in a Xamarin.Forms app"/>
    <s v="Aug 29, 2019"/>
    <x v="7"/>
    <s v="1 hr 1 min"/>
    <d v="1899-12-30T01:01:00"/>
  </r>
  <r>
    <s v="Core Cloud Services - Introduction to Azure"/>
    <s v="Oct 25, 2019"/>
    <x v="8"/>
    <s v="36 min"/>
    <d v="1899-12-30T00:36:00"/>
  </r>
  <r>
    <s v="Cloud Concepts - Principles of cloud computing"/>
    <s v="Oct 25, 2019"/>
    <x v="8"/>
    <s v="1 hr 2 min"/>
    <d v="1899-12-30T01:02:00"/>
  </r>
  <r>
    <s v="Core Cloud Services - Azure architecture and service guarantees"/>
    <s v="Oct 26, 2019"/>
    <x v="9"/>
    <s v="45 min"/>
    <d v="1899-12-30T00:45:00"/>
  </r>
  <r>
    <s v="Manage services with the Azure portal"/>
    <s v="May 14, 2020"/>
    <x v="10"/>
    <s v="1 hr 13 min"/>
    <d v="1899-12-30T01:13:00"/>
  </r>
  <r>
    <s v="Create an Azure account"/>
    <s v="May 14, 2020"/>
    <x v="10"/>
    <s v="39 min"/>
    <d v="1899-12-30T00:39:00"/>
  </r>
  <r>
    <s v="Core Cloud Services - Azure compute options"/>
    <s v="May 18, 2020"/>
    <x v="11"/>
    <s v="38 min"/>
    <d v="1899-12-30T00:38:00"/>
  </r>
  <r>
    <s v="Introduction to Azure DevOps"/>
    <s v="May 19, 2020"/>
    <x v="12"/>
    <s v="25 min"/>
    <d v="1899-12-30T00:25:00"/>
  </r>
  <r>
    <s v="Assess your existing software development process"/>
    <s v="May 19, 2020"/>
    <x v="12"/>
    <s v="19 min"/>
    <d v="1899-12-30T00:19:00"/>
  </r>
  <r>
    <s v="Manage Agile software delivery plans across teams"/>
    <s v="May 20, 2020"/>
    <x v="13"/>
    <s v="33 min"/>
    <d v="1899-12-30T00:33:00"/>
  </r>
  <r>
    <s v="Choose an Agile approach to software development"/>
    <s v="May 20, 2020"/>
    <x v="13"/>
    <s v="40 min"/>
    <d v="1899-12-30T00:40:00"/>
  </r>
  <r>
    <s v="Build a Node.js app for Azure Cosmos DB in Visual Studio Code"/>
    <s v="May 23, 2020"/>
    <x v="14"/>
    <s v="59 min"/>
    <d v="1899-12-30T00:59:00"/>
  </r>
  <r>
    <s v="Introduction to object-oriented programming with Python"/>
    <s v="May 23, 2020"/>
    <x v="14"/>
    <s v="51 min"/>
    <d v="1899-12-30T00:51:00"/>
  </r>
  <r>
    <s v="Build a simple website using HTML, CSS, and JavaScript"/>
    <s v="May 23, 2020"/>
    <x v="14"/>
    <s v="1 hr"/>
    <d v="1899-12-30T01:00:00"/>
  </r>
  <r>
    <s v="Build a web app with Blazor"/>
    <s v="May 23, 2020"/>
    <x v="14"/>
    <s v="45 min"/>
    <d v="1899-12-30T00:45:00"/>
  </r>
  <r>
    <s v="Publish a web app to Azure with Visual Studio"/>
    <s v="May 24, 2020"/>
    <x v="15"/>
    <s v="48 min"/>
    <d v="1899-12-30T00:48:00"/>
  </r>
  <r>
    <s v="Classify images with the Microsoft Custom Vision Service"/>
    <s v="May 24, 2020"/>
    <x v="15"/>
    <s v="37 min"/>
    <d v="1899-12-30T00:37:00"/>
  </r>
  <r>
    <s v="Introduction to Azure Kubernetes Service"/>
    <s v="May 24, 2020"/>
    <x v="15"/>
    <s v="25 min"/>
    <d v="1899-12-30T00:25:00"/>
  </r>
  <r>
    <s v="Create an Azure Cosmos DB database built to scale"/>
    <s v="May 24, 2020"/>
    <x v="15"/>
    <s v="35 min"/>
    <d v="1899-12-30T00:35:00"/>
  </r>
  <r>
    <s v="Create a build pipeline with Azure Pipelines"/>
    <s v="May 25, 2020"/>
    <x v="16"/>
    <s v="1 hr 20 min"/>
    <d v="1899-12-30T01:20:00"/>
  </r>
  <r>
    <s v="Implement a code workflow in your build pipeline by using Git and GitHub"/>
    <s v="May 29, 2020"/>
    <x v="17"/>
    <s v="1 hr 27 min"/>
    <d v="1899-12-30T01:27:00"/>
  </r>
  <r>
    <s v="Run quality tests in your build pipeline by using Azure Pipelines"/>
    <s v="May 30, 2020"/>
    <x v="18"/>
    <s v="1 hr 22 min"/>
    <d v="1899-12-30T01:22:00"/>
  </r>
  <r>
    <s v="Create serverless logic with Azure Functions"/>
    <s v="May 31, 2020"/>
    <x v="19"/>
    <s v="36 min"/>
    <d v="1899-12-30T00:36:00"/>
  </r>
  <r>
    <s v="Choose the best Azure service to automate your business processes"/>
    <s v="May 31, 2020"/>
    <x v="19"/>
    <s v="44 min"/>
    <d v="1899-12-30T00:44:00"/>
  </r>
  <r>
    <s v="Scan code for vulnerabilities in Azure Pipelines"/>
    <s v="May 31, 2020"/>
    <x v="19"/>
    <s v="1 hr 43 min"/>
    <d v="1899-12-30T01:43:00"/>
  </r>
  <r>
    <s v="Chain Azure Functions together using input and output bindings"/>
    <s v="Jun 1, 2020"/>
    <x v="20"/>
    <s v="1 hr 10 min"/>
    <d v="1899-12-30T01:10:00"/>
  </r>
  <r>
    <s v="Execute an Azure Function with triggers"/>
    <s v="Jun 1, 2020"/>
    <x v="20"/>
    <s v="1 hr 23 min"/>
    <d v="1899-12-30T01:23:00"/>
  </r>
  <r>
    <s v="Develop, test, and publish Azure Functions by using Azure Functions Core Tools"/>
    <s v="Jun 2, 2020"/>
    <x v="21"/>
    <s v="20 min"/>
    <d v="1899-12-30T00:20:00"/>
  </r>
  <r>
    <s v="Create a long-running serverless workflow with Durable Functions"/>
    <s v="Jun 2, 2020"/>
    <x v="21"/>
    <s v="46 min"/>
    <d v="1899-12-30T00:46:00"/>
  </r>
  <r>
    <s v="Core Cloud Services - Azure data storage options"/>
    <s v="Jun 25, 2020"/>
    <x v="22"/>
    <s v="25 min"/>
    <d v="1899-12-30T00:25:00"/>
  </r>
  <r>
    <s v="Core Cloud Services - Azure networking options"/>
    <s v="Jun 27, 2020"/>
    <x v="23"/>
    <s v="28 min"/>
    <d v="1899-12-30T00:28:00"/>
  </r>
  <r>
    <s v="Apply and monitor infrastructure standards with Azure Policy"/>
    <s v="Aug 9, 2020"/>
    <x v="24"/>
    <s v="46 min"/>
    <d v="1899-12-30T00:46:00"/>
  </r>
  <r>
    <s v="Security, responsibility, and trust in Azure"/>
    <s v="Aug 9, 2020"/>
    <x v="24"/>
    <s v="1 hr 16 min"/>
    <d v="1899-12-30T01:16:00"/>
  </r>
  <r>
    <s v="Get started with AI Builder"/>
    <s v="Oct 4, 2020"/>
    <x v="25"/>
    <s v="30 min"/>
    <d v="1899-12-30T00:30:00"/>
  </r>
  <r>
    <s v="Get started with Power Automate"/>
    <s v="Oct 4, 2020"/>
    <x v="25"/>
    <s v="1 hr 8 min"/>
    <d v="1899-12-30T01:08:00"/>
  </r>
  <r>
    <s v="Get started with model-driven apps in Power Apps"/>
    <s v="Oct 4, 2020"/>
    <x v="25"/>
    <s v="1 hr 14 min"/>
    <d v="1899-12-30T01:14:00"/>
  </r>
  <r>
    <s v="Manage apps in Power Apps"/>
    <s v="Oct 4, 2020"/>
    <x v="25"/>
    <s v="42 min"/>
    <d v="1899-12-30T00:42:00"/>
  </r>
  <r>
    <s v="Customize a canvas app in Power Apps"/>
    <s v="Oct 4, 2020"/>
    <x v="25"/>
    <s v="38 min"/>
    <d v="1899-12-30T00:38:00"/>
  </r>
  <r>
    <s v="Get started with Power Apps canvas apps"/>
    <s v="Oct 4, 2020"/>
    <x v="25"/>
    <s v="1 hr 3 min"/>
    <d v="1899-12-30T01:03:00"/>
  </r>
  <r>
    <s v="Introduction to Dataverse"/>
    <s v="Oct 4, 2020"/>
    <x v="25"/>
    <s v="27 min"/>
    <d v="1899-12-30T00:27:00"/>
  </r>
  <r>
    <s v="Introduction to Microsoft Power Platform"/>
    <s v="Oct 4, 2020"/>
    <x v="25"/>
    <s v="21 min"/>
    <d v="1899-12-30T00:21:00"/>
  </r>
  <r>
    <s v="Control and organize Azure resources with Azure Resource Manager"/>
    <s v="Oct 5, 2020"/>
    <x v="26"/>
    <s v="46 min"/>
    <d v="1899-12-30T00:46:00"/>
  </r>
  <r>
    <s v="Manage models in AI Builder"/>
    <s v="Oct 5, 2020"/>
    <x v="26"/>
    <s v="25 min"/>
    <d v="1899-12-30T00:25:00"/>
  </r>
  <r>
    <s v="Predict costs and optimize spending for Azure"/>
    <s v="Jan 9, 2021"/>
    <x v="27"/>
    <s v="1 hr 14 min"/>
    <d v="1899-12-30T01:14:00"/>
  </r>
  <r>
    <s v="Extend your on-premises file share capacity using Azure File Sync"/>
    <s v="Mar 30, 2021"/>
    <x v="28"/>
    <s v="1 hr 16 min"/>
    <d v="1899-12-30T01:16:00"/>
  </r>
  <r>
    <s v="Move large amounts of data to the cloud by using Azure Data Box family"/>
    <s v="Mar 30, 2021"/>
    <x v="28"/>
    <s v="25 min"/>
    <d v="1899-12-30T00:25:00"/>
  </r>
  <r>
    <s v="Export large amounts of data from Azure by using Azure Import/Export"/>
    <s v="Mar 30, 2021"/>
    <x v="28"/>
    <s v="24 min"/>
    <d v="1899-12-30T00:24:00"/>
  </r>
  <r>
    <s v="Upload, download, and manage data with Azure Storage Explorer"/>
    <s v="Mar 30, 2021"/>
    <x v="28"/>
    <s v="37 min"/>
    <d v="1899-12-30T00:37:00"/>
  </r>
  <r>
    <s v="Store and share files in your application with Azure Files"/>
    <s v="Mar 30, 2021"/>
    <x v="28"/>
    <s v="51 min"/>
    <d v="1899-12-30T00:51:00"/>
  </r>
  <r>
    <s v="Secure your Azure Storage account"/>
    <s v="Mar 30, 2021"/>
    <x v="28"/>
    <s v="45 min"/>
    <d v="1899-12-30T00:45:00"/>
  </r>
  <r>
    <s v="Provide disaster recovery by replicating storage data across regions and failing over to a secondary location"/>
    <s v="Mar 30, 2021"/>
    <x v="28"/>
    <s v="46 min"/>
    <d v="1899-12-30T00:46:00"/>
  </r>
  <r>
    <s v="Choose the right disk storage for your virtual machine workload"/>
    <s v="Mar 30, 2021"/>
    <x v="28"/>
    <s v="24 min"/>
    <d v="1899-12-30T00:24:00"/>
  </r>
  <r>
    <s v="Create an Azure Storage account"/>
    <s v="Mar 30, 2021"/>
    <x v="28"/>
    <s v="30 min"/>
    <d v="1899-12-30T00:30:00"/>
  </r>
  <r>
    <s v="Monitor and troubleshoot your end-to-end Azure network infrastructure by using network monitoring tools"/>
    <s v="Mar 30, 2021"/>
    <x v="28"/>
    <s v="1 hr 2 min"/>
    <d v="1899-12-30T01:02:00"/>
  </r>
  <r>
    <s v="Load balance your web service traffic with Application Gateway"/>
    <s v="Mar 30, 2021"/>
    <x v="28"/>
    <s v="1 hr 32 min"/>
    <d v="1899-12-30T01:32:00"/>
  </r>
  <r>
    <s v="Troubleshoot inbound network connectivity for Azure Load Balancer"/>
    <s v="Mar 30, 2021"/>
    <x v="28"/>
    <s v="1 hr 38 min"/>
    <d v="1899-12-30T01:38:00"/>
  </r>
  <r>
    <s v="Improve application scalability and resiliency by using Azure Load Balancer"/>
    <s v="Mar 30, 2021"/>
    <x v="28"/>
    <s v="47 min"/>
    <d v="1899-12-30T00:47:00"/>
  </r>
  <r>
    <s v="Connect your on-premises network to the Microsoft global network by using ExpressRoute"/>
    <s v="Mar 30, 2021"/>
    <x v="28"/>
    <s v="40 min"/>
    <d v="1899-12-30T00:40:00"/>
  </r>
  <r>
    <s v="Connect your on-premises network to Azure with VPN Gateway"/>
    <s v="Mar 30, 2021"/>
    <x v="28"/>
    <s v="39 min"/>
    <d v="1899-12-30T00:39:00"/>
  </r>
  <r>
    <s v="Manage and control traffic flow in your Azure deployment with routes"/>
    <s v="Mar 30, 2021"/>
    <x v="28"/>
    <s v="50 min"/>
    <d v="1899-12-30T00:50:00"/>
  </r>
  <r>
    <s v="Host your domain on Azure DNS"/>
    <s v="Mar 30, 2021"/>
    <x v="28"/>
    <s v="43 min"/>
    <d v="1899-12-30T00:43:00"/>
  </r>
  <r>
    <s v="Connect to virtual machines through the Azure portal by using Azure Bastion"/>
    <s v="Mar 30, 2021"/>
    <x v="28"/>
    <s v="40 min"/>
    <d v="1899-12-30T00:40:00"/>
  </r>
  <r>
    <s v="Secure and isolate access to Azure resources by using network security groups and service endpoints"/>
    <s v="Mar 30, 2021"/>
    <x v="28"/>
    <s v="43 min"/>
    <d v="1899-12-30T00:43:00"/>
  </r>
  <r>
    <s v="Distribute your services across Azure virtual networks and integrate them by using virtual network peering"/>
    <s v="Mar 30, 2021"/>
    <x v="28"/>
    <s v="42 min"/>
    <d v="1899-12-30T00:42:00"/>
  </r>
  <r>
    <s v="Design an IP addressing schema for your Azure deployment"/>
    <s v="Mar 30, 2021"/>
    <x v="28"/>
    <s v="37 min"/>
    <d v="1899-12-30T00:37:00"/>
  </r>
  <r>
    <s v="Configure the network for your virtual machines"/>
    <s v="Mar 30, 2021"/>
    <x v="28"/>
    <s v="1 hr 34 min"/>
    <d v="1899-12-30T01:34:00"/>
  </r>
  <r>
    <s v="Introduction to DevOps"/>
    <s v="Dec 16, 2021"/>
    <x v="29"/>
    <s v="21 min"/>
    <d v="1899-12-30T00:21:00"/>
  </r>
  <r>
    <s v="Get started with AI on Azure"/>
    <s v="Feb 25, 2022"/>
    <x v="30"/>
    <s v="34 min"/>
    <d v="1899-12-30T00:34:00"/>
  </r>
  <r>
    <s v="Use automated machine learning in Azure Machine Learning"/>
    <s v="Mar 4, 2022"/>
    <x v="31"/>
    <s v="45 min"/>
    <d v="1899-12-30T00:45:00"/>
  </r>
  <r>
    <s v="Introduction to Power Apps"/>
    <s v="Mar 17, 2022"/>
    <x v="32"/>
    <s v="28 min"/>
    <d v="1899-12-30T00:28:00"/>
  </r>
  <r>
    <s v="Explore roles and responsibilities in the world of data"/>
    <s v="Mar 21, 2022"/>
    <x v="33"/>
    <s v="15 min"/>
    <d v="1899-12-30T00:15:00"/>
  </r>
  <r>
    <s v="Explore core data concepts"/>
    <s v="Mar 21, 2022"/>
    <x v="33"/>
    <s v="30 min"/>
    <d v="1899-12-30T00:30:00"/>
  </r>
  <r>
    <s v="Describe team structures"/>
    <s v="May 31, 2022"/>
    <x v="34"/>
    <s v="22 min"/>
    <d v="1899-12-30T00:22:00"/>
  </r>
  <r>
    <s v="Choose the right project"/>
    <s v="May 31, 2022"/>
    <x v="34"/>
    <s v="20 min"/>
    <d v="1899-12-30T00:20:00"/>
  </r>
  <r>
    <s v="Describe types of source control systems"/>
    <s v="Jun 2, 2022"/>
    <x v="35"/>
    <s v="26 min"/>
    <d v="1899-12-30T00:26:00"/>
  </r>
  <r>
    <s v="Introduction to source control"/>
    <s v="Jun 2, 2022"/>
    <x v="35"/>
    <s v="17 min"/>
    <d v="1899-12-30T00:17:00"/>
  </r>
  <r>
    <s v="Migrate to DevOps"/>
    <s v="Jun 2, 2022"/>
    <x v="35"/>
    <s v="16 min"/>
    <d v="1899-12-30T00:16:00"/>
  </r>
  <r>
    <s v="Work with Azure Repos and GitHub"/>
    <s v="Jun 3, 2022"/>
    <x v="36"/>
    <s v="1 hr 8 min"/>
    <d v="1899-12-30T01:08:00"/>
  </r>
  <r>
    <s v="Plan Agile with GitHub Projects and Azure Boards"/>
    <s v="Jun 12, 2022"/>
    <x v="37"/>
    <s v="32 min"/>
    <d v="1899-12-30T00:32:00"/>
  </r>
  <r>
    <s v="Integrate AKS with pipelines"/>
    <s v="Jun 26, 2022"/>
    <x v="38"/>
    <s v="13 min"/>
    <d v="1899-12-30T00:13:00"/>
  </r>
  <r>
    <s v="Explore Kubernetes tooling"/>
    <s v="Jun 26, 2022"/>
    <x v="38"/>
    <s v="9 min"/>
    <d v="1899-12-30T00:09:00"/>
  </r>
  <r>
    <s v="Implement Azure Kubernetes Service (AKS)"/>
    <s v="Jun 26, 2022"/>
    <x v="38"/>
    <s v="22 min"/>
    <d v="1899-12-30T00:22:00"/>
  </r>
  <r>
    <s v="Implement Docker multi-stage builds"/>
    <s v="Jun 26, 2022"/>
    <x v="38"/>
    <s v="16 min"/>
    <d v="1899-12-30T00:16:00"/>
  </r>
  <r>
    <s v="Design a container build strategy"/>
    <s v="Jun 26, 2022"/>
    <x v="38"/>
    <s v="1 hr 18 min"/>
    <d v="1899-12-30T01:18:00"/>
  </r>
  <r>
    <s v="Explore Git hooks"/>
    <s v="Jun 26, 2022"/>
    <x v="38"/>
    <s v="15 min"/>
    <d v="1899-12-30T00:15:00"/>
  </r>
  <r>
    <s v="Identify technical debt"/>
    <s v="Jun 26, 2022"/>
    <x v="38"/>
    <s v="17 min"/>
    <d v="1899-12-30T00:17:00"/>
  </r>
  <r>
    <s v="Collaborate with pull requests in Azure Repos"/>
    <s v="Jun 26, 2022"/>
    <x v="38"/>
    <s v="16 min"/>
    <d v="1899-12-30T00:16:00"/>
  </r>
  <r>
    <s v="Manage Git branches and workflows"/>
    <s v="Jun 26, 2022"/>
    <x v="38"/>
    <s v="59 min"/>
    <d v="1899-12-30T00:59:00"/>
  </r>
  <r>
    <s v="Structure your Git Repo"/>
    <s v="Jun 26, 2022"/>
    <x v="38"/>
    <s v="11 min"/>
    <d v="1899-12-30T00:11:00"/>
  </r>
  <r>
    <s v="Use Azure Resource Manager"/>
    <s v="Jul 1, 2022"/>
    <x v="39"/>
    <s v="30 min"/>
    <d v="1899-12-30T00:30:00"/>
  </r>
  <r>
    <s v="Configure Azure resources with tools"/>
    <s v="Jul 1, 2022"/>
    <x v="39"/>
    <s v="21 min"/>
    <d v="1899-12-30T00:21:00"/>
  </r>
  <r>
    <s v="Configure resources with Azure Resource Manager templates"/>
    <s v="Jul 28, 2022"/>
    <x v="40"/>
    <s v="24 min"/>
    <d v="1899-12-30T00:24:00"/>
  </r>
  <r>
    <s v="Configure Azure Active Directory"/>
    <s v="Jul 28, 2022"/>
    <x v="40"/>
    <s v="27 min"/>
    <d v="1899-12-30T00:27:00"/>
  </r>
  <r>
    <s v="Manage Git repositories"/>
    <s v="Aug 30, 2022"/>
    <x v="41"/>
    <s v="16 min"/>
    <d v="1899-12-30T00:16:00"/>
  </r>
  <r>
    <s v="Plan foster inner source"/>
    <s v="Aug 30, 2022"/>
    <x v="41"/>
    <s v="17 min"/>
    <d v="1899-12-30T00:17:00"/>
  </r>
  <r>
    <s v="Explore Azure App Service"/>
    <s v="Sep 12, 2022"/>
    <x v="42"/>
    <s v="39 min"/>
    <d v="1899-12-30T00:39:00"/>
  </r>
  <r>
    <s v="Navigation in a canvas app in Power Apps"/>
    <s v="Oct 7, 2022"/>
    <x v="43"/>
    <s v="38 min"/>
    <d v="1899-12-30T00:38:00"/>
  </r>
  <r>
    <s v="How to build the UI in a canvas app in Power Apps"/>
    <s v="Oct 7, 2022"/>
    <x v="43"/>
    <s v="51 min"/>
    <d v="1899-12-30T00:51:00"/>
  </r>
  <r>
    <s v="Plan your project like a pro"/>
    <s v="Oct 13, 2022"/>
    <x v="44"/>
    <s v="28 min"/>
    <d v="1899-12-30T00:28:00"/>
  </r>
  <r>
    <s v="Build a mobile-optimized app from Power Apps"/>
    <s v="Oct 13, 2022"/>
    <x v="44"/>
    <s v="36 min"/>
    <d v="1899-12-30T00:36:00"/>
  </r>
  <r>
    <s v="Design your app like a pro"/>
    <s v="Oct 14, 2022"/>
    <x v="45"/>
    <s v="27 min"/>
    <d v="1899-12-30T00:27:00"/>
  </r>
  <r>
    <s v="Make your app like a professional"/>
    <s v="Nov 8, 2022"/>
    <x v="46"/>
    <s v="39 min"/>
    <d v="1899-12-30T00:39:00"/>
  </r>
  <r>
    <s v="Configure web app settings"/>
    <s v="Dec 13, 2022"/>
    <x v="47"/>
    <s v="27 min"/>
    <d v="1899-12-30T00:27:00"/>
  </r>
  <r>
    <s v="Develop Azure Functions"/>
    <s v="Dec 14, 2022"/>
    <x v="48"/>
    <s v="33 min"/>
    <d v="1899-12-30T00:33:00"/>
  </r>
  <r>
    <s v="Explore Azure Functions"/>
    <s v="Dec 14, 2022"/>
    <x v="48"/>
    <s v="18 min"/>
    <d v="1899-12-30T00:18:00"/>
  </r>
  <r>
    <s v="Explore Azure App Service deployment slots"/>
    <s v="Dec 14, 2022"/>
    <x v="48"/>
    <s v="21 min"/>
    <d v="1899-12-30T00:21:00"/>
  </r>
  <r>
    <s v="Scale apps in Azure App Service"/>
    <s v="Dec 14, 2022"/>
    <x v="48"/>
    <s v="21 min"/>
    <d v="1899-12-30T00:21:00"/>
  </r>
  <r>
    <s v="Implement Durable Functions"/>
    <s v="Jan 3, 2023"/>
    <x v="49"/>
    <s v="32 min"/>
    <d v="1899-12-30T00:32:00"/>
  </r>
  <r>
    <s v="Work with Azure Blob storage"/>
    <s v="Jan 6, 2023"/>
    <x v="50"/>
    <s v="33 min"/>
    <d v="1899-12-30T00:33:00"/>
  </r>
  <r>
    <s v="Manage the Azure Blob storage lifecycle"/>
    <s v="Jan 6, 2023"/>
    <x v="50"/>
    <s v="21 min"/>
    <d v="1899-12-30T00:21:00"/>
  </r>
  <r>
    <s v="Explore Azure Blob storage"/>
    <s v="Jan 6, 2023"/>
    <x v="50"/>
    <s v="31 min"/>
    <d v="1899-12-30T00:31:00"/>
  </r>
  <r>
    <s v="Work with Azure Cosmos DB"/>
    <s v="Jan 9, 2023"/>
    <x v="51"/>
    <s v="35 min"/>
    <d v="1899-12-30T00:35:00"/>
  </r>
  <r>
    <s v="Implement partitioning in Azure Cosmos DB"/>
    <s v="Jan 9, 2023"/>
    <x v="51"/>
    <s v="20 min"/>
    <d v="1899-12-30T00:20:00"/>
  </r>
  <r>
    <s v="Explore Azure Cosmos DB"/>
    <s v="Jan 9, 2023"/>
    <x v="51"/>
    <s v="39 min"/>
    <d v="1899-12-30T00:39:00"/>
  </r>
  <r>
    <s v="Examine the architecture of an IoT solution"/>
    <s v="Jan 27, 2023"/>
    <x v="52"/>
    <s v="17 min"/>
    <d v="1899-12-30T00:17:00"/>
  </r>
  <r>
    <s v="Examine the components of an IoT solution"/>
    <s v="Jan 29, 2023"/>
    <x v="53"/>
    <s v="23 min"/>
    <d v="1899-12-30T00:23:00"/>
  </r>
  <r>
    <s v="Explore the Azure portal"/>
    <s v="Jan 31, 2023"/>
    <x v="54"/>
    <s v="38 min"/>
    <d v="1899-12-30T00:38:00"/>
  </r>
  <r>
    <s v="Explore Azure IoT services"/>
    <s v="Feb 6, 2023"/>
    <x v="55"/>
    <s v="1 hr 6 min"/>
    <d v="1899-12-30T01:06:00"/>
  </r>
  <r>
    <s v="Examine IoT Hub properties"/>
    <s v="Feb 28, 2023"/>
    <x v="56"/>
    <s v="21 min"/>
    <d v="1899-12-30T00:21:00"/>
  </r>
  <r>
    <s v="Examine the IoT developer tools"/>
    <s v="Mar 24, 2023"/>
    <x v="57"/>
    <s v="40 min"/>
    <d v="1899-12-30T00:40:00"/>
  </r>
  <r>
    <s v="Examine IoT device lifecycle concepts"/>
    <s v="Mar 24, 2023"/>
    <x v="57"/>
    <s v="26 min"/>
    <d v="1899-12-30T00:26:00"/>
  </r>
  <r>
    <s v="Build flows to manage user information"/>
    <s v="Jun 6, 2023"/>
    <x v="58"/>
    <s v="25 min"/>
    <d v="1899-12-30T00:25:00"/>
  </r>
  <r>
    <s v="Build approval flows with Power Automate"/>
    <s v="Jun 6, 2023"/>
    <x v="58"/>
    <s v="51 min"/>
    <d v="1899-12-30T00:51:00"/>
  </r>
  <r>
    <s v="Use the Admin center to manage environments and data policies in Power Automate"/>
    <s v="Jun 7, 2023"/>
    <x v="59"/>
    <s v="36 min"/>
    <d v="1899-12-30T00:36:00"/>
  </r>
  <r>
    <s v="Build flows across multiple data sources"/>
    <s v="Jun 7, 2023"/>
    <x v="59"/>
    <s v="43 min"/>
    <d v="1899-12-30T00:43:0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67">
  <r>
    <n v="1"/>
    <s v="Designing a Tech Logo That Stands Out"/>
    <s v="PLU"/>
    <x v="0"/>
    <x v="0"/>
    <x v="0"/>
    <n v="12.222222222222223"/>
    <s v="https://www.pluralsight.com/courses/design-tech-logo-stands-out-2528"/>
    <n v="1"/>
    <s v="Design"/>
  </r>
  <r>
    <n v="2"/>
    <s v="Facebook Platform Overview"/>
    <s v="PLU"/>
    <x v="0"/>
    <x v="1"/>
    <x v="1"/>
    <n v="5.1388888888888893"/>
    <s v="https://www.pluralsight.com/courses/fb-platform"/>
    <n v="1"/>
    <s v="Facebook"/>
  </r>
  <r>
    <n v="3"/>
    <s v="Continuous Integration and Deployment for AngularJS and Node.js"/>
    <s v="PLU"/>
    <x v="0"/>
    <x v="0"/>
    <x v="2"/>
    <n v="15.694444444444445"/>
    <s v="https://www.pluralsight.com/courses/continuous-integration-deployment-angularjs-nodejs"/>
    <n v="5"/>
    <s v="Continuous Integration, Continuous Deployment, AngularJS, Node.js, Express.js"/>
  </r>
  <r>
    <n v="4"/>
    <s v="Authenticating Your Angular SPA with ASP.NET Web API and Auth0"/>
    <s v="PLU"/>
    <x v="0"/>
    <x v="1"/>
    <x v="3"/>
    <n v="4.3055555555555562"/>
    <s v="https://www.pluralsight.com/courses/authenticating-angular-spa-aspnet-webapi-auth0"/>
    <n v="4"/>
    <s v="ASP.NET, ASP.NET Web API, Auth0, Authentication"/>
  </r>
  <r>
    <n v="5"/>
    <s v="Developing with Office UI Fabric"/>
    <s v="PLU"/>
    <x v="0"/>
    <x v="0"/>
    <x v="4"/>
    <n v="22.916666666666664"/>
    <s v="https://www.pluralsight.com/courses/developing-office-ui-fabric"/>
    <n v="1"/>
    <s v="Office UI Fabric"/>
  </r>
  <r>
    <n v="6"/>
    <s v="Introducing the Office UI Fabric"/>
    <s v="PLU"/>
    <x v="0"/>
    <x v="1"/>
    <x v="1"/>
    <n v="5.1388888888888893"/>
    <s v="https://www.pluralsight.com/courses/introducing-office-ui-fabric"/>
    <n v="1"/>
    <s v="Office UI Fabric"/>
  </r>
  <r>
    <n v="7"/>
    <s v="Angular 2: Getting Started"/>
    <s v="PLU"/>
    <x v="0"/>
    <x v="1"/>
    <x v="5"/>
    <n v="16.875"/>
    <s v="https://www.pluralsight.com/courses/angular-2-getting-started"/>
    <n v="1"/>
    <s v="Angular"/>
  </r>
  <r>
    <n v="8"/>
    <s v="ASP.NET Core 1.0 Fundamentals"/>
    <s v="PLU"/>
    <x v="0"/>
    <x v="1"/>
    <x v="6"/>
    <n v="21.875"/>
    <s v="https://www.pluralsight.com/courses/aspdotnet-core-1-0-fundamentals"/>
    <n v="1"/>
    <s v="ASP.NET Core"/>
  </r>
  <r>
    <n v="9"/>
    <s v="Angular Material Fundamentals"/>
    <s v="PLU"/>
    <x v="0"/>
    <x v="1"/>
    <x v="4"/>
    <n v="11.458333333333332"/>
    <s v="https://www.pluralsight.com/courses/angular-material-fundamentals"/>
    <n v="3"/>
    <s v="AngularJS, ng-material, Google Material Design"/>
  </r>
  <r>
    <n v="10"/>
    <s v="Angular 2: First Look"/>
    <s v="PLU"/>
    <x v="0"/>
    <x v="0"/>
    <x v="7"/>
    <n v="37.638888888888886"/>
    <s v="https://www.pluralsight.com/courses/angular-2-first-look"/>
    <n v="1"/>
    <s v="Angular"/>
  </r>
  <r>
    <n v="11"/>
    <s v="Using ES6 with TypeScript"/>
    <s v="PLU"/>
    <x v="0"/>
    <x v="0"/>
    <x v="8"/>
    <n v="18.75"/>
    <s v="https://www.pluralsight.com/courses/es6-with-typescript"/>
    <n v="2"/>
    <s v="TypeScript, JavaScript"/>
  </r>
  <r>
    <n v="12"/>
    <s v="Angular with TypeScript"/>
    <s v="PLU"/>
    <x v="0"/>
    <x v="0"/>
    <x v="9"/>
    <n v="29.583333333333332"/>
    <s v="https://www.pluralsight.com/courses/angular-typescript"/>
    <n v="2"/>
    <s v="AngularJS, TypeScript"/>
  </r>
  <r>
    <n v="13"/>
    <s v="Time Management in a World of Interruptions"/>
    <s v="PLU"/>
    <x v="0"/>
    <x v="1"/>
    <x v="10"/>
    <n v="4.1666666666666661"/>
    <s v="https://www.pluralsight.com/courses/time-management-world-interruptions"/>
    <n v="1"/>
    <s v="Time Management"/>
  </r>
  <r>
    <n v="14"/>
    <s v="Modern, Modular JavaScript with SystemJS and jspm"/>
    <s v="PLU"/>
    <x v="0"/>
    <x v="0"/>
    <x v="11"/>
    <n v="61.666666666666671"/>
    <s v="https://www.pluralsight.com/courses/javascript-systemjs-jspm"/>
    <n v="3"/>
    <s v="SystemJS, jspm, JavaScript"/>
  </r>
  <r>
    <n v="15"/>
    <s v="HTML5 Web Component Fundamentals"/>
    <s v="PLU"/>
    <x v="0"/>
    <x v="1"/>
    <x v="12"/>
    <n v="21.041666666666668"/>
    <s v="https://www.pluralsight.com/courses/web-components-shadow-dom"/>
    <n v="1"/>
    <s v="HTML5 Web Components"/>
  </r>
  <r>
    <n v="16"/>
    <s v="Introduction to F#"/>
    <s v="PLU"/>
    <x v="0"/>
    <x v="1"/>
    <x v="13"/>
    <n v="17.847222222222221"/>
    <s v="https://www.pluralsight.com/courses/fsintro"/>
    <n v="2"/>
    <s v=".NET, F#"/>
  </r>
  <r>
    <n v="17"/>
    <s v="Building a Web App with ASP.NET Core RC1, MVC 6, EF7 &amp; AngularJS"/>
    <s v="PLU"/>
    <x v="0"/>
    <x v="1"/>
    <x v="14"/>
    <n v="38.958333333333336"/>
    <s v="https://www.pluralsight.com/courses/aspdotnet-5-ef7-bootstrap-angular-web-app"/>
    <n v="4"/>
    <s v="AngularJS, ASP.NET Core, ASP.NET MVC, Entity Framework"/>
  </r>
  <r>
    <n v="18"/>
    <s v="Human Behavior for Technical People"/>
    <s v="PLU"/>
    <x v="0"/>
    <x v="1"/>
    <x v="15"/>
    <n v="13.680555555555554"/>
    <s v="https://www.pluralsight.com/courses/human-behavior-for-technical-people"/>
    <n v="1"/>
    <s v="Behavior Analysis"/>
  </r>
  <r>
    <n v="19"/>
    <s v="Responsive In-Browser Web Page Design with HTML and CSS"/>
    <s v="PLU"/>
    <x v="0"/>
    <x v="2"/>
    <x v="16"/>
    <n v="42.083333333333336"/>
    <s v="https://www.pluralsight.com/courses/responsive-browser-web-page-design-html-css-2262"/>
    <n v="3"/>
    <s v="CSS, HTML, Responsive Web Design"/>
  </r>
  <r>
    <n v="20"/>
    <s v="Introduction to Axure"/>
    <s v="PLU"/>
    <x v="0"/>
    <x v="1"/>
    <x v="17"/>
    <n v="7.2222222222222232"/>
    <s v="https://www.pluralsight.com/courses/introduction-axure-1965"/>
    <n v="1"/>
    <s v="Axure RP"/>
  </r>
  <r>
    <n v="21"/>
    <s v="Professionalism for Developers"/>
    <s v="PLU"/>
    <x v="0"/>
    <x v="0"/>
    <x v="18"/>
    <n v="17.916666666666668"/>
    <s v="https://www.pluralsight.com/courses/professionalism-for-developers"/>
    <n v="1"/>
    <s v="Professionalism"/>
  </r>
  <r>
    <n v="22"/>
    <s v="Fundamentals of Written Proposals"/>
    <s v="PLU"/>
    <x v="0"/>
    <x v="1"/>
    <x v="19"/>
    <n v="10.902777777777779"/>
    <s v="https://www.pluralsight.com/courses/written-proposals-fundamentals"/>
    <n v="1"/>
    <s v="Business Writing"/>
  </r>
  <r>
    <n v="23"/>
    <s v="ASP.NET 5: First Look"/>
    <s v="PLU"/>
    <x v="0"/>
    <x v="0"/>
    <x v="20"/>
    <n v="17.361111111111114"/>
    <s v="https://www.pluralsight.com/courses/asp-dotnet-5-first-look"/>
    <n v="2"/>
    <s v="ASP.NET Core, ASP.NET MVC"/>
  </r>
  <r>
    <n v="24"/>
    <s v="F# Jumpstart"/>
    <s v="PLU"/>
    <x v="0"/>
    <x v="1"/>
    <x v="21"/>
    <n v="5.9027777777777786"/>
    <s v="https://www.pluralsight.com/courses/fsharp-jumpstart"/>
    <n v="2"/>
    <s v=".NET, F#"/>
  </r>
  <r>
    <n v="25"/>
    <s v="HTML5 Canvas Fundamentals"/>
    <s v="PLU"/>
    <x v="0"/>
    <x v="0"/>
    <x v="22"/>
    <n v="37.777777777777779"/>
    <s v="https://www.pluralsight.com/courses/html5-canvas-fundamentals"/>
    <n v="1"/>
    <s v="HTML5 Canvas"/>
  </r>
  <r>
    <n v="26"/>
    <s v="Visual Studio Code"/>
    <s v="PLU"/>
    <x v="0"/>
    <x v="1"/>
    <x v="23"/>
    <n v="17.430555555555557"/>
    <s v="https://www.pluralsight.com/courses/visual-studio-code"/>
    <n v="1"/>
    <s v="Visual Studio Code"/>
  </r>
  <r>
    <n v="27"/>
    <s v="Front End Web Development: Get Started"/>
    <s v="PLU"/>
    <x v="0"/>
    <x v="1"/>
    <x v="24"/>
    <n v="15.763888888888889"/>
    <s v="https://www.pluralsight.com/courses/front-end-web-development-get-started"/>
    <n v="3"/>
    <s v="CSS, HTML, JavaScript"/>
  </r>
  <r>
    <n v="28"/>
    <s v="User Experience Tips and Tricks for Developers"/>
    <s v="PLU"/>
    <x v="0"/>
    <x v="1"/>
    <x v="25"/>
    <n v="12.083333333333334"/>
    <s v="https://www.pluralsight.com/courses/ux-tips-tricks-developers"/>
    <n v="1"/>
    <s v="UX Design"/>
  </r>
  <r>
    <n v="29"/>
    <s v="Front End Web Development Career Kickstart"/>
    <s v="PLU"/>
    <x v="0"/>
    <x v="1"/>
    <x v="26"/>
    <n v="7.5"/>
    <s v="https://www.pluralsight.com/courses/front-end-web-development-career-kickstart"/>
    <n v="2"/>
    <s v="HTML5, Career Development"/>
  </r>
  <r>
    <n v="30"/>
    <s v="Becoming an Outlier: Reprogramming the Developer Mind"/>
    <s v="PLU"/>
    <x v="0"/>
    <x v="0"/>
    <x v="27"/>
    <n v="21.25"/>
    <s v="https://www.pluralsight.com/courses/career-reboot-for-developer-mind"/>
    <n v="2"/>
    <s v="Professionalism, Career Development"/>
  </r>
  <r>
    <n v="31"/>
    <s v="How to Start and Run a Successful Freelancing Business"/>
    <s v="PLU"/>
    <x v="0"/>
    <x v="1"/>
    <x v="28"/>
    <n v="7.9166666666666661"/>
    <s v="https://www.pluralsight.com/courses/successful-freelancing-business"/>
    <n v="1"/>
    <s v="Freelancing"/>
  </r>
  <r>
    <n v="32"/>
    <s v="Introduction to CompTIA and the Network+ Exam (N10-006)"/>
    <s v="PLU"/>
    <x v="0"/>
    <x v="1"/>
    <x v="29"/>
    <n v="1.1574074074074074"/>
    <s v="https://www.pluralsight.com/courses/comptia-network-plus-exam-n10-006"/>
    <n v="1"/>
    <s v="Computer Networking"/>
  </r>
  <r>
    <n v="33"/>
    <s v="Introduction to C# in Unity"/>
    <s v="PLU"/>
    <x v="0"/>
    <x v="0"/>
    <x v="30"/>
    <n v="19.027777777777779"/>
    <s v="https://www.pluralsight.com/courses/introduction-c-unity-1689"/>
    <n v="2"/>
    <s v="C#, Unity"/>
  </r>
  <r>
    <n v="34"/>
    <s v="Careers in IT: Hot to Get Your First Job"/>
    <s v="PLU"/>
    <x v="0"/>
    <x v="1"/>
    <x v="31"/>
    <n v="17.222222222222225"/>
    <s v="https://www.pluralsight.com/courses/how-to-get-your-first-job"/>
    <n v="1"/>
    <s v="Career Development"/>
  </r>
  <r>
    <n v="35"/>
    <s v="Typography Priorities and Pitfalls for Motion Graphics"/>
    <s v="PLU"/>
    <x v="0"/>
    <x v="1"/>
    <x v="32"/>
    <n v="4.0277777777777777"/>
    <s v="https://www.pluralsight.com/courses/typography-priorities-pitfalls-motion-graphics-1776"/>
    <n v="2"/>
    <s v="Typography, Motion Graphics"/>
  </r>
  <r>
    <n v="36"/>
    <s v="Practical Networking"/>
    <s v="PLU"/>
    <x v="0"/>
    <x v="1"/>
    <x v="33"/>
    <n v="14.305555555555557"/>
    <s v="https://www.pluralsight.com/courses/practical-networking"/>
    <n v="1"/>
    <s v="Computer Networking"/>
  </r>
  <r>
    <n v="37"/>
    <s v="Five Essential Tools for Building REST APIs"/>
    <s v="PLU"/>
    <x v="0"/>
    <x v="1"/>
    <x v="34"/>
    <n v="12.222222222222223"/>
    <s v="https://www.pluralsight.com/courses/five-essential-tools-building-rest-api"/>
    <n v="1"/>
    <s v="RESTful APIs"/>
  </r>
  <r>
    <n v="38"/>
    <s v="The Many Approaches to XML Processing in .NET Applications"/>
    <s v="PLU"/>
    <x v="0"/>
    <x v="0"/>
    <x v="35"/>
    <n v="36.388888888888886"/>
    <s v="https://www.pluralsight.com/courses/xml-processing-approaches-dotnet-applications"/>
    <n v="3"/>
    <s v=".NET, XML, LINQ"/>
  </r>
  <r>
    <n v="39"/>
    <s v="WPF and XAML Fundamentals"/>
    <s v="PLU"/>
    <x v="0"/>
    <x v="1"/>
    <x v="36"/>
    <n v="29.166666666666668"/>
    <s v="https://www.pluralsight.com/courses/wpf-fundamentals"/>
    <n v="2"/>
    <s v="Windows Presentation Foundation (WPF), XAML"/>
  </r>
  <r>
    <n v="40"/>
    <s v="Windows Server 2012 Installing and Configuring (70-410): Part 1"/>
    <s v="PLU"/>
    <x v="0"/>
    <x v="0"/>
    <x v="37"/>
    <n v="32.638888888888893"/>
    <s v="https://www.pluralsight.com/courses/windows-server-2012-install-config-pt2"/>
    <n v="1"/>
    <s v="Windows Server"/>
  </r>
  <r>
    <n v="41"/>
    <s v="Windows Phone 7 Data Binding"/>
    <s v="PLU"/>
    <x v="0"/>
    <x v="0"/>
    <x v="38"/>
    <n v="13.333333333333334"/>
    <s v="https://www.pluralsight.com/courses/wp7-databinding"/>
    <n v="2"/>
    <s v="XAML, Windows Phone"/>
  </r>
  <r>
    <n v="42"/>
    <s v="Windows Phone 7 Basics"/>
    <s v="PLU"/>
    <x v="0"/>
    <x v="1"/>
    <x v="39"/>
    <n v="12.013888888888889"/>
    <s v="https://www.pluralsight.com/courses/wp7-intro"/>
    <n v="1"/>
    <s v="Windows Phone"/>
  </r>
  <r>
    <n v="43"/>
    <s v="Introduction to Windows Phone 8"/>
    <s v="PLU"/>
    <x v="0"/>
    <x v="0"/>
    <x v="40"/>
    <n v="33.194444444444443"/>
    <s v="https://www.pluralsight.com/courses/windows-phone8-introduction"/>
    <n v="1"/>
    <s v="Windows Phone"/>
  </r>
  <r>
    <n v="44"/>
    <s v="Hands-on Windows Phone 7 Development"/>
    <s v="PLU"/>
    <x v="0"/>
    <x v="0"/>
    <x v="41"/>
    <n v="25.694444444444446"/>
    <s v="https://www.pluralsight.com/courses/wp7-handson"/>
    <n v="1"/>
    <s v="Windows Phone"/>
  </r>
  <r>
    <n v="45"/>
    <s v="Core Windows Phone 7 Development"/>
    <s v="PLU"/>
    <x v="0"/>
    <x v="0"/>
    <x v="42"/>
    <n v="34.027777777777771"/>
    <s v="https://www.pluralsight.com/courses/wp7-core"/>
    <n v="1"/>
    <s v="Windows Phone"/>
  </r>
  <r>
    <n v="46"/>
    <s v="Microsoft Design Principles"/>
    <s v="PLU"/>
    <x v="0"/>
    <x v="0"/>
    <x v="43"/>
    <n v="9.1666666666666679"/>
    <s v="https://www.pluralsight.com/courses/microsoft-design-principles"/>
    <n v="1"/>
    <s v="Microsoft Design Language"/>
  </r>
  <r>
    <n v="47"/>
    <s v="Introduction to Building Windows 8 Applications"/>
    <s v="PLU"/>
    <x v="0"/>
    <x v="1"/>
    <x v="44"/>
    <n v="23.819444444444446"/>
    <s v="https://www.pluralsight.com/courses/win8-intro"/>
    <n v="1"/>
    <s v="Windows Store Apps"/>
  </r>
  <r>
    <n v="48"/>
    <s v="WCF Fundamentals"/>
    <s v="PLU"/>
    <x v="0"/>
    <x v="1"/>
    <x v="22"/>
    <n v="18.888888888888889"/>
    <s v="https://www.pluralsight.com/courses/wcf-fundamentals"/>
    <n v="1"/>
    <s v="WCF"/>
  </r>
  <r>
    <n v="49"/>
    <s v="Introduction to Visual Studio 2012 - Part 1"/>
    <s v="PLU"/>
    <x v="0"/>
    <x v="1"/>
    <x v="45"/>
    <n v="15.555555555555555"/>
    <s v="https://www.pluralsight.com/courses/vs2012-intro-part1"/>
    <n v="1"/>
    <s v="Visual Studio"/>
  </r>
  <r>
    <n v="50"/>
    <s v="Introduction to Visual Studio 2012 - Part 2"/>
    <s v="PLU"/>
    <x v="0"/>
    <x v="1"/>
    <x v="46"/>
    <n v="11.319444444444445"/>
    <s v="https://www.pluralsight.com/courses/vs2012-intro-part2"/>
    <n v="1"/>
    <s v="Visual Studio"/>
  </r>
  <r>
    <n v="51"/>
    <s v="Git for Visual Studio Developers "/>
    <s v="PLU"/>
    <x v="0"/>
    <x v="0"/>
    <x v="47"/>
    <n v="24.722222222222221"/>
    <s v="https://www.pluralsight.com/courses/git-visual-studio-developers"/>
    <n v="2"/>
    <s v="Visual Studio, Git"/>
  </r>
  <r>
    <n v="52"/>
    <s v="An Introduction to Design"/>
    <s v="PLU"/>
    <x v="0"/>
    <x v="0"/>
    <x v="2"/>
    <n v="15.694444444444445"/>
    <s v="https://www.pluralsight.com/courses/design-introduction"/>
    <n v="1"/>
    <s v="Design"/>
  </r>
  <r>
    <n v="53"/>
    <s v="Play by Play: AngularJS Application Design with John Papa and Ward Bell"/>
    <s v="PLU"/>
    <x v="0"/>
    <x v="0"/>
    <x v="48"/>
    <n v="16.666666666666664"/>
    <s v="https://www.pluralsight.com/courses/play-by-play-papa-bell"/>
    <n v="2"/>
    <s v="AngularJS, UX Design"/>
  </r>
  <r>
    <n v="54"/>
    <s v="Test First Development - Part 1"/>
    <s v="PLU"/>
    <x v="0"/>
    <x v="0"/>
    <x v="9"/>
    <n v="29.583333333333332"/>
    <s v="https://www.pluralsight.com/courses/test-first-development-1"/>
    <n v="5"/>
    <s v=".NET, C#, Visual Studio, Test-Driven Development, NUnit"/>
  </r>
  <r>
    <n v="55"/>
    <s v="Test First Development - Part 2"/>
    <s v="PLU"/>
    <x v="0"/>
    <x v="0"/>
    <x v="49"/>
    <n v="22.777777777777779"/>
    <s v="https://www.pluralsight.com/courses/test-first-development-2"/>
    <n v="2"/>
    <s v="Acceptance Testing, Behavior-Driven Development"/>
  </r>
  <r>
    <n v="56"/>
    <s v="SOLID Principles of Object Oriented Design"/>
    <s v="PLU"/>
    <x v="0"/>
    <x v="0"/>
    <x v="31"/>
    <n v="34.44444444444445"/>
    <s v="https://www.pluralsight.com/courses/principles-oo-design"/>
    <n v="2"/>
    <s v="Object-Oriented Design, SOLID Principles"/>
  </r>
  <r>
    <n v="57"/>
    <s v="Scrum Fundamentals"/>
    <s v="PLU"/>
    <x v="0"/>
    <x v="0"/>
    <x v="50"/>
    <n v="30.555555555555554"/>
    <s v="https://www.pluralsight.com/courses/scrum-fundamentals"/>
    <n v="1"/>
    <s v="Scrum"/>
  </r>
  <r>
    <n v="58"/>
    <s v="Kanban Fundamentals"/>
    <s v="PLU"/>
    <x v="0"/>
    <x v="1"/>
    <x v="51"/>
    <n v="6.3194444444444446"/>
    <s v="https://www.pluralsight.com/courses/kanban-fundamentals"/>
    <n v="1"/>
    <s v="Kanban"/>
  </r>
  <r>
    <n v="59"/>
    <s v="Introduction to UML"/>
    <s v="PLU"/>
    <x v="0"/>
    <x v="0"/>
    <x v="52"/>
    <n v="18.472222222222221"/>
    <s v="https://www.pluralsight.com/courses/uml-introduction"/>
    <n v="1"/>
    <s v="UML"/>
  </r>
  <r>
    <n v="60"/>
    <s v="Design Patterns Library"/>
    <s v="PLU"/>
    <x v="0"/>
    <x v="0"/>
    <x v="53"/>
    <n v="130.27777777777777"/>
    <s v="https://www.pluralsight.com/courses/patterns-library"/>
    <n v="1"/>
    <s v="Software Design Patterns"/>
  </r>
  <r>
    <n v="61"/>
    <s v="Code Contracts"/>
    <s v="PLU"/>
    <x v="0"/>
    <x v="0"/>
    <x v="54"/>
    <n v="15.416666666666668"/>
    <s v="https://www.pluralsight.com/courses/code-contracts"/>
    <n v="1"/>
    <s v="Code Contracts"/>
  </r>
  <r>
    <n v="62"/>
    <s v="Automated Testing: End to End"/>
    <s v="PLU"/>
    <x v="0"/>
    <x v="0"/>
    <x v="55"/>
    <n v="27.083333333333332"/>
    <s v="https://www.pluralsight.com/courses/automated-testing-end-to-end"/>
    <n v="5"/>
    <s v="Continuous Integration, Automated Testing, Unit Testing, Integration Testing, UI Testing"/>
  </r>
  <r>
    <n v="63"/>
    <s v="Agile Team Practices with Scrum"/>
    <s v="PLU"/>
    <x v="0"/>
    <x v="0"/>
    <x v="56"/>
    <n v="31.25"/>
    <s v="https://www.pluralsight.com/courses/agile-team-practice-fundamentals"/>
    <n v="1"/>
    <s v="Scrum"/>
  </r>
  <r>
    <n v="64"/>
    <s v="Agile Release Management"/>
    <s v="PLU"/>
    <x v="0"/>
    <x v="0"/>
    <x v="57"/>
    <n v="12.777777777777777"/>
    <s v="https://www.pluralsight.com/courses/agile-release-management"/>
    <n v="2"/>
    <s v="Application Lifecycle Management, Release Management"/>
  </r>
  <r>
    <n v="65"/>
    <s v="Agile Estimation"/>
    <s v="PLU"/>
    <x v="0"/>
    <x v="0"/>
    <x v="57"/>
    <n v="12.777777777777777"/>
    <s v="https://www.pluralsight.com/courses/agile-estimation"/>
    <n v="2"/>
    <s v="Time Management, Application Lifecycle Management"/>
  </r>
  <r>
    <n v="66"/>
    <s v="Web vs Apps: The Big Picture"/>
    <s v="PLU"/>
    <x v="0"/>
    <x v="1"/>
    <x v="58"/>
    <n v="5.833333333333333"/>
    <s v="https://www.pluralsight.com/courses/mobile-app-big-pic"/>
    <n v="1"/>
    <s v="HTML5"/>
  </r>
  <r>
    <n v="67"/>
    <s v="Social Media: The Big Picture"/>
    <s v="PLU"/>
    <x v="0"/>
    <x v="1"/>
    <x v="59"/>
    <n v="3.958333333333333"/>
    <s v="https://www.pluralsight.com/courses/social-media-big-pic"/>
    <n v="1"/>
    <s v="Social Media"/>
  </r>
  <r>
    <n v="68"/>
    <s v="What's New in Silverlight 5"/>
    <s v="PLU"/>
    <x v="0"/>
    <x v="0"/>
    <x v="60"/>
    <n v="13.888888888888888"/>
    <s v="https://www.pluralsight.com/courses/silverlight5-new-features"/>
    <n v="1"/>
    <s v="Silverlight"/>
  </r>
  <r>
    <n v="69"/>
    <s v="Silverlight 3 Advanced Topics"/>
    <s v="PLU"/>
    <x v="0"/>
    <x v="2"/>
    <x v="20"/>
    <n v="26.041666666666671"/>
    <s v="https://www.pluralsight.com/courses/silverlight-advanced-topics"/>
    <n v="1"/>
    <s v="Silverlight"/>
  </r>
  <r>
    <n v="70"/>
    <s v="Silverlight 3 Fundamentals"/>
    <s v="PLU"/>
    <x v="0"/>
    <x v="1"/>
    <x v="61"/>
    <n v="27.222222222222221"/>
    <s v="https://www.pluralsight.com/courses/silverlight-fundamentals"/>
    <n v="1"/>
    <s v="Silverlight"/>
  </r>
  <r>
    <n v="71"/>
    <s v="Expression Blend for Developers"/>
    <s v="PLU"/>
    <x v="0"/>
    <x v="0"/>
    <x v="62"/>
    <n v="30.277777777777775"/>
    <s v="https://www.pluralsight.com/courses/blend4devs"/>
    <n v="2"/>
    <s v="XAML, Expression Blend"/>
  </r>
  <r>
    <n v="72"/>
    <s v="Core Silverlight 4"/>
    <s v="PLU"/>
    <x v="0"/>
    <x v="1"/>
    <x v="63"/>
    <n v="26.319444444444446"/>
    <s v="https://www.pluralsight.com/courses/silverlight-core"/>
    <n v="1"/>
    <s v="Silverlight"/>
  </r>
  <r>
    <n v="73"/>
    <s v="Introduction to Cryptography in .NET"/>
    <s v="PLU"/>
    <x v="0"/>
    <x v="0"/>
    <x v="64"/>
    <n v="17.083333333333332"/>
    <s v="https://www.pluralsight.com/courses/cryptography-introduction-dotnet"/>
    <n v="2"/>
    <s v=".NET, Cryptography"/>
  </r>
  <r>
    <n v="74"/>
    <s v="Ruby Fundamentals"/>
    <s v="PLU"/>
    <x v="0"/>
    <x v="0"/>
    <x v="65"/>
    <n v="30.833333333333336"/>
    <s v="https://www.pluralsight.com/courses/ruby-fundamentals"/>
    <n v="1"/>
    <s v="Ruby"/>
  </r>
  <r>
    <n v="75"/>
    <s v="Productivity for Programmers"/>
    <s v="PLU"/>
    <x v="0"/>
    <x v="1"/>
    <x v="66"/>
    <n v="5.9722222222222223"/>
    <s v="https://www.pluralsight.com/courses/productivity-for-programmers"/>
    <n v="1"/>
    <s v="Professionalism"/>
  </r>
  <r>
    <n v="76"/>
    <s v="Word 2010: Getting Started"/>
    <s v="PLU"/>
    <x v="0"/>
    <x v="1"/>
    <x v="67"/>
    <n v="10.694444444444445"/>
    <s v="https://www.pluralsight.com/courses/word-2010-getting-started"/>
    <n v="1"/>
    <s v="Microsoft Word"/>
  </r>
  <r>
    <n v="77"/>
    <s v="LINQ Fundamentals (2008)"/>
    <s v="PLU"/>
    <x v="0"/>
    <x v="0"/>
    <x v="68"/>
    <n v="40.277777777777771"/>
    <s v="https://www.pluralsight.com/courses/linq-fundamentals"/>
    <n v="3"/>
    <s v=".NET, C#, LINQ"/>
  </r>
  <r>
    <n v="78"/>
    <s v="jQuery Fundamentals"/>
    <s v="PLU"/>
    <x v="0"/>
    <x v="1"/>
    <x v="69"/>
    <n v="22.083333333333332"/>
    <s v="https://www.pluralsight.com/courses/jquery-fundamentals"/>
    <n v="1"/>
    <s v="jQuery"/>
  </r>
  <r>
    <n v="79"/>
    <s v="TypeScript Fundamentals"/>
    <s v="PLU"/>
    <x v="0"/>
    <x v="1"/>
    <x v="70"/>
    <n v="18.402777777777779"/>
    <s v="https://www.pluralsight.com/courses/typescript"/>
    <n v="1"/>
    <s v="TypeScript"/>
  </r>
  <r>
    <n v="80"/>
    <s v="Single Page Apps JumpStart"/>
    <s v="PLU"/>
    <x v="0"/>
    <x v="1"/>
    <x v="71"/>
    <n v="21.527777777777779"/>
    <s v="https://www.pluralsight.com/courses/single-page-apps-jumpstart"/>
    <n v="2"/>
    <s v="Breeze, Durandal"/>
  </r>
  <r>
    <n v="81"/>
    <s v="React Fundamentals"/>
    <s v="PLU"/>
    <x v="0"/>
    <x v="0"/>
    <x v="49"/>
    <n v="22.777777777777779"/>
    <s v="https://www.pluralsight.com/courses/react-fundamentals"/>
    <n v="1"/>
    <s v="React.js"/>
  </r>
  <r>
    <n v="82"/>
    <s v="Knockout Fundamentals"/>
    <s v="PLU"/>
    <x v="0"/>
    <x v="1"/>
    <x v="72"/>
    <n v="6.8749999999999991"/>
    <s v="https://www.pluralsight.com/courses/knockout"/>
    <n v="1"/>
    <s v="Knockout"/>
  </r>
  <r>
    <n v="83"/>
    <s v="JavaScript Fundamentals"/>
    <s v="PLU"/>
    <x v="0"/>
    <x v="1"/>
    <x v="39"/>
    <n v="12.013888888888889"/>
    <s v="https://www.pluralsight.com/courses/jscript-fundamentals"/>
    <n v="1"/>
    <s v="JavaScript"/>
  </r>
  <r>
    <n v="84"/>
    <s v="JavaScript From Scratch"/>
    <s v="PLU"/>
    <x v="0"/>
    <x v="1"/>
    <x v="73"/>
    <n v="7.7777777777777777"/>
    <s v="https://www.pluralsight.com/courses/javascript-from-scratch"/>
    <n v="1"/>
    <s v="JavaScript"/>
  </r>
  <r>
    <n v="85"/>
    <s v="Introduction to Bootstrap"/>
    <s v="PLU"/>
    <x v="0"/>
    <x v="0"/>
    <x v="18"/>
    <n v="17.916666666666668"/>
    <s v="https://www.pluralsight.com/courses/bootstrap-introduction"/>
    <n v="1"/>
    <s v="Bootstrap"/>
  </r>
  <r>
    <n v="86"/>
    <s v="Backbone.js Fundamentals"/>
    <s v="PLU"/>
    <x v="0"/>
    <x v="0"/>
    <x v="74"/>
    <n v="39.166666666666664"/>
    <s v="https://www.pluralsight.com/courses/backbone-fundamentals"/>
    <n v="1"/>
    <s v="Backbone.js"/>
  </r>
  <r>
    <n v="87"/>
    <s v="Angular Fundamentals"/>
    <s v="PLU"/>
    <x v="0"/>
    <x v="0"/>
    <x v="75"/>
    <n v="57.083333333333329"/>
    <s v="https://www.pluralsight.com/courses/angularjs-fundamentals"/>
    <n v="1"/>
    <s v="AngularJS"/>
  </r>
  <r>
    <n v="88"/>
    <s v="Java Fundamentals, Part 1"/>
    <s v="PLU"/>
    <x v="0"/>
    <x v="1"/>
    <x v="76"/>
    <n v="17.5"/>
    <s v="https://www.pluralsight.com/courses/java1"/>
    <n v="1"/>
    <s v="Java"/>
  </r>
  <r>
    <n v="89"/>
    <s v="Java Fundamentals, Part 2"/>
    <s v="PLU"/>
    <x v="0"/>
    <x v="0"/>
    <x v="24"/>
    <n v="31.527777777777779"/>
    <s v="https://www.pluralsight.com/courses/java2"/>
    <n v="1"/>
    <s v="Java"/>
  </r>
  <r>
    <n v="90"/>
    <s v="Introduction to Xcode"/>
    <s v="PLU"/>
    <x v="0"/>
    <x v="0"/>
    <x v="16"/>
    <n v="28.055555555555557"/>
    <s v="https://www.pluralsight.com/courses/xcode-ios-fundamentals"/>
    <n v="1"/>
    <s v="Xcode"/>
  </r>
  <r>
    <n v="91"/>
    <s v="Introduction to iOS - Part 1"/>
    <s v="PLU"/>
    <x v="0"/>
    <x v="1"/>
    <x v="40"/>
    <n v="16.597222222222221"/>
    <s v="https://www.pluralsight.com/courses/ios-intro"/>
    <n v="1"/>
    <s v="iOS"/>
  </r>
  <r>
    <n v="92"/>
    <s v="Introduction to iOS - Part 2"/>
    <s v="PLU"/>
    <x v="0"/>
    <x v="1"/>
    <x v="77"/>
    <n v="13.402777777777777"/>
    <s v="https://www.pluralsight.com/courses/ios-intro-2"/>
    <n v="1"/>
    <s v="iOS"/>
  </r>
  <r>
    <n v="93"/>
    <s v="Introduction to Objective-C"/>
    <s v="PLU"/>
    <x v="0"/>
    <x v="1"/>
    <x v="78"/>
    <n v="13.055555555555557"/>
    <s v="https://www.pluralsight.com/courses/objective-c"/>
    <n v="2"/>
    <s v="Xcode, Objective-C"/>
  </r>
  <r>
    <n v="94"/>
    <s v="Google Analytics Fundamentals"/>
    <s v="PLU"/>
    <x v="0"/>
    <x v="0"/>
    <x v="8"/>
    <n v="18.75"/>
    <s v="https://www.pluralsight.com/courses/google-analytics"/>
    <n v="1"/>
    <s v="Google Analytics"/>
  </r>
  <r>
    <n v="95"/>
    <s v="Debugging Chronicles I"/>
    <s v="PLU"/>
    <x v="0"/>
    <x v="0"/>
    <x v="79"/>
    <n v="23.472222222222218"/>
    <s v="https://www.pluralsight.com/courses/dbg-chron1"/>
    <n v="2"/>
    <s v=".NET, Debugging"/>
  </r>
  <r>
    <n v="96"/>
    <s v="Digital Audio Fundamentals"/>
    <s v="PLU"/>
    <x v="0"/>
    <x v="0"/>
    <x v="80"/>
    <n v="23.333333333333332"/>
    <s v="https://www.pluralsight.com/courses/digital-audio-fundamentals"/>
    <n v="1"/>
    <s v="Digital Audio"/>
  </r>
  <r>
    <n v="97"/>
    <s v="Relational Database Design"/>
    <s v="PLU"/>
    <x v="0"/>
    <x v="0"/>
    <x v="81"/>
    <n v="62.916666666666664"/>
    <s v="https://www.pluralsight.com/courses/relational-database-design"/>
    <n v="1"/>
    <s v="Relational Database Design"/>
  </r>
  <r>
    <n v="98"/>
    <s v="Responsive Web Design"/>
    <s v="PLU"/>
    <x v="0"/>
    <x v="0"/>
    <x v="7"/>
    <n v="37.638888888888886"/>
    <s v="https://www.pluralsight.com/courses/responsive-web-design"/>
    <n v="1"/>
    <s v="Responsive Web Design"/>
  </r>
  <r>
    <n v="99"/>
    <s v="Mobile First Responsive Web Design"/>
    <s v="PLU"/>
    <x v="0"/>
    <x v="0"/>
    <x v="82"/>
    <n v="24.583333333333336"/>
    <s v="https://www.pluralsight.com/courses/mobile-first-responsive-web-design"/>
    <n v="1"/>
    <s v="Responsive Web Design"/>
  </r>
  <r>
    <n v="100"/>
    <s v="CSS 3 From Scratch"/>
    <s v="PLU"/>
    <x v="0"/>
    <x v="1"/>
    <x v="83"/>
    <n v="6.8055555555555554"/>
    <s v="https://www.pluralsight.com/courses/css3-from-scratch"/>
    <n v="1"/>
    <s v="CSS"/>
  </r>
  <r>
    <n v="101"/>
    <s v="Preparing For a Job Interview"/>
    <s v="PLU"/>
    <x v="0"/>
    <x v="1"/>
    <x v="84"/>
    <n v="10.208333333333334"/>
    <s v="https://www.pluralsight.com/courses/developer-job-interviews"/>
    <n v="1"/>
    <s v="Career Development"/>
  </r>
  <r>
    <n v="102"/>
    <s v="Learning Technology in the Information Age"/>
    <s v="PLU"/>
    <x v="0"/>
    <x v="1"/>
    <x v="85"/>
    <n v="6.5972222222222223"/>
    <s v="https://www.pluralsight.com/courses/learning-technology-information-age"/>
    <n v="1"/>
    <s v="Career Development"/>
  </r>
  <r>
    <n v="103"/>
    <s v="Informational Interviews"/>
    <s v="PLU"/>
    <x v="0"/>
    <x v="1"/>
    <x v="86"/>
    <n v="7.291666666666667"/>
    <s v="https://www.pluralsight.com/courses/informational-interviews"/>
    <n v="1"/>
    <s v="Career Development"/>
  </r>
  <r>
    <n v="104"/>
    <s v="Effective Email Communication"/>
    <s v="PLU"/>
    <x v="0"/>
    <x v="1"/>
    <x v="87"/>
    <n v="6.4583333333333339"/>
    <s v="https://www.pluralsight.com/courses/effective-email-communication"/>
    <n v="1"/>
    <s v="Professionalism"/>
  </r>
  <r>
    <n v="105"/>
    <s v="Developer to Architect"/>
    <s v="PLU"/>
    <x v="0"/>
    <x v="0"/>
    <x v="88"/>
    <n v="22.361111111111111"/>
    <s v="https://www.pluralsight.com/courses/developer-to-architect"/>
    <n v="1"/>
    <s v="Career Development"/>
  </r>
  <r>
    <n v="106"/>
    <s v="Career and Survival Strategies for Technologists"/>
    <s v="PLU"/>
    <x v="0"/>
    <x v="1"/>
    <x v="89"/>
    <n v="13.194444444444445"/>
    <s v="https://www.pluralsight.com/courses/career-survival-strategies-4devs"/>
    <n v="1"/>
    <s v="Career Development"/>
  </r>
  <r>
    <n v="107"/>
    <s v="Change It Up!"/>
    <s v="PLU"/>
    <x v="0"/>
    <x v="1"/>
    <x v="90"/>
    <n v="3.6805555555555558"/>
    <s v="https://app.pluralsight.com/library/courses/changeitup"/>
    <n v="1"/>
    <s v="Career Development"/>
  </r>
  <r>
    <n v="108"/>
    <s v="Build Your Career with Michael Lopp"/>
    <s v="PLU"/>
    <x v="0"/>
    <x v="1"/>
    <x v="91"/>
    <n v="2.083333333333333"/>
    <s v="https://www.pluralsight.com/courses/build-your-career-michael-lopp"/>
    <n v="1"/>
    <s v="Career Development"/>
  </r>
  <r>
    <n v="109"/>
    <s v="C++11 Language Features"/>
    <s v="PLU"/>
    <x v="0"/>
    <x v="0"/>
    <x v="92"/>
    <n v="27.916666666666668"/>
    <s v="https://www.pluralsight.com/courses/cplusplus11-language-features"/>
    <n v="1"/>
    <s v="C++"/>
  </r>
  <r>
    <n v="110"/>
    <s v="C++ Advanced Topics"/>
    <s v="PLU"/>
    <x v="0"/>
    <x v="2"/>
    <x v="93"/>
    <n v="71.875"/>
    <s v="https://www.pluralsight.com/courses/adv-cpp"/>
    <n v="1"/>
    <s v="C++"/>
  </r>
  <r>
    <n v="111"/>
    <s v="C++ Fundamentals"/>
    <s v="PLU"/>
    <x v="0"/>
    <x v="1"/>
    <x v="94"/>
    <n v="29.375"/>
    <s v="https://www.pluralsight.com/courses/cpp-fundamentals"/>
    <n v="1"/>
    <s v="C++"/>
  </r>
  <r>
    <n v="112"/>
    <s v="C++ Fundamentals - Part 2"/>
    <s v="PLU"/>
    <x v="0"/>
    <x v="0"/>
    <x v="25"/>
    <n v="24.166666666666668"/>
    <s v="https://www.pluralsight.com/courses/cppfund2"/>
    <n v="1"/>
    <s v="C++"/>
  </r>
  <r>
    <n v="113"/>
    <s v="The C Programming Language in Action"/>
    <s v="PLU"/>
    <x v="0"/>
    <x v="0"/>
    <x v="76"/>
    <n v="35"/>
    <s v="https://www.pluralsight.com/courses/c-programming-language-in-action"/>
    <n v="1"/>
    <s v="C"/>
  </r>
  <r>
    <n v="114"/>
    <s v="C Programming Language Fundamentals"/>
    <s v="PLU"/>
    <x v="0"/>
    <x v="1"/>
    <x v="66"/>
    <n v="5.9722222222222223"/>
    <s v="https://www.pluralsight.com/courses/c-lang-fundamentals"/>
    <n v="1"/>
    <s v="C"/>
  </r>
  <r>
    <n v="115"/>
    <s v="Introduction to Async and Parallel Programming in .NET 4"/>
    <s v="PLU"/>
    <x v="0"/>
    <x v="0"/>
    <x v="95"/>
    <n v="23.75"/>
    <s v="https://www.pluralsight.com/courses/intro-async-parallel-dotnet4"/>
    <n v="3"/>
    <s v=".NET, Asynchronous Programming, Parallel Programming"/>
  </r>
  <r>
    <n v="116"/>
    <s v="Asynchronous C# 5.0"/>
    <s v="PLU"/>
    <x v="0"/>
    <x v="0"/>
    <x v="82"/>
    <n v="24.583333333333336"/>
    <s v="https://www.pluralsight.com/courses/skeet-async"/>
    <n v="3"/>
    <s v=".NET, C#, Asynchronous Programming"/>
  </r>
  <r>
    <n v="117"/>
    <s v="Mastering C# 4.0"/>
    <s v="PLU"/>
    <x v="0"/>
    <x v="1"/>
    <x v="96"/>
    <n v="49.236111111111107"/>
    <s v="https://www.pluralsight.com/courses/skeet-csharp4"/>
    <n v="2"/>
    <s v=".NET, C#"/>
  </r>
  <r>
    <n v="118"/>
    <s v="C# Interfaces (2013)"/>
    <s v="PLU"/>
    <x v="0"/>
    <x v="0"/>
    <x v="97"/>
    <n v="23.888888888888889"/>
    <s v="https://www.pluralsight.com/courses/csharp-interfaces"/>
    <n v="2"/>
    <s v=".NET, C#"/>
  </r>
  <r>
    <n v="119"/>
    <s v="C# Fundamentals with C# 5.0"/>
    <s v="PLU"/>
    <x v="0"/>
    <x v="1"/>
    <x v="98"/>
    <n v="26.041666666666668"/>
    <s v="https://www.pluralsight.com/courses/csharp-fundamentals-csharp5"/>
    <n v="2"/>
    <s v=".NET, C#"/>
  </r>
  <r>
    <n v="120"/>
    <s v="Accelerated C# Fundamentals"/>
    <s v="PLU"/>
    <x v="0"/>
    <x v="1"/>
    <x v="99"/>
    <n v="26.180555555555557"/>
    <s v="https://www.pluralsight.com/courses/csharp-fundamentals"/>
    <n v="2"/>
    <s v=".NET, C#"/>
  </r>
  <r>
    <n v="121"/>
    <s v="C# Events, Delegates and Lambdas"/>
    <s v="PLU"/>
    <x v="0"/>
    <x v="0"/>
    <x v="100"/>
    <n v="26.527777777777779"/>
    <s v="https://app.pluralsight.com/library/courses/csharp-events-delegates"/>
    <n v="2"/>
    <s v=".NET, C#"/>
  </r>
  <r>
    <n v="122"/>
    <s v="C# 5 New Features"/>
    <s v="PLU"/>
    <x v="0"/>
    <x v="2"/>
    <x v="101"/>
    <n v="15.625"/>
    <s v="https://www.pluralsight.com/courses/csharp-newincs5"/>
    <n v="2"/>
    <s v=".NET, C#"/>
  </r>
  <r>
    <n v="123"/>
    <s v="C# 4.0 New Features"/>
    <s v="PLU"/>
    <x v="0"/>
    <x v="0"/>
    <x v="102"/>
    <n v="13.055555555555557"/>
    <s v="https://www.pluralsight.com/courses/cs40-whats-new"/>
    <n v="2"/>
    <s v=".NET, C#"/>
  </r>
  <r>
    <n v="124"/>
    <s v="C# From Scratch"/>
    <s v="PLU"/>
    <x v="0"/>
    <x v="1"/>
    <x v="100"/>
    <n v="13.263888888888889"/>
    <s v="https://www.pluralsight.com/courses/csharp-from-scratch"/>
    <n v="2"/>
    <s v=".NET, C#"/>
  </r>
  <r>
    <n v="125"/>
    <s v="C# From Scratch - Part 2"/>
    <s v="PLU"/>
    <x v="0"/>
    <x v="1"/>
    <x v="28"/>
    <n v="7.9166666666666661"/>
    <s v="https://www.pluralsight.com/courses/csharp-from-scratch-part2"/>
    <n v="2"/>
    <s v=".NET, C#"/>
  </r>
  <r>
    <n v="126"/>
    <s v="C# Programming Paradigms"/>
    <s v="PLU"/>
    <x v="0"/>
    <x v="0"/>
    <x v="49"/>
    <n v="22.777777777777779"/>
    <s v="https://www.pluralsight.com/courses/csharp-fundamentals-2"/>
    <n v="5"/>
    <s v=".NET, C#, LINQ, Object-Oriented Programming, Functional Programming"/>
  </r>
  <r>
    <n v="127"/>
    <s v="Learning To Program - Part 1: Getting Started"/>
    <s v="PLU"/>
    <x v="0"/>
    <x v="1"/>
    <x v="103"/>
    <n v="13.333333333333334"/>
    <s v="https://www.pluralsight.com/courses/learning-programming-javascript"/>
    <n v="1"/>
    <s v="JavaScript"/>
  </r>
  <r>
    <n v="128"/>
    <s v="Learning To Program - Being A Better Programmer"/>
    <s v="PLU"/>
    <x v="0"/>
    <x v="1"/>
    <x v="85"/>
    <n v="6.5972222222222223"/>
    <s v="https://www.pluralsight.com/courses/learning-program-better-programmer"/>
    <n v="1"/>
    <s v="Career Development"/>
  </r>
  <r>
    <n v="129"/>
    <s v="Learn How to Program with C++"/>
    <s v="PLU"/>
    <x v="0"/>
    <x v="1"/>
    <x v="104"/>
    <n v="28.958333333333336"/>
    <s v="https://www.pluralsight.com/courses/learn-programming-cplusplus"/>
    <n v="1"/>
    <s v="C++"/>
  </r>
  <r>
    <n v="130"/>
    <s v="One ASP.NET From Scratch"/>
    <s v="PLU"/>
    <x v="0"/>
    <x v="1"/>
    <x v="56"/>
    <n v="15.625"/>
    <s v="https://www.pluralsight.com/courses/one-aspdotnet-from-scratch"/>
    <n v="1"/>
    <s v="ASP.NET"/>
  </r>
  <r>
    <n v="131"/>
    <s v="Introduction to WebMatrix"/>
    <s v="PLU"/>
    <x v="0"/>
    <x v="1"/>
    <x v="56"/>
    <n v="15.625"/>
    <s v="https://www.pluralsight.com/courses/webmatrix-introduction"/>
    <n v="2"/>
    <s v="ASP.NET, WebMatrix"/>
  </r>
  <r>
    <n v="132"/>
    <s v="Introduction to ASP.NET MVC 3"/>
    <s v="PLU"/>
    <x v="0"/>
    <x v="1"/>
    <x v="105"/>
    <n v="27.152777777777775"/>
    <s v="https://www.pluralsight.com/courses/aspdotnet-mvc3-intro"/>
    <n v="1"/>
    <s v="ASP.NET MVC"/>
  </r>
  <r>
    <n v="133"/>
    <s v="ASP.NET MVC Testing From Scratch"/>
    <s v="PLU"/>
    <x v="0"/>
    <x v="1"/>
    <x v="102"/>
    <n v="6.5277777777777786"/>
    <s v="https://www.pluralsight.com/courses/aspdotnet-mvc-testing-from-scratch"/>
    <n v="2"/>
    <s v="ASP.NET MVC, Test-Driven Development"/>
  </r>
  <r>
    <n v="134"/>
    <s v="ASP.NET MVC 4 Fundamentals"/>
    <s v="PLU"/>
    <x v="0"/>
    <x v="0"/>
    <x v="106"/>
    <n v="36.25"/>
    <s v="https://www.pluralsight.com/courses/mvc4"/>
    <n v="1"/>
    <s v="ASP.NET MVC"/>
  </r>
  <r>
    <n v="135"/>
    <s v="Creating N-Tier Applications in C#, Part 1"/>
    <s v="PLU"/>
    <x v="0"/>
    <x v="0"/>
    <x v="107"/>
    <n v="16.805555555555554"/>
    <s v="https://www.pluralsight.com/courses/n-tier-apps-part1"/>
    <n v="3"/>
    <s v=".NET, C#, N-Tier Architecture"/>
  </r>
  <r>
    <n v="136"/>
    <s v="Creating N-Tier Applications in C#, Part 2"/>
    <s v="PLU"/>
    <x v="0"/>
    <x v="0"/>
    <x v="107"/>
    <n v="16.805555555555554"/>
    <s v="https://www.pluralsight.com/courses/n-tier-csharp-part2"/>
    <n v="3"/>
    <s v=".NET, C#, N-Tier Architecture"/>
  </r>
  <r>
    <n v="137"/>
    <s v="Aspect Oriented Programming in .NET"/>
    <s v="PLU"/>
    <x v="0"/>
    <x v="2"/>
    <x v="3"/>
    <n v="12.916666666666668"/>
    <s v="https://www.pluralsight.com/courses/aop"/>
    <n v="3"/>
    <s v=".NET, Aspect-Oriented Programming, PostSharp"/>
  </r>
  <r>
    <n v="138"/>
    <s v="Introduction to Android Development"/>
    <s v="PLU"/>
    <x v="0"/>
    <x v="1"/>
    <x v="108"/>
    <n v="23.888888888888889"/>
    <s v="https://www.pluralsight.com/courses/android-intro"/>
    <n v="1"/>
    <s v="Android"/>
  </r>
  <r>
    <n v="139"/>
    <s v="Introduction to C# and .NET"/>
    <s v="PLU"/>
    <x v="0"/>
    <x v="1"/>
    <x v="56"/>
    <n v="15.625"/>
    <s v="https://www.pluralsight.com/courses/dotnet-csharp-tutorial"/>
    <n v="2"/>
    <s v=".NET, C#"/>
  </r>
  <r>
    <n v="140"/>
    <s v="Building .NET Console Applications in C#"/>
    <s v="PLU"/>
    <x v="0"/>
    <x v="0"/>
    <x v="109"/>
    <n v="18.055555555555554"/>
    <s v="https://www.pluralsight.com/courses/building-dotnet-console-applications-csharp"/>
    <n v="2"/>
    <s v=".NET, C#"/>
  </r>
  <r>
    <n v="141"/>
    <s v="VB.NET Fundamentals"/>
    <s v="PLU"/>
    <x v="0"/>
    <x v="1"/>
    <x v="110"/>
    <n v="20.277777777777782"/>
    <s v="https://www.pluralsight.com/courses/vb-fundamentals"/>
    <n v="2"/>
    <s v=".NET, Visual Basic"/>
  </r>
  <r>
    <n v="142"/>
    <s v="Algorithms and Data Structures - Part 1"/>
    <s v="PLU"/>
    <x v="0"/>
    <x v="1"/>
    <x v="77"/>
    <n v="13.402777777777777"/>
    <s v="https://www.pluralsight.com/courses/ads-part1"/>
    <n v="2"/>
    <s v="Algorithms, Data Structures"/>
  </r>
  <r>
    <n v="143"/>
    <s v="Algorithms and Data Structures - Part 2"/>
    <s v="PLU"/>
    <x v="0"/>
    <x v="0"/>
    <x v="111"/>
    <n v="20.833333333333336"/>
    <s v="https://www.pluralsight.com/courses/ads2"/>
    <n v="2"/>
    <s v="Algorithms, Data Structures"/>
  </r>
  <r>
    <n v="144"/>
    <s v="UI Architecture"/>
    <s v="PLU"/>
    <x v="0"/>
    <x v="0"/>
    <x v="112"/>
    <n v="32.5"/>
    <s v="https://www.pluralsight.com/courses/web-ui-architecture"/>
    <n v="4"/>
    <s v="CSS, HTML, JavaScript, UI Architecture"/>
  </r>
  <r>
    <n v="145"/>
    <s v="Getting Started with Polymer.js"/>
    <s v="PLU"/>
    <x v="0"/>
    <x v="1"/>
    <x v="113"/>
    <n v="7.9861111111111107"/>
    <s v="https://www.pluralsight.com/courses/polymer-js-getting-started"/>
    <n v="1"/>
    <s v="Polymer.js"/>
  </r>
  <r>
    <n v="146"/>
    <s v="Working with Polymer.js Elements"/>
    <s v="PLU"/>
    <x v="0"/>
    <x v="0"/>
    <x v="114"/>
    <n v="14.166666666666666"/>
    <s v="https://www.pluralsight.com/courses/polymer-js-elements-working "/>
    <n v="1"/>
    <s v="Polymer.js"/>
  </r>
  <r>
    <n v="147"/>
    <s v="JavaScript Fundamentals for Absolute Beginners"/>
    <s v="MVA"/>
    <x v="0"/>
    <x v="1"/>
    <x v="36"/>
    <n v="29.166666666666668"/>
    <s v="https://mva.microsoft.com/en-US/training-courses/javascript-fundamentals-for-absolute-beginners-14194"/>
    <n v="1"/>
    <s v="JavaScript"/>
  </r>
  <r>
    <n v="148"/>
    <s v="Programming in C# Jump Start"/>
    <s v="MVA"/>
    <x v="0"/>
    <x v="0"/>
    <x v="36"/>
    <n v="58.333333333333336"/>
    <s v="https://mva.microsoft.com/en-US/training-courses/programming-in-c-jump-start-14254"/>
    <n v="2"/>
    <s v=".NET, C#"/>
  </r>
  <r>
    <n v="149"/>
    <s v="HTML5 &amp; CSS3 Fundamentals: Development for Absolute Beginners"/>
    <s v="MVA"/>
    <x v="0"/>
    <x v="1"/>
    <x v="36"/>
    <n v="29.166666666666668"/>
    <s v="https://mva.microsoft.com/en-US/training-courses/html5-css3-fundamentals-development-for-absolute-beginners-14207"/>
    <n v="2"/>
    <s v="CSS, HTML"/>
  </r>
  <r>
    <n v="150"/>
    <s v="Networking Fundamentals"/>
    <s v="MVA"/>
    <x v="0"/>
    <x v="1"/>
    <x v="36"/>
    <n v="29.166666666666668"/>
    <s v="https://mva.microsoft.com/en-US/training-courses/networking-fundamentals-8249"/>
    <n v="1"/>
    <s v="Computer Networking"/>
  </r>
  <r>
    <n v="151"/>
    <s v="Database Fundamentals"/>
    <s v="MVA"/>
    <x v="0"/>
    <x v="1"/>
    <x v="115"/>
    <n v="12.5"/>
    <s v="https://mva.microsoft.com/en-US/training-courses/database-fundamentals-8243"/>
    <n v="2"/>
    <s v="Relational Database Design, Database Administration"/>
  </r>
  <r>
    <n v="152"/>
    <s v="Software Development Fundamentals"/>
    <s v="MVA"/>
    <x v="0"/>
    <x v="1"/>
    <x v="116"/>
    <n v="16.666666666666664"/>
    <s v="https://mva.microsoft.com/en-US/training-courses/software-development-fundamentals-8248"/>
    <n v="2"/>
    <s v=".NET, Object-Oriented Programming"/>
  </r>
  <r>
    <n v="153"/>
    <s v="Software Testing Fundamentals"/>
    <s v="MVA"/>
    <x v="0"/>
    <x v="1"/>
    <x v="115"/>
    <n v="12.5"/>
    <s v="https://mva.microsoft.com/en-US/training-courses/software-testing-fundamentals-8305"/>
    <n v="2"/>
    <s v="Automated Testing, Application Lifecycle Management"/>
  </r>
  <r>
    <n v="154"/>
    <s v="Developing in HTML5 with JavaScript and CSS3 Jump Start"/>
    <s v="MVA"/>
    <x v="0"/>
    <x v="0"/>
    <x v="117"/>
    <n v="41.666666666666671"/>
    <s v="https://mva.microsoft.com/en-US/training-courses/developing-in-html5-with-javascript-and-css3-jump-start-8223"/>
    <n v="3"/>
    <s v="CSS, HTML, JavaScript"/>
  </r>
  <r>
    <n v="155"/>
    <s v="Developing Windows Store Apps with HTML5 (Part 2) Jump Start"/>
    <s v="MVA"/>
    <x v="0"/>
    <x v="0"/>
    <x v="118"/>
    <n v="75"/>
    <s v="https://mva.microsoft.com/en-US/training-courses/developing-windows-store-apps-with-html5-part-2-jump-start-8344"/>
    <n v="4"/>
    <s v="CSS, HTML, JavaScript, Windows Store Apps"/>
  </r>
  <r>
    <n v="156"/>
    <s v="Building Apps for Windows Phone 8 Jump Start"/>
    <s v="MVA"/>
    <x v="0"/>
    <x v="0"/>
    <x v="119"/>
    <n v="133.33333333333331"/>
    <s v="https://mva.microsoft.com/en-US/training-courses/building-apps-for-windows-phone-8-jump-start-12641"/>
    <n v="1"/>
    <s v="Windows Phone"/>
  </r>
  <r>
    <n v="157"/>
    <s v="Building Modern Web Apps Jump Start"/>
    <s v="MVA"/>
    <x v="0"/>
    <x v="0"/>
    <x v="120"/>
    <n v="50"/>
    <s v="https://mva.microsoft.com/en-US/training-courses/building-modern-web-apps-jump-start-8524"/>
    <n v="4"/>
    <s v="ASP.NET, Entity Framework, Azure, ASP.NET Identity"/>
  </r>
  <r>
    <n v="158"/>
    <s v="Building Web Apps with ASP.NET Jump Start"/>
    <s v="MVA"/>
    <x v="0"/>
    <x v="0"/>
    <x v="120"/>
    <n v="50"/>
    <s v="https://mva.microsoft.com/en-US/training-courses/building-web-apps-with-asp-net-jump-start-12646"/>
    <n v="3"/>
    <s v="ASP.NET Web API, ASP.NET MVC, ASP.NET SignalR"/>
  </r>
  <r>
    <n v="159"/>
    <s v="C# Fundamentals for Absolute Beginners"/>
    <s v="MVA"/>
    <x v="0"/>
    <x v="1"/>
    <x v="118"/>
    <n v="37.5"/>
    <s v="https://mva.microsoft.com/en-US/training-courses/c-fundamentals-for-absolute-beginners-8295"/>
    <n v="2"/>
    <s v=".NET, C#"/>
  </r>
  <r>
    <n v="160"/>
    <s v="Developing ASP.NET MVC 4 Web Applications Jump Start"/>
    <s v="MVA"/>
    <x v="0"/>
    <x v="0"/>
    <x v="120"/>
    <n v="50"/>
    <s v="https://mva.microsoft.com/en-US/training-courses/developing-asp-net-mvc-4-web-applications-jump-start-8239"/>
    <n v="2"/>
    <s v="ASP.NET Web API, ASP.NET MVC"/>
  </r>
  <r>
    <n v="161"/>
    <s v="Developing Windows Store Apps with HTML5 Jump Start"/>
    <s v="MVA"/>
    <x v="0"/>
    <x v="2"/>
    <x v="117"/>
    <n v="62.5"/>
    <s v="https://mva.microsoft.com/en-US/training-courses/developing-windows-store-apps-with-html5-jump-start--12639"/>
    <n v="4"/>
    <s v="CSS, HTML, JavaScript, Windows Store Apps"/>
  </r>
  <r>
    <n v="162"/>
    <s v="Developing Windows Azure and Web Services Jump Start"/>
    <s v="MVA"/>
    <x v="0"/>
    <x v="0"/>
    <x v="120"/>
    <n v="50"/>
    <s v="https://mva.microsoft.com/en-US/training-courses/developing-windows-azure-and-web-services-jump-start-8258"/>
    <n v="5"/>
    <s v="ASP.NET Web API, Entity Framework, LINQ, WCF, Azure"/>
  </r>
  <r>
    <n v="163"/>
    <s v="Get Started with Windows Azure Today Jump Start"/>
    <s v="MVA"/>
    <x v="0"/>
    <x v="0"/>
    <x v="48"/>
    <n v="16.666666666666664"/>
    <s v="https://mva.microsoft.com/en-US/training-courses/get-started-with-windows-azure-today-jump-start-8271"/>
    <n v="1"/>
    <s v="Azure"/>
  </r>
  <r>
    <n v="164"/>
    <s v="MVA Live Q&amp;A: Windows Azure"/>
    <s v="MVA"/>
    <x v="0"/>
    <x v="0"/>
    <x v="48"/>
    <n v="16.666666666666664"/>
    <s v="https://mva.microsoft.com/en-US/training-courses/mva-live-q-a-windows-azure-8234"/>
    <n v="1"/>
    <s v="Azure"/>
  </r>
  <r>
    <n v="165"/>
    <s v="MVA Live Q&amp;A: Programming Windows with Charles Petzold"/>
    <s v="MVA"/>
    <x v="0"/>
    <x v="0"/>
    <x v="10"/>
    <n v="8.3333333333333321"/>
    <s v="https://mva.microsoft.com/en-US/training-courses/mva-live-q-a-programming-windows-with-charles-petzold-8225"/>
    <n v="1"/>
    <s v="Windows Store Apps"/>
  </r>
  <r>
    <n v="166"/>
    <s v="Twenty C# Questions Answered"/>
    <s v="MVA"/>
    <x v="0"/>
    <x v="2"/>
    <x v="115"/>
    <n v="37.5"/>
    <s v="https://mva.microsoft.com/en-US/training-courses/twenty-c-questions-answered-8298"/>
    <n v="2"/>
    <s v=".NET, C#"/>
  </r>
  <r>
    <n v="167"/>
    <s v="Start your own Business"/>
    <s v="MVA"/>
    <x v="0"/>
    <x v="1"/>
    <x v="115"/>
    <n v="12.5"/>
    <s v="https://mva.microsoft.com/en-US/training-courses/start-your-own-business-11211"/>
    <n v="1"/>
    <s v="Business Management"/>
  </r>
  <r>
    <n v="168"/>
    <s v="Accelerate your own Business"/>
    <s v="MVA"/>
    <x v="0"/>
    <x v="1"/>
    <x v="115"/>
    <n v="12.5"/>
    <s v="https://mva.microsoft.com/en-US/training-courses/accelerate-your-own-business-11297"/>
    <n v="1"/>
    <s v="Business Management"/>
  </r>
  <r>
    <n v="169"/>
    <s v="Grow your own Business"/>
    <s v="MVA"/>
    <x v="0"/>
    <x v="1"/>
    <x v="115"/>
    <n v="12.5"/>
    <s v="https://mva.microsoft.com/en-US/training-courses/grow-your-own-business-11296"/>
    <n v="1"/>
    <s v="Business Management"/>
  </r>
  <r>
    <n v="170"/>
    <s v="Intro Algebra Review"/>
    <s v="UDA"/>
    <x v="0"/>
    <x v="1"/>
    <x v="121"/>
    <n v="200"/>
    <s v="https://www.udacity.com/course/intro-algebra-review--ma004"/>
    <n v="1"/>
    <s v="Algebra"/>
  </r>
  <r>
    <n v="171"/>
    <s v="Statistics"/>
    <s v="UDA"/>
    <x v="0"/>
    <x v="1"/>
    <x v="122"/>
    <n v="400"/>
    <s v="https://www.udacity.com/course/statistics--st095"/>
    <n v="1"/>
    <s v="Statistics"/>
  </r>
  <r>
    <n v="172"/>
    <s v="HTML5 Game Development"/>
    <s v="UDA"/>
    <x v="0"/>
    <x v="0"/>
    <x v="121"/>
    <n v="400"/>
    <s v="https://www.udacity.com/course/html5-game-development--cs255"/>
    <n v="2"/>
    <s v="HTML5, Game Development"/>
  </r>
  <r>
    <n v="173"/>
    <s v="Web Development"/>
    <s v="UDA"/>
    <x v="0"/>
    <x v="0"/>
    <x v="123"/>
    <n v="600"/>
    <s v="https://www.udacity.com/course/web-development--cs253"/>
    <n v="2"/>
    <s v="HTML5, Python"/>
  </r>
  <r>
    <n v="174"/>
    <s v="Intro to Computer Science"/>
    <s v="UDA"/>
    <x v="0"/>
    <x v="1"/>
    <x v="123"/>
    <n v="300"/>
    <s v="https://www.udacity.com/course/intro-to-computer-science--cs101"/>
    <n v="3"/>
    <s v="Algorithms, Data Structures, Python"/>
  </r>
  <r>
    <n v="175"/>
    <s v="Learning Angular 2"/>
    <s v="PKT"/>
    <x v="1"/>
    <x v="0"/>
    <x v="124"/>
    <n v="73.333333333333329"/>
    <s v="https://www.packtpub.com/web-development/learning-angular-2"/>
    <n v="1"/>
    <s v="Angular"/>
  </r>
  <r>
    <n v="176"/>
    <s v="Frontend Architecture for Design Systems "/>
    <s v="ORL"/>
    <x v="1"/>
    <x v="0"/>
    <x v="125"/>
    <n v="41.25"/>
    <s v="http://shop.oreilly.com/product/0636920040156.do"/>
    <n v="1"/>
    <s v="UI Architecture"/>
  </r>
  <r>
    <n v="177"/>
    <s v="Basic Visual Formatting in CSS"/>
    <s v="ORL"/>
    <x v="1"/>
    <x v="1"/>
    <x v="26"/>
    <n v="7.5"/>
    <s v="http://shop.oreilly.com/product/0636920041665.do"/>
    <n v="1"/>
    <s v="CSS"/>
  </r>
  <r>
    <n v="178"/>
    <s v="Software Project Management, 5th Edition"/>
    <s v="MGH"/>
    <x v="1"/>
    <x v="0"/>
    <x v="126"/>
    <n v="83.333333333333343"/>
    <s v="http://www.mheducation.co.uk/9780077122799-emea-software-project-management"/>
    <n v="1"/>
    <s v="Project Management"/>
  </r>
  <r>
    <n v="179"/>
    <s v="MongoDB Basics"/>
    <s v="APS"/>
    <x v="1"/>
    <x v="1"/>
    <x v="127"/>
    <n v="15"/>
    <s v="http://www.apress.com/us/book/9781484208960"/>
    <n v="2"/>
    <s v="MongoDB, GridFS"/>
  </r>
  <r>
    <n v="180"/>
    <s v="Practicing Strategy: A souther African context"/>
    <s v="JUT"/>
    <x v="1"/>
    <x v="0"/>
    <x v="128"/>
    <n v="68.75"/>
    <s v="http://juta.co.za/academic/products/practising-strategy"/>
    <n v="1"/>
    <s v="Strategic Management"/>
  </r>
  <r>
    <n v="181"/>
    <s v="Database Principles: Fundamentals of Design, Implementation, and Management, 2nd Edition"/>
    <s v="CEN"/>
    <x v="1"/>
    <x v="1"/>
    <x v="129"/>
    <n v="92.5"/>
    <s v="http://edu.cengage.co.uk/catalogue/product.aspx?isbn=140806636X"/>
    <n v="2"/>
    <s v="Relational Database Design, Database Administration"/>
  </r>
  <r>
    <n v="182"/>
    <s v="The Lean Mindset: Ask the Right Questions"/>
    <s v="ADW"/>
    <x v="1"/>
    <x v="2"/>
    <x v="130"/>
    <n v="60"/>
    <s v="https://www.pearsonhighered.com/program/Poppendieck-Lean-Mindset-The-Ask-the-Right-Questions/PGM270029.html"/>
    <n v="2"/>
    <s v="Project Management, Lean Principles"/>
  </r>
  <r>
    <n v="183"/>
    <s v="Instant Axure RP Starter"/>
    <s v="PKT"/>
    <x v="1"/>
    <x v="1"/>
    <x v="86"/>
    <n v="7.291666666666667"/>
    <s v="https://www.packtpub.com/web-development/instant-axure-rp-starter"/>
    <n v="1"/>
    <s v="Axure RP"/>
  </r>
  <r>
    <n v="184"/>
    <s v="Xamarin Mobile Application Development for Android"/>
    <s v="PKT"/>
    <x v="1"/>
    <x v="0"/>
    <x v="76"/>
    <n v="35"/>
    <s v="https://www.packtpub.com/application-development/xamarin-mobile-application-development-android"/>
    <n v="3"/>
    <s v="Android, Xamarin, Xamarin.Android"/>
  </r>
  <r>
    <n v="185"/>
    <s v="Web Audio API"/>
    <s v="ORL"/>
    <x v="1"/>
    <x v="2"/>
    <x v="28"/>
    <n v="23.75"/>
    <s v="http://shop.oreilly.com/product/0636920025948.do"/>
    <n v="1"/>
    <s v="HTML5 Web Audio API"/>
  </r>
  <r>
    <n v="186"/>
    <s v="Pro TypeScript"/>
    <s v="APS"/>
    <x v="1"/>
    <x v="2"/>
    <x v="131"/>
    <n v="77.500000000000014"/>
    <s v="http://www.apress.com/us/book/9781430267911"/>
    <n v="1"/>
    <s v="TypeScript"/>
  </r>
  <r>
    <n v="187"/>
    <s v="MIS2"/>
    <s v="CEN"/>
    <x v="1"/>
    <x v="1"/>
    <x v="132"/>
    <n v="33.333333333333329"/>
    <s v="isbn:9781111533960"/>
    <n v="1"/>
    <s v="Management Information Systems"/>
  </r>
  <r>
    <n v="188"/>
    <s v="Success in Programming"/>
    <s v="APS"/>
    <x v="1"/>
    <x v="1"/>
    <x v="133"/>
    <n v="18.333333333333332"/>
    <s v="http://www.apress.com/us/book/9781484200025"/>
    <n v="1"/>
    <s v="Career Development"/>
  </r>
  <r>
    <n v="189"/>
    <s v="Building Web Applications with SVG"/>
    <s v="MSP"/>
    <x v="1"/>
    <x v="0"/>
    <x v="134"/>
    <n v="60.833333333333329"/>
    <s v="https://www.microsoftpressstore.com/store/building-web-applications-with-svg-9780735660120"/>
    <n v="1"/>
    <s v="SVG"/>
  </r>
  <r>
    <n v="190"/>
    <s v="97 Things Every Software Architect Should Know"/>
    <s v="ORL"/>
    <x v="1"/>
    <x v="2"/>
    <x v="135"/>
    <n v="69.375"/>
    <s v="http://shop.oreilly.com/product/9780596522704.do"/>
    <n v="1"/>
    <s v="Software Architecture"/>
  </r>
  <r>
    <n v="191"/>
    <s v="RESTful Web API Design with Node.js, 2nd Edition"/>
    <s v="PKT"/>
    <x v="1"/>
    <x v="0"/>
    <x v="65"/>
    <n v="30.833333333333336"/>
    <s v="https://www.packtpub.com/web-development/restful-web-api-design-nodejs-second-edition"/>
    <n v="2"/>
    <s v="Node.js, RESTful APIs"/>
  </r>
  <r>
    <n v="192"/>
    <s v="Xamarin.Forms Succinctly"/>
    <s v="SYN"/>
    <x v="1"/>
    <x v="1"/>
    <x v="65"/>
    <n v="15.416666666666668"/>
    <s v="https://www.syncfusion.com/resources/techportal/details/ebooks/xamarinforms"/>
    <n v="2"/>
    <s v="Xamarin, Xamarin.Forms"/>
  </r>
  <r>
    <n v="193"/>
    <s v="React.js Succinctly"/>
    <s v="SYN"/>
    <x v="1"/>
    <x v="1"/>
    <x v="27"/>
    <n v="10.625"/>
    <s v="https://www.syncfusion.com/resources/techportal/details/ebooks/Reactjs_Succinctly"/>
    <n v="1"/>
    <s v="React.js"/>
  </r>
  <r>
    <n v="194"/>
    <s v="The Lean Startup"/>
    <s v="CWN"/>
    <x v="1"/>
    <x v="0"/>
    <x v="136"/>
    <n v="70"/>
    <s v="isbn:9780307887894"/>
    <n v="2"/>
    <s v="Business Management, Lean Principles"/>
  </r>
  <r>
    <n v="195"/>
    <s v="Be Bad First"/>
    <s v="BIM"/>
    <x v="1"/>
    <x v="1"/>
    <x v="137"/>
    <n v="22.916666666666664"/>
    <s v="https://bibliomotion.com/books/be-bad-first"/>
    <n v="1"/>
    <s v="Career Development"/>
  </r>
  <r>
    <n v="196"/>
    <s v="Responsive Web Design, 2nd Edition"/>
    <s v="ABA"/>
    <x v="1"/>
    <x v="0"/>
    <x v="138"/>
    <n v="31.874999999999996"/>
    <s v="https://abookapart.com/products/responsive-web-design"/>
    <n v="1"/>
    <s v="Responsive Web Design"/>
  </r>
  <r>
    <n v="197"/>
    <s v="HTML5 for Web Designers, 2nd Edition"/>
    <s v="ABA"/>
    <x v="1"/>
    <x v="0"/>
    <x v="139"/>
    <n v="19.166666666666668"/>
    <s v="https://abookapart.com/products/html5-for-web-designers"/>
    <n v="1"/>
    <s v="HTML"/>
  </r>
  <r>
    <n v="198"/>
    <s v="Introduction to Programming I"/>
    <s v="UNS"/>
    <x v="2"/>
    <x v="1"/>
    <x v="140"/>
    <n v="500"/>
    <s v="code:COS1511"/>
    <n v="1"/>
    <s v="C++"/>
  </r>
  <r>
    <n v="199"/>
    <s v="Introduction to Programming II"/>
    <s v="UNS"/>
    <x v="2"/>
    <x v="1"/>
    <x v="140"/>
    <n v="500"/>
    <s v="code:COS1512"/>
    <n v="1"/>
    <s v="C++"/>
  </r>
  <r>
    <n v="200"/>
    <s v="Computer Systems: Fundamental Concepts"/>
    <s v="UNS"/>
    <x v="2"/>
    <x v="1"/>
    <x v="140"/>
    <n v="500"/>
    <s v="code:COS1521"/>
    <n v="1"/>
    <s v="Computer Hardware"/>
  </r>
  <r>
    <n v="201"/>
    <s v="Programming: Data Structures"/>
    <s v="UNS"/>
    <x v="2"/>
    <x v="0"/>
    <x v="140"/>
    <n v="1000"/>
    <s v="code:COS2611"/>
    <n v="2"/>
    <s v="C++, Data Structures"/>
  </r>
  <r>
    <n v="202"/>
    <s v="Programming: Contemporary Concepts"/>
    <s v="UNS"/>
    <x v="2"/>
    <x v="0"/>
    <x v="140"/>
    <n v="1000"/>
    <s v="code:COS2614"/>
    <n v="2"/>
    <s v="C++, Object-Oriented Programming"/>
  </r>
  <r>
    <n v="203"/>
    <s v="Computer Networks I"/>
    <s v="UNS"/>
    <x v="2"/>
    <x v="0"/>
    <x v="140"/>
    <n v="1000"/>
    <s v="code:COS2626"/>
    <n v="1"/>
    <s v="Computer Networking"/>
  </r>
  <r>
    <n v="204"/>
    <s v="Advanced Programming"/>
    <s v="UNS"/>
    <x v="2"/>
    <x v="2"/>
    <x v="140"/>
    <n v="1500"/>
    <s v="code:COS3711"/>
    <n v="5"/>
    <s v="Computer Networking, Software Design Patterns, C++, Qt, UI Design"/>
  </r>
  <r>
    <n v="205"/>
    <s v="Financial Accounting Principles, Concepts and Procedures"/>
    <s v="UNS"/>
    <x v="2"/>
    <x v="1"/>
    <x v="140"/>
    <n v="500"/>
    <s v="code:FAC1502 "/>
    <n v="1"/>
    <s v="Financial Accounting"/>
  </r>
  <r>
    <n v="206"/>
    <s v="Financial Accounting Reporting"/>
    <s v="UNS"/>
    <x v="2"/>
    <x v="0"/>
    <x v="140"/>
    <n v="1000"/>
    <s v="code:FAC1601"/>
    <n v="1"/>
    <s v="Financial Accounting"/>
  </r>
  <r>
    <n v="207"/>
    <s v="Structured Systems Analysis and Design"/>
    <s v="UNS"/>
    <x v="2"/>
    <x v="0"/>
    <x v="140"/>
    <n v="1000"/>
    <s v="code:ICT2621"/>
    <n v="1"/>
    <s v="Systems Analysis"/>
  </r>
  <r>
    <n v="208"/>
    <s v="Object-Oriented Analysis"/>
    <s v="UNS"/>
    <x v="2"/>
    <x v="0"/>
    <x v="140"/>
    <n v="1000"/>
    <s v="code:ICT2622"/>
    <n v="1"/>
    <s v="Object-Oriented Analysis"/>
  </r>
  <r>
    <n v="209"/>
    <s v="Introduction to Business Information Systems "/>
    <s v="UNS"/>
    <x v="2"/>
    <x v="1"/>
    <x v="140"/>
    <n v="500"/>
    <s v="code:INF1505"/>
    <n v="1"/>
    <s v="Management Information Systems"/>
  </r>
  <r>
    <n v="210"/>
    <s v="Visual Programming I"/>
    <s v="UNS"/>
    <x v="2"/>
    <x v="1"/>
    <x v="140"/>
    <n v="500"/>
    <s v="code:INF1511"/>
    <n v="4"/>
    <s v="UX Design, Pascal, Lazarus, Delphi"/>
  </r>
  <r>
    <n v="211"/>
    <s v="Human-Computer Interaction I"/>
    <s v="UNS"/>
    <x v="2"/>
    <x v="1"/>
    <x v="140"/>
    <n v="500"/>
    <s v="code:INF1520"/>
    <n v="1"/>
    <s v="Human-Computer Interaction"/>
  </r>
  <r>
    <n v="212"/>
    <s v="Databases I"/>
    <s v="UNS"/>
    <x v="2"/>
    <x v="0"/>
    <x v="140"/>
    <n v="1000"/>
    <s v="code:INF2603"/>
    <n v="2"/>
    <s v="Database Administration, SQL"/>
  </r>
  <r>
    <n v="213"/>
    <s v="Visual Programming II"/>
    <s v="UNS"/>
    <x v="2"/>
    <x v="0"/>
    <x v="140"/>
    <n v="1000"/>
    <s v="code:INF2611"/>
    <n v="4"/>
    <s v="UX Design, Pascal, Lazarus, Delphi"/>
  </r>
  <r>
    <n v="214"/>
    <s v="Databases II"/>
    <s v="UNS"/>
    <x v="2"/>
    <x v="2"/>
    <x v="140"/>
    <n v="1500"/>
    <s v="code:INF3703"/>
    <n v="2"/>
    <s v="Database Administration, SQL"/>
  </r>
  <r>
    <n v="215"/>
    <s v="Advanced Systems Development"/>
    <s v="UNS"/>
    <x v="2"/>
    <x v="2"/>
    <x v="140"/>
    <n v="1500"/>
    <s v="code:INF3705"/>
    <n v="1"/>
    <s v="Software Architecture"/>
  </r>
  <r>
    <n v="216"/>
    <s v="Database Design and Implementation"/>
    <s v="UNS"/>
    <x v="2"/>
    <x v="2"/>
    <x v="140"/>
    <n v="1500"/>
    <s v="code:INF3707"/>
    <n v="1"/>
    <s v="Relational Database Design"/>
  </r>
  <r>
    <n v="217"/>
    <s v="Software Project Management"/>
    <s v="UNS"/>
    <x v="2"/>
    <x v="2"/>
    <x v="140"/>
    <n v="1500"/>
    <s v="code:INF3708"/>
    <n v="1"/>
    <s v="Project Management"/>
  </r>
  <r>
    <n v="218"/>
    <s v="Human-Computer Interaction II"/>
    <s v="UNS"/>
    <x v="2"/>
    <x v="2"/>
    <x v="140"/>
    <n v="1500"/>
    <s v="code:INF3720"/>
    <n v="1"/>
    <s v="Human-Computer Interaction"/>
  </r>
  <r>
    <n v="219"/>
    <s v="Business Management IA "/>
    <s v="UNS"/>
    <x v="2"/>
    <x v="1"/>
    <x v="140"/>
    <n v="500"/>
    <s v="code:MNB1501"/>
    <n v="1"/>
    <s v="Business Management"/>
  </r>
  <r>
    <n v="220"/>
    <s v="Business Management IB"/>
    <s v="UNS"/>
    <x v="2"/>
    <x v="1"/>
    <x v="140"/>
    <n v="500"/>
    <s v="code:MNB1601"/>
    <n v="1"/>
    <s v="Business Management"/>
  </r>
  <r>
    <n v="221"/>
    <s v="Introduction to Entrepreneurship and Small Business Management"/>
    <s v="UNS"/>
    <x v="2"/>
    <x v="0"/>
    <x v="140"/>
    <n v="1000"/>
    <s v="code:MNE2601"/>
    <n v="1"/>
    <s v="Entrepreneurship"/>
  </r>
  <r>
    <n v="222"/>
    <s v="Entrepreneurship and Small Business Management"/>
    <s v="UNS"/>
    <x v="2"/>
    <x v="2"/>
    <x v="140"/>
    <n v="1500"/>
    <s v="code:MNE3701"/>
    <n v="1"/>
    <s v="Entrepreneurship"/>
  </r>
  <r>
    <n v="223"/>
    <s v="Corporate Entrepreneurship"/>
    <s v="UNS"/>
    <x v="2"/>
    <x v="2"/>
    <x v="140"/>
    <n v="1500"/>
    <s v="code:MNE3702"/>
    <n v="1"/>
    <s v="Entrepreneurship"/>
  </r>
  <r>
    <n v="224"/>
    <s v="General Management"/>
    <s v="UNS"/>
    <x v="2"/>
    <x v="0"/>
    <x v="140"/>
    <n v="1000"/>
    <s v="code:MNG2601"/>
    <n v="1"/>
    <s v="Business Management"/>
  </r>
  <r>
    <n v="225"/>
    <s v="Strategic Planning IIIA"/>
    <s v="UNS"/>
    <x v="2"/>
    <x v="2"/>
    <x v="140"/>
    <n v="1500"/>
    <s v="code:MNG3701"/>
    <n v="1"/>
    <s v="Strategic Management"/>
  </r>
  <r>
    <n v="226"/>
    <s v="Strategic Implementation IIIB"/>
    <s v="UNS"/>
    <x v="2"/>
    <x v="2"/>
    <x v="140"/>
    <n v="1500"/>
    <s v="code:MNG3702"/>
    <n v="1"/>
    <s v="Strategic Management"/>
  </r>
  <r>
    <n v="227"/>
    <s v="Introduction to Statistics"/>
    <s v="UNS"/>
    <x v="2"/>
    <x v="0"/>
    <x v="140"/>
    <n v="1000"/>
    <s v="code:STA1610"/>
    <n v="1"/>
    <s v="Statistics"/>
  </r>
  <r>
    <n v="228"/>
    <s v="UX Design for Startups"/>
    <s v="UXP"/>
    <x v="1"/>
    <x v="0"/>
    <x v="141"/>
    <n v="26.458333333333332"/>
    <s v="https://www.uxpin.com/studio/ebooks/ux-design-for-startups/"/>
    <n v="1"/>
    <s v="UX Design"/>
  </r>
  <r>
    <n v="229"/>
    <s v="Programming in HTML5 with JavaScript and CSS3"/>
    <s v="MSF"/>
    <x v="3"/>
    <x v="0"/>
    <x v="142"/>
    <n v="333.33333333333337"/>
    <s v="https://www.microsoft.com/en-us/learning/exam-70-480.aspx"/>
    <n v="4"/>
    <s v="CSS, HTML, JavaScript, HTML5"/>
  </r>
  <r>
    <n v="230"/>
    <s v="Developing ASP.NET MVC Web Applications"/>
    <s v="MSF"/>
    <x v="3"/>
    <x v="2"/>
    <x v="142"/>
    <n v="500"/>
    <s v="https://www.microsoft.com/en-us/learning/exam-70-486.aspx"/>
    <n v="4"/>
    <s v="ASP.NET, ASP.NET Web API, ASP.NET MVC, Entity Framework"/>
  </r>
  <r>
    <n v="231"/>
    <s v="Developing Microsoft Azure and Web Services "/>
    <s v="MSF"/>
    <x v="3"/>
    <x v="2"/>
    <x v="142"/>
    <n v="500"/>
    <s v="https://www.microsoft.com/en-us/learning/exam-70-487.aspx"/>
    <n v="4"/>
    <s v="ASP.NET, ASP.NET Web API, WCF, Azure"/>
  </r>
  <r>
    <n v="232"/>
    <s v="Programming in C#"/>
    <s v="MSF"/>
    <x v="3"/>
    <x v="0"/>
    <x v="142"/>
    <n v="333.33333333333337"/>
    <s v="https://www.microsoft.com/en-us/learning/exam-70-483.aspx"/>
    <n v="2"/>
    <s v=".NET, C#"/>
  </r>
  <r>
    <n v="233"/>
    <s v="Developing Mobile Apps"/>
    <s v="MSF"/>
    <x v="3"/>
    <x v="2"/>
    <x v="142"/>
    <n v="500"/>
    <s v="https://www.microsoft.com/en-us/learning/exam-70-357.aspx"/>
    <n v="6"/>
    <s v="Authentication, XAML, Universal Windows Platform (UWP), SQLite, Entity Framework Core, Windows Runtime Components"/>
  </r>
  <r>
    <n v="234"/>
    <s v="Analysis and Design for Systems, 9th Edition"/>
    <s v="CEN"/>
    <x v="1"/>
    <x v="0"/>
    <x v="143"/>
    <n v="156.66666666666666"/>
    <s v="isbn:9780538481625"/>
    <n v="1"/>
    <s v="Systems Analysis"/>
  </r>
  <r>
    <n v="235"/>
    <s v="Introduction to ASP.NET Core 1.0"/>
    <s v="MVA"/>
    <x v="0"/>
    <x v="0"/>
    <x v="116"/>
    <n v="33.333333333333329"/>
    <s v="https://mva.microsoft.com/en-US/training-courses/introduction-to-aspnet-core-10-16841"/>
    <n v="1"/>
    <s v="ASP.NET Core"/>
  </r>
  <r>
    <n v="236"/>
    <s v="Introduction to Art History"/>
    <s v="UNS"/>
    <x v="2"/>
    <x v="1"/>
    <x v="140"/>
    <n v="500"/>
    <s v="code:ARH1502"/>
    <n v="1"/>
    <s v="Art History"/>
  </r>
  <r>
    <n v="237"/>
    <s v="Fundamentals of Communication"/>
    <s v="UNS"/>
    <x v="2"/>
    <x v="1"/>
    <x v="140"/>
    <n v="500"/>
    <s v="code:COM1501"/>
    <n v="1"/>
    <s v="Communication"/>
  </r>
  <r>
    <n v="238"/>
    <s v="End-User Computing"/>
    <s v="UNS"/>
    <x v="2"/>
    <x v="1"/>
    <x v="140"/>
    <n v="500"/>
    <s v="code:EUP1501"/>
    <n v="3"/>
    <s v="Microsoft Word, Microsoft Excel, Microsoft Outlook"/>
  </r>
  <r>
    <n v="239"/>
    <s v="Building a Web Application with Polymer.js and Material Design"/>
    <s v="PLU"/>
    <x v="0"/>
    <x v="2"/>
    <x v="20"/>
    <n v="26.041666666666671"/>
    <s v="https://app.pluralsight.com/library/courses/building-web-application-polymer-material-design"/>
    <n v="3"/>
    <s v="Google Material Design, HTML5 Web Components, Polymer.js"/>
  </r>
  <r>
    <n v="240"/>
    <s v="Android Basics: User Interface"/>
    <s v="UDA"/>
    <x v="0"/>
    <x v="1"/>
    <x v="144"/>
    <n v="50"/>
    <s v="https://www.udacity.com/course/android-basics-user-input--ud836"/>
    <n v="2"/>
    <s v="Android, UI Design"/>
  </r>
  <r>
    <n v="241"/>
    <s v="Localization Essentials"/>
    <s v="UDA"/>
    <x v="0"/>
    <x v="1"/>
    <x v="144"/>
    <n v="50"/>
    <s v="https://www.udacity.com/course/localization-essentials--ud610"/>
    <n v="1"/>
    <s v="Localization"/>
  </r>
  <r>
    <n v="242"/>
    <s v="Writing READMEs"/>
    <s v="UDA"/>
    <x v="0"/>
    <x v="1"/>
    <x v="120"/>
    <n v="25"/>
    <s v="https://www.udacity.com/course/writing-readmes--ud777"/>
    <n v="1"/>
    <s v="Software Documentation"/>
  </r>
  <r>
    <n v="243"/>
    <s v="XAML for Xamarin.Forms"/>
    <s v="PLU"/>
    <x v="0"/>
    <x v="1"/>
    <x v="1"/>
    <n v="5.1388888888888893"/>
    <s v="https://www.pluralsight.com/courses/xaml-for-xamarin-forms"/>
    <n v="2"/>
    <s v="Xamarin, Xamarin.Forms"/>
  </r>
  <r>
    <n v="244"/>
    <s v="Building Your First Mobile Application with Xamarin.Forms and Visual Studio 2017"/>
    <s v="PLU"/>
    <x v="0"/>
    <x v="1"/>
    <x v="145"/>
    <n v="12.708333333333332"/>
    <s v="https://www.pluralsight.com/courses/mobile-application-xamarin-forms-visual-studio-2017"/>
    <n v="2"/>
    <s v="Xamarin, Xamarin.Forms"/>
  </r>
  <r>
    <n v="245"/>
    <s v="C# Best Practices: Collections and Generics"/>
    <s v="PLU"/>
    <x v="0"/>
    <x v="1"/>
    <x v="146"/>
    <n v="14.930555555555555"/>
    <s v="https://www.pluralsight.com/courses/csharp-best-practices-collections-generics"/>
    <n v="2"/>
    <s v=".NET, C#"/>
  </r>
  <r>
    <n v="246"/>
    <s v="Getting Started with Asynchronous Programming in .NET (2015)"/>
    <s v="PLU"/>
    <x v="0"/>
    <x v="1"/>
    <x v="107"/>
    <n v="8.4027777777777768"/>
    <s v="https://www.pluralsight.com/courses/asynchronous-programming-dotnet-getting-started"/>
    <n v="3"/>
    <s v=".NET, C#, Asynchronous Programming"/>
  </r>
  <r>
    <n v="247"/>
    <s v="Defensive Coding in C#"/>
    <s v="PLU"/>
    <x v="0"/>
    <x v="0"/>
    <x v="22"/>
    <n v="37.777777777777779"/>
    <s v="https://app.pluralsight.com/library/courses/defensive-coding-csharp/"/>
    <n v="2"/>
    <s v=".NET, C#"/>
  </r>
  <r>
    <n v="248"/>
    <s v="Angular: Getting Started"/>
    <s v="PLU"/>
    <x v="0"/>
    <x v="1"/>
    <x v="147"/>
    <n v="23.611111111111114"/>
    <s v="https://www.pluralsight.com/courses/angular-2-getting-started-update"/>
    <n v="1"/>
    <s v="Angular"/>
  </r>
  <r>
    <n v="249"/>
    <s v="Angular CLI"/>
    <s v="PLU"/>
    <x v="0"/>
    <x v="1"/>
    <x v="148"/>
    <n v="10.138888888888891"/>
    <s v="https://www.pluralsight.com/courses/angular-cli"/>
    <n v="1"/>
    <s v="Angular"/>
  </r>
  <r>
    <n v="250"/>
    <s v="Angular Forms"/>
    <s v="PLU"/>
    <x v="0"/>
    <x v="1"/>
    <x v="149"/>
    <n v="11.041666666666666"/>
    <s v="https://www.pluralsight.com/courses/angular-2-forms"/>
    <n v="1"/>
    <s v="Angular"/>
  </r>
  <r>
    <n v="251"/>
    <s v="Remaining Relevant in Your Tech Career: When Change Is the Only Constant"/>
    <s v="APS"/>
    <x v="1"/>
    <x v="1"/>
    <x v="150"/>
    <n v="9.4791666666666661"/>
    <s v="https://www.apress.com/us/book/9781484237021"/>
    <n v="1"/>
    <s v="Career Development"/>
  </r>
  <r>
    <n v="252"/>
    <s v="The Bigs"/>
    <s v="WLY"/>
    <x v="1"/>
    <x v="1"/>
    <x v="151"/>
    <n v="30"/>
    <s v="isbn:9781118917022"/>
    <n v="1"/>
    <s v="Career Development"/>
  </r>
  <r>
    <n v="253"/>
    <s v="Becoming a Better Listener"/>
    <s v="PLU"/>
    <x v="0"/>
    <x v="1"/>
    <x v="38"/>
    <n v="6.666666666666667"/>
    <s v="https://app.pluralsight.com/library/courses/becoming-better-listener"/>
    <n v="1"/>
    <s v="Communication"/>
  </r>
  <r>
    <n v="254"/>
    <s v="Entity Framework Core 2: Getting Started"/>
    <s v="PLU"/>
    <x v="0"/>
    <x v="1"/>
    <x v="152"/>
    <n v="11.25"/>
    <s v="https://app.pluralsight.com/library/courses/entity-framework-core-2-getting-started"/>
    <n v="1"/>
    <s v="Entity Framework Core"/>
  </r>
  <r>
    <n v="255"/>
    <s v="Entity Framework Core 2: Mappings"/>
    <s v="PLU"/>
    <x v="0"/>
    <x v="0"/>
    <x v="153"/>
    <n v="16.527777777777779"/>
    <s v="https://app.pluralsight.com/library/courses/e-f-core-2-beyond-the-basics-mappings"/>
    <n v="1"/>
    <s v="Entity Framework Core"/>
  </r>
  <r>
    <n v="256"/>
    <s v="Entity Framework Core 2.1: What's New Playbook"/>
    <s v="PLU"/>
    <x v="0"/>
    <x v="0"/>
    <x v="16"/>
    <n v="28.055555555555557"/>
    <s v="https://app.pluralsight.com/library/courses/playbook-ef-core-2-1-whats-new"/>
    <n v="1"/>
    <s v="Entity Framework Core"/>
  </r>
  <r>
    <n v="257"/>
    <s v="Testing with EF Core"/>
    <s v="PLU"/>
    <x v="0"/>
    <x v="0"/>
    <x v="154"/>
    <n v="10"/>
    <s v="https://app.pluralsight.com/library/courses/ef-core-testing/table-of-contents"/>
    <n v="1"/>
    <s v="Entity Framework Core"/>
  </r>
  <r>
    <n v="258"/>
    <s v="ASP.NET Core Fundamentals"/>
    <s v="PLU"/>
    <x v="0"/>
    <x v="1"/>
    <x v="108"/>
    <n v="23.888888888888889"/>
    <s v="https://app.pluralsight.com/library/courses/aspnet-core-fundamentals"/>
    <n v="1"/>
    <s v="ASP.NET Core"/>
  </r>
  <r>
    <n v="259"/>
    <s v="React: The Big Picture"/>
    <s v="PLU"/>
    <x v="0"/>
    <x v="1"/>
    <x v="155"/>
    <n v="4.9305555555555554"/>
    <s v="https://app.pluralsight.com/library/courses/react-big-picture"/>
    <n v="1"/>
    <s v="React.js"/>
  </r>
  <r>
    <n v="260"/>
    <s v="Onboard Yourself: What to Do After You Land Your Dream Job"/>
    <s v="PLU"/>
    <x v="0"/>
    <x v="0"/>
    <x v="156"/>
    <n v="11.111111111111111"/>
    <s v="https://app.pluralsight.com/library/courses/onboard-yourself-after-dream-job"/>
    <n v="1"/>
    <s v="Career Development"/>
  </r>
  <r>
    <n v="261"/>
    <s v="HTML, CSS, and JavaScript: The Big Picture"/>
    <s v="PLU"/>
    <x v="0"/>
    <x v="1"/>
    <x v="0"/>
    <n v="6.1111111111111116"/>
    <s v="https://app.pluralsight.com/library/courses/html-css-javascript-big-picture"/>
    <n v="3"/>
    <s v="CSS, HTML, JavaScript"/>
  </r>
  <r>
    <n v="262"/>
    <s v="How to Be a Great Mentee: Get More Out of Mentoring"/>
    <s v="PLU"/>
    <x v="0"/>
    <x v="1"/>
    <x v="157"/>
    <n v="5.4861111111111107"/>
    <s v="https://app.pluralsight.com/library/courses/how-to-be-great-mentee"/>
    <n v="1"/>
    <s v="Career Development"/>
  </r>
  <r>
    <n v="263"/>
    <s v="How to Stay Abreast in the Ever-changing World of Tech"/>
    <s v="PLU"/>
    <x v="0"/>
    <x v="0"/>
    <x v="158"/>
    <n v="7.7777777777777777"/>
    <s v="https://app.pluralsight.com/library/courses/stay-abreast-changing-tech"/>
    <n v="1"/>
    <s v="Career Development"/>
  </r>
  <r>
    <n v="264"/>
    <s v="C# Tips and Traps (2013)"/>
    <s v="PLU"/>
    <x v="0"/>
    <x v="0"/>
    <x v="159"/>
    <n v="32.916666666666664"/>
    <s v="https://app.pluralsight.com/library/courses/csharp-tips-traps"/>
    <n v="2"/>
    <s v=".NET, C#"/>
  </r>
  <r>
    <n v="265"/>
    <s v="C# Tips and Traps 2 (2013)"/>
    <s v="PLU"/>
    <x v="0"/>
    <x v="0"/>
    <x v="46"/>
    <n v="22.638888888888889"/>
    <s v="https://app.pluralsight.com/library/courses/csharp-tips-traps-part2"/>
    <n v="2"/>
    <s v=".NET, C#"/>
  </r>
  <r>
    <n v="266"/>
    <s v="Building Your First ASP.NET Core 2 MVC Application"/>
    <s v="PLU"/>
    <x v="0"/>
    <x v="1"/>
    <x v="89"/>
    <n v="13.194444444444445"/>
    <s v="https://app.pluralsight.com/library/courses/building-first-aspdotnet-core-2-mvc-application"/>
    <n v="1"/>
    <s v="ASP.NET Core"/>
  </r>
  <r>
    <n v="267"/>
    <s v="Building an API with ASP.NET Core"/>
    <s v="PLU"/>
    <x v="0"/>
    <x v="1"/>
    <x v="160"/>
    <n v="10.486111111111111"/>
    <s v="https://app.pluralsight.com/library/courses/building-api-aspdotnet-core"/>
    <n v="1"/>
    <s v="ASP.NET Core"/>
  </r>
  <r>
    <n v="268"/>
    <s v="Dependency Injection in ASP.NET Core"/>
    <s v="PLU"/>
    <x v="0"/>
    <x v="0"/>
    <x v="161"/>
    <n v="16.111111111111111"/>
    <s v="https://app.pluralsight.com/library/courses/aspdotnet-core-dependency-injection"/>
    <n v="2"/>
    <s v="ASP.NET Core, SOLID Principles"/>
  </r>
  <r>
    <n v="269"/>
    <s v="Effective Logging in ASP.NET Core"/>
    <s v="PLU"/>
    <x v="0"/>
    <x v="0"/>
    <x v="148"/>
    <n v="20.277777777777782"/>
    <s v="https://app.pluralsight.com/library/courses/asp-dotnet-core-effective-logging"/>
    <n v="1"/>
    <s v="ASP.NET Core"/>
  </r>
  <r>
    <n v="270"/>
    <s v="Build mobile apps with Xamarin.Forms"/>
    <s v="MSL"/>
    <x v="4"/>
    <x v="1"/>
    <x v="162"/>
    <n v="39.861111111111107"/>
    <s v="https://docs.microsoft.com/en-za/learn/paths/build-mobile-apps-with-xamarin-forms/"/>
    <n v="6"/>
    <s v="iOS, Android, Xamarin, Xamarin.Android, Xamarin.Forms, Xamarin.iOS"/>
  </r>
  <r>
    <n v="271"/>
    <s v="React: Getting Started"/>
    <s v="PLU"/>
    <x v="0"/>
    <x v="1"/>
    <x v="163"/>
    <n v="16.736111111111111"/>
    <s v="https://app.pluralsight.com/library/courses/react-js-getting-started"/>
    <n v="1"/>
    <s v="React.js"/>
  </r>
  <r>
    <n v="272"/>
    <s v="What's New in Visual Studio 2019"/>
    <s v="PLU"/>
    <x v="0"/>
    <x v="1"/>
    <x v="32"/>
    <n v="4.0277777777777777"/>
    <s v="https://app.pluralsight.com/library/courses/visual-studio-whats-new"/>
    <n v="1"/>
    <s v="Visual Studio"/>
  </r>
  <r>
    <n v="273"/>
    <s v="Xamarin: The Big Picture"/>
    <s v="PLU"/>
    <x v="0"/>
    <x v="1"/>
    <x v="8"/>
    <n v="9.375"/>
    <s v="https://app.pluralsight.com/library/courses/xamarin-big-picture"/>
    <n v="1"/>
    <s v="Xamarin"/>
  </r>
  <r>
    <n v="274"/>
    <s v="Play by Play: Visual Studio Live Share"/>
    <s v="PLU"/>
    <x v="0"/>
    <x v="1"/>
    <x v="164"/>
    <n v="2.5"/>
    <s v="https://app.pluralsight.com/library/courses/play-by-play-visual-studio-live-share"/>
    <n v="1"/>
    <s v="Visual Studio"/>
  </r>
  <r>
    <n v="275"/>
    <s v="Modern Java: The Big Picture"/>
    <s v="PLU"/>
    <x v="0"/>
    <x v="1"/>
    <x v="165"/>
    <n v="8.1944444444444446"/>
    <s v="https://app.pluralsight.com/library/courses/modern-java-big-picture"/>
    <n v="1"/>
    <s v="Java"/>
  </r>
  <r>
    <n v="276"/>
    <s v="C# Extension Methods"/>
    <s v="PLU"/>
    <x v="0"/>
    <x v="0"/>
    <x v="166"/>
    <n v="26.25"/>
    <s v="https://app.pluralsight.com/library/courses/csharp-extension-methods"/>
    <n v="2"/>
    <s v=".NET, C#"/>
  </r>
  <r>
    <n v="277"/>
    <s v="Working on a Team"/>
    <s v="PLU"/>
    <x v="0"/>
    <x v="1"/>
    <x v="167"/>
    <n v="7.1527777777777786"/>
    <s v="https://app.pluralsight.com/library/courses/working-on-a-team"/>
    <n v="1"/>
    <s v="Career Development"/>
  </r>
  <r>
    <n v="278"/>
    <s v="Building an Enterprise Mobile Application with Xamarin.Forms"/>
    <s v="PLU"/>
    <x v="0"/>
    <x v="0"/>
    <x v="168"/>
    <n v="25.138888888888889"/>
    <s v="https://app.pluralsight.com/library/courses/xamarin-forms-enterprise-mobile-application"/>
    <n v="2"/>
    <s v="Xamarin, Xamarin.Forms"/>
  </r>
  <r>
    <n v="279"/>
    <s v="macOS X Support: Installation and Configuration"/>
    <s v="PLU"/>
    <x v="0"/>
    <x v="0"/>
    <x v="167"/>
    <n v="14.305555555555557"/>
    <s v="https://app.pluralsight.com/library/courses/mac-osx-support-installation-configuration"/>
    <n v="1"/>
    <s v="macOS"/>
  </r>
  <r>
    <n v="280"/>
    <s v="Introduction to Xamarin.Forms"/>
    <s v="PLU"/>
    <x v="0"/>
    <x v="1"/>
    <x v="169"/>
    <n v="15.069444444444443"/>
    <s v="https://app.pluralsight.com/library/courses/introduction-xamarin-forms"/>
    <n v="2"/>
    <s v="Xamarin, Xamarin.Forms"/>
  </r>
  <r>
    <n v="281"/>
    <s v="UX-driven Software Design"/>
    <s v="PLU"/>
    <x v="0"/>
    <x v="0"/>
    <x v="170"/>
    <n v="29.166666666666668"/>
    <s v="https://app.pluralsight.com/library/courses/ux-driven-software-design"/>
    <n v="2"/>
    <s v="UX Design, Software Architecture"/>
  </r>
  <r>
    <n v="282"/>
    <s v="Clean Architecture: Patterns, Practices, and Principles"/>
    <s v="PLU"/>
    <x v="0"/>
    <x v="1"/>
    <x v="171"/>
    <n v="9.7916666666666661"/>
    <s v="https://app.pluralsight.com/library/courses/clean-architecture-patterns-practices-principles"/>
    <n v="1"/>
    <s v="Software Architecture"/>
  </r>
  <r>
    <n v="283"/>
    <s v="Microservices: The Big Picture"/>
    <s v="PLU"/>
    <x v="0"/>
    <x v="1"/>
    <x v="86"/>
    <n v="7.291666666666667"/>
    <s v="https://app.pluralsight.com/library/courses/microservices-big-picture"/>
    <n v="1"/>
    <s v="Microservices"/>
  </r>
  <r>
    <n v="284"/>
    <s v="Learning Knockout.JS"/>
    <s v="PKT"/>
    <x v="0"/>
    <x v="1"/>
    <x v="20"/>
    <n v="8.6805555555555571"/>
    <s v="https://learning.oreilly.com/videos/learning-knockout-js/9781785288296"/>
    <n v="1"/>
    <s v="Knockout"/>
  </r>
  <r>
    <n v="285"/>
    <s v="Querying Microsoft SQL Server 2019"/>
    <s v="LNK"/>
    <x v="0"/>
    <x v="0"/>
    <x v="88"/>
    <n v="22.361111111111111"/>
    <s v="https://www.linkedin.com/learning/querying-microsoft-sql-server-2019"/>
    <n v="2"/>
    <s v="Microsoft SQL Server, SQL"/>
  </r>
  <r>
    <n v="286"/>
    <s v="Programming Foundations: Fundamentals"/>
    <s v="LNK"/>
    <x v="0"/>
    <x v="1"/>
    <x v="172"/>
    <n v="8.75"/>
    <s v="https://www.linkedin.com/learning/programming-foundations-fundamentals-3"/>
    <n v="2"/>
    <s v="JavaScript, Python"/>
  </r>
  <r>
    <n v="287"/>
    <s v="Succeeding in Web Development: Full Stack and Front End"/>
    <s v="LNK"/>
    <x v="0"/>
    <x v="1"/>
    <x v="173"/>
    <n v="4.375"/>
    <s v="https://www.linkedin.com/learning/succeeding-in-web-development-full-stack-and-front-end"/>
    <n v="1"/>
    <s v="HTML5"/>
  </r>
  <r>
    <n v="288"/>
    <s v="Swift 5 Essential Training"/>
    <s v="LNK"/>
    <x v="0"/>
    <x v="1"/>
    <x v="5"/>
    <n v="16.875"/>
    <s v="https://www.linkedin.com/learning/swift-5-essential-training"/>
    <n v="2"/>
    <s v="iOS, Swift"/>
  </r>
  <r>
    <n v="289"/>
    <s v="Introduction to Xamarin.Forms"/>
    <s v="LNK"/>
    <x v="0"/>
    <x v="1"/>
    <x v="10"/>
    <n v="4.1666666666666661"/>
    <s v="https://www.linkedin.com/learning/introduction-to-xamarin-forms"/>
    <n v="2"/>
    <s v="Xamarin, Xamarin.Forms"/>
  </r>
  <r>
    <n v="290"/>
    <s v="Gaining Skills with LinkedIn Learning"/>
    <s v="LNK"/>
    <x v="0"/>
    <x v="1"/>
    <x v="174"/>
    <n v="2.291666666666667"/>
    <s v="https://www.linkedin.com/learning/gaining-skills-with-linkedin-learning-2"/>
    <n v="1"/>
    <s v="LinkedIn Learning"/>
  </r>
  <r>
    <n v="291"/>
    <s v="Software Development Life Cycle (SDLC)"/>
    <s v="LNK"/>
    <x v="0"/>
    <x v="1"/>
    <x v="102"/>
    <n v="6.5277777777777786"/>
    <s v="https://www.linkedin.com/learning/software-development-life-cycle-sdlc"/>
    <n v="2"/>
    <s v="Application Lifecycle Management, Project Management"/>
  </r>
  <r>
    <n v="292"/>
    <s v="Work on Purpose"/>
    <s v="LNK"/>
    <x v="0"/>
    <x v="1"/>
    <x v="175"/>
    <n v="3.4722222222222223"/>
    <s v="https://www.linkedin.com/learning/work-on-purpose"/>
    <n v="1"/>
    <s v="Business Management"/>
  </r>
  <r>
    <n v="293"/>
    <s v="Xcode 11 Essential Training"/>
    <s v="LNK"/>
    <x v="0"/>
    <x v="1"/>
    <x v="86"/>
    <n v="7.291666666666667"/>
    <s v="https://www.linkedin.com/learning/xcode-11-essential-training"/>
    <n v="1"/>
    <s v="Xcode"/>
  </r>
  <r>
    <n v="294"/>
    <s v="Building Your First iOS 13 App"/>
    <s v="LNK"/>
    <x v="0"/>
    <x v="1"/>
    <x v="158"/>
    <n v="3.8888888888888888"/>
    <s v="https://www.linkedin.com/learning/building-your-first-ios-13-app"/>
    <n v="2"/>
    <s v="iOS, Swift"/>
  </r>
  <r>
    <n v="295"/>
    <s v="Microsoft Teams Essential Training"/>
    <s v="LNK"/>
    <x v="0"/>
    <x v="0"/>
    <x v="176"/>
    <n v="18.888888888888889"/>
    <s v="https://www.linkedin.com/learning/microsoft-teams-essential-training-5"/>
    <n v="1"/>
    <s v="Microsoft Teams"/>
  </r>
  <r>
    <n v="296"/>
    <s v="How to Use LinkedIn Learning"/>
    <s v="LNK"/>
    <x v="0"/>
    <x v="1"/>
    <x v="177"/>
    <n v="2.9861111111111112"/>
    <s v="https://www.linkedin.com/learning/how-to-use-linkedin-learning"/>
    <n v="1"/>
    <s v="LinkedIn Learning"/>
  </r>
  <r>
    <n v="297"/>
    <s v="iOS App Development: Essential Courses"/>
    <s v="LNK"/>
    <x v="0"/>
    <x v="1"/>
    <x v="178"/>
    <n v="2.5694444444444446"/>
    <s v="https://www.linkedin.com/learning/ios-app-development-essential-courses"/>
    <n v="1"/>
    <s v="iOS"/>
  </r>
  <r>
    <n v="298"/>
    <s v="iOS 13 Development Essential Training: 1 Fundamentals, UI, and Architecture"/>
    <s v="LNK"/>
    <x v="0"/>
    <x v="1"/>
    <x v="179"/>
    <n v="9.3055555555555554"/>
    <s v="https://www.linkedin.com/learning/ios-13-development-essential-training-1-fundamentals-ui-and-architecture"/>
    <n v="1"/>
    <s v="iOS"/>
  </r>
  <r>
    <n v="299"/>
    <s v="iOS 13 Development Essential Training: 2 Web Content, Views, and Distribution"/>
    <s v="LNK"/>
    <x v="0"/>
    <x v="1"/>
    <x v="180"/>
    <n v="8.4722222222222214"/>
    <s v="https://www.linkedin.com/learning/ios-13-development-essential-training-2-web-content-views-and-distribution"/>
    <n v="1"/>
    <s v="iOS"/>
  </r>
  <r>
    <n v="300"/>
    <s v="Programming Foundations: Databases"/>
    <s v="LNK"/>
    <x v="0"/>
    <x v="1"/>
    <x v="85"/>
    <n v="6.5972222222222223"/>
    <s v="https://www.linkedin.com/learning/programming-foundations-databases-2"/>
    <n v="2"/>
    <s v="Relational Database Design, SQL"/>
  </r>
  <r>
    <n v="301"/>
    <s v="SQL Essential Training"/>
    <s v="LNK"/>
    <x v="0"/>
    <x v="1"/>
    <x v="115"/>
    <n v="12.5"/>
    <s v="https://www.linkedin.com/learning/sql-essential-training-3"/>
    <n v="2"/>
    <s v="SQLite, SQL"/>
  </r>
  <r>
    <n v="302"/>
    <s v="Swift Delegations and Data Sources"/>
    <s v="LNK"/>
    <x v="0"/>
    <x v="0"/>
    <x v="43"/>
    <n v="9.1666666666666679"/>
    <s v="https://www.linkedin.com/learning/swift-delegations-and-data-sources-2"/>
    <n v="2"/>
    <s v="iOS, Swift"/>
  </r>
  <r>
    <n v="303"/>
    <s v="Programming Foundations: Beyond the Fundamentals"/>
    <s v="LNK"/>
    <x v="0"/>
    <x v="1"/>
    <x v="181"/>
    <n v="8.6111111111111125"/>
    <s v="https://www.linkedin.com/learning/programming-foundations-beyond-the-fundamentals"/>
    <n v="2"/>
    <s v="Object-Oriented Programming, Python"/>
  </r>
  <r>
    <n v="304"/>
    <s v="Learning LinkedIn for Students"/>
    <s v="LNK"/>
    <x v="0"/>
    <x v="1"/>
    <x v="87"/>
    <n v="6.4583333333333339"/>
    <s v="https://www.linkedin.com/learning/learning-linkedin-for-students"/>
    <n v="1"/>
    <s v="LinkedIn Learning"/>
  </r>
  <r>
    <n v="305"/>
    <s v="Overcoming Imposter Syndrome"/>
    <s v="LNK"/>
    <x v="0"/>
    <x v="1"/>
    <x v="182"/>
    <n v="2.2222222222222223"/>
    <s v="https://www.linkedin.com/learning/overcoming-imposter-syndrome"/>
    <n v="1"/>
    <s v="Career Development"/>
  </r>
  <r>
    <n v="306"/>
    <s v="Overcoming Procrastination"/>
    <s v="LNK"/>
    <x v="0"/>
    <x v="1"/>
    <x v="183"/>
    <n v="1.6666666666666667"/>
    <s v="https://www.linkedin.com/learning/overcoming-procrastination-2"/>
    <n v="1"/>
    <s v="Career Development"/>
  </r>
  <r>
    <n v="307"/>
    <s v="Advanced ASP.NET Web API 2.2"/>
    <s v="LNK"/>
    <x v="0"/>
    <x v="2"/>
    <x v="18"/>
    <n v="26.875"/>
    <s v="https://www.linkedin.com/learning/advanced-asp-dot-net-web-api-2-2"/>
    <n v="2"/>
    <s v="ASP.NET, ASP.NET Web API"/>
  </r>
  <r>
    <n v="308"/>
    <s v="Computer and Text Neck Stretching Exercises"/>
    <s v="LNK"/>
    <x v="0"/>
    <x v="1"/>
    <x v="184"/>
    <n v="1.3888888888888888"/>
    <s v="https://www.linkedin.com/learning/computer-and-text-neck-stretching-exercises"/>
    <n v="1"/>
    <s v="Excercise &amp; Fitness"/>
  </r>
  <r>
    <n v="309"/>
    <s v="Time Management: Working from Home"/>
    <s v="LNK"/>
    <x v="0"/>
    <x v="1"/>
    <x v="21"/>
    <n v="5.9027777777777786"/>
    <s v="https://www.linkedin.com/learning/time-management-working-from-home"/>
    <n v="1"/>
    <s v="Time Management"/>
  </r>
  <r>
    <n v="310"/>
    <s v="Using Your Mind to Change Your Brain"/>
    <s v="LNK"/>
    <x v="0"/>
    <x v="1"/>
    <x v="185"/>
    <n v="4.8611111111111116"/>
    <s v="https://www.linkedin.com/learning/using-your-mind-to-change-your-brain"/>
    <n v="1"/>
    <s v="Mindfulness"/>
  </r>
  <r>
    <n v="311"/>
    <s v="Intermediate SQL"/>
    <s v="DCM"/>
    <x v="0"/>
    <x v="0"/>
    <x v="116"/>
    <n v="33.333333333333329"/>
    <s v="https://app.datacamp.com/learn/courses/intermediate-sql"/>
    <n v="2"/>
    <s v="SQL, PostgreSQL"/>
  </r>
  <r>
    <n v="312"/>
    <s v="Evolve your DevOps practices"/>
    <s v="MSL"/>
    <x v="4"/>
    <x v="0"/>
    <x v="186"/>
    <n v="16.25"/>
    <s v="https://docs.microsoft.com/en-us/learn/paths/evolve-your-devops-practices/"/>
    <n v="2"/>
    <s v="Azure DevOps, DevOps"/>
  </r>
  <r>
    <n v="313"/>
    <s v="Create a canvas app in Power Apps"/>
    <s v="MSL"/>
    <x v="4"/>
    <x v="1"/>
    <x v="187"/>
    <n v="9.9305555555555554"/>
    <s v="https://docs.microsoft.com/en-us/learn/paths/create-powerapps/"/>
    <n v="2"/>
    <s v="Microsoft Power Platform, Microsoft Power Apps"/>
  </r>
  <r>
    <n v="314"/>
    <s v="Bring AI to your business with AI Builder"/>
    <s v="MSL"/>
    <x v="4"/>
    <x v="1"/>
    <x v="188"/>
    <n v="3.8194444444444442"/>
    <s v="https://docs.microsoft.com/en-us/learn/paths/bring-ai/"/>
    <n v="2"/>
    <s v="Microsoft Power Platform, Microsoft AI Builder"/>
  </r>
  <r>
    <n v="315"/>
    <s v="Swift 5: Protocol-Oriented Programming"/>
    <s v="LNK"/>
    <x v="0"/>
    <x v="2"/>
    <x v="48"/>
    <n v="25"/>
    <s v="https://www.linkedin.com/learning/swift-5-protocol-oriented-programming"/>
    <n v="5"/>
    <s v="Protocol-Oriented Programming, iOS, Swift, SwiftUI, OpenWeather"/>
  </r>
  <r>
    <n v="316"/>
    <s v="Querying Data Using T-SQL "/>
    <s v="PLU"/>
    <x v="0"/>
    <x v="1"/>
    <x v="189"/>
    <n v="8.8194444444444446"/>
    <s v="https://app.pluralsight.com/library/courses/querying-data-using-tsql"/>
    <n v="2"/>
    <s v="Microsoft SQL Server, T-SQL"/>
  </r>
  <r>
    <n v="317"/>
    <s v="Developer Career Paths and Certifications"/>
    <s v="LNK"/>
    <x v="0"/>
    <x v="1"/>
    <x v="190"/>
    <n v="5.416666666666667"/>
    <s v="https://www.linkedin.com/learning/developer-career-paths-and-certifications"/>
    <n v="1"/>
    <s v="Career Development"/>
  </r>
  <r>
    <n v="318"/>
    <s v="How to Be Promotable"/>
    <s v="LNK"/>
    <x v="0"/>
    <x v="1"/>
    <x v="191"/>
    <n v="1.7361111111111112"/>
    <s v="https://www.linkedin.com/learning/how-to-be-promotable"/>
    <n v="1"/>
    <s v="Career Development"/>
  </r>
  <r>
    <n v="319"/>
    <s v="Learning to Be Promotable"/>
    <s v="LNK"/>
    <x v="0"/>
    <x v="1"/>
    <x v="157"/>
    <n v="5.4861111111111107"/>
    <s v="https://www.linkedin.com/learning/learning-to-be-promotable"/>
    <n v="1"/>
    <s v="Career Development"/>
  </r>
  <r>
    <n v="320"/>
    <s v="Blazor: The Big Picture"/>
    <s v="PLU"/>
    <x v="0"/>
    <x v="1"/>
    <x v="182"/>
    <n v="2.2222222222222223"/>
    <s v="https://app.pluralsight.com/library/courses/blazor-big-picture"/>
    <n v="2"/>
    <s v="ASP.NET Core, Blazor"/>
  </r>
  <r>
    <n v="321"/>
    <s v="Progressive Web Apps: The Big Picture"/>
    <s v="PLU"/>
    <x v="0"/>
    <x v="1"/>
    <x v="60"/>
    <n v="6.9444444444444438"/>
    <s v="https://app.pluralsight.com/library/courses/progressive-web-apps-big-picture"/>
    <n v="2"/>
    <s v="HTML5, Progressive Web Apps"/>
  </r>
  <r>
    <n v="322"/>
    <s v="Blazor: Getting Started"/>
    <s v="PLU"/>
    <x v="0"/>
    <x v="1"/>
    <x v="192"/>
    <n v="16.805555555555554"/>
    <s v="https://app.pluralsight.com/library/courses/getting-started-blazor"/>
    <n v="2"/>
    <s v="ASP.NET Core, Blazor"/>
  </r>
  <r>
    <n v="323"/>
    <s v="Microsoft Azure Developer: Preparing to Take the AZ-204 Exam"/>
    <s v="PLU"/>
    <x v="0"/>
    <x v="0"/>
    <x v="193"/>
    <n v="4.8611111111111116"/>
    <s v="https://app.pluralsight.com/library/courses/microsoft-azure-developer-preparing-take-az-204-exam"/>
    <n v="1"/>
    <s v="Azure"/>
  </r>
  <r>
    <n v="324"/>
    <s v="DevOps: The Big Picture"/>
    <s v="PLU"/>
    <x v="0"/>
    <x v="1"/>
    <x v="194"/>
    <n v="5.625"/>
    <s v="https://app.pluralsight.com/library/courses/devops-big-picture"/>
    <n v="1"/>
    <s v="DevOps"/>
  </r>
  <r>
    <n v="325"/>
    <s v="DevSecOps: The Big Picture"/>
    <s v="PLU"/>
    <x v="0"/>
    <x v="1"/>
    <x v="195"/>
    <n v="5.6944444444444446"/>
    <s v="https://app.pluralsight.com/library/courses/devsecops-big-picture"/>
    <n v="1"/>
    <s v="DevOps"/>
  </r>
  <r>
    <n v="326"/>
    <s v="Azure fundamentals"/>
    <s v="MSL"/>
    <x v="4"/>
    <x v="1"/>
    <x v="196"/>
    <n v="40.833333333333336"/>
    <s v="https://docs.microsoft.com/en-gb/learn/paths/azure-fundamentals/"/>
    <n v="1"/>
    <s v="Azure"/>
  </r>
  <r>
    <n v="327"/>
    <s v="Microsoft Azure: The Big Picture"/>
    <s v="PLU"/>
    <x v="0"/>
    <x v="1"/>
    <x v="180"/>
    <n v="8.4722222222222214"/>
    <s v="https://app.pluralsight.com/library/courses/microsoft-azure-the-big-picture/table-of-contents"/>
    <n v="1"/>
    <s v="Azure"/>
  </r>
  <r>
    <n v="328"/>
    <s v="Microsoft Azure Cloud Concepts"/>
    <s v="PLU"/>
    <x v="0"/>
    <x v="1"/>
    <x v="197"/>
    <n v="2.6388888888888888"/>
    <s v="https://app.pluralsight.com/library/courses/microsoft-azure-cloud-concepts/table-of-contents"/>
    <n v="1"/>
    <s v="Azure"/>
  </r>
  <r>
    <n v="329"/>
    <s v="Getting Started with Hybrid Cloud ARM"/>
    <s v="MUP"/>
    <x v="5"/>
    <x v="1"/>
    <x v="10"/>
    <n v="4.1666666666666661"/>
    <s v="https://challenge-labs.learnondemand.net/Course/Details/21962"/>
    <n v="8"/>
    <s v="Azure, Azure Kubernetes Service (AKS), Virtual Machine Administration, Azure Resource Manager (ARM), Azure App Service, Azure Logic Apps, Kubernetes, Azure Virtual Machines"/>
  </r>
  <r>
    <n v="330"/>
    <s v="Getting Started with Azure Storage"/>
    <s v="MUP"/>
    <x v="5"/>
    <x v="1"/>
    <x v="10"/>
    <n v="4.1666666666666661"/>
    <s v="https://challenge-labs.learnondemand.net/Course/Details/21961"/>
    <n v="5"/>
    <s v="Azure, Azure App Service, Azure Cosmos DB, Azure Cognitive Search, Azure Blob Storage"/>
  </r>
  <r>
    <n v="331"/>
    <s v="Design Azure App Service Web Apps"/>
    <s v="MUP"/>
    <x v="5"/>
    <x v="1"/>
    <x v="91"/>
    <n v="2.083333333333333"/>
    <s v="https://challenge-labs.learnondemand.net/Course/Details/19263"/>
    <n v="0"/>
    <s v=""/>
  </r>
  <r>
    <n v="332"/>
    <s v="Develop Azure Logic Apps Using Messaging Services"/>
    <s v="MUP"/>
    <x v="5"/>
    <x v="1"/>
    <x v="91"/>
    <n v="2.083333333333333"/>
    <s v="https://challenge-labs.learnondemand.net/Course/Details/19270"/>
    <n v="2"/>
    <s v="Azure, Azure Logic Apps"/>
  </r>
  <r>
    <n v="333"/>
    <s v="Configure Application Insights"/>
    <s v="MUP"/>
    <x v="5"/>
    <x v="0"/>
    <x v="91"/>
    <n v="4.1666666666666599"/>
    <s v="https://challenge-labs.learnondemand.net/Course/Details/20171"/>
    <n v="3"/>
    <s v="Azure, Application Insights, System Administration"/>
  </r>
  <r>
    <n v="334"/>
    <s v="Store Sensitive Data in Azure Key Vault"/>
    <s v="MUP"/>
    <x v="5"/>
    <x v="0"/>
    <x v="91"/>
    <n v="4.1666666666666599"/>
    <s v="https://challenge-labs.learnondemand.net/Course/Details/20176"/>
    <n v="4"/>
    <s v="Azure, Azure Key Vault, System Administration, Data Governance"/>
  </r>
  <r>
    <n v="335"/>
    <s v="Configure Application Insights and Log Retention for Web Apps"/>
    <s v="MUP"/>
    <x v="5"/>
    <x v="0"/>
    <x v="91"/>
    <n v="4.1666666666666599"/>
    <s v="https://challenge-labs.learnondemand.net/Course/Details/21567"/>
    <n v="4"/>
    <s v="Azure, Azure App Service, Application Insights, System Administration"/>
  </r>
  <r>
    <n v="336"/>
    <s v="Configure Blob Storage with Public Access in Azure"/>
    <s v="MUP"/>
    <x v="5"/>
    <x v="0"/>
    <x v="91"/>
    <n v="4.1666666666666661"/>
    <s v="https://challenge-labs.learnondemand.net/Course/Details/18481"/>
    <n v="5"/>
    <s v="Azure, Azure Blob Storage, Access Control, System Administration, System Administration"/>
  </r>
  <r>
    <n v="337"/>
    <s v="Provision an Azure Cosmos DB"/>
    <s v="MUP"/>
    <x v="5"/>
    <x v="0"/>
    <x v="91"/>
    <n v="4.1666666666666599"/>
    <s v="https://challenge-labs.learnondemand.net/Course/Details/18886"/>
    <n v="3"/>
    <s v="Azure, Azure Cosmos DB, Provisioning"/>
  </r>
  <r>
    <n v="338"/>
    <s v="Provision an Azure Database for MySQL Database"/>
    <s v="MUP"/>
    <x v="5"/>
    <x v="1"/>
    <x v="91"/>
    <n v="2.0833333333333299"/>
    <s v="https://challenge-labs.learnondemand.net/Course/Details/18610"/>
    <n v="3"/>
    <s v="Azure, Azure Database for MySQL, Provisioning"/>
  </r>
  <r>
    <n v="339"/>
    <s v="Provision an Azure SQL Server Database"/>
    <s v="MUP"/>
    <x v="5"/>
    <x v="1"/>
    <x v="91"/>
    <n v="2.0833333333333299"/>
    <s v="https://challenge-labs.learnondemand.net/Course/Details/18606"/>
    <n v="3"/>
    <s v="Azure, Provisioning, Azure SQL Database"/>
  </r>
  <r>
    <n v="340"/>
    <s v="Configure Blob Storage with Private Access"/>
    <s v="MUP"/>
    <x v="5"/>
    <x v="0"/>
    <x v="91"/>
    <n v="4.1666666666666599"/>
    <s v="https://challenge-labs.learnondemand.net/Course/Details/18572"/>
    <n v="4"/>
    <s v="Azure, Azure Blob Storage, Access Control, System Administration"/>
  </r>
  <r>
    <n v="341"/>
    <s v="Provision an Azure Search Service"/>
    <s v="MUP"/>
    <x v="5"/>
    <x v="1"/>
    <x v="91"/>
    <n v="2.0833333333333299"/>
    <s v="https://challenge-labs.learnondemand.net/Course/Details/18676"/>
    <n v="3"/>
    <s v="Azure, Azure Cognitive Search, Provisioning"/>
  </r>
  <r>
    <n v="342"/>
    <s v="Access a Public Storage Container from an ASP.NET Web App"/>
    <s v="MUP"/>
    <x v="5"/>
    <x v="0"/>
    <x v="91"/>
    <n v="4.1666666666666599"/>
    <s v="https://challenge-labs.learnondemand.net/Course/Details/18890"/>
    <n v="4"/>
    <s v="ASP.NET, Azure, Azure App Service, Azure Storage"/>
  </r>
  <r>
    <n v="343"/>
    <s v="Implement Azure PaaS Security"/>
    <s v="MUP"/>
    <x v="5"/>
    <x v="1"/>
    <x v="91"/>
    <n v="2.0833333333333299"/>
    <m/>
    <n v="1"/>
    <s v="Azure"/>
  </r>
  <r>
    <n v="344"/>
    <s v="Microsoft Azure Services and Concepts"/>
    <s v="PLU"/>
    <x v="0"/>
    <x v="0"/>
    <x v="169"/>
    <n v="30.138888888888886"/>
    <s v="https://app.pluralsight.com/library/courses/microsoft-azure-services-concepts"/>
    <n v="18"/>
    <s v="Azure, Azure DevOps, Azure Kubernetes Service (AKS), Azure Resource Manager (ARM), Azure App Service, Azure Cosmos DB, Azure Blob Storage, Azure SQL Database, Azure Virtual Machines, Azure Cognitive Services, Azure CLI, Azure Machine Learning, Azure Synapse, Azure Bot Service, Azure CDN, Azure Monitor, Windows Virtual Desktop, Azure IoT Central"/>
  </r>
  <r>
    <n v="345"/>
    <s v="Developing Solutions for Microsoft Azure"/>
    <s v="MSF"/>
    <x v="3"/>
    <x v="0"/>
    <x v="142"/>
    <n v="333.33333333333337"/>
    <s v="https://docs.microsoft.com/en-us/learn/certifications/exams/az-204"/>
    <n v="1"/>
    <s v="Azure"/>
  </r>
  <r>
    <n v="346"/>
    <s v="Microsoft Azure Fundamentals"/>
    <s v="MSF"/>
    <x v="3"/>
    <x v="1"/>
    <x v="132"/>
    <n v="33.333333333333329"/>
    <s v="https://docs.microsoft.com/en-us/learn/certifications/exams/az-900"/>
    <n v="1"/>
    <s v="Azure"/>
  </r>
  <r>
    <n v="347"/>
    <s v="Microsoft Azure Pricing and Support Options"/>
    <s v="PLU"/>
    <x v="0"/>
    <x v="0"/>
    <x v="198"/>
    <n v="13.472222222222221"/>
    <s v="https://app.pluralsight.com/library/courses/microsoft-azure-pricing-support-options"/>
    <n v="2"/>
    <s v="Azure, Costing"/>
  </r>
  <r>
    <n v="348"/>
    <s v="Getting Started with Azure Architect Technology Solutions"/>
    <s v="MUP"/>
    <x v="5"/>
    <x v="1"/>
    <x v="10"/>
    <n v="4.1666666666666661"/>
    <s v="https://challenge-labs.learnondemand.net/Course/Details/21955"/>
    <n v="5"/>
    <s v="Azure, Azure Blob Storage, Azure Storage, Azure SQL Database, Azure Virtual Machines"/>
  </r>
  <r>
    <n v="349"/>
    <s v="Microsoft Azure Architect Technologies"/>
    <s v="MSF"/>
    <x v="3"/>
    <x v="2"/>
    <x v="142"/>
    <n v="500"/>
    <s v="https://docs.microsoft.com/en-us/learn/certifications/exams/az-303"/>
    <n v="1"/>
    <s v="Azure"/>
  </r>
  <r>
    <n v="350"/>
    <s v="Introduction to SQL"/>
    <s v="DCM"/>
    <x v="0"/>
    <x v="1"/>
    <x v="48"/>
    <n v="8.3333333333333321"/>
    <s v="https://app.datacamp.com/learn/courses/introduction-to-sql"/>
    <n v="3"/>
    <s v="Microsoft SQL Server, SQL, PostgreSQL"/>
  </r>
  <r>
    <n v="351"/>
    <s v="Mastering Self-Leadership"/>
    <s v="LNK"/>
    <x v="0"/>
    <x v="1"/>
    <x v="199"/>
    <n v="1.8055555555555558"/>
    <s v="https://www.linkedin.com/learning/mastering-self-leadership"/>
    <n v="1"/>
    <s v="Leadership"/>
  </r>
  <r>
    <n v="352"/>
    <s v="Managing Your Career: Early Career"/>
    <s v="LNK"/>
    <x v="0"/>
    <x v="1"/>
    <x v="200"/>
    <n v="4.7222222222222223"/>
    <s v="https://www.linkedin.com/learning/managing-your-career-early-career"/>
    <n v="1"/>
    <s v="Career Development"/>
  </r>
  <r>
    <n v="353"/>
    <s v="Managing Your Career: Mid-Career"/>
    <s v="LNK"/>
    <x v="0"/>
    <x v="0"/>
    <x v="201"/>
    <n v="8.1944444444444446"/>
    <s v="https://www.linkedin.com/learning/managing-your-career-mid-career"/>
    <n v="1"/>
    <s v="Career Development"/>
  </r>
  <r>
    <n v="354"/>
    <s v="SQL: Data Reporting and Analysis"/>
    <s v="LNK"/>
    <x v="0"/>
    <x v="0"/>
    <x v="30"/>
    <n v="19.027777777777779"/>
    <s v="https://www.linkedin.com/learning/sql-data-reporting-and-analysis-2"/>
    <n v="3"/>
    <s v="MySQL, SQL, Data Analysis"/>
  </r>
  <r>
    <n v="355"/>
    <s v="Pitching Your Ideas Strategically"/>
    <s v="LNK"/>
    <x v="0"/>
    <x v="1"/>
    <x v="202"/>
    <n v="1.5277777777777777"/>
    <s v="https://www.linkedin.com/learning/pitching-your-ideas-strategically"/>
    <n v="2"/>
    <s v="Communication, Presenting"/>
  </r>
  <r>
    <n v="356"/>
    <s v="Be Successful Your Own Way: Personal Success Systems"/>
    <s v="LNK"/>
    <x v="0"/>
    <x v="1"/>
    <x v="203"/>
    <n v="2.7777777777777777"/>
    <s v="https://www.linkedin.com/learning/be-successful-your-own-way-personal-success-systems"/>
    <n v="1"/>
    <s v="Time Management"/>
  </r>
  <r>
    <n v="357"/>
    <s v="Being the Best You: Self-Improvement Modeling"/>
    <s v="LNK"/>
    <x v="0"/>
    <x v="1"/>
    <x v="178"/>
    <n v="2.5694444444444446"/>
    <s v="https://www.linkedin.com/learning/being-the-best-you-self-improvement-modeling"/>
    <n v="1"/>
    <s v="Career Development"/>
  </r>
  <r>
    <n v="358"/>
    <s v="Get started with Azure DevOps"/>
    <s v="MSL"/>
    <x v="4"/>
    <x v="0"/>
    <x v="204"/>
    <n v="15.277777777777779"/>
    <s v="https://docs.microsoft.com/en-us/learn/paths/evolve-your-devops-practices/"/>
    <n v="1"/>
    <s v="Azure DevOps"/>
  </r>
  <r>
    <n v="359"/>
    <s v="Introduction to Python"/>
    <s v="DCM"/>
    <x v="0"/>
    <x v="1"/>
    <x v="116"/>
    <n v="16.666666666666664"/>
    <s v="https://app.datacamp.com/learn/courses/intro-to-python-for-data-science"/>
    <n v="2"/>
    <s v="Python, NumPy"/>
  </r>
  <r>
    <n v="360"/>
    <s v="Svelte: First Look"/>
    <s v="LNK"/>
    <x v="0"/>
    <x v="1"/>
    <x v="173"/>
    <n v="4.375"/>
    <s v="https://www.linkedin.com/learning/svelte-first-look"/>
    <n v="1"/>
    <s v="Svelte"/>
  </r>
  <r>
    <n v="361"/>
    <s v="Build a Raspberry Pi Media Server"/>
    <s v="LNK"/>
    <x v="0"/>
    <x v="0"/>
    <x v="205"/>
    <n v="6.666666666666667"/>
    <s v="https://www.linkedin.com/learning/build-a-raspberry-pi-media-server"/>
    <n v="2"/>
    <s v="Raspberry Pi, OSMC"/>
  </r>
  <r>
    <n v="362"/>
    <s v="Azure for Architects: Design an Authentication and Data Security Strategy"/>
    <s v="LNK"/>
    <x v="0"/>
    <x v="2"/>
    <x v="177"/>
    <n v="8.9583333333333339"/>
    <s v="https://www.linkedin.com/learning/azure-for-architects-design-an-authentication-and-data-security-strategy"/>
    <n v="3"/>
    <s v="Authentication, Azure, Azure Key Vault"/>
  </r>
  <r>
    <n v="363"/>
    <s v="Preparing for Your Review"/>
    <s v="LNK"/>
    <x v="0"/>
    <x v="1"/>
    <x v="199"/>
    <n v="1.8055555555555558"/>
    <s v="https://www.linkedin.com/learning/preparing-for-your-review-2"/>
    <n v="1"/>
    <s v="Career Development"/>
  </r>
  <r>
    <n v="364"/>
    <s v="Get Promoted Faster: Stand Out"/>
    <s v="LNK"/>
    <x v="0"/>
    <x v="1"/>
    <x v="191"/>
    <n v="1.7361111111111112"/>
    <s v="https://www.linkedin.com/learning/get-promoted-faster-stand-out"/>
    <n v="1"/>
    <s v="Career Development"/>
  </r>
  <r>
    <n v="365"/>
    <s v="What Is Business Analysis?"/>
    <s v="LNK"/>
    <x v="0"/>
    <x v="1"/>
    <x v="206"/>
    <n v="1.4583333333333333"/>
    <s v="https://www.linkedin.com/learning/what-is-business-analysis"/>
    <n v="1"/>
    <s v="Career Development"/>
  </r>
  <r>
    <n v="366"/>
    <s v="Data Science for Everyone"/>
    <s v="DCM"/>
    <x v="0"/>
    <x v="1"/>
    <x v="48"/>
    <n v="8.3333333333333321"/>
    <s v="https://app.datacamp.com/learn/courses/data-science-for-everyone"/>
    <n v="1"/>
    <s v="Data Science"/>
  </r>
  <r>
    <n v="367"/>
    <s v="Introduction to Power BI"/>
    <s v="DCM"/>
    <x v="0"/>
    <x v="1"/>
    <x v="115"/>
    <n v="12.5"/>
    <s v="https://app.datacamp.com/learn/courses/introduction-to-power-bi"/>
    <n v="1"/>
    <s v="Power BI"/>
  </r>
  <r>
    <n v="368"/>
    <s v="Machine Learning for Everyone"/>
    <s v="DCM"/>
    <x v="0"/>
    <x v="1"/>
    <x v="48"/>
    <n v="8.3333333333333321"/>
    <s v="https://app.datacamp.com/learn/courses/machine-learning-for-everyone"/>
    <n v="1"/>
    <s v="Machine Learning"/>
  </r>
  <r>
    <n v="369"/>
    <s v="Data Analysis in Spreadsheets"/>
    <s v="DCM"/>
    <x v="0"/>
    <x v="1"/>
    <x v="115"/>
    <n v="12.5"/>
    <s v="https://app.datacamp.com/learn/courses/data-analysis-in-spreadsheets"/>
    <n v="2"/>
    <s v="Data Analysis, Google Sheets"/>
  </r>
  <r>
    <n v="370"/>
    <s v="Azure for DevOps: Designing a Strategy"/>
    <s v="LNK"/>
    <x v="0"/>
    <x v="1"/>
    <x v="207"/>
    <n v="5.2777777777777777"/>
    <s v="https://www.linkedin.com/learning/azure-for-devops-designing-a-strategy"/>
    <n v="2"/>
    <s v="Azure DevOps, DevOps"/>
  </r>
  <r>
    <n v="371"/>
    <s v="Azure for DevOps: Implementing Development Processes"/>
    <s v="LNK"/>
    <x v="0"/>
    <x v="0"/>
    <x v="107"/>
    <n v="16.805555555555554"/>
    <s v="https://www.linkedin.com/learning/azure-for-devops-implementing-development-processes"/>
    <n v="4"/>
    <s v="Continuous Integration, Continuous Deployment, Azure DevOps, DevOps"/>
  </r>
  <r>
    <n v="372"/>
    <s v="Azure for DevOps: Continuous Integration"/>
    <s v="LNK"/>
    <x v="0"/>
    <x v="2"/>
    <x v="208"/>
    <n v="13.958333333333334"/>
    <s v="https://www.linkedin.com/learning/azure-for-devops-continuous-integration"/>
    <n v="7"/>
    <s v="Continuous Integration, Continuous Deployment, Azure DevOps, DevOps, YAML, SonarCloud, Docker"/>
  </r>
  <r>
    <n v="373"/>
    <s v="Azure DevOps: Continuous Delivery with YAML Pipelines"/>
    <s v="LNK"/>
    <x v="0"/>
    <x v="0"/>
    <x v="51"/>
    <n v="12.638888888888889"/>
    <s v="https://www.linkedin.com/learning/azure-devops-continuous-delivery-with-yaml-pipelines"/>
    <n v="6"/>
    <s v="Continuous Integration, Continuous Deployment, Azure DevOps, DevOps, YAML, Docker"/>
  </r>
  <r>
    <n v="374"/>
    <s v="Azure for DevOps: Dependency Management"/>
    <s v="LNK"/>
    <x v="0"/>
    <x v="0"/>
    <x v="209"/>
    <n v="6.3888888888888902"/>
    <s v="https://www.linkedin.com/learning/azure-for-devops-dependency-management"/>
    <n v="3"/>
    <s v="Azure DevOps, DevOps, Dependency Management"/>
  </r>
  <r>
    <n v="375"/>
    <s v="Azure for DevOps: Application Infrastructure"/>
    <s v="LNK"/>
    <x v="0"/>
    <x v="0"/>
    <x v="156"/>
    <n v="11.111111111111111"/>
    <s v="https://www.linkedin.com/learning/azure-for-devops-application-infrastructure"/>
    <n v="6"/>
    <s v="Azure, DevOps, Azure Resource Manager (ARM), Kubernetes, Azure CLI, Terraform"/>
  </r>
  <r>
    <n v="376"/>
    <s v="Azure for DevOps: Continuous Feedback"/>
    <s v="LNK"/>
    <x v="0"/>
    <x v="0"/>
    <x v="179"/>
    <n v="18.611111111111111"/>
    <s v="https://www.linkedin.com/learning/azure-for-devops-continuous-feedback"/>
    <n v="3"/>
    <s v="Azure, Application Insights, Azure Monitor"/>
  </r>
  <r>
    <n v="377"/>
    <s v="Exam Tips AZ-400: Designing and Implementing Microsoft DevOps Solutions"/>
    <s v="LNK"/>
    <x v="0"/>
    <x v="0"/>
    <x v="102"/>
    <n v="13.055555555555557"/>
    <s v="https://www.linkedin.com/learning/exam-tips-az-400-designing-and-implementing-microsoft-devops-solutions"/>
    <n v="2"/>
    <s v="Azure DevOps, DevOps"/>
  </r>
  <r>
    <n v="378"/>
    <s v="Docker for Developers"/>
    <s v="LNK"/>
    <x v="0"/>
    <x v="0"/>
    <x v="101"/>
    <n v="10.416666666666668"/>
    <s v="https://www.linkedin.com/learning/docker-for-developers-14493163"/>
    <n v="2"/>
    <s v="Kubernetes, Docker"/>
  </r>
  <r>
    <n v="379"/>
    <s v="Designing and Implementing Microsoft DevOps Solutions"/>
    <s v="MSF"/>
    <x v="3"/>
    <x v="2"/>
    <x v="210"/>
    <n v="400"/>
    <s v="https://docs.microsoft.com/en-us/learn/certifications/exams/az-400"/>
    <n v="4"/>
    <s v="Continuous Integration, Continuous Deployment, Azure DevOps, DevOps"/>
  </r>
  <r>
    <n v="380"/>
    <s v="Microsoft Azure Administrator"/>
    <s v="MSF"/>
    <x v="3"/>
    <x v="0"/>
    <x v="210"/>
    <n v="266.66666666666663"/>
    <s v="https://docs.microsoft.com/en-us/certifications/exams/az-104"/>
    <n v="8"/>
    <s v="Azure, Azure Kubernetes Service (AKS), Azure Resource Manager (ARM), Kubernetes, Azure Blob Storage, Azure Storage, Azure Virtual Machines, Azure Monitor"/>
  </r>
  <r>
    <n v="381"/>
    <s v="Intermediate Python"/>
    <s v="DCM"/>
    <x v="0"/>
    <x v="0"/>
    <x v="116"/>
    <n v="33.333333333333329"/>
    <s v="https://app.datacamp.com/learn/courses/intermediate-python"/>
    <n v="4"/>
    <s v="Python, NumPy, Matplotlib, Pandas"/>
  </r>
  <r>
    <n v="382"/>
    <s v="Introduction to R"/>
    <s v="DCM"/>
    <x v="0"/>
    <x v="1"/>
    <x v="116"/>
    <n v="16.666666666666664"/>
    <s v="https://app.datacamp.com/learn/courses/free-introduction-to-r"/>
    <n v="1"/>
    <s v="R"/>
  </r>
  <r>
    <n v="383"/>
    <s v="Python Data Science Toolbox (Part 1)"/>
    <s v="DCM"/>
    <x v="0"/>
    <x v="0"/>
    <x v="115"/>
    <n v="25"/>
    <s v="https://app.datacamp.com/learn/courses/python-data-science-toolbox-part-1"/>
    <n v="2"/>
    <s v="Python, Pandas"/>
  </r>
  <r>
    <n v="384"/>
    <s v="Python Data Science Toolbox (Part 2)"/>
    <s v="DCM"/>
    <x v="0"/>
    <x v="0"/>
    <x v="116"/>
    <n v="33.333333333333329"/>
    <s v="https://app.datacamp.com/learn/courses/python-data-science-toolbox-part-2"/>
    <n v="2"/>
    <s v="Python, Pandas"/>
  </r>
  <r>
    <n v="385"/>
    <s v="Introduction to Blazor"/>
    <s v="LNK"/>
    <x v="0"/>
    <x v="1"/>
    <x v="211"/>
    <n v="6.041666666666667"/>
    <s v="https://www.linkedin.com/learning/introduction-to-blazor"/>
    <n v="4"/>
    <s v="ASP.NET Core, C#, Blazor, Razor"/>
  </r>
  <r>
    <n v="386"/>
    <s v="Exam Tips: Microsoft Azure IoT Developer (AZ-220)"/>
    <s v="LNK"/>
    <x v="0"/>
    <x v="0"/>
    <x v="17"/>
    <n v="14.444444444444446"/>
    <s v="https://www.linkedin.com/learning/exam-tips-microsoft-azure-iot-developer-az-220"/>
    <n v="2"/>
    <s v="Azure IoT Central, Azure IoT"/>
  </r>
  <r>
    <n v="387"/>
    <s v="Kubernetes: Package Management with Helm"/>
    <s v="LNK"/>
    <x v="0"/>
    <x v="0"/>
    <x v="212"/>
    <n v="6.8055555555555554"/>
    <s v="https://www.linkedin.com/learning/kubernetes-package-management-with-helm"/>
    <n v="2"/>
    <s v="Kubernetes, Helm"/>
  </r>
  <r>
    <n v="388"/>
    <s v="Migrating between Windows and Mac Computers"/>
    <s v="LNK"/>
    <x v="0"/>
    <x v="1"/>
    <x v="87"/>
    <n v="6.4583333333333339"/>
    <s v="https://www.linkedin.com/learning/migrating-between-windows-and-mac-computers"/>
    <n v="2"/>
    <s v="Windows Server, macOS"/>
  </r>
  <r>
    <n v="389"/>
    <s v="Azure Administration: Monitor and Back Up Azure Resources"/>
    <s v="LNK"/>
    <x v="0"/>
    <x v="0"/>
    <x v="32"/>
    <n v="8.0555555555555554"/>
    <s v="https://www.linkedin.com/learning/azure-administration-monitor-and-back-up-azure-resources"/>
    <n v="2"/>
    <s v="Azure, Azure Monitor"/>
  </r>
  <r>
    <n v="390"/>
    <s v="Azure Administration: Implement and Manage Storage"/>
    <s v="LNK"/>
    <x v="0"/>
    <x v="0"/>
    <x v="213"/>
    <n v="14.027777777777779"/>
    <s v="https://www.linkedin.com/learning/azure-administration-implement-and-manage-storage"/>
    <n v="3"/>
    <s v="Azure, Azure Blob Storage, Azure Storage"/>
  </r>
  <r>
    <n v="391"/>
    <s v="Azure Administration: Identities and Governance"/>
    <s v="LNK"/>
    <x v="0"/>
    <x v="0"/>
    <x v="54"/>
    <n v="15.416666666666668"/>
    <s v="https://www.linkedin.com/learning/azure-administration-identities-and-governance"/>
    <n v="2"/>
    <s v="Authentication, Azure"/>
  </r>
  <r>
    <n v="392"/>
    <s v="Azure Administration: Configure and Manage Virtual Networking"/>
    <s v="LNK"/>
    <x v="0"/>
    <x v="0"/>
    <x v="139"/>
    <n v="19.166666666666664"/>
    <s v="https://www.linkedin.com/learning/azure-administration-configure-and-manage-virtual-networking"/>
    <n v="2"/>
    <s v="Computer Networking, Azure"/>
  </r>
  <r>
    <n v="393"/>
    <s v="Exam Tips: Microsoft Azure Administrator (AZ-104) (2020)"/>
    <s v="LNK"/>
    <x v="0"/>
    <x v="0"/>
    <x v="51"/>
    <n v="12.638888888888889"/>
    <s v="https://www.linkedin.com/learning/exam-tips-microsoft-azure-administrator-az-104-2020"/>
    <n v="8"/>
    <s v="Azure, Azure Kubernetes Service (AKS), Azure Resource Manager (ARM), Kubernetes, Azure Blob Storage, Azure Storage, Azure Virtual Machines, Azure Monitor"/>
  </r>
  <r>
    <n v="394"/>
    <s v="Nail Your C++ Interview"/>
    <s v="LNK"/>
    <x v="0"/>
    <x v="1"/>
    <x v="3"/>
    <n v="4.3055555555555562"/>
    <s v="https://www.linkedin.com/learning/nail-your-c-plus-plus-interview"/>
    <n v="3"/>
    <s v="Career Development, C++, Interviewing"/>
  </r>
  <r>
    <n v="395"/>
    <s v="Data Types for Data Science in Python"/>
    <s v="DCM"/>
    <x v="0"/>
    <x v="0"/>
    <x v="116"/>
    <n v="33.333333333333329"/>
    <s v="https://app.datacamp.com/learn/courses/data-types-for-data-science-in-python"/>
    <n v="1"/>
    <s v="Python"/>
  </r>
  <r>
    <n v="396"/>
    <s v="Introduction to Data Science in Python"/>
    <s v="DCM"/>
    <x v="0"/>
    <x v="1"/>
    <x v="116"/>
    <n v="16.666666666666664"/>
    <s v="https://app.datacamp.com/learn/courses/introduction-to-data-science-in-python"/>
    <n v="3"/>
    <s v="Python, Matplotlib, Pandas"/>
  </r>
  <r>
    <n v="397"/>
    <s v="Tech on the Go: From Software Developer to Architect"/>
    <s v="LNK"/>
    <x v="0"/>
    <x v="1"/>
    <x v="214"/>
    <n v="3.6111111111111116"/>
    <s v="https://www.linkedin.com/learning/tech-on-the-go-from-software-developer-to-architect-17333335"/>
    <n v="1"/>
    <s v="Career Development"/>
  </r>
  <r>
    <n v="398"/>
    <s v="Data Manipulation with pandas"/>
    <s v="DCM"/>
    <x v="0"/>
    <x v="0"/>
    <x v="116"/>
    <n v="33.333333333333329"/>
    <s v="https://app.datacamp.com/learn/courses/data-manipulation-with-pandas"/>
    <n v="2"/>
    <s v="Python, Pandas"/>
  </r>
  <r>
    <n v="399"/>
    <s v="Understanding Data Visualization"/>
    <s v="DCM"/>
    <x v="0"/>
    <x v="1"/>
    <x v="48"/>
    <n v="8.3333333333333321"/>
    <s v="https://app.datacamp.com/learn/courses/understanding-data-visualization"/>
    <n v="1"/>
    <s v="Data Visualization"/>
  </r>
  <r>
    <n v="400"/>
    <s v="Introduction to Data"/>
    <s v="DCM"/>
    <x v="0"/>
    <x v="1"/>
    <x v="48"/>
    <n v="8.3333333333333321"/>
    <s v="https://app.datacamp.com/learn/courses/introduction-to-data"/>
    <n v="1"/>
    <s v="Data Literacy"/>
  </r>
  <r>
    <n v="401"/>
    <s v="What is Programming?"/>
    <s v="UDA"/>
    <x v="0"/>
    <x v="1"/>
    <x v="48"/>
    <n v="8.3333333333333321"/>
    <s v="https://www.udacity.com/course/what-is-programming--ud994"/>
    <n v="4"/>
    <s v="CSS, HTML, JavaScript, Debugging"/>
  </r>
  <r>
    <n v="402"/>
    <s v="iOS Interview Prep"/>
    <s v="UDA"/>
    <x v="0"/>
    <x v="0"/>
    <x v="10"/>
    <n v="8.3333333333333321"/>
    <s v="https://www.udacity.com/course/ios-interview-prep--ud240"/>
    <n v="3"/>
    <s v="Career Development, iOS, Interviewing"/>
  </r>
  <r>
    <n v="403"/>
    <s v="Get started with Unity"/>
    <s v="UNT"/>
    <x v="5"/>
    <x v="1"/>
    <x v="185"/>
    <n v="4.8611111111111116"/>
    <s v="https://learn.unity.com/mission/real-time-creation-essentials"/>
    <n v="1"/>
    <s v="Unity"/>
  </r>
  <r>
    <n v="404"/>
    <s v="Developing Your Emotional Intelligence"/>
    <s v="LNK"/>
    <x v="0"/>
    <x v="0"/>
    <x v="91"/>
    <n v="4.1666666666666661"/>
    <s v="https://www.linkedin.com/learning/developing-your-emotional-intelligence-22196221"/>
    <n v="1"/>
    <s v="Emotional Intelligence"/>
  </r>
  <r>
    <n v="405"/>
    <s v=".NET 6: First Look"/>
    <s v="LNK"/>
    <x v="0"/>
    <x v="0"/>
    <x v="10"/>
    <n v="8.3333333333333321"/>
    <s v="https://www.linkedin.com/learning/dot-net-6-first-look"/>
    <n v="1"/>
    <s v=".NET"/>
  </r>
  <r>
    <n v="406"/>
    <s v="Mathematica 11 Essential Training"/>
    <s v="LNK"/>
    <x v="0"/>
    <x v="0"/>
    <x v="215"/>
    <n v="27.638888888888886"/>
    <s v="https://www.linkedin.com/learning/mathematica-11-essential-training"/>
    <n v="1"/>
    <s v="Mathematica"/>
  </r>
  <r>
    <n v="407"/>
    <s v="Craft a Great GitHub Profile"/>
    <s v="LNK"/>
    <x v="0"/>
    <x v="0"/>
    <x v="216"/>
    <n v="5.6944444444444446"/>
    <s v="https://www.linkedin.com/learning/craft-a-great-github-profile"/>
    <n v="1"/>
    <s v="GitHub"/>
  </r>
  <r>
    <n v="408"/>
    <s v="Cultivating a Growth Mindset"/>
    <s v="LNK"/>
    <x v="0"/>
    <x v="1"/>
    <x v="32"/>
    <n v="4.0277777777777777"/>
    <s v="https://www.linkedin.com/learning/cultivating-a-growth-mindset"/>
    <n v="1"/>
    <s v="Growth Mindset"/>
  </r>
  <r>
    <n v="409"/>
    <s v="Artificial Intelligence Foundations: Thinking Machines"/>
    <s v="LNK"/>
    <x v="0"/>
    <x v="1"/>
    <x v="211"/>
    <n v="6.041666666666667"/>
    <s v="https://www.linkedin.com/learning/artificial-intelligence-foundations-thinking-machines"/>
    <n v="2"/>
    <s v="Machine Learning, Artificial Intelligence"/>
  </r>
  <r>
    <n v="410"/>
    <s v="Machine Learning Foundations: Linear Algebra"/>
    <s v="LNK"/>
    <x v="0"/>
    <x v="0"/>
    <x v="156"/>
    <n v="11.111111111111111"/>
    <s v="https://www.linkedin.com/learning/machine-learning-foundations-linear-algebra"/>
    <n v="2"/>
    <s v="Machine Learning, Linear Algebra"/>
  </r>
  <r>
    <n v="411"/>
    <s v="Machine Learning with Python: Foundations"/>
    <s v="LNK"/>
    <x v="0"/>
    <x v="0"/>
    <x v="167"/>
    <n v="14.305555555555557"/>
    <s v="https://www.linkedin.com/learning/machine-learning-with-python-foundations"/>
    <n v="2"/>
    <s v="Python, Machine Learning"/>
  </r>
  <r>
    <n v="412"/>
    <s v="Exam Tips: Microsoft Aure Data Fundamentals (DP-900)"/>
    <s v="LNK"/>
    <x v="0"/>
    <x v="0"/>
    <x v="2"/>
    <n v="15.694444444444445"/>
    <s v="https://www.linkedin.com/learning/exam-tips-microsoft-azure-data-fundamentals-dp-900"/>
    <n v="4"/>
    <s v="Azure, Azure Cosmos DB, Azure SQL Database, Power BI"/>
  </r>
  <r>
    <n v="413"/>
    <s v="C Programming Basics: Flow Control, Variables and Pointers"/>
    <s v="LNK"/>
    <x v="0"/>
    <x v="1"/>
    <x v="15"/>
    <n v="13.680555555555554"/>
    <s v="https://www.linkedin.com/learning/c-programming-basics-flow-control-variables-and-pointers"/>
    <n v="2"/>
    <s v="C, Code::Blocks"/>
  </r>
  <r>
    <n v="414"/>
    <s v="Time Management for Technical Professionals"/>
    <s v="PLU"/>
    <x v="0"/>
    <x v="1"/>
    <x v="217"/>
    <n v="12.430555555555555"/>
    <s v="https://app.pluralsight.com/library/courses/time-management-technical-professionals"/>
    <n v="1"/>
    <s v="Time Management"/>
  </r>
  <r>
    <n v="415"/>
    <s v="Distributed Systems: The Big Picture"/>
    <s v="PLU"/>
    <x v="0"/>
    <x v="1"/>
    <x v="214"/>
    <n v="3.6111111111111116"/>
    <s v="https://app.pluralsight.com/library/courses/distributed-systems-the-big-picture"/>
    <n v="1"/>
    <s v="Distributed Systems"/>
  </r>
  <r>
    <n v="416"/>
    <s v="Microsoft Azure Solutions Architect: Implement an Application Security Strategy"/>
    <s v="PLU"/>
    <x v="0"/>
    <x v="2"/>
    <x v="157"/>
    <n v="16.458333333333332"/>
    <s v="https://app.pluralsight.com/library/courses/microsoft-azure-solutions-architect-implement-application-security-strategy"/>
    <n v="2"/>
    <s v="Azure, Application Security"/>
  </r>
  <r>
    <n v="417"/>
    <s v="Microsoft Azure Solutions Architect: Introduction to the AZ-303 Exam"/>
    <s v="PLU"/>
    <x v="0"/>
    <x v="2"/>
    <x v="218"/>
    <n v="3.3333333333333335"/>
    <s v="https://app.pluralsight.com/library/courses/microsoft-azure-solutions-architect-introduction-az-303-exam"/>
    <n v="1"/>
    <s v="Azure"/>
  </r>
  <r>
    <n v="418"/>
    <s v="Microsoft Azure Solutions Architect: Implement a Virtual Networking Strategy"/>
    <s v="PLU"/>
    <x v="0"/>
    <x v="2"/>
    <x v="183"/>
    <n v="5"/>
    <s v="https://app.pluralsight.com/library/courses/microsoft-azure-solutions-architect-implement-virtual-networking-strategy"/>
    <n v="2"/>
    <s v="Computer Networking, Azure"/>
  </r>
  <r>
    <n v="419"/>
    <s v="Design Patterns Overview"/>
    <s v="PLU"/>
    <x v="0"/>
    <x v="1"/>
    <x v="178"/>
    <n v="2.5694444444444446"/>
    <s v="https://app.pluralsight.com/library/courses/design-patterns-overview"/>
    <n v="2"/>
    <s v="C#, Software Design Patterns"/>
  </r>
  <r>
    <n v="420"/>
    <s v="Azure Kubernetes Service (AKS) – The Big Picture"/>
    <s v="PLU"/>
    <x v="0"/>
    <x v="1"/>
    <x v="21"/>
    <n v="5.9027777777777786"/>
    <s v="https://app.pluralsight.com/library/courses/azure-container-service-big-picture"/>
    <n v="2"/>
    <s v="Azure, Azure Kubernetes Service (AKS)"/>
  </r>
  <r>
    <n v="421"/>
    <s v="Big Picture: Unity VR Development"/>
    <s v="PLU"/>
    <x v="0"/>
    <x v="1"/>
    <x v="219"/>
    <n v="2.3611111111111112"/>
    <s v="https://app.pluralsight.com/library/courses/unity-big-picture-vr-development"/>
    <n v="2"/>
    <s v="Unity, VR Developer"/>
  </r>
  <r>
    <n v="422"/>
    <s v="Data Literacy: Essentials of Microsoft Azure Cognitive Services"/>
    <s v="PLU"/>
    <x v="0"/>
    <x v="1"/>
    <x v="197"/>
    <n v="2.6388888888888888"/>
    <s v="https://app.pluralsight.com/library/courses/data-literacy-essentials-microsoft-azure-cognitive-services"/>
    <n v="2"/>
    <s v="Azure, Azure Cognitive Services"/>
  </r>
  <r>
    <n v="423"/>
    <s v="Dapr 1: The Big Picture"/>
    <s v="PLU"/>
    <x v="0"/>
    <x v="1"/>
    <x v="83"/>
    <n v="6.8055555555555554"/>
    <s v="https://app.pluralsight.com/library/courses/dapr-1-big-picture"/>
    <n v="1"/>
    <s v="Dapr"/>
  </r>
  <r>
    <n v="424"/>
    <s v="Introduction to Career Skills in Software Development"/>
    <s v="LNK"/>
    <x v="0"/>
    <x v="1"/>
    <x v="186"/>
    <n v="8.125"/>
    <s v="https://www.linkedin.com/learning/introduction-to-career-skills-in-software-development"/>
    <n v="1"/>
    <s v="Career Development"/>
  </r>
  <r>
    <n v="425"/>
    <s v="Learning Kubernetes"/>
    <s v="LNK"/>
    <x v="0"/>
    <x v="0"/>
    <x v="66"/>
    <n v="11.944444444444445"/>
    <s v="https://www.linkedin.com/learning/learning-kubernetes-16086900"/>
    <n v="1"/>
    <s v="Kubernetes"/>
  </r>
  <r>
    <n v="426"/>
    <s v="GitOps: The Big Picture"/>
    <s v="PLU"/>
    <x v="0"/>
    <x v="0"/>
    <x v="195"/>
    <n v="11.388888888888889"/>
    <s v="https://app.pluralsight.com/library/courses/gitops-the-big-picture"/>
    <n v="1"/>
    <s v="GitOps"/>
  </r>
  <r>
    <n v="427"/>
    <s v=".NET MAUI: The Big Picture"/>
    <s v="PLU"/>
    <x v="0"/>
    <x v="1"/>
    <x v="10"/>
    <n v="4.1666666666666661"/>
    <s v="https://app.pluralsight.com/library/courses/dot-net-maui-big-picture"/>
    <n v="2"/>
    <s v=".NET, MAUI"/>
  </r>
  <r>
    <n v="428"/>
    <s v="Docker and Kubernetes: The Big Picture"/>
    <s v="PLU"/>
    <x v="0"/>
    <x v="1"/>
    <x v="220"/>
    <n v="7.4305555555555554"/>
    <s v="https://app.pluralsight.com/library/courses/docker-kubernetes-big-picture"/>
    <n v="2"/>
    <s v="Kubernetes, Docker"/>
  </r>
  <r>
    <n v="429"/>
    <s v="C# 10: The Big Picture"/>
    <s v="PLU"/>
    <x v="0"/>
    <x v="1"/>
    <x v="208"/>
    <n v="4.6527777777777777"/>
    <s v="https://app.pluralsight.com/library/courses/c-sharp-10-big-picture"/>
    <n v="2"/>
    <s v=".NET, C#"/>
  </r>
  <r>
    <n v="430"/>
    <s v="What's New in C# 11"/>
    <s v="PLU"/>
    <x v="0"/>
    <x v="0"/>
    <x v="197"/>
    <n v="5.2777777777777777"/>
    <s v="https://app.pluralsight.com/library/courses/c-sharp-11-whats-new"/>
    <n v="2"/>
    <s v=".NET, C#"/>
  </r>
  <r>
    <n v="431"/>
    <s v="ChatGPT and Generative AI: The Big Picture"/>
    <s v="PLU"/>
    <x v="0"/>
    <x v="1"/>
    <x v="193"/>
    <n v="2.4305555555555558"/>
    <s v="https://app.pluralsight.com/library/courses/chatgpt-generativeai-big-picture"/>
    <n v="2"/>
    <s v="ChatGPT, Generative AI"/>
  </r>
  <r>
    <n v="432"/>
    <s v="Getting Started with Microsoft Azure Computer Vision API"/>
    <s v="PLU"/>
    <x v="0"/>
    <x v="1"/>
    <x v="209"/>
    <n v="3.1944444444444451"/>
    <s v="https://app.pluralsight.com/library/courses/getting-started-microsoft-azure-computer-vision-api"/>
    <n v="2"/>
    <s v="Azure Cognitive Services, Computer Vision"/>
  </r>
  <r>
    <n v="433"/>
    <s v=".NET 6: The Big Picture"/>
    <s v="PLU"/>
    <x v="0"/>
    <x v="1"/>
    <x v="201"/>
    <n v="4.0972222222222223"/>
    <s v="https://app.pluralsight.com/library/courses/dot-net-6-big-picture"/>
    <n v="1"/>
    <s v=".NET"/>
  </r>
  <r>
    <n v="434"/>
    <s v="AI &amp; Generative AI: Executive Briefing"/>
    <s v="PLU"/>
    <x v="0"/>
    <x v="1"/>
    <x v="214"/>
    <n v="3.6111111111111116"/>
    <s v="https://app.pluralsight.com/library/courses/ai-executive-briefing"/>
    <n v="2"/>
    <s v="Artificial Intelligence, Generative AI"/>
  </r>
  <r>
    <n v="435"/>
    <s v="Software Development: The Big Picture"/>
    <s v="PLU"/>
    <x v="0"/>
    <x v="1"/>
    <x v="157"/>
    <n v="5.4861111111111107"/>
    <s v="https://app.pluralsight.com/library/courses/big-picture-software-development"/>
    <n v="1"/>
    <s v="Career Development"/>
  </r>
  <r>
    <n v="436"/>
    <s v="Understanding Data Engineering"/>
    <s v="DCM"/>
    <x v="0"/>
    <x v="1"/>
    <x v="48"/>
    <n v="8.3333333333333321"/>
    <s v="https://app.datacamp.com/learn/courses/understanding-data-engineering"/>
    <n v="1"/>
    <s v="Career Development"/>
  </r>
  <r>
    <n v="437"/>
    <s v="Understanding Cloud Computing"/>
    <s v="DCM"/>
    <x v="0"/>
    <x v="1"/>
    <x v="48"/>
    <n v="8.3333333333333321"/>
    <s v="https://app.datacamp.com/learn/courses/understanding-cloud-computing"/>
    <n v="2"/>
    <s v="Career Development, Cloud Computing"/>
  </r>
  <r>
    <n v="438"/>
    <s v="Introduction to ChatGPT"/>
    <s v="DCM"/>
    <x v="0"/>
    <x v="1"/>
    <x v="10"/>
    <n v="4.1666666666666661"/>
    <s v="https://app.datacamp.com/learn/courses/introduction-to-chatgpt"/>
    <n v="2"/>
    <s v="ChatGPT, Generative AI"/>
  </r>
  <r>
    <n v="439"/>
    <s v="The Data Sessions: ChatGPT Roundtable Discussion with Pluralsight Experts"/>
    <s v="PLU"/>
    <x v="0"/>
    <x v="1"/>
    <x v="59"/>
    <n v="3.958333333333333"/>
    <s v="https://app.pluralsight.com/library/courses/data-sessions-chatgpt-roundtable-discussion"/>
    <n v="2"/>
    <s v="ChatGPT, Generative AI"/>
  </r>
  <r>
    <n v="440"/>
    <s v="Visual Studio 2022: Big Picture"/>
    <s v="PLU"/>
    <x v="0"/>
    <x v="1"/>
    <x v="221"/>
    <n v="1.875"/>
    <s v="https://app.pluralsight.com/library/courses/visual-studio-2022-big-picture"/>
    <n v="1"/>
    <s v="Visual Studio"/>
  </r>
  <r>
    <n v="441"/>
    <s v="What's New in C# 10"/>
    <s v="PLU"/>
    <x v="0"/>
    <x v="0"/>
    <x v="212"/>
    <n v="6.8055555555555554"/>
    <s v="https://app.pluralsight.com/library/courses/c-sharp-10-whats-new"/>
    <n v="2"/>
    <s v=".NET, C#"/>
  </r>
  <r>
    <n v="442"/>
    <s v="ASP.NET Core 6: Big Picture"/>
    <s v="PLU"/>
    <x v="0"/>
    <x v="1"/>
    <x v="85"/>
    <n v="6.5972222222222223"/>
    <s v="https://app.pluralsight.com/library/courses/asp-dot-net-core-6-big-picture"/>
    <n v="6"/>
    <s v="ASP.NET, ASP.NET Web API, ASP.NET Core, ASP.NET MVC, ASP.NET SignalR, Blazor"/>
  </r>
  <r>
    <n v="443"/>
    <s v="Top 10 Skills for Robotics Engineers"/>
    <s v="LNK"/>
    <x v="0"/>
    <x v="1"/>
    <x v="221"/>
    <n v="1.875"/>
    <s v="https://www.linkedin.com/learning/top-10-skills-for-robotics-engineers"/>
    <n v="1"/>
    <s v="Career Development"/>
  </r>
  <r>
    <n v="444"/>
    <s v="C Essential Training"/>
    <s v="LNK"/>
    <x v="0"/>
    <x v="0"/>
    <x v="95"/>
    <n v="23.75"/>
    <s v="https://www.linkedin.com/learning/c-essential-training"/>
    <n v="2"/>
    <s v="C, Code::Blocks"/>
  </r>
  <r>
    <n v="445"/>
    <s v="A Day In The Life of a Data Scientist"/>
    <s v="LNK"/>
    <x v="0"/>
    <x v="1"/>
    <x v="173"/>
    <n v="4.375"/>
    <s v="https://www.linkedin.com/learning/a-day-in-the-life-of-a-data-scientist"/>
    <n v="2"/>
    <s v="Data Science, Career Development"/>
  </r>
  <r>
    <n v="446"/>
    <s v="Python Essential Training"/>
    <s v="LNK"/>
    <x v="0"/>
    <x v="1"/>
    <x v="35"/>
    <n v="18.194444444444443"/>
    <s v="https://www.linkedin.com/learning/python-essential-training-18764650"/>
    <n v="1"/>
    <s v="Python"/>
  </r>
  <r>
    <n v="447"/>
    <s v="Python Object-Oriented Programming"/>
    <s v="LNK"/>
    <x v="0"/>
    <x v="0"/>
    <x v="113"/>
    <n v="15.972222222222221"/>
    <s v="https://www.linkedin.com/learning/python-object-oriented-programming-22888296"/>
    <n v="2"/>
    <s v="Python, Object-Oriented Programming"/>
  </r>
  <r>
    <n v="448"/>
    <s v="Learning the Python 3 Standard Library"/>
    <s v="LNK"/>
    <x v="0"/>
    <x v="0"/>
    <x v="18"/>
    <n v="17.916666666666668"/>
    <s v="https://www.linkedin.com/learning/learning-the-python-3-standard-library"/>
    <n v="1"/>
    <s v="Python"/>
  </r>
  <r>
    <n v="449"/>
    <s v="Creating Blazor 3 Components"/>
    <s v="PLU"/>
    <x v="0"/>
    <x v="0"/>
    <x v="194"/>
    <n v="11.25"/>
    <s v="https://app.pluralsight.com/library/courses/creating-blazor-components"/>
    <n v="1"/>
    <s v=".NET"/>
  </r>
  <r>
    <n v="450"/>
    <s v="C Language: The Big Picture"/>
    <s v="PLU"/>
    <x v="0"/>
    <x v="1"/>
    <x v="222"/>
    <n v="2.7083333333333335"/>
    <s v="https://app.pluralsight.com/library/courses/c-language-big-picture/table-of-contents"/>
    <n v="1"/>
    <s v="C"/>
  </r>
  <r>
    <n v="451"/>
    <s v="Data Science: The Big Picture"/>
    <s v="PLU"/>
    <x v="0"/>
    <x v="1"/>
    <x v="200"/>
    <n v="4.7222222222222223"/>
    <s v="https://app.pluralsight.com/library/courses/data-science-big-picture/table-of-contents"/>
    <n v="1"/>
    <s v="Data Science"/>
  </r>
  <r>
    <n v="452"/>
    <s v="Rust: The Big Picture"/>
    <s v="PLU"/>
    <x v="0"/>
    <x v="1"/>
    <x v="161"/>
    <n v="8.0555555555555554"/>
    <s v="https://app.pluralsight.com/library/courses/rust-big-picture/table-of-contents"/>
    <n v="1"/>
    <s v="Rust"/>
  </r>
  <r>
    <n v="453"/>
    <s v="Create a .NET MAUI app"/>
    <s v="MSL"/>
    <x v="4"/>
    <x v="1"/>
    <x v="223"/>
    <n v="3.5416666666666665"/>
    <s v="https://learn.microsoft.com/en-us/dotnet/maui/tutorials/notes-app/?view=net-maui-8.0"/>
    <n v="3"/>
    <s v="MAUI, C#, XAML"/>
  </r>
  <r>
    <n v="454"/>
    <s v="Machine Learning: Executive Briefing"/>
    <s v="PLU"/>
    <x v="0"/>
    <x v="1"/>
    <x v="222"/>
    <n v="2.7083333333333335"/>
    <s v="https://app.pluralsight.com/library/courses/machine-learning-executive-briefing"/>
    <n v="1"/>
    <s v="Machine Learning"/>
  </r>
  <r>
    <n v="455"/>
    <s v="Algorithms and Data Structures - Part 1"/>
    <s v="PLU"/>
    <x v="0"/>
    <x v="1"/>
    <x v="148"/>
    <n v="10.138888888888889"/>
    <s v="https://app.pluralsight.com/library/courses/algorithms-data-structures-part-one"/>
    <n v="2"/>
    <s v="Algorithms, Data Structures"/>
  </r>
  <r>
    <n v="456"/>
    <s v="Artificial Intelligence for Students"/>
    <s v="LNK"/>
    <x v="0"/>
    <x v="1"/>
    <x v="0"/>
    <n v="6.1111111111111116"/>
    <s v="https://www.linkedin.com/learning/artificial-intelligence-for-students"/>
    <n v="4"/>
    <s v="Artificial Intelligence, Machine Learning, Computer Vision, Natural Language Processing (NLP)"/>
  </r>
  <r>
    <n v="457"/>
    <s v="First Look: Rust"/>
    <s v="LNK"/>
    <x v="0"/>
    <x v="1"/>
    <x v="30"/>
    <n v="9.5138888888888893"/>
    <s v="https://www.linkedin.com/learning/first-look-rust"/>
    <n v="1"/>
    <s v="Rust"/>
  </r>
  <r>
    <n v="458"/>
    <s v="Programming Foundations: Data Structures"/>
    <s v="LNK"/>
    <x v="0"/>
    <x v="1"/>
    <x v="224"/>
    <n v="7.3611111111111116"/>
    <s v="https://www.linkedin.com/learning/programming-foundations-data-structures-22859292"/>
    <n v="2"/>
    <s v="Python, Data Structures"/>
  </r>
  <r>
    <n v="459"/>
    <s v="What is Generative AI?"/>
    <s v="LNK"/>
    <x v="0"/>
    <x v="1"/>
    <x v="225"/>
    <n v="2.9166666666666665"/>
    <s v="https://www.linkedin.com/learning/what-is-generative-ai"/>
    <n v="1"/>
    <s v="Generative AI"/>
  </r>
  <r>
    <n v="460"/>
    <s v="Discovering .NET 8"/>
    <s v="LNK"/>
    <x v="0"/>
    <x v="1"/>
    <x v="10"/>
    <n v="4.1666666666666661"/>
    <s v="https://www.linkedin.com/learning/discovering-dot-net-8"/>
    <n v="2"/>
    <s v=".NET, ASP.NET Core"/>
  </r>
  <r>
    <n v="461"/>
    <s v="Introduction to Leadership and Management for Developers"/>
    <s v="PLU"/>
    <x v="0"/>
    <x v="0"/>
    <x v="226"/>
    <n v="38.055555555555557"/>
    <s v="https://app.pluralsight.com/library/courses/introduction-leadership-management-developers"/>
    <n v="1"/>
    <s v="Leadership"/>
  </r>
  <r>
    <n v="462"/>
    <s v="GitHub Copilot Fundamentals: AI Paired Programming"/>
    <s v="PLU"/>
    <x v="0"/>
    <x v="1"/>
    <x v="54"/>
    <n v="7.7083333333333339"/>
    <s v="https://app.pluralsight.com/library/courses/github-copilot-fundamentals-ai-paired-programming"/>
    <n v="1"/>
    <s v="GitHub Copilot"/>
  </r>
  <r>
    <n v="463"/>
    <s v="Generative AI Foundations: Getting Started"/>
    <s v="PLU"/>
    <x v="0"/>
    <x v="1"/>
    <x v="227"/>
    <n v="2.1527777777777777"/>
    <s v="https://app.pluralsight.com/library/courses/generative-ai-foundations-getting-started"/>
    <n v="1"/>
    <s v="Generative AI"/>
  </r>
  <r>
    <n v="464"/>
    <s v="ASP.NET Core: Big Picture"/>
    <s v="PLU"/>
    <x v="0"/>
    <x v="1"/>
    <x v="60"/>
    <n v="6.9444444444444446"/>
    <s v="https://app.pluralsight.com/library/courses/asp-dot-net-core-6-big-picture"/>
    <n v="5"/>
    <s v="ASP.NET Web API, ASP.NET Core, ASP.NET MVC, ASP.NET SignalR, Blazor"/>
  </r>
  <r>
    <n v="465"/>
    <s v="Tech Ethics: Executive Briefing"/>
    <s v="PLU"/>
    <x v="0"/>
    <x v="1"/>
    <x v="221"/>
    <n v="1.875"/>
    <s v="https://app.pluralsight.com/library/courses/tech-ethics-executive-briefing"/>
    <n v="1"/>
    <s v="Ethics"/>
  </r>
  <r>
    <n v="466"/>
    <s v="Develop Generative AI solutions with Azure OpenAI Service"/>
    <s v="MSL"/>
    <x v="4"/>
    <x v="0"/>
    <x v="228"/>
    <n v="46.388888888888893"/>
    <s v="https://learn.microsoft.com/en-us/training/paths/develop-ai-solutions-azure-openai/"/>
    <n v="3"/>
    <s v="Azure AI Services, Azure, Artificial Intelligence"/>
  </r>
  <r>
    <n v="467"/>
    <s v="Azure AI Engineer Associate (AI-102) Cert Prep: Plan and Manage an Azure AI Solution"/>
    <s v="LNK"/>
    <x v="0"/>
    <x v="0"/>
    <x v="43"/>
    <n v="9.1666666666666661"/>
    <s v="https://www.linkedin.com/learning/azure-ai-engineer-associate-ai-102-cert-prep-plan-and-manage-an-azure-ai-solution"/>
    <n v="3"/>
    <s v="Azure AI Services, Azure, Artificial Intelligence"/>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52">
  <r>
    <n v="1"/>
    <x v="0"/>
    <x v="0"/>
    <x v="0"/>
    <n v="2"/>
    <n v="27.916666666666668"/>
    <n v="13.958333333333334"/>
  </r>
  <r>
    <n v="2"/>
    <x v="1"/>
    <x v="1"/>
    <x v="1"/>
    <n v="1"/>
    <n v="5.1388888888888893"/>
    <n v="5.1388888888888893"/>
  </r>
  <r>
    <n v="3"/>
    <x v="2"/>
    <x v="0"/>
    <x v="2"/>
    <n v="6"/>
    <n v="161.06481481481478"/>
    <n v="26.844135802469129"/>
  </r>
  <r>
    <n v="4"/>
    <x v="3"/>
    <x v="0"/>
    <x v="2"/>
    <n v="5"/>
    <n v="155.64814814814812"/>
    <n v="31.129629629629626"/>
  </r>
  <r>
    <n v="5"/>
    <x v="4"/>
    <x v="2"/>
    <x v="3"/>
    <n v="6"/>
    <n v="125.37037037037037"/>
    <n v="20.89506172839506"/>
  </r>
  <r>
    <n v="6"/>
    <x v="5"/>
    <x v="2"/>
    <x v="3"/>
    <n v="2"/>
    <n v="36.064814814814817"/>
    <n v="18.032407407407408"/>
  </r>
  <r>
    <n v="7"/>
    <x v="6"/>
    <x v="2"/>
    <x v="3"/>
    <n v="1"/>
    <n v="5.231481481481481"/>
    <n v="5.231481481481481"/>
  </r>
  <r>
    <n v="8"/>
    <x v="7"/>
    <x v="3"/>
    <x v="3"/>
    <n v="9"/>
    <n v="842.8125"/>
    <n v="93.645833333333329"/>
  </r>
  <r>
    <n v="9"/>
    <x v="8"/>
    <x v="2"/>
    <x v="3"/>
    <n v="9"/>
    <n v="505.39930555555554"/>
    <n v="56.155478395061728"/>
  </r>
  <r>
    <n v="10"/>
    <x v="9"/>
    <x v="2"/>
    <x v="4"/>
    <n v="44"/>
    <n v="1145.8333333333335"/>
    <n v="26.041666666666671"/>
  </r>
  <r>
    <n v="11"/>
    <x v="10"/>
    <x v="1"/>
    <x v="5"/>
    <n v="1"/>
    <n v="4.3055555555555562"/>
    <n v="4.3055555555555562"/>
  </r>
  <r>
    <n v="12"/>
    <x v="11"/>
    <x v="0"/>
    <x v="5"/>
    <n v="4"/>
    <n v="528.68055555555554"/>
    <n v="132.17013888888889"/>
  </r>
  <r>
    <n v="13"/>
    <x v="12"/>
    <x v="2"/>
    <x v="6"/>
    <n v="2"/>
    <n v="28.055555555555554"/>
    <n v="14.027777777777777"/>
  </r>
  <r>
    <n v="14"/>
    <x v="13"/>
    <x v="3"/>
    <x v="3"/>
    <n v="6"/>
    <n v="172.63888888888886"/>
    <n v="28.773148148148142"/>
  </r>
  <r>
    <n v="15"/>
    <x v="14"/>
    <x v="3"/>
    <x v="3"/>
    <n v="15"/>
    <n v="234.9652777777778"/>
    <n v="15.664351851851853"/>
  </r>
  <r>
    <n v="16"/>
    <x v="15"/>
    <x v="2"/>
    <x v="6"/>
    <n v="1"/>
    <n v="3.8194444444444438"/>
    <n v="3.8194444444444438"/>
  </r>
  <r>
    <n v="17"/>
    <x v="16"/>
    <x v="2"/>
    <x v="6"/>
    <n v="2"/>
    <n v="12.5"/>
    <n v="6.25"/>
  </r>
  <r>
    <n v="18"/>
    <x v="17"/>
    <x v="4"/>
    <x v="1"/>
    <n v="1"/>
    <n v="19.027777777777779"/>
    <n v="19.027777777777779"/>
  </r>
  <r>
    <n v="19"/>
    <x v="18"/>
    <x v="5"/>
    <x v="3"/>
    <n v="4"/>
    <n v="134.86111111111111"/>
    <n v="33.715277777777779"/>
  </r>
  <r>
    <n v="20"/>
    <x v="19"/>
    <x v="0"/>
    <x v="7"/>
    <n v="5"/>
    <n v="31.666666666666664"/>
    <n v="6.333333333333333"/>
  </r>
  <r>
    <n v="21"/>
    <x v="20"/>
    <x v="2"/>
    <x v="3"/>
    <n v="1"/>
    <n v="61.666666666666671"/>
    <n v="61.666666666666671"/>
  </r>
  <r>
    <n v="22"/>
    <x v="21"/>
    <x v="1"/>
    <x v="3"/>
    <n v="1"/>
    <n v="61.666666666666671"/>
    <n v="61.666666666666671"/>
  </r>
  <r>
    <n v="23"/>
    <x v="22"/>
    <x v="2"/>
    <x v="3"/>
    <n v="2"/>
    <n v="29.722222222222225"/>
    <n v="14.861111111111112"/>
  </r>
  <r>
    <n v="24"/>
    <x v="23"/>
    <x v="5"/>
    <x v="4"/>
    <n v="2"/>
    <n v="23.75"/>
    <n v="11.875"/>
  </r>
  <r>
    <n v="25"/>
    <x v="24"/>
    <x v="2"/>
    <x v="3"/>
    <n v="10"/>
    <n v="311.99652777777771"/>
    <n v="31.199652777777771"/>
  </r>
  <r>
    <n v="26"/>
    <x v="25"/>
    <x v="2"/>
    <x v="1"/>
    <n v="4"/>
    <n v="217.15277777777777"/>
    <n v="54.288194444444443"/>
  </r>
  <r>
    <n v="27"/>
    <x v="26"/>
    <x v="0"/>
    <x v="7"/>
    <n v="1"/>
    <n v="13.680555555555554"/>
    <n v="13.680555555555554"/>
  </r>
  <r>
    <n v="28"/>
    <x v="27"/>
    <x v="5"/>
    <x v="3"/>
    <n v="12"/>
    <n v="241.66666666666666"/>
    <n v="20.138888888888889"/>
  </r>
  <r>
    <n v="29"/>
    <x v="28"/>
    <x v="5"/>
    <x v="3"/>
    <n v="11"/>
    <n v="246.52777777777777"/>
    <n v="22.411616161616163"/>
  </r>
  <r>
    <n v="30"/>
    <x v="29"/>
    <x v="0"/>
    <x v="6"/>
    <n v="4"/>
    <n v="136.18055555555557"/>
    <n v="34.045138888888893"/>
  </r>
  <r>
    <n v="31"/>
    <x v="30"/>
    <x v="4"/>
    <x v="6"/>
    <n v="2"/>
    <n v="14.513888888888889"/>
    <n v="7.2569444444444446"/>
  </r>
  <r>
    <n v="32"/>
    <x v="31"/>
    <x v="0"/>
    <x v="7"/>
    <n v="4"/>
    <n v="40.972222222222229"/>
    <n v="10.243055555555557"/>
  </r>
  <r>
    <n v="33"/>
    <x v="32"/>
    <x v="0"/>
    <x v="8"/>
    <n v="1"/>
    <n v="10.902777777777779"/>
    <n v="10.902777777777779"/>
  </r>
  <r>
    <n v="34"/>
    <x v="33"/>
    <x v="2"/>
    <x v="3"/>
    <n v="1"/>
    <n v="37.777777777777779"/>
    <n v="37.777777777777779"/>
  </r>
  <r>
    <n v="35"/>
    <x v="34"/>
    <x v="4"/>
    <x v="4"/>
    <n v="1"/>
    <n v="17.430555555555557"/>
    <n v="17.430555555555557"/>
  </r>
  <r>
    <n v="36"/>
    <x v="35"/>
    <x v="5"/>
    <x v="3"/>
    <n v="15"/>
    <n v="329.4444444444444"/>
    <n v="21.962962962962958"/>
  </r>
  <r>
    <n v="37"/>
    <x v="36"/>
    <x v="0"/>
    <x v="6"/>
    <n v="6"/>
    <n v="1569.7916666666665"/>
    <n v="261.6319444444444"/>
  </r>
  <r>
    <n v="38"/>
    <x v="37"/>
    <x v="3"/>
    <x v="3"/>
    <n v="7"/>
    <n v="1357.9861111111109"/>
    <n v="193.99801587301585"/>
  </r>
  <r>
    <n v="39"/>
    <x v="38"/>
    <x v="0"/>
    <x v="9"/>
    <n v="1"/>
    <n v="7.9166666666666661"/>
    <n v="7.9166666666666661"/>
  </r>
  <r>
    <n v="40"/>
    <x v="39"/>
    <x v="0"/>
    <x v="10"/>
    <n v="7"/>
    <n v="1568.7962962962963"/>
    <n v="224.11375661375661"/>
  </r>
  <r>
    <n v="41"/>
    <x v="40"/>
    <x v="5"/>
    <x v="4"/>
    <n v="34"/>
    <n v="1038.9583333333335"/>
    <n v="30.557598039215691"/>
  </r>
  <r>
    <n v="42"/>
    <x v="41"/>
    <x v="2"/>
    <x v="11"/>
    <n v="3"/>
    <n v="26.25"/>
    <n v="8.75"/>
  </r>
  <r>
    <n v="43"/>
    <x v="42"/>
    <x v="0"/>
    <x v="7"/>
    <n v="39"/>
    <n v="296.73611111111109"/>
    <n v="7.6086182336182331"/>
  </r>
  <r>
    <n v="44"/>
    <x v="43"/>
    <x v="0"/>
    <x v="0"/>
    <n v="1"/>
    <n v="2.0138888888888888"/>
    <n v="2.0138888888888888"/>
  </r>
  <r>
    <n v="45"/>
    <x v="44"/>
    <x v="0"/>
    <x v="0"/>
    <n v="1"/>
    <n v="2.0138888888888888"/>
    <n v="2.0138888888888888"/>
  </r>
  <r>
    <n v="46"/>
    <x v="45"/>
    <x v="0"/>
    <x v="3"/>
    <n v="2"/>
    <n v="43.055555555555557"/>
    <n v="21.527777777777779"/>
  </r>
  <r>
    <n v="47"/>
    <x v="46"/>
    <x v="5"/>
    <x v="4"/>
    <n v="1"/>
    <n v="36.388888888888886"/>
    <n v="36.388888888888886"/>
  </r>
  <r>
    <n v="48"/>
    <x v="47"/>
    <x v="2"/>
    <x v="1"/>
    <n v="4"/>
    <n v="62.222222222222214"/>
    <n v="15.555555555555554"/>
  </r>
  <r>
    <n v="49"/>
    <x v="48"/>
    <x v="3"/>
    <x v="4"/>
    <n v="1"/>
    <n v="29.166666666666668"/>
    <n v="29.166666666666668"/>
  </r>
  <r>
    <n v="50"/>
    <x v="49"/>
    <x v="5"/>
    <x v="6"/>
    <n v="5"/>
    <n v="574.5486111111112"/>
    <n v="114.90972222222224"/>
  </r>
  <r>
    <n v="51"/>
    <x v="50"/>
    <x v="3"/>
    <x v="10"/>
    <n v="2"/>
    <n v="35.868055555555557"/>
    <n v="17.934027777777779"/>
  </r>
  <r>
    <n v="52"/>
    <x v="51"/>
    <x v="3"/>
    <x v="12"/>
    <n v="6"/>
    <n v="251.5972222222222"/>
    <n v="41.932870370370367"/>
  </r>
  <r>
    <n v="53"/>
    <x v="52"/>
    <x v="2"/>
    <x v="6"/>
    <n v="1"/>
    <n v="9.1666666666666679"/>
    <n v="9.1666666666666679"/>
  </r>
  <r>
    <n v="54"/>
    <x v="53"/>
    <x v="3"/>
    <x v="12"/>
    <n v="4"/>
    <n v="169.6527777777778"/>
    <n v="42.41319444444445"/>
  </r>
  <r>
    <n v="55"/>
    <x v="54"/>
    <x v="2"/>
    <x v="1"/>
    <n v="3"/>
    <n v="281.38888888888891"/>
    <n v="93.796296296296305"/>
  </r>
  <r>
    <n v="56"/>
    <x v="55"/>
    <x v="4"/>
    <x v="4"/>
    <n v="7"/>
    <n v="77.222222222222214"/>
    <n v="11.03174603174603"/>
  </r>
  <r>
    <n v="57"/>
    <x v="56"/>
    <x v="4"/>
    <x v="4"/>
    <n v="1"/>
    <n v="12.361111111111111"/>
    <n v="12.361111111111111"/>
  </r>
  <r>
    <n v="58"/>
    <x v="57"/>
    <x v="0"/>
    <x v="4"/>
    <n v="2"/>
    <n v="36.111111111111114"/>
    <n v="18.055555555555557"/>
  </r>
  <r>
    <n v="59"/>
    <x v="58"/>
    <x v="2"/>
    <x v="4"/>
    <n v="1"/>
    <n v="14.791666666666666"/>
    <n v="14.791666666666666"/>
  </r>
  <r>
    <n v="60"/>
    <x v="59"/>
    <x v="0"/>
    <x v="4"/>
    <n v="1"/>
    <n v="11.388888888888889"/>
    <n v="11.388888888888889"/>
  </r>
  <r>
    <n v="61"/>
    <x v="60"/>
    <x v="0"/>
    <x v="4"/>
    <n v="1"/>
    <n v="11.388888888888889"/>
    <n v="11.388888888888889"/>
  </r>
  <r>
    <n v="62"/>
    <x v="61"/>
    <x v="0"/>
    <x v="13"/>
    <n v="1"/>
    <n v="17.222222222222225"/>
    <n v="17.222222222222225"/>
  </r>
  <r>
    <n v="63"/>
    <x v="62"/>
    <x v="0"/>
    <x v="13"/>
    <n v="2"/>
    <n v="33.333333333333336"/>
    <n v="16.666666666666668"/>
  </r>
  <r>
    <n v="64"/>
    <x v="63"/>
    <x v="0"/>
    <x v="14"/>
    <n v="2"/>
    <n v="61.805555555555557"/>
    <n v="30.902777777777779"/>
  </r>
  <r>
    <n v="65"/>
    <x v="64"/>
    <x v="0"/>
    <x v="14"/>
    <n v="1"/>
    <n v="6.3194444444444446"/>
    <n v="6.3194444444444446"/>
  </r>
  <r>
    <n v="66"/>
    <x v="65"/>
    <x v="5"/>
    <x v="13"/>
    <n v="1"/>
    <n v="18.472222222222221"/>
    <n v="18.472222222222221"/>
  </r>
  <r>
    <n v="67"/>
    <x v="66"/>
    <x v="0"/>
    <x v="13"/>
    <n v="3"/>
    <n v="632.84722222222229"/>
    <n v="210.9490740740741"/>
  </r>
  <r>
    <n v="68"/>
    <x v="67"/>
    <x v="2"/>
    <x v="4"/>
    <n v="1"/>
    <n v="15.416666666666668"/>
    <n v="15.416666666666668"/>
  </r>
  <r>
    <n v="69"/>
    <x v="68"/>
    <x v="0"/>
    <x v="4"/>
    <n v="2"/>
    <n v="11.666666666666668"/>
    <n v="5.8333333333333339"/>
  </r>
  <r>
    <n v="70"/>
    <x v="69"/>
    <x v="0"/>
    <x v="4"/>
    <n v="1"/>
    <n v="5.416666666666667"/>
    <n v="5.416666666666667"/>
  </r>
  <r>
    <n v="71"/>
    <x v="70"/>
    <x v="0"/>
    <x v="4"/>
    <n v="1"/>
    <n v="5.416666666666667"/>
    <n v="5.416666666666667"/>
  </r>
  <r>
    <n v="72"/>
    <x v="71"/>
    <x v="0"/>
    <x v="4"/>
    <n v="1"/>
    <n v="5.416666666666667"/>
    <n v="5.416666666666667"/>
  </r>
  <r>
    <n v="73"/>
    <x v="72"/>
    <x v="0"/>
    <x v="2"/>
    <n v="4"/>
    <n v="22.291666666666668"/>
    <n v="5.572916666666667"/>
  </r>
  <r>
    <n v="74"/>
    <x v="73"/>
    <x v="0"/>
    <x v="2"/>
    <n v="1"/>
    <n v="6.3888888888888884"/>
    <n v="6.3888888888888884"/>
  </r>
  <r>
    <n v="75"/>
    <x v="74"/>
    <x v="0"/>
    <x v="4"/>
    <n v="1"/>
    <n v="25"/>
    <n v="25"/>
  </r>
  <r>
    <n v="76"/>
    <x v="75"/>
    <x v="0"/>
    <x v="8"/>
    <n v="1"/>
    <n v="3.958333333333333"/>
    <n v="3.958333333333333"/>
  </r>
  <r>
    <n v="77"/>
    <x v="76"/>
    <x v="3"/>
    <x v="3"/>
    <n v="4"/>
    <n v="93.472222222222214"/>
    <n v="23.368055555555554"/>
  </r>
  <r>
    <n v="78"/>
    <x v="77"/>
    <x v="4"/>
    <x v="6"/>
    <n v="1"/>
    <n v="30.277777777777775"/>
    <n v="30.277777777777775"/>
  </r>
  <r>
    <n v="79"/>
    <x v="78"/>
    <x v="0"/>
    <x v="5"/>
    <n v="1"/>
    <n v="17.083333333333332"/>
    <n v="17.083333333333332"/>
  </r>
  <r>
    <n v="80"/>
    <x v="79"/>
    <x v="5"/>
    <x v="4"/>
    <n v="1"/>
    <n v="30.833333333333336"/>
    <n v="30.833333333333336"/>
  </r>
  <r>
    <n v="81"/>
    <x v="80"/>
    <x v="4"/>
    <x v="7"/>
    <n v="2"/>
    <n v="177.36111111111111"/>
    <n v="88.680555555555557"/>
  </r>
  <r>
    <n v="82"/>
    <x v="81"/>
    <x v="2"/>
    <x v="3"/>
    <n v="1"/>
    <n v="22.083333333333332"/>
    <n v="22.083333333333332"/>
  </r>
  <r>
    <n v="83"/>
    <x v="82"/>
    <x v="2"/>
    <x v="3"/>
    <n v="1"/>
    <n v="10.763888888888889"/>
    <n v="10.763888888888889"/>
  </r>
  <r>
    <n v="84"/>
    <x v="83"/>
    <x v="2"/>
    <x v="3"/>
    <n v="1"/>
    <n v="10.763888888888889"/>
    <n v="10.763888888888889"/>
  </r>
  <r>
    <n v="85"/>
    <x v="84"/>
    <x v="2"/>
    <x v="3"/>
    <n v="4"/>
    <n v="55.069444444444443"/>
    <n v="13.767361111111111"/>
  </r>
  <r>
    <n v="86"/>
    <x v="85"/>
    <x v="2"/>
    <x v="3"/>
    <n v="2"/>
    <n v="15.555555555555557"/>
    <n v="7.7777777777777786"/>
  </r>
  <r>
    <n v="87"/>
    <x v="86"/>
    <x v="2"/>
    <x v="6"/>
    <n v="1"/>
    <n v="17.916666666666668"/>
    <n v="17.916666666666668"/>
  </r>
  <r>
    <n v="88"/>
    <x v="87"/>
    <x v="2"/>
    <x v="3"/>
    <n v="1"/>
    <n v="39.166666666666664"/>
    <n v="39.166666666666664"/>
  </r>
  <r>
    <n v="89"/>
    <x v="88"/>
    <x v="5"/>
    <x v="4"/>
    <n v="3"/>
    <n v="57.222222222222221"/>
    <n v="19.074074074074073"/>
  </r>
  <r>
    <n v="90"/>
    <x v="89"/>
    <x v="4"/>
    <x v="4"/>
    <n v="3"/>
    <n v="48.402777777777779"/>
    <n v="16.13425925925926"/>
  </r>
  <r>
    <n v="91"/>
    <x v="90"/>
    <x v="3"/>
    <x v="12"/>
    <n v="11"/>
    <n v="133.54166666666666"/>
    <n v="12.140151515151514"/>
  </r>
  <r>
    <n v="92"/>
    <x v="91"/>
    <x v="5"/>
    <x v="4"/>
    <n v="1"/>
    <n v="13.055555555555557"/>
    <n v="13.055555555555557"/>
  </r>
  <r>
    <n v="93"/>
    <x v="92"/>
    <x v="1"/>
    <x v="1"/>
    <n v="1"/>
    <n v="18.75"/>
    <n v="18.75"/>
  </r>
  <r>
    <n v="94"/>
    <x v="93"/>
    <x v="0"/>
    <x v="4"/>
    <n v="2"/>
    <n v="31.80555555555555"/>
    <n v="15.902777777777775"/>
  </r>
  <r>
    <n v="95"/>
    <x v="94"/>
    <x v="0"/>
    <x v="15"/>
    <n v="1"/>
    <n v="23.333333333333332"/>
    <n v="23.333333333333332"/>
  </r>
  <r>
    <n v="96"/>
    <x v="95"/>
    <x v="0"/>
    <x v="1"/>
    <n v="5"/>
    <n v="1622.0138888888889"/>
    <n v="324.40277777777777"/>
  </r>
  <r>
    <n v="97"/>
    <x v="96"/>
    <x v="5"/>
    <x v="4"/>
    <n v="11"/>
    <n v="4686.5972222222226"/>
    <n v="426.05429292929296"/>
  </r>
  <r>
    <n v="98"/>
    <x v="97"/>
    <x v="5"/>
    <x v="4"/>
    <n v="5"/>
    <n v="81.1111111111111"/>
    <n v="16.222222222222221"/>
  </r>
  <r>
    <n v="99"/>
    <x v="98"/>
    <x v="0"/>
    <x v="4"/>
    <n v="3"/>
    <n v="44.861111111111114"/>
    <n v="14.953703703703704"/>
  </r>
  <r>
    <n v="100"/>
    <x v="99"/>
    <x v="0"/>
    <x v="4"/>
    <n v="1"/>
    <n v="11.875"/>
    <n v="11.875"/>
  </r>
  <r>
    <n v="101"/>
    <x v="100"/>
    <x v="0"/>
    <x v="4"/>
    <n v="5"/>
    <n v="1052.6388888888889"/>
    <n v="210.52777777777777"/>
  </r>
  <r>
    <n v="102"/>
    <x v="101"/>
    <x v="0"/>
    <x v="4"/>
    <n v="1"/>
    <n v="11.388888888888889"/>
    <n v="11.388888888888889"/>
  </r>
  <r>
    <n v="103"/>
    <x v="102"/>
    <x v="4"/>
    <x v="3"/>
    <n v="1"/>
    <n v="15.625"/>
    <n v="15.625"/>
  </r>
  <r>
    <n v="104"/>
    <x v="103"/>
    <x v="0"/>
    <x v="13"/>
    <n v="2"/>
    <n v="33.611111111111107"/>
    <n v="16.805555555555554"/>
  </r>
  <r>
    <n v="105"/>
    <x v="104"/>
    <x v="0"/>
    <x v="4"/>
    <n v="1"/>
    <n v="12.916666666666668"/>
    <n v="12.916666666666668"/>
  </r>
  <r>
    <n v="106"/>
    <x v="105"/>
    <x v="2"/>
    <x v="4"/>
    <n v="1"/>
    <n v="6.4583333333333339"/>
    <n v="6.4583333333333339"/>
  </r>
  <r>
    <n v="107"/>
    <x v="106"/>
    <x v="3"/>
    <x v="12"/>
    <n v="4"/>
    <n v="128.81944444444443"/>
    <n v="32.204861111111107"/>
  </r>
  <r>
    <n v="108"/>
    <x v="107"/>
    <x v="5"/>
    <x v="4"/>
    <n v="1"/>
    <n v="20.277777777777782"/>
    <n v="20.277777777777782"/>
  </r>
  <r>
    <n v="109"/>
    <x v="108"/>
    <x v="0"/>
    <x v="13"/>
    <n v="4"/>
    <n v="172.1875"/>
    <n v="43.046875"/>
  </r>
  <r>
    <n v="110"/>
    <x v="109"/>
    <x v="0"/>
    <x v="13"/>
    <n v="6"/>
    <n v="1179.5486111111111"/>
    <n v="196.59143518518519"/>
  </r>
  <r>
    <n v="111"/>
    <x v="110"/>
    <x v="0"/>
    <x v="6"/>
    <n v="2"/>
    <n v="73.75"/>
    <n v="36.875"/>
  </r>
  <r>
    <n v="112"/>
    <x v="111"/>
    <x v="2"/>
    <x v="3"/>
    <n v="3"/>
    <n v="30.833333333333336"/>
    <n v="10.277777777777779"/>
  </r>
  <r>
    <n v="113"/>
    <x v="112"/>
    <x v="0"/>
    <x v="1"/>
    <n v="4"/>
    <n v="2552.5"/>
    <n v="638.125"/>
  </r>
  <r>
    <n v="114"/>
    <x v="113"/>
    <x v="3"/>
    <x v="16"/>
    <n v="46"/>
    <n v="1854.6527777777778"/>
    <n v="40.318538647342997"/>
  </r>
  <r>
    <n v="115"/>
    <x v="114"/>
    <x v="2"/>
    <x v="3"/>
    <n v="1"/>
    <n v="25"/>
    <n v="25"/>
  </r>
  <r>
    <n v="116"/>
    <x v="115"/>
    <x v="2"/>
    <x v="3"/>
    <n v="3"/>
    <n v="20.052083333333332"/>
    <n v="6.6840277777777777"/>
  </r>
  <r>
    <n v="117"/>
    <x v="116"/>
    <x v="0"/>
    <x v="14"/>
    <n v="8"/>
    <n v="2075.9722222222222"/>
    <n v="259.49652777777777"/>
  </r>
  <r>
    <n v="118"/>
    <x v="117"/>
    <x v="0"/>
    <x v="17"/>
    <n v="1"/>
    <n v="200"/>
    <n v="200"/>
  </r>
  <r>
    <n v="119"/>
    <x v="118"/>
    <x v="0"/>
    <x v="17"/>
    <n v="2"/>
    <n v="1400"/>
    <n v="700"/>
  </r>
  <r>
    <n v="120"/>
    <x v="119"/>
    <x v="0"/>
    <x v="11"/>
    <n v="1"/>
    <n v="400"/>
    <n v="400"/>
  </r>
  <r>
    <n v="121"/>
    <x v="120"/>
    <x v="5"/>
    <x v="1"/>
    <n v="16"/>
    <n v="1178.4027777777778"/>
    <n v="73.650173611111114"/>
  </r>
  <r>
    <n v="122"/>
    <x v="121"/>
    <x v="0"/>
    <x v="14"/>
    <n v="4"/>
    <n v="1616.5972222222222"/>
    <n v="404.14930555555554"/>
  </r>
  <r>
    <n v="123"/>
    <x v="122"/>
    <x v="4"/>
    <x v="1"/>
    <n v="1"/>
    <n v="15"/>
    <n v="15"/>
  </r>
  <r>
    <n v="124"/>
    <x v="123"/>
    <x v="2"/>
    <x v="1"/>
    <n v="1"/>
    <n v="15"/>
    <n v="15"/>
  </r>
  <r>
    <n v="125"/>
    <x v="124"/>
    <x v="0"/>
    <x v="14"/>
    <n v="3"/>
    <n v="3068.75"/>
    <n v="1022.9166666666666"/>
  </r>
  <r>
    <n v="126"/>
    <x v="125"/>
    <x v="0"/>
    <x v="9"/>
    <n v="2"/>
    <n v="65"/>
    <n v="32.5"/>
  </r>
  <r>
    <n v="127"/>
    <x v="126"/>
    <x v="2"/>
    <x v="12"/>
    <n v="9"/>
    <n v="75.659722222222214"/>
    <n v="8.4066358024691343"/>
  </r>
  <r>
    <n v="128"/>
    <x v="127"/>
    <x v="2"/>
    <x v="12"/>
    <n v="2"/>
    <n v="27.465277777777779"/>
    <n v="13.732638888888889"/>
  </r>
  <r>
    <n v="129"/>
    <x v="128"/>
    <x v="2"/>
    <x v="3"/>
    <n v="1"/>
    <n v="23.75"/>
    <n v="23.75"/>
  </r>
  <r>
    <n v="130"/>
    <x v="129"/>
    <x v="0"/>
    <x v="13"/>
    <n v="2"/>
    <n v="533.33333333333337"/>
    <n v="266.66666666666669"/>
  </r>
  <r>
    <n v="131"/>
    <x v="130"/>
    <x v="5"/>
    <x v="3"/>
    <n v="1"/>
    <n v="60.833333333333329"/>
    <n v="60.833333333333329"/>
  </r>
  <r>
    <n v="132"/>
    <x v="131"/>
    <x v="0"/>
    <x v="13"/>
    <n v="4"/>
    <n v="1593.75"/>
    <n v="398.4375"/>
  </r>
  <r>
    <n v="133"/>
    <x v="132"/>
    <x v="2"/>
    <x v="12"/>
    <n v="7"/>
    <n v="48.784722222222221"/>
    <n v="6.9692460317460316"/>
  </r>
  <r>
    <n v="134"/>
    <x v="133"/>
    <x v="0"/>
    <x v="18"/>
    <n v="1"/>
    <n v="500"/>
    <n v="500"/>
  </r>
  <r>
    <n v="135"/>
    <x v="134"/>
    <x v="0"/>
    <x v="19"/>
    <n v="2"/>
    <n v="1500"/>
    <n v="750"/>
  </r>
  <r>
    <n v="136"/>
    <x v="135"/>
    <x v="0"/>
    <x v="13"/>
    <n v="2"/>
    <n v="1156.6666666666667"/>
    <n v="578.33333333333337"/>
  </r>
  <r>
    <n v="137"/>
    <x v="136"/>
    <x v="0"/>
    <x v="13"/>
    <n v="1"/>
    <n v="1000"/>
    <n v="1000"/>
  </r>
  <r>
    <n v="138"/>
    <x v="137"/>
    <x v="5"/>
    <x v="4"/>
    <n v="2"/>
    <n v="1500"/>
    <n v="750"/>
  </r>
  <r>
    <n v="139"/>
    <x v="138"/>
    <x v="0"/>
    <x v="6"/>
    <n v="2"/>
    <n v="2000"/>
    <n v="1000"/>
  </r>
  <r>
    <n v="140"/>
    <x v="139"/>
    <x v="0"/>
    <x v="9"/>
    <n v="3"/>
    <n v="4000"/>
    <n v="1333.3333333333333"/>
  </r>
  <r>
    <n v="141"/>
    <x v="140"/>
    <x v="3"/>
    <x v="12"/>
    <n v="1"/>
    <n v="500"/>
    <n v="500"/>
  </r>
  <r>
    <n v="142"/>
    <x v="141"/>
    <x v="4"/>
    <x v="1"/>
    <n v="2"/>
    <n v="512.5"/>
    <n v="256.25"/>
  </r>
  <r>
    <n v="143"/>
    <x v="142"/>
    <x v="2"/>
    <x v="1"/>
    <n v="5"/>
    <n v="315.83333333333331"/>
    <n v="63.166666666666664"/>
  </r>
  <r>
    <n v="144"/>
    <x v="143"/>
    <x v="2"/>
    <x v="12"/>
    <n v="1"/>
    <n v="250"/>
    <n v="250"/>
  </r>
  <r>
    <n v="145"/>
    <x v="144"/>
    <x v="2"/>
    <x v="4"/>
    <n v="1"/>
    <n v="1500"/>
    <n v="1500"/>
  </r>
  <r>
    <n v="146"/>
    <x v="145"/>
    <x v="0"/>
    <x v="6"/>
    <n v="2"/>
    <n v="550"/>
    <n v="275"/>
  </r>
  <r>
    <n v="147"/>
    <x v="146"/>
    <x v="0"/>
    <x v="0"/>
    <n v="1"/>
    <n v="500"/>
    <n v="500"/>
  </r>
  <r>
    <n v="148"/>
    <x v="147"/>
    <x v="0"/>
    <x v="7"/>
    <n v="3"/>
    <n v="507.4305555555556"/>
    <n v="169.14351851851853"/>
  </r>
  <r>
    <n v="149"/>
    <x v="148"/>
    <x v="4"/>
    <x v="1"/>
    <n v="1"/>
    <n v="166.66666666666666"/>
    <n v="166.66666666666666"/>
  </r>
  <r>
    <n v="150"/>
    <x v="149"/>
    <x v="4"/>
    <x v="7"/>
    <n v="1"/>
    <n v="166.66666666666666"/>
    <n v="166.66666666666666"/>
  </r>
  <r>
    <n v="151"/>
    <x v="150"/>
    <x v="0"/>
    <x v="6"/>
    <n v="1"/>
    <n v="50"/>
    <n v="50"/>
  </r>
  <r>
    <n v="152"/>
    <x v="151"/>
    <x v="0"/>
    <x v="4"/>
    <n v="1"/>
    <n v="25"/>
    <n v="25"/>
  </r>
  <r>
    <n v="153"/>
    <x v="152"/>
    <x v="3"/>
    <x v="10"/>
    <n v="2"/>
    <n v="17.534722222222225"/>
    <n v="8.7673611111111125"/>
  </r>
  <r>
    <n v="154"/>
    <x v="153"/>
    <x v="0"/>
    <x v="13"/>
    <n v="1"/>
    <n v="7.291666666666667"/>
    <n v="7.291666666666667"/>
  </r>
  <r>
    <n v="155"/>
    <x v="154"/>
    <x v="4"/>
    <x v="1"/>
    <n v="3"/>
    <n v="35.347222222222221"/>
    <n v="11.782407407407407"/>
  </r>
  <r>
    <n v="156"/>
    <x v="155"/>
    <x v="5"/>
    <x v="1"/>
    <n v="8"/>
    <n v="2602.1527777777783"/>
    <n v="325.26909722222229"/>
  </r>
  <r>
    <n v="157"/>
    <x v="156"/>
    <x v="5"/>
    <x v="4"/>
    <n v="4"/>
    <n v="54.930555555555557"/>
    <n v="13.732638888888889"/>
  </r>
  <r>
    <n v="158"/>
    <x v="157"/>
    <x v="4"/>
    <x v="7"/>
    <n v="1"/>
    <n v="18.888888888888889"/>
    <n v="18.888888888888889"/>
  </r>
  <r>
    <n v="159"/>
    <x v="158"/>
    <x v="4"/>
    <x v="7"/>
    <n v="3"/>
    <n v="11.736111111111112"/>
    <n v="3.9120370370370376"/>
  </r>
  <r>
    <n v="160"/>
    <x v="159"/>
    <x v="0"/>
    <x v="7"/>
    <n v="1"/>
    <n v="1.3888888888888888"/>
    <n v="1.3888888888888888"/>
  </r>
  <r>
    <n v="161"/>
    <x v="160"/>
    <x v="0"/>
    <x v="7"/>
    <n v="1"/>
    <n v="4.8611111111111116"/>
    <n v="4.8611111111111116"/>
  </r>
  <r>
    <n v="162"/>
    <x v="161"/>
    <x v="4"/>
    <x v="2"/>
    <n v="10"/>
    <n v="485.80065359477123"/>
    <n v="48.580065359477125"/>
  </r>
  <r>
    <n v="163"/>
    <x v="162"/>
    <x v="0"/>
    <x v="2"/>
    <n v="11"/>
    <n v="208.00925925925924"/>
    <n v="18.909932659932657"/>
  </r>
  <r>
    <n v="164"/>
    <x v="163"/>
    <x v="3"/>
    <x v="7"/>
    <n v="2"/>
    <n v="13.75"/>
    <n v="6.875"/>
  </r>
  <r>
    <n v="165"/>
    <x v="164"/>
    <x v="4"/>
    <x v="7"/>
    <n v="1"/>
    <n v="9.9305555555555554"/>
    <n v="9.9305555555555554"/>
  </r>
  <r>
    <n v="166"/>
    <x v="165"/>
    <x v="4"/>
    <x v="7"/>
    <n v="1"/>
    <n v="3.8194444444444442"/>
    <n v="3.8194444444444442"/>
  </r>
  <r>
    <n v="167"/>
    <x v="166"/>
    <x v="2"/>
    <x v="12"/>
    <n v="1"/>
    <n v="9.9652777777777768"/>
    <n v="9.9652777777777768"/>
  </r>
  <r>
    <n v="168"/>
    <x v="167"/>
    <x v="0"/>
    <x v="16"/>
    <n v="1"/>
    <n v="4.1666666666666661"/>
    <n v="4.1666666666666661"/>
  </r>
  <r>
    <n v="169"/>
    <x v="168"/>
    <x v="2"/>
    <x v="6"/>
    <n v="1"/>
    <n v="25"/>
    <n v="25"/>
  </r>
  <r>
    <n v="170"/>
    <x v="169"/>
    <x v="1"/>
    <x v="4"/>
    <n v="1"/>
    <n v="25"/>
    <n v="25"/>
  </r>
  <r>
    <n v="171"/>
    <x v="170"/>
    <x v="5"/>
    <x v="1"/>
    <n v="1"/>
    <n v="8.8194444444444446"/>
    <n v="8.8194444444444446"/>
  </r>
  <r>
    <n v="172"/>
    <x v="171"/>
    <x v="2"/>
    <x v="3"/>
    <n v="5"/>
    <n v="28.454861111111111"/>
    <n v="5.6909722222222223"/>
  </r>
  <r>
    <n v="173"/>
    <x v="172"/>
    <x v="0"/>
    <x v="3"/>
    <n v="1"/>
    <n v="6.9444444444444438"/>
    <n v="6.9444444444444438"/>
  </r>
  <r>
    <n v="174"/>
    <x v="173"/>
    <x v="4"/>
    <x v="16"/>
    <n v="5"/>
    <n v="48.270891690009329"/>
    <n v="9.6541783380018664"/>
  </r>
  <r>
    <n v="175"/>
    <x v="174"/>
    <x v="0"/>
    <x v="10"/>
    <n v="1"/>
    <n v="4.1666666666666661"/>
    <n v="4.1666666666666661"/>
  </r>
  <r>
    <n v="176"/>
    <x v="175"/>
    <x v="4"/>
    <x v="16"/>
    <n v="5"/>
    <n v="45.145891690009329"/>
    <n v="9.0291783380018664"/>
  </r>
  <r>
    <n v="177"/>
    <x v="176"/>
    <x v="4"/>
    <x v="16"/>
    <n v="5"/>
    <n v="7.6756535947712345"/>
    <n v="1.5351307189542469"/>
  </r>
  <r>
    <n v="178"/>
    <x v="177"/>
    <x v="4"/>
    <x v="16"/>
    <n v="2"/>
    <n v="2.7777777777777772"/>
    <n v="1.3888888888888886"/>
  </r>
  <r>
    <n v="179"/>
    <x v="178"/>
    <x v="4"/>
    <x v="16"/>
    <n v="8"/>
    <n v="67.643849206349202"/>
    <n v="8.4554811507936503"/>
  </r>
  <r>
    <n v="180"/>
    <x v="179"/>
    <x v="4"/>
    <x v="1"/>
    <n v="4"/>
    <n v="12.212690631808272"/>
    <n v="3.0531726579520679"/>
  </r>
  <r>
    <n v="181"/>
    <x v="180"/>
    <x v="4"/>
    <x v="16"/>
    <n v="2"/>
    <n v="3.1249999999999964"/>
    <n v="1.5624999999999982"/>
  </r>
  <r>
    <n v="182"/>
    <x v="181"/>
    <x v="4"/>
    <x v="16"/>
    <n v="8"/>
    <n v="59.10422502334265"/>
    <n v="7.3880281279178313"/>
  </r>
  <r>
    <n v="183"/>
    <x v="182"/>
    <x v="4"/>
    <x v="16"/>
    <n v="5"/>
    <n v="50.039682539682531"/>
    <n v="10.007936507936506"/>
  </r>
  <r>
    <n v="184"/>
    <x v="183"/>
    <x v="4"/>
    <x v="1"/>
    <n v="1"/>
    <n v="2.0833333333333299"/>
    <n v="2.0833333333333299"/>
  </r>
  <r>
    <n v="185"/>
    <x v="184"/>
    <x v="4"/>
    <x v="16"/>
    <n v="3"/>
    <n v="15.555555555555545"/>
    <n v="5.1851851851851816"/>
  </r>
  <r>
    <n v="186"/>
    <x v="185"/>
    <x v="4"/>
    <x v="16"/>
    <n v="2"/>
    <n v="13.124999999999993"/>
    <n v="6.5624999999999964"/>
  </r>
  <r>
    <n v="187"/>
    <x v="186"/>
    <x v="0"/>
    <x v="5"/>
    <n v="2"/>
    <n v="3.4722222222222188"/>
    <n v="1.7361111111111094"/>
  </r>
  <r>
    <n v="188"/>
    <x v="187"/>
    <x v="0"/>
    <x v="10"/>
    <n v="4"/>
    <n v="10.41666666666665"/>
    <n v="2.6041666666666625"/>
  </r>
  <r>
    <n v="189"/>
    <x v="188"/>
    <x v="0"/>
    <x v="10"/>
    <n v="6"/>
    <n v="15.277777777777759"/>
    <n v="2.5462962962962932"/>
  </r>
  <r>
    <n v="190"/>
    <x v="189"/>
    <x v="4"/>
    <x v="1"/>
    <n v="4"/>
    <n v="10.129357298474941"/>
    <n v="2.5323393246187353"/>
  </r>
  <r>
    <n v="191"/>
    <x v="190"/>
    <x v="0"/>
    <x v="7"/>
    <n v="2"/>
    <n v="39.861111111111114"/>
    <n v="19.930555555555557"/>
  </r>
  <r>
    <n v="192"/>
    <x v="191"/>
    <x v="0"/>
    <x v="5"/>
    <n v="1"/>
    <n v="2.0833333333333299"/>
    <n v="2.0833333333333299"/>
  </r>
  <r>
    <n v="193"/>
    <x v="192"/>
    <x v="4"/>
    <x v="16"/>
    <n v="5"/>
    <n v="43.409780578898221"/>
    <n v="8.681956115779645"/>
  </r>
  <r>
    <n v="194"/>
    <x v="193"/>
    <x v="0"/>
    <x v="13"/>
    <n v="1"/>
    <n v="13.472222222222221"/>
    <n v="13.472222222222221"/>
  </r>
  <r>
    <n v="195"/>
    <x v="194"/>
    <x v="4"/>
    <x v="16"/>
    <n v="3"/>
    <n v="7.6062091503267979"/>
    <n v="2.5354030501089326"/>
  </r>
  <r>
    <n v="196"/>
    <x v="195"/>
    <x v="4"/>
    <x v="16"/>
    <n v="2"/>
    <n v="4.5506535947712417"/>
    <n v="2.2753267973856208"/>
  </r>
  <r>
    <n v="197"/>
    <x v="196"/>
    <x v="4"/>
    <x v="20"/>
    <n v="1"/>
    <n v="1.7728758169934637"/>
    <n v="1.7728758169934637"/>
  </r>
  <r>
    <n v="198"/>
    <x v="197"/>
    <x v="4"/>
    <x v="1"/>
    <n v="1"/>
    <n v="1.7728758169934637"/>
    <n v="1.7728758169934637"/>
  </r>
  <r>
    <n v="199"/>
    <x v="198"/>
    <x v="4"/>
    <x v="20"/>
    <n v="1"/>
    <n v="1.7728758169934637"/>
    <n v="1.7728758169934637"/>
  </r>
  <r>
    <n v="200"/>
    <x v="199"/>
    <x v="4"/>
    <x v="16"/>
    <n v="1"/>
    <n v="1.7728758169934637"/>
    <n v="1.7728758169934637"/>
  </r>
  <r>
    <n v="201"/>
    <x v="200"/>
    <x v="4"/>
    <x v="16"/>
    <n v="5"/>
    <n v="59.034780578898221"/>
    <n v="11.806956115779645"/>
  </r>
  <r>
    <n v="202"/>
    <x v="201"/>
    <x v="4"/>
    <x v="16"/>
    <n v="1"/>
    <n v="1.7728758169934637"/>
    <n v="1.7728758169934637"/>
  </r>
  <r>
    <n v="203"/>
    <x v="202"/>
    <x v="4"/>
    <x v="16"/>
    <n v="2"/>
    <n v="16.217320261437909"/>
    <n v="8.1086601307189543"/>
  </r>
  <r>
    <n v="204"/>
    <x v="203"/>
    <x v="0"/>
    <x v="1"/>
    <n v="2"/>
    <n v="31.527777777777779"/>
    <n v="15.763888888888889"/>
  </r>
  <r>
    <n v="205"/>
    <x v="204"/>
    <x v="0"/>
    <x v="7"/>
    <n v="1"/>
    <n v="0.76388888888888884"/>
    <n v="0.76388888888888884"/>
  </r>
  <r>
    <n v="206"/>
    <x v="205"/>
    <x v="4"/>
    <x v="1"/>
    <n v="2"/>
    <n v="27.777777777777771"/>
    <n v="13.888888888888886"/>
  </r>
  <r>
    <n v="207"/>
    <x v="206"/>
    <x v="4"/>
    <x v="3"/>
    <n v="1"/>
    <n v="4.375"/>
    <n v="4.375"/>
  </r>
  <r>
    <n v="208"/>
    <x v="207"/>
    <x v="3"/>
    <x v="18"/>
    <n v="1"/>
    <n v="3.3333333333333335"/>
    <n v="3.3333333333333335"/>
  </r>
  <r>
    <n v="209"/>
    <x v="208"/>
    <x v="3"/>
    <x v="10"/>
    <n v="1"/>
    <n v="3.3333333333333335"/>
    <n v="3.3333333333333335"/>
  </r>
  <r>
    <n v="210"/>
    <x v="209"/>
    <x v="5"/>
    <x v="2"/>
    <n v="2"/>
    <n v="26.597222222222221"/>
    <n v="13.298611111111111"/>
  </r>
  <r>
    <n v="211"/>
    <x v="210"/>
    <x v="4"/>
    <x v="2"/>
    <n v="1"/>
    <n v="4.6527777777777777"/>
    <n v="4.6527777777777777"/>
  </r>
  <r>
    <n v="212"/>
    <x v="211"/>
    <x v="4"/>
    <x v="2"/>
    <n v="4"/>
    <n v="19.895833333333336"/>
    <n v="4.9739583333333339"/>
  </r>
  <r>
    <n v="213"/>
    <x v="212"/>
    <x v="0"/>
    <x v="20"/>
    <n v="7"/>
    <n v="38.437500000000007"/>
    <n v="5.4910714285714297"/>
  </r>
  <r>
    <n v="214"/>
    <x v="213"/>
    <x v="0"/>
    <x v="1"/>
    <n v="3"/>
    <n v="15.243055555555554"/>
    <n v="5.0810185185185182"/>
  </r>
  <r>
    <n v="215"/>
    <x v="214"/>
    <x v="4"/>
    <x v="1"/>
    <n v="2"/>
    <n v="17.731481481481481"/>
    <n v="8.8657407407407405"/>
  </r>
  <r>
    <n v="216"/>
    <x v="215"/>
    <x v="4"/>
    <x v="1"/>
    <n v="1"/>
    <n v="12.5"/>
    <n v="12.5"/>
  </r>
  <r>
    <n v="217"/>
    <x v="216"/>
    <x v="0"/>
    <x v="2"/>
    <n v="1"/>
    <n v="3.1944444444444451"/>
    <n v="3.1944444444444451"/>
  </r>
  <r>
    <n v="218"/>
    <x v="217"/>
    <x v="4"/>
    <x v="2"/>
    <n v="1"/>
    <n v="2.7777777777777777"/>
    <n v="2.7777777777777777"/>
  </r>
  <r>
    <n v="219"/>
    <x v="218"/>
    <x v="4"/>
    <x v="1"/>
    <n v="2"/>
    <n v="19.444444444444443"/>
    <n v="9.7222222222222214"/>
  </r>
  <r>
    <n v="220"/>
    <x v="219"/>
    <x v="4"/>
    <x v="1"/>
    <n v="5"/>
    <n v="111.11111111111109"/>
    <n v="22.222222222222218"/>
  </r>
  <r>
    <n v="221"/>
    <x v="220"/>
    <x v="5"/>
    <x v="1"/>
    <n v="1"/>
    <n v="16.666666666666664"/>
    <n v="16.666666666666664"/>
  </r>
  <r>
    <n v="222"/>
    <x v="221"/>
    <x v="4"/>
    <x v="16"/>
    <n v="1"/>
    <n v="3.4027777777777777"/>
    <n v="3.4027777777777777"/>
  </r>
  <r>
    <n v="223"/>
    <x v="222"/>
    <x v="3"/>
    <x v="16"/>
    <n v="1"/>
    <n v="14.444444444444446"/>
    <n v="14.444444444444446"/>
  </r>
  <r>
    <n v="224"/>
    <x v="223"/>
    <x v="5"/>
    <x v="3"/>
    <n v="1"/>
    <n v="3.0208333333333335"/>
    <n v="3.0208333333333335"/>
  </r>
  <r>
    <n v="225"/>
    <x v="224"/>
    <x v="4"/>
    <x v="1"/>
    <n v="2"/>
    <n v="37.499999999999993"/>
    <n v="18.749999999999996"/>
  </r>
  <r>
    <n v="226"/>
    <x v="225"/>
    <x v="0"/>
    <x v="1"/>
    <n v="1"/>
    <n v="8.3333333333333321"/>
    <n v="8.3333333333333321"/>
  </r>
  <r>
    <n v="227"/>
    <x v="226"/>
    <x v="2"/>
    <x v="4"/>
    <n v="2"/>
    <n v="750"/>
    <n v="375"/>
  </r>
  <r>
    <n v="228"/>
    <x v="227"/>
    <x v="2"/>
    <x v="4"/>
    <n v="2"/>
    <n v="750"/>
    <n v="375"/>
  </r>
  <r>
    <n v="229"/>
    <x v="228"/>
    <x v="0"/>
    <x v="1"/>
    <n v="1"/>
    <n v="8.3333333333333321"/>
    <n v="8.3333333333333321"/>
  </r>
  <r>
    <n v="230"/>
    <x v="229"/>
    <x v="0"/>
    <x v="7"/>
    <n v="2"/>
    <n v="6.3194444444444446"/>
    <n v="3.1597222222222223"/>
  </r>
  <r>
    <n v="231"/>
    <x v="230"/>
    <x v="4"/>
    <x v="17"/>
    <n v="1"/>
    <n v="27.638888888888886"/>
    <n v="27.638888888888886"/>
  </r>
  <r>
    <n v="232"/>
    <x v="231"/>
    <x v="4"/>
    <x v="2"/>
    <n v="1"/>
    <n v="5.6944444444444446"/>
    <n v="5.6944444444444446"/>
  </r>
  <r>
    <n v="233"/>
    <x v="232"/>
    <x v="0"/>
    <x v="7"/>
    <n v="1"/>
    <n v="4.0277777777777777"/>
    <n v="4.0277777777777777"/>
  </r>
  <r>
    <n v="234"/>
    <x v="233"/>
    <x v="0"/>
    <x v="7"/>
    <n v="1"/>
    <n v="4.1666666666666661"/>
    <n v="4.1666666666666661"/>
  </r>
  <r>
    <n v="235"/>
    <x v="234"/>
    <x v="4"/>
    <x v="4"/>
    <n v="2"/>
    <n v="37.430555555555557"/>
    <n v="18.715277777777779"/>
  </r>
  <r>
    <n v="236"/>
    <x v="235"/>
    <x v="0"/>
    <x v="20"/>
    <n v="5"/>
    <n v="61.909722222222221"/>
    <n v="12.381944444444445"/>
  </r>
  <r>
    <n v="237"/>
    <x v="236"/>
    <x v="0"/>
    <x v="17"/>
    <n v="1"/>
    <n v="5.5555555555555554"/>
    <n v="5.5555555555555554"/>
  </r>
  <r>
    <n v="238"/>
    <x v="237"/>
    <x v="0"/>
    <x v="11"/>
    <n v="1"/>
    <n v="2.3611111111111112"/>
    <n v="2.3611111111111112"/>
  </r>
  <r>
    <n v="239"/>
    <x v="238"/>
    <x v="0"/>
    <x v="13"/>
    <n v="1"/>
    <n v="3.6111111111111116"/>
    <n v="3.6111111111111116"/>
  </r>
  <r>
    <n v="240"/>
    <x v="239"/>
    <x v="0"/>
    <x v="5"/>
    <n v="1"/>
    <n v="16.458333333333332"/>
    <n v="16.458333333333332"/>
  </r>
  <r>
    <n v="241"/>
    <x v="240"/>
    <x v="4"/>
    <x v="16"/>
    <n v="1"/>
    <n v="6.8055555555555554"/>
    <n v="6.8055555555555554"/>
  </r>
  <r>
    <n v="242"/>
    <x v="241"/>
    <x v="0"/>
    <x v="16"/>
    <n v="1"/>
    <n v="11.388888888888889"/>
    <n v="11.388888888888889"/>
  </r>
  <r>
    <n v="243"/>
    <x v="242"/>
    <x v="2"/>
    <x v="12"/>
    <n v="2"/>
    <n v="5.625"/>
    <n v="2.8125"/>
  </r>
  <r>
    <n v="244"/>
    <x v="243"/>
    <x v="0"/>
    <x v="20"/>
    <n v="2"/>
    <n v="4.7222222222222232"/>
    <n v="2.3611111111111116"/>
  </r>
  <r>
    <n v="245"/>
    <x v="244"/>
    <x v="4"/>
    <x v="20"/>
    <n v="3"/>
    <n v="10.555555555555554"/>
    <n v="3.5185185185185177"/>
  </r>
  <r>
    <n v="246"/>
    <x v="245"/>
    <x v="0"/>
    <x v="20"/>
    <n v="6"/>
    <n v="17.430555555555554"/>
    <n v="2.9050925925925921"/>
  </r>
  <r>
    <n v="247"/>
    <x v="246"/>
    <x v="5"/>
    <x v="4"/>
    <n v="2"/>
    <n v="17.569444444444443"/>
    <n v="8.7847222222222214"/>
  </r>
  <r>
    <n v="248"/>
    <x v="247"/>
    <x v="0"/>
    <x v="20"/>
    <n v="1"/>
    <n v="1.5277777777777779"/>
    <n v="1.5277777777777779"/>
  </r>
  <r>
    <n v="249"/>
    <x v="248"/>
    <x v="4"/>
    <x v="4"/>
    <n v="1"/>
    <n v="7.7083333333333339"/>
    <n v="7.7083333333333339"/>
  </r>
  <r>
    <n v="250"/>
    <x v="249"/>
    <x v="0"/>
    <x v="7"/>
    <n v="1"/>
    <n v="1.875"/>
    <n v="1.875"/>
  </r>
  <r>
    <n v="251"/>
    <x v="250"/>
    <x v="2"/>
    <x v="20"/>
    <n v="2"/>
    <n v="55.555555555555557"/>
    <n v="27.777777777777779"/>
  </r>
  <r>
    <n v="252"/>
    <x v="251"/>
    <x v="0"/>
    <x v="20"/>
    <n v="1"/>
    <n v="6.041666666666667"/>
    <n v="6.04166666666666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3C38B15-1F42-4CD3-9B9C-B9E652738659}" name="PivotTable1" cacheId="959" dataOnRows="1" applyNumberFormats="0" applyBorderFormats="0" applyFontFormats="0" applyPatternFormats="0" applyAlignmentFormats="0" applyWidthHeightFormats="1" dataCaption="Values" tag="79eb92e6-9ba4-4b0e-8920-7cfc45604aff" updatedVersion="8" minRefreshableVersion="3" useAutoFormatting="1" subtotalHiddenItems="1" rowGrandTotals="0" itemPrintTitles="1" createdVersion="5" indent="0" outline="1" outlineData="1" multipleFieldFilters="0" chartFormat="3" rowHeaderCaption="Role" colHeaderCaption="Type">
  <location ref="J35:N44" firstHeaderRow="1" firstDataRow="2" firstDataCol="1"/>
  <pivotFields count="6">
    <pivotField allDrilled="1" showAll="0" sortType="ascending" defaultAttributeDrillState="1">
      <items count="4">
        <item x="0"/>
        <item x="1"/>
        <item x="2"/>
        <item t="default"/>
      </items>
    </pivotField>
    <pivotField allDrilled="1" showAll="0" dataSourceSort="1" defaultAttributeDrillState="1">
      <items count="2">
        <item s="1" x="0"/>
        <item t="default"/>
      </items>
    </pivotField>
    <pivotField axis="axisRow" allDrilled="1" showAll="0" sortType="descending" defaultAttributeDrillState="1">
      <items count="4">
        <item x="0"/>
        <item x="1"/>
        <item x="2"/>
        <item t="default"/>
      </items>
      <autoSortScope>
        <pivotArea dataOnly="0" outline="0" fieldPosition="0">
          <references count="1">
            <reference field="4294967294" count="1" selected="0">
              <x v="0"/>
            </reference>
          </references>
        </pivotArea>
      </autoSortScope>
    </pivotField>
    <pivotField axis="axisRow" allDrilled="1" showAll="0" nonAutoSortDefault="1" defaultAttributeDrillState="1">
      <items count="9">
        <item s="1" x="4" e="0"/>
        <item s="1" x="7" e="0"/>
        <item s="1" x="5" e="0"/>
        <item s="1" x="6" e="0"/>
        <item s="1" x="1" e="0"/>
        <item s="1" x="3" e="0"/>
        <item s="1" x="0" e="0"/>
        <item s="1" x="2" e="0"/>
        <item t="default"/>
      </items>
    </pivotField>
    <pivotField dataField="1" showAll="0"/>
    <pivotField axis="axisCol" allDrilled="1" showAll="0" sortType="ascending" defaultAttributeDrillState="1">
      <items count="7">
        <item s="1" x="0"/>
        <item s="1" x="1"/>
        <item s="1" x="2"/>
        <item s="1" x="3"/>
        <item s="1" x="4"/>
        <item x="5"/>
        <item t="default"/>
      </items>
      <autoSortScope>
        <pivotArea dataOnly="0" outline="0" fieldPosition="0">
          <references count="1">
            <reference field="4294967294" count="1" selected="0">
              <x v="0"/>
            </reference>
          </references>
        </pivotArea>
      </autoSortScope>
    </pivotField>
  </pivotFields>
  <rowFields count="2">
    <field x="3"/>
    <field x="2"/>
  </rowFields>
  <rowItems count="8">
    <i>
      <x/>
    </i>
    <i>
      <x v="1"/>
    </i>
    <i>
      <x v="2"/>
    </i>
    <i>
      <x v="3"/>
    </i>
    <i>
      <x v="4"/>
    </i>
    <i>
      <x v="5"/>
    </i>
    <i>
      <x v="6"/>
    </i>
    <i>
      <x v="7"/>
    </i>
  </rowItems>
  <colFields count="1">
    <field x="5"/>
  </colFields>
  <colItems count="4">
    <i>
      <x/>
    </i>
    <i>
      <x v="2"/>
    </i>
    <i>
      <x v="1"/>
    </i>
    <i t="grand">
      <x/>
    </i>
  </colItems>
  <dataFields count="1">
    <dataField name="Sum of Weighted Experience" fld="4" baseField="0" baseItem="0"/>
  </dataFields>
  <formats count="10">
    <format dxfId="55">
      <pivotArea outline="0" collapsedLevelsAreSubtotals="1" fieldPosition="0"/>
    </format>
    <format dxfId="56">
      <pivotArea outline="0" collapsedLevelsAreSubtotals="1" fieldPosition="0"/>
    </format>
    <format dxfId="57">
      <pivotArea outline="0" collapsedLevelsAreSubtotals="1" fieldPosition="0"/>
    </format>
    <format dxfId="58">
      <pivotArea outline="0" collapsedLevelsAreSubtotals="1" fieldPosition="0"/>
    </format>
    <format dxfId="59">
      <pivotArea outline="0" collapsedLevelsAreSubtotals="1" fieldPosition="0"/>
    </format>
    <format dxfId="60">
      <pivotArea outline="0" collapsedLevelsAreSubtotals="1" fieldPosition="0"/>
    </format>
    <format dxfId="61">
      <pivotArea outline="0" collapsedLevelsAreSubtotals="1" fieldPosition="0"/>
    </format>
    <format dxfId="62">
      <pivotArea outline="0" collapsedLevelsAreSubtotals="1" fieldPosition="0"/>
    </format>
    <format dxfId="63">
      <pivotArea outline="0" collapsedLevelsAreSubtotals="1" fieldPosition="0"/>
    </format>
    <format dxfId="64">
      <pivotArea outline="0" collapsedLevelsAreSubtotals="1" fieldPosition="0"/>
    </format>
  </formats>
  <chartFormats count="7">
    <chartFormat chart="0" format="1297" series="1">
      <pivotArea type="data" outline="0" fieldPosition="0">
        <references count="1">
          <reference field="4294967294" count="1" selected="0">
            <x v="0"/>
          </reference>
        </references>
      </pivotArea>
    </chartFormat>
    <chartFormat chart="0" format="1298" series="1">
      <pivotArea type="data" outline="0" fieldPosition="0">
        <references count="2">
          <reference field="4294967294" count="1" selected="0">
            <x v="0"/>
          </reference>
          <reference field="5" count="1" selected="0">
            <x v="3"/>
          </reference>
        </references>
      </pivotArea>
    </chartFormat>
    <chartFormat chart="0" format="1299" series="1">
      <pivotArea type="data" outline="0" fieldPosition="0">
        <references count="2">
          <reference field="4294967294" count="1" selected="0">
            <x v="0"/>
          </reference>
          <reference field="5" count="1" selected="0">
            <x v="4"/>
          </reference>
        </references>
      </pivotArea>
    </chartFormat>
    <chartFormat chart="0" format="1300" series="1">
      <pivotArea type="data" outline="0" fieldPosition="0">
        <references count="2">
          <reference field="4294967294" count="1" selected="0">
            <x v="0"/>
          </reference>
          <reference field="5" count="1" selected="0">
            <x v="0"/>
          </reference>
        </references>
      </pivotArea>
    </chartFormat>
    <chartFormat chart="0" format="1301" series="1">
      <pivotArea type="data" outline="0" fieldPosition="0">
        <references count="2">
          <reference field="4294967294" count="1" selected="0">
            <x v="0"/>
          </reference>
          <reference field="5" count="1" selected="0">
            <x v="1"/>
          </reference>
        </references>
      </pivotArea>
    </chartFormat>
    <chartFormat chart="0" format="1302" series="1">
      <pivotArea type="data" outline="0" fieldPosition="0">
        <references count="2">
          <reference field="4294967294" count="1" selected="0">
            <x v="0"/>
          </reference>
          <reference field="5" count="1" selected="0">
            <x v="2"/>
          </reference>
        </references>
      </pivotArea>
    </chartFormat>
    <chartFormat chart="0" format="1303" series="1">
      <pivotArea type="data" outline="0" fieldPosition="0">
        <references count="2">
          <reference field="4294967294" count="1" selected="0">
            <x v="0"/>
          </reference>
          <reference field="5" count="1" selected="0">
            <x v="5"/>
          </reference>
        </references>
      </pivotArea>
    </chartFormat>
  </chartFormats>
  <pivotHierarchies count="37">
    <pivotHierarchy dragToData="1"/>
    <pivotHierarchy dragToData="1"/>
    <pivotHierarchy dragToData="1"/>
    <pivotHierarchy dragToData="1"/>
    <pivotHierarchy dragToData="1"/>
    <pivotHierarchy dragToData="1"/>
    <pivotHierarchy multipleItemSelectionAllowed="1"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ies>
  <pivotTableStyleInfo name="PivotStyleMedium8" showRowHeaders="1" showColHeaders="1" showRowStripes="0" showColStripes="0" showLastColumn="1"/>
  <rowHierarchiesUsage count="2">
    <rowHierarchyUsage hierarchyUsage="25"/>
    <rowHierarchyUsage hierarchyUsage="23"/>
  </rowHierarchiesUsage>
  <colHierarchiesUsage count="1">
    <colHierarchyUsage hierarchyUsage="24"/>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Resources]"/>
        <x15:activeTabTopLevelEntity name="[Providers]"/>
        <x15:activeTabTopLevelEntity name="[Tags]"/>
      </x15:pivotTableUISettings>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CompetencyMatrix" cacheId="960" dataOnRows="1" applyNumberFormats="0" applyBorderFormats="0" applyFontFormats="0" applyPatternFormats="0" applyAlignmentFormats="0" applyWidthHeightFormats="1" dataCaption="Values" tag="79eb92e6-9ba4-4b0e-8920-7cfc45604aff" updatedVersion="8" minRefreshableVersion="3" useAutoFormatting="1" subtotalHiddenItems="1" rowGrandTotals="0" itemPrintTitles="1" createdVersion="5" indent="0" outline="1" outlineData="1" multipleFieldFilters="0" chartFormat="3" rowHeaderCaption="Role" colHeaderCaption="Type">
  <location ref="B35:H49" firstHeaderRow="1" firstDataRow="2" firstDataCol="1"/>
  <pivotFields count="6">
    <pivotField allDrilled="1" showAll="0" sortType="ascending" defaultAttributeDrillState="1">
      <items count="4">
        <item x="0"/>
        <item x="1"/>
        <item x="2"/>
        <item t="default"/>
      </items>
    </pivotField>
    <pivotField allDrilled="1" showAll="0" dataSourceSort="1" defaultAttributeDrillState="1">
      <items count="2">
        <item s="1" x="0"/>
        <item t="default"/>
      </items>
    </pivotField>
    <pivotField axis="axisRow" allDrilled="1" showAll="0" defaultAttributeDrillState="1">
      <items count="24">
        <item x="0"/>
        <item x="1"/>
        <item x="2"/>
        <item x="3"/>
        <item x="4"/>
        <item x="5"/>
        <item x="6"/>
        <item x="7"/>
        <item x="8"/>
        <item x="9"/>
        <item x="10"/>
        <item x="11"/>
        <item x="12"/>
        <item x="13"/>
        <item x="14"/>
        <item x="15"/>
        <item x="16"/>
        <item x="17"/>
        <item x="18"/>
        <item x="19"/>
        <item x="20"/>
        <item x="21"/>
        <item x="22"/>
        <item t="default"/>
      </items>
    </pivotField>
    <pivotField axis="axisRow" allDrilled="1" showAll="0" nonAutoSortDefault="1" defaultAttributeDrillState="1">
      <items count="14">
        <item s="1" x="8" e="0"/>
        <item s="1" x="2" e="0"/>
        <item s="1" x="5" e="0"/>
        <item s="1" x="9" e="0"/>
        <item s="1" x="12" e="0"/>
        <item s="1" x="11" e="0"/>
        <item s="1" x="1" e="0"/>
        <item s="1" x="10" e="0"/>
        <item s="1" x="6" e="0"/>
        <item s="1" x="3" e="0"/>
        <item s="1" x="7" e="0"/>
        <item s="1" x="4" e="0"/>
        <item s="1" x="0" e="0"/>
        <item t="default"/>
      </items>
    </pivotField>
    <pivotField dataField="1" showAll="0"/>
    <pivotField axis="axisCol" allDrilled="1" showAll="0" sortType="ascending" defaultAttributeDrillState="1">
      <items count="7">
        <item s="1" x="0"/>
        <item s="1" x="1"/>
        <item s="1" x="2"/>
        <item s="1" x="3"/>
        <item s="1" x="4"/>
        <item x="5"/>
        <item t="default"/>
      </items>
      <autoSortScope>
        <pivotArea dataOnly="0" outline="0" fieldPosition="0">
          <references count="1">
            <reference field="4294967294" count="1" selected="0">
              <x v="0"/>
            </reference>
          </references>
        </pivotArea>
      </autoSortScope>
    </pivotField>
  </pivotFields>
  <rowFields count="2">
    <field x="3"/>
    <field x="2"/>
  </rowFields>
  <rowItems count="13">
    <i>
      <x/>
    </i>
    <i>
      <x v="1"/>
    </i>
    <i>
      <x v="2"/>
    </i>
    <i>
      <x v="3"/>
    </i>
    <i>
      <x v="4"/>
    </i>
    <i>
      <x v="5"/>
    </i>
    <i>
      <x v="6"/>
    </i>
    <i>
      <x v="7"/>
    </i>
    <i>
      <x v="8"/>
    </i>
    <i>
      <x v="9"/>
    </i>
    <i>
      <x v="10"/>
    </i>
    <i>
      <x v="11"/>
    </i>
    <i>
      <x v="12"/>
    </i>
  </rowItems>
  <colFields count="1">
    <field x="5"/>
  </colFields>
  <colItems count="6">
    <i>
      <x v="4"/>
    </i>
    <i>
      <x v="2"/>
    </i>
    <i>
      <x/>
    </i>
    <i>
      <x v="1"/>
    </i>
    <i>
      <x v="3"/>
    </i>
    <i t="grand">
      <x/>
    </i>
  </colItems>
  <dataFields count="1">
    <dataField name="Sum of Weighted Experience" fld="4" baseField="0" baseItem="0"/>
  </dataFields>
  <formats count="10">
    <format dxfId="45">
      <pivotArea outline="0" collapsedLevelsAreSubtotals="1" fieldPosition="0"/>
    </format>
    <format dxfId="46">
      <pivotArea outline="0" collapsedLevelsAreSubtotals="1" fieldPosition="0"/>
    </format>
    <format dxfId="47">
      <pivotArea outline="0" collapsedLevelsAreSubtotals="1" fieldPosition="0"/>
    </format>
    <format dxfId="48">
      <pivotArea outline="0" collapsedLevelsAreSubtotals="1" fieldPosition="0"/>
    </format>
    <format dxfId="49">
      <pivotArea outline="0" collapsedLevelsAreSubtotals="1" fieldPosition="0"/>
    </format>
    <format dxfId="50">
      <pivotArea outline="0" collapsedLevelsAreSubtotals="1" fieldPosition="0"/>
    </format>
    <format dxfId="51">
      <pivotArea outline="0" collapsedLevelsAreSubtotals="1" fieldPosition="0"/>
    </format>
    <format dxfId="52">
      <pivotArea outline="0" collapsedLevelsAreSubtotals="1" fieldPosition="0"/>
    </format>
    <format dxfId="53">
      <pivotArea outline="0" collapsedLevelsAreSubtotals="1" fieldPosition="0"/>
    </format>
    <format dxfId="54">
      <pivotArea outline="0" collapsedLevelsAreSubtotals="1" fieldPosition="0"/>
    </format>
  </formats>
  <chartFormats count="7">
    <chartFormat chart="0" format="1297" series="1">
      <pivotArea type="data" outline="0" fieldPosition="0">
        <references count="1">
          <reference field="4294967294" count="1" selected="0">
            <x v="0"/>
          </reference>
        </references>
      </pivotArea>
    </chartFormat>
    <chartFormat chart="0" format="1298" series="1">
      <pivotArea type="data" outline="0" fieldPosition="0">
        <references count="2">
          <reference field="4294967294" count="1" selected="0">
            <x v="0"/>
          </reference>
          <reference field="5" count="1" selected="0">
            <x v="0"/>
          </reference>
        </references>
      </pivotArea>
    </chartFormat>
    <chartFormat chart="0" format="1299" series="1">
      <pivotArea type="data" outline="0" fieldPosition="0">
        <references count="2">
          <reference field="4294967294" count="1" selected="0">
            <x v="0"/>
          </reference>
          <reference field="5" count="1" selected="0">
            <x v="1"/>
          </reference>
        </references>
      </pivotArea>
    </chartFormat>
    <chartFormat chart="0" format="1300" series="1">
      <pivotArea type="data" outline="0" fieldPosition="0">
        <references count="2">
          <reference field="4294967294" count="1" selected="0">
            <x v="0"/>
          </reference>
          <reference field="5" count="1" selected="0">
            <x v="2"/>
          </reference>
        </references>
      </pivotArea>
    </chartFormat>
    <chartFormat chart="0" format="1301" series="1">
      <pivotArea type="data" outline="0" fieldPosition="0">
        <references count="2">
          <reference field="4294967294" count="1" selected="0">
            <x v="0"/>
          </reference>
          <reference field="5" count="1" selected="0">
            <x v="3"/>
          </reference>
        </references>
      </pivotArea>
    </chartFormat>
    <chartFormat chart="0" format="1302" series="1">
      <pivotArea type="data" outline="0" fieldPosition="0">
        <references count="2">
          <reference field="4294967294" count="1" selected="0">
            <x v="0"/>
          </reference>
          <reference field="5" count="1" selected="0">
            <x v="4"/>
          </reference>
        </references>
      </pivotArea>
    </chartFormat>
    <chartFormat chart="0" format="1303" series="1">
      <pivotArea type="data" outline="0" fieldPosition="0">
        <references count="2">
          <reference field="4294967294" count="1" selected="0">
            <x v="0"/>
          </reference>
          <reference field="5" count="1" selected="0">
            <x v="5"/>
          </reference>
        </references>
      </pivotArea>
    </chartFormat>
  </chartFormats>
  <pivotHierarchies count="37">
    <pivotHierarchy dragToData="1"/>
    <pivotHierarchy dragToData="1"/>
    <pivotHierarchy dragToData="1"/>
    <pivotHierarchy dragToData="1"/>
    <pivotHierarchy dragToData="1"/>
    <pivotHierarchy dragToData="1"/>
    <pivotHierarchy multipleItemSelectionAllowed="1"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ies>
  <pivotTableStyleInfo name="PivotStyleMedium8" showRowHeaders="1" showColHeaders="1" showRowStripes="0" showColStripes="0" showLastColumn="1"/>
  <rowHierarchiesUsage count="2">
    <rowHierarchyUsage hierarchyUsage="25"/>
    <rowHierarchyUsage hierarchyUsage="23"/>
  </rowHierarchiesUsage>
  <colHierarchiesUsage count="1">
    <colHierarchyUsage hierarchyUsage="24"/>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Resources]"/>
        <x15:activeTabTopLevelEntity name="[Providers]"/>
        <x15:activeTabTopLevelEntity name="[Tags]"/>
      </x15:pivotTableUISettings>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7C66AEE-2C0B-4FAB-862A-72166A68210F}" name="PivotTable1" cacheId="95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0">
  <location ref="J2:P25" firstHeaderRow="1" firstDataRow="2" firstDataCol="1"/>
  <pivotFields count="7">
    <pivotField showAll="0"/>
    <pivotField axis="axisRow" showAll="0">
      <items count="253">
        <item x="9"/>
        <item x="59"/>
        <item x="186"/>
        <item x="117"/>
        <item x="108"/>
        <item x="106"/>
        <item x="13"/>
        <item x="4"/>
        <item x="184"/>
        <item x="72"/>
        <item x="239"/>
        <item x="146"/>
        <item x="235"/>
        <item x="7"/>
        <item x="14"/>
        <item x="114"/>
        <item x="24"/>
        <item x="115"/>
        <item x="8"/>
        <item x="104"/>
        <item x="98"/>
        <item x="10"/>
        <item x="11"/>
        <item x="68"/>
        <item x="30"/>
        <item x="113"/>
        <item x="176"/>
        <item x="181"/>
        <item x="198"/>
        <item x="199"/>
        <item x="195"/>
        <item x="180"/>
        <item x="194"/>
        <item x="179"/>
        <item x="183"/>
        <item x="161"/>
        <item x="222"/>
        <item x="202"/>
        <item x="185"/>
        <item x="173"/>
        <item x="177"/>
        <item x="196"/>
        <item x="200"/>
        <item x="175"/>
        <item x="189"/>
        <item x="182"/>
        <item x="197"/>
        <item x="192"/>
        <item x="87"/>
        <item x="26"/>
        <item x="60"/>
        <item x="171"/>
        <item x="86"/>
        <item x="82"/>
        <item x="116"/>
        <item x="32"/>
        <item x="97"/>
        <item x="40"/>
        <item x="96"/>
        <item x="42"/>
        <item x="244"/>
        <item x="167"/>
        <item x="67"/>
        <item x="234"/>
        <item x="147"/>
        <item x="133"/>
        <item x="39"/>
        <item x="243"/>
        <item x="3"/>
        <item x="2"/>
        <item x="193"/>
        <item x="78"/>
        <item x="27"/>
        <item x="240"/>
        <item x="203"/>
        <item x="191"/>
        <item x="228"/>
        <item x="213"/>
        <item x="109"/>
        <item x="225"/>
        <item x="112"/>
        <item x="93"/>
        <item x="227"/>
        <item x="216"/>
        <item x="0"/>
        <item x="162"/>
        <item x="94"/>
        <item x="238"/>
        <item x="211"/>
        <item x="83"/>
        <item x="233"/>
        <item x="25"/>
        <item x="142"/>
        <item x="139"/>
        <item x="159"/>
        <item x="6"/>
        <item x="77"/>
        <item x="23"/>
        <item x="1"/>
        <item x="134"/>
        <item x="38"/>
        <item x="101"/>
        <item x="119"/>
        <item x="245"/>
        <item x="56"/>
        <item x="231"/>
        <item x="241"/>
        <item x="92"/>
        <item x="16"/>
        <item x="215"/>
        <item x="123"/>
        <item x="232"/>
        <item x="221"/>
        <item x="28"/>
        <item x="37"/>
        <item x="33"/>
        <item x="128"/>
        <item x="22"/>
        <item x="138"/>
        <item x="70"/>
        <item x="229"/>
        <item x="90"/>
        <item x="88"/>
        <item x="35"/>
        <item x="81"/>
        <item x="21"/>
        <item x="64"/>
        <item x="85"/>
        <item x="178"/>
        <item x="226"/>
        <item x="190"/>
        <item x="125"/>
        <item x="236"/>
        <item x="158"/>
        <item x="47"/>
        <item x="150"/>
        <item x="212"/>
        <item x="152"/>
        <item x="129"/>
        <item x="230"/>
        <item x="218"/>
        <item x="242"/>
        <item x="153"/>
        <item x="165"/>
        <item x="52"/>
        <item x="148"/>
        <item x="149"/>
        <item x="164"/>
        <item x="163"/>
        <item x="154"/>
        <item x="157"/>
        <item x="80"/>
        <item x="160"/>
        <item x="122"/>
        <item x="44"/>
        <item x="17"/>
        <item x="15"/>
        <item x="5"/>
        <item x="103"/>
        <item x="205"/>
        <item x="58"/>
        <item x="91"/>
        <item x="136"/>
        <item x="61"/>
        <item x="100"/>
        <item x="12"/>
        <item x="169"/>
        <item x="208"/>
        <item x="219"/>
        <item x="99"/>
        <item x="137"/>
        <item x="111"/>
        <item x="224"/>
        <item x="105"/>
        <item x="214"/>
        <item x="204"/>
        <item x="31"/>
        <item x="172"/>
        <item x="121"/>
        <item x="74"/>
        <item x="187"/>
        <item x="120"/>
        <item x="144"/>
        <item x="220"/>
        <item x="207"/>
        <item x="223"/>
        <item x="84"/>
        <item x="95"/>
        <item x="73"/>
        <item x="29"/>
        <item x="45"/>
        <item x="79"/>
        <item x="246"/>
        <item x="63"/>
        <item x="76"/>
        <item x="75"/>
        <item x="131"/>
        <item x="66"/>
        <item x="151"/>
        <item x="62"/>
        <item x="210"/>
        <item x="155"/>
        <item x="141"/>
        <item x="118"/>
        <item x="124"/>
        <item x="206"/>
        <item x="130"/>
        <item x="156"/>
        <item x="168"/>
        <item x="188"/>
        <item x="20"/>
        <item x="135"/>
        <item x="217"/>
        <item x="57"/>
        <item x="19"/>
        <item x="170"/>
        <item x="18"/>
        <item x="43"/>
        <item x="110"/>
        <item x="145"/>
        <item x="71"/>
        <item x="65"/>
        <item x="69"/>
        <item x="41"/>
        <item x="140"/>
        <item x="36"/>
        <item x="174"/>
        <item x="107"/>
        <item x="55"/>
        <item x="34"/>
        <item x="237"/>
        <item x="54"/>
        <item x="102"/>
        <item x="51"/>
        <item x="48"/>
        <item x="143"/>
        <item x="50"/>
        <item x="53"/>
        <item x="201"/>
        <item x="126"/>
        <item x="127"/>
        <item x="132"/>
        <item x="166"/>
        <item x="49"/>
        <item x="89"/>
        <item x="46"/>
        <item x="209"/>
        <item x="247"/>
        <item x="248"/>
        <item x="249"/>
        <item x="250"/>
        <item x="251"/>
        <item t="default"/>
      </items>
    </pivotField>
    <pivotField axis="axisCol" showAll="0" sortType="descending">
      <items count="7">
        <item h="1" sd="0" x="1"/>
        <item sd="0" x="2"/>
        <item sd="0" x="5"/>
        <item sd="0" x="3"/>
        <item sd="0" x="0"/>
        <item sd="0" x="4"/>
        <item t="default"/>
      </items>
      <autoSortScope>
        <pivotArea dataOnly="0" outline="0" fieldPosition="0">
          <references count="1">
            <reference field="4294967294" count="1" selected="0">
              <x v="0"/>
            </reference>
          </references>
        </pivotArea>
      </autoSortScope>
    </pivotField>
    <pivotField axis="axisRow" showAll="0" sortType="descending">
      <items count="23">
        <item sd="0" x="3"/>
        <item sd="0" x="6"/>
        <item sd="0" x="10"/>
        <item sd="0" x="13"/>
        <item sd="0" x="5"/>
        <item sd="0" x="12"/>
        <item sd="0" x="17"/>
        <item sd="0" x="14"/>
        <item sd="0" x="7"/>
        <item sd="0" x="11"/>
        <item sd="0" x="19"/>
        <item sd="0" x="9"/>
        <item sd="0" x="18"/>
        <item sd="0" x="8"/>
        <item sd="0" x="0"/>
        <item sd="0" x="2"/>
        <item m="1" x="21"/>
        <item sd="0" x="1"/>
        <item sd="0" x="16"/>
        <item sd="0" x="15"/>
        <item sd="0" x="20"/>
        <item sd="0" x="4"/>
        <item t="default"/>
      </items>
      <autoSortScope>
        <pivotArea dataOnly="0" outline="0" fieldPosition="0">
          <references count="1">
            <reference field="4294967294" count="1" selected="0">
              <x v="0"/>
            </reference>
          </references>
        </pivotArea>
      </autoSortScope>
    </pivotField>
    <pivotField numFmtId="1" showAll="0"/>
    <pivotField dataField="1" numFmtId="165" showAll="0"/>
    <pivotField numFmtId="2" showAll="0"/>
  </pivotFields>
  <rowFields count="2">
    <field x="3"/>
    <field x="1"/>
  </rowFields>
  <rowItems count="22">
    <i>
      <x v="21"/>
    </i>
    <i>
      <x v="17"/>
    </i>
    <i>
      <x v="7"/>
    </i>
    <i>
      <x v="3"/>
    </i>
    <i>
      <x/>
    </i>
    <i>
      <x v="1"/>
    </i>
    <i>
      <x v="11"/>
    </i>
    <i>
      <x v="18"/>
    </i>
    <i>
      <x v="2"/>
    </i>
    <i>
      <x v="6"/>
    </i>
    <i>
      <x v="5"/>
    </i>
    <i>
      <x v="10"/>
    </i>
    <i>
      <x v="8"/>
    </i>
    <i>
      <x v="15"/>
    </i>
    <i>
      <x v="4"/>
    </i>
    <i>
      <x v="14"/>
    </i>
    <i>
      <x v="12"/>
    </i>
    <i>
      <x v="9"/>
    </i>
    <i>
      <x v="20"/>
    </i>
    <i>
      <x v="19"/>
    </i>
    <i>
      <x v="13"/>
    </i>
    <i t="grand">
      <x/>
    </i>
  </rowItems>
  <colFields count="1">
    <field x="2"/>
  </colFields>
  <colItems count="6">
    <i>
      <x v="4"/>
    </i>
    <i>
      <x v="2"/>
    </i>
    <i>
      <x v="1"/>
    </i>
    <i>
      <x v="3"/>
    </i>
    <i>
      <x v="5"/>
    </i>
    <i t="grand">
      <x/>
    </i>
  </colItems>
  <dataFields count="1">
    <dataField name="Sum of Weighted Experience" fld="5" baseField="3" baseItem="2" numFmtId="2"/>
  </dataFields>
  <formats count="1">
    <format dxfId="44">
      <pivotArea outline="0" collapsedLevelsAreSubtotals="1" fieldPosition="0"/>
    </format>
  </formats>
  <chartFormats count="28">
    <chartFormat chart="9" format="258" series="1">
      <pivotArea type="data" outline="0" fieldPosition="0">
        <references count="2">
          <reference field="4294967294" count="1" selected="0">
            <x v="0"/>
          </reference>
          <reference field="2" count="1" selected="0">
            <x v="4"/>
          </reference>
        </references>
      </pivotArea>
    </chartFormat>
    <chartFormat chart="9" format="259" series="1">
      <pivotArea type="data" outline="0" fieldPosition="0">
        <references count="2">
          <reference field="4294967294" count="1" selected="0">
            <x v="0"/>
          </reference>
          <reference field="2" count="1" selected="0">
            <x v="2"/>
          </reference>
        </references>
      </pivotArea>
    </chartFormat>
    <chartFormat chart="9" format="260" series="1">
      <pivotArea type="data" outline="0" fieldPosition="0">
        <references count="2">
          <reference field="4294967294" count="1" selected="0">
            <x v="0"/>
          </reference>
          <reference field="2" count="1" selected="0">
            <x v="1"/>
          </reference>
        </references>
      </pivotArea>
    </chartFormat>
    <chartFormat chart="9" format="261" series="1">
      <pivotArea type="data" outline="0" fieldPosition="0">
        <references count="2">
          <reference field="4294967294" count="1" selected="0">
            <x v="0"/>
          </reference>
          <reference field="2" count="1" selected="0">
            <x v="3"/>
          </reference>
        </references>
      </pivotArea>
    </chartFormat>
    <chartFormat chart="9" format="262" series="1">
      <pivotArea type="data" outline="0" fieldPosition="0">
        <references count="2">
          <reference field="4294967294" count="1" selected="0">
            <x v="0"/>
          </reference>
          <reference field="2" count="1" selected="0">
            <x v="5"/>
          </reference>
        </references>
      </pivotArea>
    </chartFormat>
    <chartFormat chart="9" format="263" series="1">
      <pivotArea type="data" outline="0" fieldPosition="0">
        <references count="2">
          <reference field="4294967294" count="1" selected="0">
            <x v="0"/>
          </reference>
          <reference field="2" count="1" selected="0">
            <x v="0"/>
          </reference>
        </references>
      </pivotArea>
    </chartFormat>
    <chartFormat chart="9" format="264" series="1">
      <pivotArea type="data" outline="0" fieldPosition="0">
        <references count="2">
          <reference field="4294967294" count="1" selected="0">
            <x v="0"/>
          </reference>
          <reference field="3" count="1" selected="0">
            <x v="4"/>
          </reference>
        </references>
      </pivotArea>
    </chartFormat>
    <chartFormat chart="9" format="265" series="1">
      <pivotArea type="data" outline="0" fieldPosition="0">
        <references count="2">
          <reference field="4294967294" count="1" selected="0">
            <x v="0"/>
          </reference>
          <reference field="3" count="1" selected="0">
            <x v="15"/>
          </reference>
        </references>
      </pivotArea>
    </chartFormat>
    <chartFormat chart="9" format="266" series="1">
      <pivotArea type="data" outline="0" fieldPosition="0">
        <references count="2">
          <reference field="4294967294" count="1" selected="0">
            <x v="0"/>
          </reference>
          <reference field="3" count="1" selected="0">
            <x v="8"/>
          </reference>
        </references>
      </pivotArea>
    </chartFormat>
    <chartFormat chart="9" format="267" series="1">
      <pivotArea type="data" outline="0" fieldPosition="0">
        <references count="2">
          <reference field="4294967294" count="1" selected="0">
            <x v="0"/>
          </reference>
          <reference field="3" count="1" selected="0">
            <x v="10"/>
          </reference>
        </references>
      </pivotArea>
    </chartFormat>
    <chartFormat chart="9" format="268" series="1">
      <pivotArea type="data" outline="0" fieldPosition="0">
        <references count="2">
          <reference field="4294967294" count="1" selected="0">
            <x v="0"/>
          </reference>
          <reference field="3" count="1" selected="0">
            <x v="5"/>
          </reference>
        </references>
      </pivotArea>
    </chartFormat>
    <chartFormat chart="9" format="269" series="1">
      <pivotArea type="data" outline="0" fieldPosition="0">
        <references count="2">
          <reference field="4294967294" count="1" selected="0">
            <x v="0"/>
          </reference>
          <reference field="3" count="1" selected="0">
            <x v="6"/>
          </reference>
        </references>
      </pivotArea>
    </chartFormat>
    <chartFormat chart="9" format="270" series="1">
      <pivotArea type="data" outline="0" fieldPosition="0">
        <references count="2">
          <reference field="4294967294" count="1" selected="0">
            <x v="0"/>
          </reference>
          <reference field="3" count="1" selected="0">
            <x v="2"/>
          </reference>
        </references>
      </pivotArea>
    </chartFormat>
    <chartFormat chart="9" format="271" series="1">
      <pivotArea type="data" outline="0" fieldPosition="0">
        <references count="2">
          <reference field="4294967294" count="1" selected="0">
            <x v="0"/>
          </reference>
          <reference field="3" count="1" selected="0">
            <x v="18"/>
          </reference>
        </references>
      </pivotArea>
    </chartFormat>
    <chartFormat chart="9" format="272" series="1">
      <pivotArea type="data" outline="0" fieldPosition="0">
        <references count="2">
          <reference field="4294967294" count="1" selected="0">
            <x v="0"/>
          </reference>
          <reference field="3" count="1" selected="0">
            <x v="11"/>
          </reference>
        </references>
      </pivotArea>
    </chartFormat>
    <chartFormat chart="9" format="273" series="1">
      <pivotArea type="data" outline="0" fieldPosition="0">
        <references count="2">
          <reference field="4294967294" count="1" selected="0">
            <x v="0"/>
          </reference>
          <reference field="3" count="1" selected="0">
            <x v="1"/>
          </reference>
        </references>
      </pivotArea>
    </chartFormat>
    <chartFormat chart="9" format="274" series="1">
      <pivotArea type="data" outline="0" fieldPosition="0">
        <references count="2">
          <reference field="4294967294" count="1" selected="0">
            <x v="0"/>
          </reference>
          <reference field="3" count="1" selected="0">
            <x v="0"/>
          </reference>
        </references>
      </pivotArea>
    </chartFormat>
    <chartFormat chart="9" format="275" series="1">
      <pivotArea type="data" outline="0" fieldPosition="0">
        <references count="2">
          <reference field="4294967294" count="1" selected="0">
            <x v="0"/>
          </reference>
          <reference field="3" count="1" selected="0">
            <x v="3"/>
          </reference>
        </references>
      </pivotArea>
    </chartFormat>
    <chartFormat chart="9" format="276" series="1">
      <pivotArea type="data" outline="0" fieldPosition="0">
        <references count="2">
          <reference field="4294967294" count="1" selected="0">
            <x v="0"/>
          </reference>
          <reference field="3" count="1" selected="0">
            <x v="7"/>
          </reference>
        </references>
      </pivotArea>
    </chartFormat>
    <chartFormat chart="9" format="277" series="1">
      <pivotArea type="data" outline="0" fieldPosition="0">
        <references count="2">
          <reference field="4294967294" count="1" selected="0">
            <x v="0"/>
          </reference>
          <reference field="3" count="1" selected="0">
            <x v="17"/>
          </reference>
        </references>
      </pivotArea>
    </chartFormat>
    <chartFormat chart="9" format="278" series="1">
      <pivotArea type="data" outline="0" fieldPosition="0">
        <references count="2">
          <reference field="4294967294" count="1" selected="0">
            <x v="0"/>
          </reference>
          <reference field="3" count="1" selected="0">
            <x v="21"/>
          </reference>
        </references>
      </pivotArea>
    </chartFormat>
    <chartFormat chart="9" format="279" series="1">
      <pivotArea type="data" outline="0" fieldPosition="0">
        <references count="2">
          <reference field="4294967294" count="1" selected="0">
            <x v="0"/>
          </reference>
          <reference field="3" count="1" selected="0">
            <x v="13"/>
          </reference>
        </references>
      </pivotArea>
    </chartFormat>
    <chartFormat chart="9" format="280" series="1">
      <pivotArea type="data" outline="0" fieldPosition="0">
        <references count="2">
          <reference field="4294967294" count="1" selected="0">
            <x v="0"/>
          </reference>
          <reference field="3" count="1" selected="0">
            <x v="19"/>
          </reference>
        </references>
      </pivotArea>
    </chartFormat>
    <chartFormat chart="9" format="281" series="1">
      <pivotArea type="data" outline="0" fieldPosition="0">
        <references count="2">
          <reference field="4294967294" count="1" selected="0">
            <x v="0"/>
          </reference>
          <reference field="3" count="1" selected="0">
            <x v="20"/>
          </reference>
        </references>
      </pivotArea>
    </chartFormat>
    <chartFormat chart="9" format="282" series="1">
      <pivotArea type="data" outline="0" fieldPosition="0">
        <references count="2">
          <reference field="4294967294" count="1" selected="0">
            <x v="0"/>
          </reference>
          <reference field="3" count="1" selected="0">
            <x v="9"/>
          </reference>
        </references>
      </pivotArea>
    </chartFormat>
    <chartFormat chart="9" format="283" series="1">
      <pivotArea type="data" outline="0" fieldPosition="0">
        <references count="2">
          <reference field="4294967294" count="1" selected="0">
            <x v="0"/>
          </reference>
          <reference field="3" count="1" selected="0">
            <x v="12"/>
          </reference>
        </references>
      </pivotArea>
    </chartFormat>
    <chartFormat chart="9" format="284" series="1">
      <pivotArea type="data" outline="0" fieldPosition="0">
        <references count="2">
          <reference field="4294967294" count="1" selected="0">
            <x v="0"/>
          </reference>
          <reference field="3" count="1" selected="0">
            <x v="14"/>
          </reference>
        </references>
      </pivotArea>
    </chartFormat>
    <chartFormat chart="9" format="28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5F7C484-A376-4C24-9979-566F9586D832}" name="PivotTable1" cacheId="957"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A3:D23" firstHeaderRow="0" firstDataRow="1" firstDataCol="2"/>
  <pivotFields count="13">
    <pivotField compact="0" outline="0" showAll="0"/>
    <pivotField compact="0" outline="0" showAll="0"/>
    <pivotField compact="0" outline="0" showAll="0"/>
    <pivotField axis="axisRow" compact="0" outline="0" showAll="0" sortType="descending">
      <items count="7">
        <item x="1"/>
        <item x="0"/>
        <item x="3"/>
        <item x="5"/>
        <item x="4"/>
        <item x="2"/>
        <item t="default"/>
      </items>
      <autoSortScope>
        <pivotArea dataOnly="0" outline="0" fieldPosition="0">
          <references count="1">
            <reference field="4294967294" count="1" selected="0">
              <x v="0"/>
            </reference>
          </references>
        </pivotArea>
      </autoSortScope>
    </pivotField>
    <pivotField axis="axisRow" compact="0" numFmtId="1" outline="0" showAll="0">
      <items count="4">
        <item x="1"/>
        <item x="0"/>
        <item x="2"/>
        <item t="default"/>
      </items>
    </pivotField>
    <pivotField dataField="1" compact="0" numFmtId="46" outline="0"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dataField="1" compact="0" numFmtId="165" outline="0" showAll="0"/>
    <pivotField compact="0" outline="0" showAll="0"/>
    <pivotField compact="0" numFmtId="1" outline="0" showAll="0"/>
    <pivotField compact="0" outline="0" showAll="0"/>
    <pivotField compact="0" outline="0" showAll="0">
      <items count="63">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t="default"/>
      </items>
    </pivotField>
    <pivotField compact="0" outline="0" showAll="0">
      <items count="27">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t="default"/>
      </items>
    </pivotField>
    <pivotField compact="0" outline="0"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s>
  <rowFields count="2">
    <field x="4"/>
    <field x="3"/>
  </rowFields>
  <rowItems count="20">
    <i>
      <x/>
      <x v="5"/>
    </i>
    <i r="1">
      <x v="2"/>
    </i>
    <i r="1">
      <x/>
    </i>
    <i r="1">
      <x v="4"/>
    </i>
    <i r="1">
      <x v="1"/>
    </i>
    <i r="1">
      <x v="3"/>
    </i>
    <i t="default">
      <x/>
    </i>
    <i>
      <x v="1"/>
      <x v="5"/>
    </i>
    <i r="1">
      <x v="2"/>
    </i>
    <i r="1">
      <x/>
    </i>
    <i r="1">
      <x v="1"/>
    </i>
    <i r="1">
      <x v="4"/>
    </i>
    <i r="1">
      <x v="3"/>
    </i>
    <i t="default">
      <x v="1"/>
    </i>
    <i>
      <x v="2"/>
      <x v="5"/>
    </i>
    <i r="1">
      <x v="2"/>
    </i>
    <i r="1">
      <x/>
    </i>
    <i r="1">
      <x v="1"/>
    </i>
    <i t="default">
      <x v="2"/>
    </i>
    <i t="grand">
      <x/>
    </i>
  </rowItems>
  <colFields count="1">
    <field x="-2"/>
  </colFields>
  <colItems count="2">
    <i>
      <x/>
    </i>
    <i i="1">
      <x v="1"/>
    </i>
  </colItems>
  <dataFields count="2">
    <dataField name="Average of Experience" fld="6" subtotal="average" baseField="0" baseItem="0" numFmtId="165"/>
    <dataField name="Average of Duration" fld="5" subtotal="average" baseField="3" baseItem="2" numFmtId="46"/>
  </dataFields>
  <formats count="1">
    <format dxfId="43">
      <pivotArea outline="0" fieldPosition="0">
        <references count="1">
          <reference field="4294967294" count="1" selected="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4A202FC-9212-424D-A9CB-831A43F0DB41}" name="PivotTable7" cacheId="95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5:BJ7" firstHeaderRow="1" firstDataRow="2" firstDataCol="1"/>
  <pivotFields count="5">
    <pivotField showAll="0"/>
    <pivotField showAll="0"/>
    <pivotField axis="axisCol" showAll="0">
      <items count="61">
        <item x="2"/>
        <item x="3"/>
        <item x="4"/>
        <item x="5"/>
        <item x="6"/>
        <item x="7"/>
        <item x="8"/>
        <item x="9"/>
        <item x="10"/>
        <item x="11"/>
        <item x="12"/>
        <item x="13"/>
        <item x="14"/>
        <item x="15"/>
        <item x="16"/>
        <item x="17"/>
        <item x="18"/>
        <item x="19"/>
        <item x="20"/>
        <item x="21"/>
        <item x="22"/>
        <item x="23"/>
        <item x="24"/>
        <item x="25"/>
        <item x="26"/>
        <item x="28"/>
        <item x="29"/>
        <item x="31"/>
        <item x="32"/>
        <item x="33"/>
        <item x="34"/>
        <item x="35"/>
        <item x="36"/>
        <item x="37"/>
        <item x="38"/>
        <item x="41"/>
        <item x="42"/>
        <item x="43"/>
        <item x="44"/>
        <item x="45"/>
        <item x="46"/>
        <item x="47"/>
        <item x="48"/>
        <item x="57"/>
        <item x="58"/>
        <item x="59"/>
        <item x="0"/>
        <item x="1"/>
        <item x="27"/>
        <item x="30"/>
        <item x="39"/>
        <item x="40"/>
        <item x="49"/>
        <item x="50"/>
        <item x="51"/>
        <item x="52"/>
        <item x="53"/>
        <item x="54"/>
        <item x="55"/>
        <item x="56"/>
        <item t="default"/>
      </items>
    </pivotField>
    <pivotField showAll="0"/>
    <pivotField dataField="1" numFmtId="46" showAll="0"/>
  </pivotFields>
  <rowItems count="1">
    <i/>
  </rowItems>
  <colFields count="1">
    <field x="2"/>
  </colFields>
  <colItems count="6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t="grand">
      <x/>
    </i>
  </colItems>
  <dataFields count="1">
    <dataField name="Sum of Duration" fld="4" baseField="0" baseItem="0"/>
  </dataFields>
  <chartFormats count="61">
    <chartFormat chart="0" format="0" series="1">
      <pivotArea type="data" outline="0" fieldPosition="0">
        <references count="1">
          <reference field="4294967294" count="1" selected="0">
            <x v="0"/>
          </reference>
        </references>
      </pivotArea>
    </chartFormat>
    <chartFormat chart="0" format="96" series="1">
      <pivotArea type="data" outline="0" fieldPosition="0">
        <references count="2">
          <reference field="4294967294" count="1" selected="0">
            <x v="0"/>
          </reference>
          <reference field="2" count="1" selected="0">
            <x v="2"/>
          </reference>
        </references>
      </pivotArea>
    </chartFormat>
    <chartFormat chart="0" format="97" series="1">
      <pivotArea type="data" outline="0" fieldPosition="0">
        <references count="2">
          <reference field="4294967294" count="1" selected="0">
            <x v="0"/>
          </reference>
          <reference field="2" count="1" selected="0">
            <x v="3"/>
          </reference>
        </references>
      </pivotArea>
    </chartFormat>
    <chartFormat chart="0" format="98" series="1">
      <pivotArea type="data" outline="0" fieldPosition="0">
        <references count="2">
          <reference field="4294967294" count="1" selected="0">
            <x v="0"/>
          </reference>
          <reference field="2" count="1" selected="0">
            <x v="4"/>
          </reference>
        </references>
      </pivotArea>
    </chartFormat>
    <chartFormat chart="0" format="99" series="1">
      <pivotArea type="data" outline="0" fieldPosition="0">
        <references count="2">
          <reference field="4294967294" count="1" selected="0">
            <x v="0"/>
          </reference>
          <reference field="2" count="1" selected="0">
            <x v="5"/>
          </reference>
        </references>
      </pivotArea>
    </chartFormat>
    <chartFormat chart="0" format="100" series="1">
      <pivotArea type="data" outline="0" fieldPosition="0">
        <references count="2">
          <reference field="4294967294" count="1" selected="0">
            <x v="0"/>
          </reference>
          <reference field="2" count="1" selected="0">
            <x v="6"/>
          </reference>
        </references>
      </pivotArea>
    </chartFormat>
    <chartFormat chart="0" format="101" series="1">
      <pivotArea type="data" outline="0" fieldPosition="0">
        <references count="2">
          <reference field="4294967294" count="1" selected="0">
            <x v="0"/>
          </reference>
          <reference field="2" count="1" selected="0">
            <x v="7"/>
          </reference>
        </references>
      </pivotArea>
    </chartFormat>
    <chartFormat chart="0" format="102" series="1">
      <pivotArea type="data" outline="0" fieldPosition="0">
        <references count="2">
          <reference field="4294967294" count="1" selected="0">
            <x v="0"/>
          </reference>
          <reference field="2" count="1" selected="0">
            <x v="8"/>
          </reference>
        </references>
      </pivotArea>
    </chartFormat>
    <chartFormat chart="0" format="103" series="1">
      <pivotArea type="data" outline="0" fieldPosition="0">
        <references count="2">
          <reference field="4294967294" count="1" selected="0">
            <x v="0"/>
          </reference>
          <reference field="2" count="1" selected="0">
            <x v="9"/>
          </reference>
        </references>
      </pivotArea>
    </chartFormat>
    <chartFormat chart="0" format="104" series="1">
      <pivotArea type="data" outline="0" fieldPosition="0">
        <references count="2">
          <reference field="4294967294" count="1" selected="0">
            <x v="0"/>
          </reference>
          <reference field="2" count="1" selected="0">
            <x v="10"/>
          </reference>
        </references>
      </pivotArea>
    </chartFormat>
    <chartFormat chart="0" format="105" series="1">
      <pivotArea type="data" outline="0" fieldPosition="0">
        <references count="2">
          <reference field="4294967294" count="1" selected="0">
            <x v="0"/>
          </reference>
          <reference field="2" count="1" selected="0">
            <x v="11"/>
          </reference>
        </references>
      </pivotArea>
    </chartFormat>
    <chartFormat chart="0" format="106" series="1">
      <pivotArea type="data" outline="0" fieldPosition="0">
        <references count="2">
          <reference field="4294967294" count="1" selected="0">
            <x v="0"/>
          </reference>
          <reference field="2" count="1" selected="0">
            <x v="12"/>
          </reference>
        </references>
      </pivotArea>
    </chartFormat>
    <chartFormat chart="0" format="107" series="1">
      <pivotArea type="data" outline="0" fieldPosition="0">
        <references count="2">
          <reference field="4294967294" count="1" selected="0">
            <x v="0"/>
          </reference>
          <reference field="2" count="1" selected="0">
            <x v="13"/>
          </reference>
        </references>
      </pivotArea>
    </chartFormat>
    <chartFormat chart="0" format="108" series="1">
      <pivotArea type="data" outline="0" fieldPosition="0">
        <references count="2">
          <reference field="4294967294" count="1" selected="0">
            <x v="0"/>
          </reference>
          <reference field="2" count="1" selected="0">
            <x v="14"/>
          </reference>
        </references>
      </pivotArea>
    </chartFormat>
    <chartFormat chart="0" format="109" series="1">
      <pivotArea type="data" outline="0" fieldPosition="0">
        <references count="2">
          <reference field="4294967294" count="1" selected="0">
            <x v="0"/>
          </reference>
          <reference field="2" count="1" selected="0">
            <x v="15"/>
          </reference>
        </references>
      </pivotArea>
    </chartFormat>
    <chartFormat chart="0" format="110" series="1">
      <pivotArea type="data" outline="0" fieldPosition="0">
        <references count="2">
          <reference field="4294967294" count="1" selected="0">
            <x v="0"/>
          </reference>
          <reference field="2" count="1" selected="0">
            <x v="16"/>
          </reference>
        </references>
      </pivotArea>
    </chartFormat>
    <chartFormat chart="0" format="111" series="1">
      <pivotArea type="data" outline="0" fieldPosition="0">
        <references count="2">
          <reference field="4294967294" count="1" selected="0">
            <x v="0"/>
          </reference>
          <reference field="2" count="1" selected="0">
            <x v="17"/>
          </reference>
        </references>
      </pivotArea>
    </chartFormat>
    <chartFormat chart="0" format="112" series="1">
      <pivotArea type="data" outline="0" fieldPosition="0">
        <references count="2">
          <reference field="4294967294" count="1" selected="0">
            <x v="0"/>
          </reference>
          <reference field="2" count="1" selected="0">
            <x v="18"/>
          </reference>
        </references>
      </pivotArea>
    </chartFormat>
    <chartFormat chart="0" format="113" series="1">
      <pivotArea type="data" outline="0" fieldPosition="0">
        <references count="2">
          <reference field="4294967294" count="1" selected="0">
            <x v="0"/>
          </reference>
          <reference field="2" count="1" selected="0">
            <x v="19"/>
          </reference>
        </references>
      </pivotArea>
    </chartFormat>
    <chartFormat chart="0" format="114" series="1">
      <pivotArea type="data" outline="0" fieldPosition="0">
        <references count="2">
          <reference field="4294967294" count="1" selected="0">
            <x v="0"/>
          </reference>
          <reference field="2" count="1" selected="0">
            <x v="20"/>
          </reference>
        </references>
      </pivotArea>
    </chartFormat>
    <chartFormat chart="0" format="115" series="1">
      <pivotArea type="data" outline="0" fieldPosition="0">
        <references count="2">
          <reference field="4294967294" count="1" selected="0">
            <x v="0"/>
          </reference>
          <reference field="2" count="1" selected="0">
            <x v="21"/>
          </reference>
        </references>
      </pivotArea>
    </chartFormat>
    <chartFormat chart="0" format="116" series="1">
      <pivotArea type="data" outline="0" fieldPosition="0">
        <references count="2">
          <reference field="4294967294" count="1" selected="0">
            <x v="0"/>
          </reference>
          <reference field="2" count="1" selected="0">
            <x v="22"/>
          </reference>
        </references>
      </pivotArea>
    </chartFormat>
    <chartFormat chart="0" format="117" series="1">
      <pivotArea type="data" outline="0" fieldPosition="0">
        <references count="2">
          <reference field="4294967294" count="1" selected="0">
            <x v="0"/>
          </reference>
          <reference field="2" count="1" selected="0">
            <x v="23"/>
          </reference>
        </references>
      </pivotArea>
    </chartFormat>
    <chartFormat chart="0" format="118" series="1">
      <pivotArea type="data" outline="0" fieldPosition="0">
        <references count="2">
          <reference field="4294967294" count="1" selected="0">
            <x v="0"/>
          </reference>
          <reference field="2" count="1" selected="0">
            <x v="24"/>
          </reference>
        </references>
      </pivotArea>
    </chartFormat>
    <chartFormat chart="0" format="119" series="1">
      <pivotArea type="data" outline="0" fieldPosition="0">
        <references count="2">
          <reference field="4294967294" count="1" selected="0">
            <x v="0"/>
          </reference>
          <reference field="2" count="1" selected="0">
            <x v="25"/>
          </reference>
        </references>
      </pivotArea>
    </chartFormat>
    <chartFormat chart="0" format="120" series="1">
      <pivotArea type="data" outline="0" fieldPosition="0">
        <references count="2">
          <reference field="4294967294" count="1" selected="0">
            <x v="0"/>
          </reference>
          <reference field="2" count="1" selected="0">
            <x v="26"/>
          </reference>
        </references>
      </pivotArea>
    </chartFormat>
    <chartFormat chart="0" format="121" series="1">
      <pivotArea type="data" outline="0" fieldPosition="0">
        <references count="2">
          <reference field="4294967294" count="1" selected="0">
            <x v="0"/>
          </reference>
          <reference field="2" count="1" selected="0">
            <x v="27"/>
          </reference>
        </references>
      </pivotArea>
    </chartFormat>
    <chartFormat chart="0" format="122" series="1">
      <pivotArea type="data" outline="0" fieldPosition="0">
        <references count="2">
          <reference field="4294967294" count="1" selected="0">
            <x v="0"/>
          </reference>
          <reference field="2" count="1" selected="0">
            <x v="28"/>
          </reference>
        </references>
      </pivotArea>
    </chartFormat>
    <chartFormat chart="0" format="123" series="1">
      <pivotArea type="data" outline="0" fieldPosition="0">
        <references count="2">
          <reference field="4294967294" count="1" selected="0">
            <x v="0"/>
          </reference>
          <reference field="2" count="1" selected="0">
            <x v="29"/>
          </reference>
        </references>
      </pivotArea>
    </chartFormat>
    <chartFormat chart="0" format="124" series="1">
      <pivotArea type="data" outline="0" fieldPosition="0">
        <references count="2">
          <reference field="4294967294" count="1" selected="0">
            <x v="0"/>
          </reference>
          <reference field="2" count="1" selected="0">
            <x v="30"/>
          </reference>
        </references>
      </pivotArea>
    </chartFormat>
    <chartFormat chart="0" format="125" series="1">
      <pivotArea type="data" outline="0" fieldPosition="0">
        <references count="2">
          <reference field="4294967294" count="1" selected="0">
            <x v="0"/>
          </reference>
          <reference field="2" count="1" selected="0">
            <x v="31"/>
          </reference>
        </references>
      </pivotArea>
    </chartFormat>
    <chartFormat chart="0" format="126" series="1">
      <pivotArea type="data" outline="0" fieldPosition="0">
        <references count="2">
          <reference field="4294967294" count="1" selected="0">
            <x v="0"/>
          </reference>
          <reference field="2" count="1" selected="0">
            <x v="32"/>
          </reference>
        </references>
      </pivotArea>
    </chartFormat>
    <chartFormat chart="0" format="127" series="1">
      <pivotArea type="data" outline="0" fieldPosition="0">
        <references count="2">
          <reference field="4294967294" count="1" selected="0">
            <x v="0"/>
          </reference>
          <reference field="2" count="1" selected="0">
            <x v="33"/>
          </reference>
        </references>
      </pivotArea>
    </chartFormat>
    <chartFormat chart="0" format="128" series="1">
      <pivotArea type="data" outline="0" fieldPosition="0">
        <references count="2">
          <reference field="4294967294" count="1" selected="0">
            <x v="0"/>
          </reference>
          <reference field="2" count="1" selected="0">
            <x v="34"/>
          </reference>
        </references>
      </pivotArea>
    </chartFormat>
    <chartFormat chart="0" format="129" series="1">
      <pivotArea type="data" outline="0" fieldPosition="0">
        <references count="2">
          <reference field="4294967294" count="1" selected="0">
            <x v="0"/>
          </reference>
          <reference field="2" count="1" selected="0">
            <x v="35"/>
          </reference>
        </references>
      </pivotArea>
    </chartFormat>
    <chartFormat chart="0" format="130" series="1">
      <pivotArea type="data" outline="0" fieldPosition="0">
        <references count="2">
          <reference field="4294967294" count="1" selected="0">
            <x v="0"/>
          </reference>
          <reference field="2" count="1" selected="0">
            <x v="36"/>
          </reference>
        </references>
      </pivotArea>
    </chartFormat>
    <chartFormat chart="0" format="131" series="1">
      <pivotArea type="data" outline="0" fieldPosition="0">
        <references count="2">
          <reference field="4294967294" count="1" selected="0">
            <x v="0"/>
          </reference>
          <reference field="2" count="1" selected="0">
            <x v="37"/>
          </reference>
        </references>
      </pivotArea>
    </chartFormat>
    <chartFormat chart="0" format="132" series="1">
      <pivotArea type="data" outline="0" fieldPosition="0">
        <references count="2">
          <reference field="4294967294" count="1" selected="0">
            <x v="0"/>
          </reference>
          <reference field="2" count="1" selected="0">
            <x v="38"/>
          </reference>
        </references>
      </pivotArea>
    </chartFormat>
    <chartFormat chart="0" format="133" series="1">
      <pivotArea type="data" outline="0" fieldPosition="0">
        <references count="2">
          <reference field="4294967294" count="1" selected="0">
            <x v="0"/>
          </reference>
          <reference field="2" count="1" selected="0">
            <x v="39"/>
          </reference>
        </references>
      </pivotArea>
    </chartFormat>
    <chartFormat chart="0" format="134" series="1">
      <pivotArea type="data" outline="0" fieldPosition="0">
        <references count="2">
          <reference field="4294967294" count="1" selected="0">
            <x v="0"/>
          </reference>
          <reference field="2" count="1" selected="0">
            <x v="40"/>
          </reference>
        </references>
      </pivotArea>
    </chartFormat>
    <chartFormat chart="0" format="135" series="1">
      <pivotArea type="data" outline="0" fieldPosition="0">
        <references count="2">
          <reference field="4294967294" count="1" selected="0">
            <x v="0"/>
          </reference>
          <reference field="2" count="1" selected="0">
            <x v="41"/>
          </reference>
        </references>
      </pivotArea>
    </chartFormat>
    <chartFormat chart="0" format="136" series="1">
      <pivotArea type="data" outline="0" fieldPosition="0">
        <references count="2">
          <reference field="4294967294" count="1" selected="0">
            <x v="0"/>
          </reference>
          <reference field="2" count="1" selected="0">
            <x v="42"/>
          </reference>
        </references>
      </pivotArea>
    </chartFormat>
    <chartFormat chart="0" format="137" series="1">
      <pivotArea type="data" outline="0" fieldPosition="0">
        <references count="2">
          <reference field="4294967294" count="1" selected="0">
            <x v="0"/>
          </reference>
          <reference field="2" count="1" selected="0">
            <x v="43"/>
          </reference>
        </references>
      </pivotArea>
    </chartFormat>
    <chartFormat chart="0" format="138" series="1">
      <pivotArea type="data" outline="0" fieldPosition="0">
        <references count="2">
          <reference field="4294967294" count="1" selected="0">
            <x v="0"/>
          </reference>
          <reference field="2" count="1" selected="0">
            <x v="44"/>
          </reference>
        </references>
      </pivotArea>
    </chartFormat>
    <chartFormat chart="0" format="139" series="1">
      <pivotArea type="data" outline="0" fieldPosition="0">
        <references count="2">
          <reference field="4294967294" count="1" selected="0">
            <x v="0"/>
          </reference>
          <reference field="2" count="1" selected="0">
            <x v="45"/>
          </reference>
        </references>
      </pivotArea>
    </chartFormat>
    <chartFormat chart="0" format="143" series="1">
      <pivotArea type="data" outline="0" fieldPosition="0">
        <references count="2">
          <reference field="4294967294" count="1" selected="0">
            <x v="0"/>
          </reference>
          <reference field="2" count="1" selected="0">
            <x v="0"/>
          </reference>
        </references>
      </pivotArea>
    </chartFormat>
    <chartFormat chart="0" format="144" series="1">
      <pivotArea type="data" outline="0" fieldPosition="0">
        <references count="2">
          <reference field="4294967294" count="1" selected="0">
            <x v="0"/>
          </reference>
          <reference field="2" count="1" selected="0">
            <x v="1"/>
          </reference>
        </references>
      </pivotArea>
    </chartFormat>
    <chartFormat chart="0" format="145" series="1">
      <pivotArea type="data" outline="0" fieldPosition="0">
        <references count="2">
          <reference field="4294967294" count="1" selected="0">
            <x v="0"/>
          </reference>
          <reference field="2" count="1" selected="0">
            <x v="46"/>
          </reference>
        </references>
      </pivotArea>
    </chartFormat>
    <chartFormat chart="0" format="146" series="1">
      <pivotArea type="data" outline="0" fieldPosition="0">
        <references count="2">
          <reference field="4294967294" count="1" selected="0">
            <x v="0"/>
          </reference>
          <reference field="2" count="1" selected="0">
            <x v="47"/>
          </reference>
        </references>
      </pivotArea>
    </chartFormat>
    <chartFormat chart="0" format="147" series="1">
      <pivotArea type="data" outline="0" fieldPosition="0">
        <references count="2">
          <reference field="4294967294" count="1" selected="0">
            <x v="0"/>
          </reference>
          <reference field="2" count="1" selected="0">
            <x v="48"/>
          </reference>
        </references>
      </pivotArea>
    </chartFormat>
    <chartFormat chart="0" format="148" series="1">
      <pivotArea type="data" outline="0" fieldPosition="0">
        <references count="2">
          <reference field="4294967294" count="1" selected="0">
            <x v="0"/>
          </reference>
          <reference field="2" count="1" selected="0">
            <x v="49"/>
          </reference>
        </references>
      </pivotArea>
    </chartFormat>
    <chartFormat chart="0" format="149" series="1">
      <pivotArea type="data" outline="0" fieldPosition="0">
        <references count="2">
          <reference field="4294967294" count="1" selected="0">
            <x v="0"/>
          </reference>
          <reference field="2" count="1" selected="0">
            <x v="50"/>
          </reference>
        </references>
      </pivotArea>
    </chartFormat>
    <chartFormat chart="0" format="150" series="1">
      <pivotArea type="data" outline="0" fieldPosition="0">
        <references count="2">
          <reference field="4294967294" count="1" selected="0">
            <x v="0"/>
          </reference>
          <reference field="2" count="1" selected="0">
            <x v="51"/>
          </reference>
        </references>
      </pivotArea>
    </chartFormat>
    <chartFormat chart="0" format="151" series="1">
      <pivotArea type="data" outline="0" fieldPosition="0">
        <references count="2">
          <reference field="4294967294" count="1" selected="0">
            <x v="0"/>
          </reference>
          <reference field="2" count="1" selected="0">
            <x v="52"/>
          </reference>
        </references>
      </pivotArea>
    </chartFormat>
    <chartFormat chart="0" format="152" series="1">
      <pivotArea type="data" outline="0" fieldPosition="0">
        <references count="2">
          <reference field="4294967294" count="1" selected="0">
            <x v="0"/>
          </reference>
          <reference field="2" count="1" selected="0">
            <x v="53"/>
          </reference>
        </references>
      </pivotArea>
    </chartFormat>
    <chartFormat chart="0" format="153" series="1">
      <pivotArea type="data" outline="0" fieldPosition="0">
        <references count="2">
          <reference field="4294967294" count="1" selected="0">
            <x v="0"/>
          </reference>
          <reference field="2" count="1" selected="0">
            <x v="54"/>
          </reference>
        </references>
      </pivotArea>
    </chartFormat>
    <chartFormat chart="0" format="154" series="1">
      <pivotArea type="data" outline="0" fieldPosition="0">
        <references count="2">
          <reference field="4294967294" count="1" selected="0">
            <x v="0"/>
          </reference>
          <reference field="2" count="1" selected="0">
            <x v="55"/>
          </reference>
        </references>
      </pivotArea>
    </chartFormat>
    <chartFormat chart="0" format="155" series="1">
      <pivotArea type="data" outline="0" fieldPosition="0">
        <references count="2">
          <reference field="4294967294" count="1" selected="0">
            <x v="0"/>
          </reference>
          <reference field="2" count="1" selected="0">
            <x v="56"/>
          </reference>
        </references>
      </pivotArea>
    </chartFormat>
    <chartFormat chart="0" format="156" series="1">
      <pivotArea type="data" outline="0" fieldPosition="0">
        <references count="2">
          <reference field="4294967294" count="1" selected="0">
            <x v="0"/>
          </reference>
          <reference field="2" count="1" selected="0">
            <x v="57"/>
          </reference>
        </references>
      </pivotArea>
    </chartFormat>
    <chartFormat chart="0" format="157" series="1">
      <pivotArea type="data" outline="0" fieldPosition="0">
        <references count="2">
          <reference field="4294967294" count="1" selected="0">
            <x v="0"/>
          </reference>
          <reference field="2" count="1" selected="0">
            <x v="58"/>
          </reference>
        </references>
      </pivotArea>
    </chartFormat>
    <chartFormat chart="0" format="158" series="1">
      <pivotArea type="data" outline="0" fieldPosition="0">
        <references count="2">
          <reference field="4294967294" count="1" selected="0">
            <x v="0"/>
          </reference>
          <reference field="2" count="1" selected="0">
            <x v="59"/>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gs" displayName="Tags" ref="A1:G256">
  <autoFilter ref="A1:G256" xr:uid="{00000000-0009-0000-0100-000003000000}"/>
  <sortState xmlns:xlrd2="http://schemas.microsoft.com/office/spreadsheetml/2017/richdata2" ref="A2:G247">
    <sortCondition ref="A1:A247"/>
  </sortState>
  <tableColumns count="7">
    <tableColumn id="1" xr3:uid="{00000000-0010-0000-0000-000001000000}" name="TagID" totalsRowLabel="Average" dataDxfId="40"/>
    <tableColumn id="2" xr3:uid="{00000000-0010-0000-0000-000002000000}" name="Tag Title"/>
    <tableColumn id="3" xr3:uid="{00000000-0010-0000-0000-000003000000}" name="Type"/>
    <tableColumn id="4" xr3:uid="{00000000-0010-0000-0000-000004000000}" name="Role"/>
    <tableColumn id="5" xr3:uid="{00000000-0010-0000-0000-000005000000}" name="Frequency" dataDxfId="39">
      <calculatedColumnFormula>COUNTIF(ResourceTags[TagID], Tags[[#This Row],[TagID]])</calculatedColumnFormula>
    </tableColumn>
    <tableColumn id="6" xr3:uid="{73209E6B-8E5A-49C7-B255-5ED1A896AF03}" name="Weighted Experience" totalsRowFunction="custom" dataDxfId="37" totalsRowDxfId="38">
      <calculatedColumnFormula>SUMIF(ResourceTags[TagID], Tags[[#This Row],[TagID]], ResourceTags[Experience])</calculatedColumnFormula>
      <totalsRowFormula>AVERAGE(Tags[Weighted Experience])</totalsRowFormula>
    </tableColumn>
    <tableColumn id="7" xr3:uid="{64549046-7DB7-4912-87A6-1E2DB35B0B56}" name="Average Weighted Experience" dataDxfId="36">
      <calculatedColumnFormula>Tags[[#This Row],[Weighted Experience]]/Tags[[#This Row],[Frequency]]</calculatedColumnFormula>
    </tableColumn>
  </tableColumns>
  <tableStyleInfo name="TableStyleLight1" showFirstColumn="1"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1000000}" name="ResourceTags" displayName="ResourceTags" ref="A1:G873" totalsRowShown="0">
  <autoFilter ref="A1:G873" xr:uid="{00000000-0009-0000-0100-000006000000}"/>
  <sortState xmlns:xlrd2="http://schemas.microsoft.com/office/spreadsheetml/2017/richdata2" ref="A2:G873">
    <sortCondition ref="A2:A873"/>
    <sortCondition ref="C2:C873"/>
  </sortState>
  <tableColumns count="7">
    <tableColumn id="1" xr3:uid="{00000000-0010-0000-0100-000001000000}" name="ResourceID" dataDxfId="35"/>
    <tableColumn id="5" xr3:uid="{22358C7F-8B41-4288-AA2F-F3BA2788781F}" name="Resource" dataDxfId="34">
      <calculatedColumnFormula>INDEX(Resources[Resource Title], MATCH(ResourceTags[[#This Row],[ResourceID]], Resources[ResourceID]))</calculatedColumnFormula>
    </tableColumn>
    <tableColumn id="2" xr3:uid="{00000000-0010-0000-0100-000002000000}" name="TagID" dataDxfId="33"/>
    <tableColumn id="6" xr3:uid="{FAE7D63E-4BB7-454C-93DB-692DBEB67B1B}" name="Tag" dataDxfId="32">
      <calculatedColumnFormula>INDEX(Tags[Tag Title], MATCH(ResourceTags[[#This Row],[TagID]], Tags[TagID]))</calculatedColumnFormula>
    </tableColumn>
    <tableColumn id="7" xr3:uid="{E36DA1D5-D910-4E0A-BC27-5D378FB37825}" name="Type" dataDxfId="31">
      <calculatedColumnFormula>INDEX(Tags[Type], MATCH(ResourceTags[[#This Row],[TagID]], Tags[TagID]))</calculatedColumnFormula>
    </tableColumn>
    <tableColumn id="3" xr3:uid="{1140C559-54EE-40DF-A4A3-8639ED768DD2}" name="Weight" dataDxfId="30">
      <calculatedColumnFormula>1/COUNTIFS(ResourceTags[ResourceID],ResourceTags[[#This Row],[ResourceID]], ResourceTags[Type], ResourceTags[[#This Row],[Type]])</calculatedColumnFormula>
    </tableColumn>
    <tableColumn id="4" xr3:uid="{7A354C29-562C-410A-8726-99A4ACD7542B}" name="Experience" dataDxfId="29">
      <calculatedColumnFormula>INDEX(Resources[Experience], MATCH(ResourceTags[[#This Row],[ResourceID]], Resources[ResourceID]))*ResourceTags[[#This Row],[Weight]]</calculatedColumnFormula>
    </tableColumn>
  </tableColumns>
  <tableStyleInfo name="TableStyleLight1" showFirstColumn="1" showLastColumn="1"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2000000}" name="Resources" displayName="Resources" ref="A1:J475">
  <autoFilter ref="A1:J475" xr:uid="{00000000-0009-0000-0100-000005000000}"/>
  <sortState xmlns:xlrd2="http://schemas.microsoft.com/office/spreadsheetml/2017/richdata2" ref="A2:J397">
    <sortCondition ref="A1:A397"/>
  </sortState>
  <tableColumns count="10">
    <tableColumn id="2" xr3:uid="{00000000-0010-0000-0200-000002000000}" name="ResourceID" dataDxfId="26"/>
    <tableColumn id="3" xr3:uid="{00000000-0010-0000-0200-000003000000}" name="Resource Title" dataDxfId="25"/>
    <tableColumn id="1" xr3:uid="{00000000-0010-0000-0200-000001000000}" name="ProviderID" totalsRowLabel="Total" dataDxfId="24"/>
    <tableColumn id="4" xr3:uid="{00000000-0010-0000-0200-000004000000}" name="Type" dataDxfId="23"/>
    <tableColumn id="5" xr3:uid="{00000000-0010-0000-0200-000005000000}" name="Level" dataDxfId="21" totalsRowDxfId="22"/>
    <tableColumn id="6" xr3:uid="{00000000-0010-0000-0200-000006000000}" name="Duration" totalsRowFunction="sum" dataDxfId="19" totalsRowDxfId="20"/>
    <tableColumn id="7" xr3:uid="{00000000-0010-0000-0200-000007000000}" name="Experience" totalsRowFunction="sum" dataDxfId="17" totalsRowDxfId="18">
      <calculatedColumnFormula>Resources[[#This Row],[Level]]*Resources[[#This Row],[Duration]]</calculatedColumnFormula>
    </tableColumn>
    <tableColumn id="8" xr3:uid="{00000000-0010-0000-0200-000008000000}" name="URL" dataDxfId="15" totalsRowDxfId="16" dataCellStyle="Hyperlink"/>
    <tableColumn id="9" xr3:uid="{00000000-0010-0000-0200-000009000000}" name="Tag Count" dataDxfId="13" totalsRowDxfId="14" dataCellStyle="Hyperlink">
      <calculatedColumnFormula>COUNTIF(ResourceTags[ResourceID],Resources[[#This Row],[ResourceID]])</calculatedColumnFormula>
    </tableColumn>
    <tableColumn id="10" xr3:uid="{9422BBBA-98A0-45A6-8BB5-A1D1EA220F0A}" name="Tags" dataDxfId="11" totalsRowDxfId="12">
      <calculatedColumnFormula array="1">_xlfn.TEXTJOIN(", ", TRUE, IF(ResourceTags[ResourceID]=Resources[[#This Row],[ResourceID]],ResourceTags[Tag], ""))</calculatedColumnFormula>
    </tableColumn>
  </tableColumns>
  <tableStyleInfo name="TableStyleLight1" showFirstColumn="1"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Providers" displayName="Providers" ref="A1:E25" totalsRowShown="0">
  <autoFilter ref="A1:E25" xr:uid="{00000000-0009-0000-0100-000004000000}"/>
  <sortState xmlns:xlrd2="http://schemas.microsoft.com/office/spreadsheetml/2017/richdata2" ref="A2:E25">
    <sortCondition descending="1" ref="E1:E25"/>
  </sortState>
  <tableColumns count="5">
    <tableColumn id="1" xr3:uid="{00000000-0010-0000-0300-000001000000}" name="ProviderID" dataDxfId="10"/>
    <tableColumn id="2" xr3:uid="{00000000-0010-0000-0300-000002000000}" name="Title" dataDxfId="9"/>
    <tableColumn id="3" xr3:uid="{DEBC7347-828E-4F85-B35B-73515E29339A}" name="Total Duration" dataDxfId="8">
      <calculatedColumnFormula>SUMIF(Resources[ProviderID], Providers[[#This Row],[ProviderID]], Resources[Duration])</calculatedColumnFormula>
    </tableColumn>
    <tableColumn id="5" xr3:uid="{4FC4D578-5DC1-431C-BA2C-25EA23D5974B}" name="Average Duration" dataDxfId="7">
      <calculatedColumnFormula>Providers[[#This Row],[Total Duration]]/Providers[[#This Row],[Count]]</calculatedColumnFormula>
    </tableColumn>
    <tableColumn id="4" xr3:uid="{251280F7-6801-4136-8DA8-583F7400B75B}" name="Count" dataDxfId="6">
      <calculatedColumnFormula>COUNTIF(Resources[ProviderID],Providers[[#This Row],[ProviderID]])</calculatedColumnFormula>
    </tableColumn>
  </tableColumns>
  <tableStyleInfo name="TableStyleLight1" showFirstColumn="1"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63ABED1-B57B-4050-81C7-2A6B3BAD6EC6}" name="Table1" displayName="Table1" ref="A33:E168" totalsRowCount="1">
  <autoFilter ref="A33:E167" xr:uid="{463ABED1-B57B-4050-81C7-2A6B3BAD6EC6}"/>
  <sortState xmlns:xlrd2="http://schemas.microsoft.com/office/spreadsheetml/2017/richdata2" ref="A34:E167">
    <sortCondition ref="C33:C167"/>
  </sortState>
  <tableColumns count="5">
    <tableColumn id="1" xr3:uid="{C42CB40E-6EBF-4B2E-9D6C-1A7B592989B9}" name="Module title"/>
    <tableColumn id="2" xr3:uid="{140D21CB-0303-4FC4-8988-1487E15362CF}" name="Completed on" dataDxfId="4" totalsRowDxfId="5"/>
    <tableColumn id="5" xr3:uid="{290E75D4-E797-4142-B500-7CA26B04CD8D}" name="Completed" dataDxfId="2" totalsRowDxfId="3"/>
    <tableColumn id="3" xr3:uid="{7D3D9D9E-0ACE-40C1-9507-0C9C56C1E77D}" name="DurationStr"/>
    <tableColumn id="4" xr3:uid="{62307148-FD00-4760-BAF9-8BD7F8AF6891}" name="Duration" totalsRowFunction="custom" dataDxfId="0" totalsRowDxfId="1">
      <totalsRowFormula>SUM(Table1[Duration])</totalsRowFormula>
    </tableColumn>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Slipstream">
      <a:dk1>
        <a:sysClr val="windowText" lastClr="000000"/>
      </a:dk1>
      <a:lt1>
        <a:sysClr val="window" lastClr="FFFFFF"/>
      </a:lt1>
      <a:dk2>
        <a:srgbClr val="212745"/>
      </a:dk2>
      <a:lt2>
        <a:srgbClr val="B4DCFA"/>
      </a:lt2>
      <a:accent1>
        <a:srgbClr val="4E67C8"/>
      </a:accent1>
      <a:accent2>
        <a:srgbClr val="5ECCF3"/>
      </a:accent2>
      <a:accent3>
        <a:srgbClr val="A7EA52"/>
      </a:accent3>
      <a:accent4>
        <a:srgbClr val="5DCEAF"/>
      </a:accent4>
      <a:accent5>
        <a:srgbClr val="FF8021"/>
      </a:accent5>
      <a:accent6>
        <a:srgbClr val="F14124"/>
      </a:accent6>
      <a:hlink>
        <a:srgbClr val="56C7AA"/>
      </a:hlink>
      <a:folHlink>
        <a:srgbClr val="59A8D1"/>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2.bin"/><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17" Type="http://schemas.openxmlformats.org/officeDocument/2006/relationships/hyperlink" Target="https://www.pluralsight.com/courses/skeet-csharp4" TargetMode="External"/><Relationship Id="rId299" Type="http://schemas.openxmlformats.org/officeDocument/2006/relationships/hyperlink" Target="https://www.linkedin.com/learning/azure-devops-continuous-delivery-with-yaml-pipelines" TargetMode="External"/><Relationship Id="rId21" Type="http://schemas.openxmlformats.org/officeDocument/2006/relationships/hyperlink" Target="https://www.pluralsight.com/courses/professionalism-for-developers" TargetMode="External"/><Relationship Id="rId63" Type="http://schemas.openxmlformats.org/officeDocument/2006/relationships/hyperlink" Target="https://www.pluralsight.com/courses/agile-team-practice-fundamentals" TargetMode="External"/><Relationship Id="rId159" Type="http://schemas.openxmlformats.org/officeDocument/2006/relationships/hyperlink" Target="https://mva.microsoft.com/en-US/training-courses/c-fundamentals-for-absolute-beginners-8295" TargetMode="External"/><Relationship Id="rId324" Type="http://schemas.openxmlformats.org/officeDocument/2006/relationships/hyperlink" Target="https://learn.unity.com/mission/real-time-creation-essentials" TargetMode="External"/><Relationship Id="rId366" Type="http://schemas.openxmlformats.org/officeDocument/2006/relationships/hyperlink" Target="https://www.linkedin.com/learning/azure-ai-fundamentals-ai-900-cert-prep-4-natural-language-processing-nlp-workloads-on-azure" TargetMode="External"/><Relationship Id="rId170" Type="http://schemas.openxmlformats.org/officeDocument/2006/relationships/hyperlink" Target="https://www.udacity.com/course/intro-algebra-review--ma004" TargetMode="External"/><Relationship Id="rId226" Type="http://schemas.openxmlformats.org/officeDocument/2006/relationships/hyperlink" Target="https://app.pluralsight.com/library/courses/aspdotnet-core-dependency-injection" TargetMode="External"/><Relationship Id="rId268" Type="http://schemas.openxmlformats.org/officeDocument/2006/relationships/hyperlink" Target="https://app.pluralsight.com/library/courses/microsoft-azure-cloud-concepts/table-of-contents" TargetMode="External"/><Relationship Id="rId32" Type="http://schemas.openxmlformats.org/officeDocument/2006/relationships/hyperlink" Target="https://www.pluralsight.com/courses/comptia-network-plus-exam-n10-006" TargetMode="External"/><Relationship Id="rId74" Type="http://schemas.openxmlformats.org/officeDocument/2006/relationships/hyperlink" Target="https://www.pluralsight.com/courses/ruby-fundamentals" TargetMode="External"/><Relationship Id="rId128" Type="http://schemas.openxmlformats.org/officeDocument/2006/relationships/hyperlink" Target="https://www.pluralsight.com/courses/learning-program-better-programmer" TargetMode="External"/><Relationship Id="rId335" Type="http://schemas.openxmlformats.org/officeDocument/2006/relationships/hyperlink" Target="https://www.linkedin.com/learning/learning-kubernetes-16086900" TargetMode="External"/><Relationship Id="rId5" Type="http://schemas.openxmlformats.org/officeDocument/2006/relationships/hyperlink" Target="https://www.pluralsight.com/courses/authenticating-angular-spa-aspnet-webapi-auth0" TargetMode="External"/><Relationship Id="rId181" Type="http://schemas.openxmlformats.org/officeDocument/2006/relationships/hyperlink" Target="https://www.pearsonhighered.com/program/Poppendieck-Lean-Mindset-The-Ask-the-Right-Questions/PGM270029.html" TargetMode="External"/><Relationship Id="rId237" Type="http://schemas.openxmlformats.org/officeDocument/2006/relationships/hyperlink" Target="https://www.linkedin.com/learning/introduction-to-xamarin-forms" TargetMode="External"/><Relationship Id="rId279" Type="http://schemas.openxmlformats.org/officeDocument/2006/relationships/hyperlink" Target="https://challenge-labs.learnondemand.net/Course/Details/20171" TargetMode="External"/><Relationship Id="rId43" Type="http://schemas.openxmlformats.org/officeDocument/2006/relationships/hyperlink" Target="https://www.pluralsight.com/courses/wp7-intro" TargetMode="External"/><Relationship Id="rId139" Type="http://schemas.openxmlformats.org/officeDocument/2006/relationships/hyperlink" Target="https://www.pluralsight.com/courses/dotnet-csharp-tutorial" TargetMode="External"/><Relationship Id="rId290" Type="http://schemas.openxmlformats.org/officeDocument/2006/relationships/hyperlink" Target="https://docs.microsoft.com/en-us/learn/paths/evolve-your-devops-practices/" TargetMode="External"/><Relationship Id="rId304" Type="http://schemas.openxmlformats.org/officeDocument/2006/relationships/hyperlink" Target="https://www.linkedin.com/learning/docker-for-developers-14493163" TargetMode="External"/><Relationship Id="rId346" Type="http://schemas.openxmlformats.org/officeDocument/2006/relationships/hyperlink" Target="https://learn.microsoft.com/en-us/dotnet/maui/tutorials/notes-app/?view=net-maui-8.0" TargetMode="External"/><Relationship Id="rId85" Type="http://schemas.openxmlformats.org/officeDocument/2006/relationships/hyperlink" Target="https://www.pluralsight.com/courses/bootstrap-introduction" TargetMode="External"/><Relationship Id="rId150" Type="http://schemas.openxmlformats.org/officeDocument/2006/relationships/hyperlink" Target="https://mva.microsoft.com/en-US/training-courses/networking-fundamentals-8249" TargetMode="External"/><Relationship Id="rId192" Type="http://schemas.openxmlformats.org/officeDocument/2006/relationships/hyperlink" Target="https://bibliomotion.com/books/be-bad-first" TargetMode="External"/><Relationship Id="rId206" Type="http://schemas.openxmlformats.org/officeDocument/2006/relationships/hyperlink" Target="https://www.pluralsight.com/courses/mobile-application-xamarin-forms-visual-studio-2017" TargetMode="External"/><Relationship Id="rId248" Type="http://schemas.openxmlformats.org/officeDocument/2006/relationships/hyperlink" Target="https://www.linkedin.com/learning/advanced-asp-dot-net-web-api-2-2" TargetMode="External"/><Relationship Id="rId12" Type="http://schemas.openxmlformats.org/officeDocument/2006/relationships/hyperlink" Target="https://www.pluralsight.com/courses/angular-typescript" TargetMode="External"/><Relationship Id="rId108" Type="http://schemas.openxmlformats.org/officeDocument/2006/relationships/hyperlink" Target="https://www.pluralsight.com/courses/build-your-career-michael-lopp" TargetMode="External"/><Relationship Id="rId315" Type="http://schemas.openxmlformats.org/officeDocument/2006/relationships/hyperlink" Target="https://app.datacamp.com/learn/courses/introduction-to-sql" TargetMode="External"/><Relationship Id="rId357" Type="http://schemas.openxmlformats.org/officeDocument/2006/relationships/hyperlink" Target="https://app.pluralsight.com/library/courses/asp-dot-net-core-6-big-picture" TargetMode="External"/><Relationship Id="rId54" Type="http://schemas.openxmlformats.org/officeDocument/2006/relationships/hyperlink" Target="https://www.pluralsight.com/courses/test-first-development-1" TargetMode="External"/><Relationship Id="rId96" Type="http://schemas.openxmlformats.org/officeDocument/2006/relationships/hyperlink" Target="https://www.pluralsight.com/courses/digital-audio-fundamentals" TargetMode="External"/><Relationship Id="rId161" Type="http://schemas.openxmlformats.org/officeDocument/2006/relationships/hyperlink" Target="https://mva.microsoft.com/en-US/training-courses/developing-windows-store-apps-with-html5-jump-start--12639" TargetMode="External"/><Relationship Id="rId217" Type="http://schemas.openxmlformats.org/officeDocument/2006/relationships/hyperlink" Target="https://app.pluralsight.com/library/courses/ef-core-testing/table-of-contents" TargetMode="External"/><Relationship Id="rId259" Type="http://schemas.openxmlformats.org/officeDocument/2006/relationships/hyperlink" Target="https://www.linkedin.com/learning/how-to-be-promotable" TargetMode="External"/><Relationship Id="rId23" Type="http://schemas.openxmlformats.org/officeDocument/2006/relationships/hyperlink" Target="https://www.pluralsight.com/courses/asp-dotnet-5-first-look" TargetMode="External"/><Relationship Id="rId119" Type="http://schemas.openxmlformats.org/officeDocument/2006/relationships/hyperlink" Target="https://www.pluralsight.com/courses/csharp-fundamentals-csharp5" TargetMode="External"/><Relationship Id="rId270" Type="http://schemas.openxmlformats.org/officeDocument/2006/relationships/hyperlink" Target="https://challenge-labs.learnondemand.net/Course/Details/21961" TargetMode="External"/><Relationship Id="rId326" Type="http://schemas.openxmlformats.org/officeDocument/2006/relationships/hyperlink" Target="https://www.linkedin.com/learning/craft-a-great-github-profile" TargetMode="External"/><Relationship Id="rId65" Type="http://schemas.openxmlformats.org/officeDocument/2006/relationships/hyperlink" Target="https://www.pluralsight.com/courses/agile-estimation" TargetMode="External"/><Relationship Id="rId130" Type="http://schemas.openxmlformats.org/officeDocument/2006/relationships/hyperlink" Target="https://www.pluralsight.com/courses/one-aspdotnet-from-scratch" TargetMode="External"/><Relationship Id="rId368" Type="http://schemas.openxmlformats.org/officeDocument/2006/relationships/printerSettings" Target="../printerSettings/printerSettings4.bin"/><Relationship Id="rId172" Type="http://schemas.openxmlformats.org/officeDocument/2006/relationships/hyperlink" Target="https://www.udacity.com/course/html5-game-development--cs255" TargetMode="External"/><Relationship Id="rId228" Type="http://schemas.openxmlformats.org/officeDocument/2006/relationships/hyperlink" Target="https://app.pluralsight.com/library/courses/modern-java-big-picture" TargetMode="External"/><Relationship Id="rId281" Type="http://schemas.openxmlformats.org/officeDocument/2006/relationships/hyperlink" Target="https://challenge-labs.learnondemand.net/Course/Details/21955" TargetMode="External"/><Relationship Id="rId337" Type="http://schemas.openxmlformats.org/officeDocument/2006/relationships/hyperlink" Target="https://app.pluralsight.com/library/courses/docker-kubernetes-big-picture" TargetMode="External"/><Relationship Id="rId34" Type="http://schemas.openxmlformats.org/officeDocument/2006/relationships/hyperlink" Target="https://www.pluralsight.com/courses/how-to-get-your-first-job" TargetMode="External"/><Relationship Id="rId76" Type="http://schemas.openxmlformats.org/officeDocument/2006/relationships/hyperlink" Target="https://www.pluralsight.com/courses/word-2010-getting-started" TargetMode="External"/><Relationship Id="rId141" Type="http://schemas.openxmlformats.org/officeDocument/2006/relationships/hyperlink" Target="https://www.pluralsight.com/courses/vb-fundamentals" TargetMode="External"/><Relationship Id="rId7" Type="http://schemas.openxmlformats.org/officeDocument/2006/relationships/hyperlink" Target="https://www.pluralsight.com/courses/angular-2-getting-started" TargetMode="External"/><Relationship Id="rId183" Type="http://schemas.openxmlformats.org/officeDocument/2006/relationships/hyperlink" Target="https://www.packtpub.com/application-development/xamarin-mobile-application-development-android" TargetMode="External"/><Relationship Id="rId239" Type="http://schemas.openxmlformats.org/officeDocument/2006/relationships/hyperlink" Target="https://www.linkedin.com/learning/ios-13-development-essential-training-1-fundamentals-ui-and-architecture" TargetMode="External"/><Relationship Id="rId250" Type="http://schemas.openxmlformats.org/officeDocument/2006/relationships/hyperlink" Target="https://www.linkedin.com/learning/time-management-working-from-home" TargetMode="External"/><Relationship Id="rId292" Type="http://schemas.openxmlformats.org/officeDocument/2006/relationships/hyperlink" Target="https://app.datacamp.com/learn/courses/data-science-for-everyone" TargetMode="External"/><Relationship Id="rId306" Type="http://schemas.openxmlformats.org/officeDocument/2006/relationships/hyperlink" Target="https://docs.microsoft.com/en-us/learn/certifications/exams/az-400" TargetMode="External"/><Relationship Id="rId45" Type="http://schemas.openxmlformats.org/officeDocument/2006/relationships/hyperlink" Target="https://www.pluralsight.com/courses/wp7-core" TargetMode="External"/><Relationship Id="rId87" Type="http://schemas.openxmlformats.org/officeDocument/2006/relationships/hyperlink" Target="https://www.pluralsight.com/courses/angularjs-fundamentals" TargetMode="External"/><Relationship Id="rId110" Type="http://schemas.openxmlformats.org/officeDocument/2006/relationships/hyperlink" Target="https://www.pluralsight.com/courses/adv-cpp" TargetMode="External"/><Relationship Id="rId348" Type="http://schemas.openxmlformats.org/officeDocument/2006/relationships/hyperlink" Target="https://app.pluralsight.com/library/courses/algorithms-data-structures-part-one" TargetMode="External"/><Relationship Id="rId152" Type="http://schemas.openxmlformats.org/officeDocument/2006/relationships/hyperlink" Target="https://mva.microsoft.com/en-US/training-courses/software-development-fundamentals-8248" TargetMode="External"/><Relationship Id="rId194" Type="http://schemas.openxmlformats.org/officeDocument/2006/relationships/hyperlink" Target="https://abookapart.com/products/html5-for-web-designers" TargetMode="External"/><Relationship Id="rId208" Type="http://schemas.openxmlformats.org/officeDocument/2006/relationships/hyperlink" Target="https://app.pluralsight.com/library/courses/defensive-coding-csharp/" TargetMode="External"/><Relationship Id="rId261" Type="http://schemas.openxmlformats.org/officeDocument/2006/relationships/hyperlink" Target="https://app.pluralsight.com/library/courses/progressive-web-apps-big-picture" TargetMode="External"/><Relationship Id="rId14" Type="http://schemas.openxmlformats.org/officeDocument/2006/relationships/hyperlink" Target="https://www.pluralsight.com/courses/javascript-systemjs-jspm" TargetMode="External"/><Relationship Id="rId56" Type="http://schemas.openxmlformats.org/officeDocument/2006/relationships/hyperlink" Target="https://www.pluralsight.com/courses/principles-oo-design" TargetMode="External"/><Relationship Id="rId317" Type="http://schemas.openxmlformats.org/officeDocument/2006/relationships/hyperlink" Target="https://app.datacamp.com/learn/courses/data-types-for-data-science-in-python" TargetMode="External"/><Relationship Id="rId359" Type="http://schemas.openxmlformats.org/officeDocument/2006/relationships/hyperlink" Target="https://learn.microsoft.com/en-us/training/paths/develop-ai-solutions-azure-openai/" TargetMode="External"/><Relationship Id="rId98" Type="http://schemas.openxmlformats.org/officeDocument/2006/relationships/hyperlink" Target="https://www.pluralsight.com/courses/responsive-web-design" TargetMode="External"/><Relationship Id="rId121" Type="http://schemas.openxmlformats.org/officeDocument/2006/relationships/hyperlink" Target="https://app.pluralsight.com/library/courses/csharp-events-delegates" TargetMode="External"/><Relationship Id="rId163" Type="http://schemas.openxmlformats.org/officeDocument/2006/relationships/hyperlink" Target="https://mva.microsoft.com/en-US/training-courses/get-started-with-windows-azure-today-jump-start-8271" TargetMode="External"/><Relationship Id="rId219" Type="http://schemas.openxmlformats.org/officeDocument/2006/relationships/hyperlink" Target="https://app.pluralsight.com/library/courses/aspnet-core-fundamentals" TargetMode="External"/><Relationship Id="rId230" Type="http://schemas.openxmlformats.org/officeDocument/2006/relationships/hyperlink" Target="https://app.pluralsight.com/library/courses/clean-architecture-patterns-practices-principles" TargetMode="External"/><Relationship Id="rId25" Type="http://schemas.openxmlformats.org/officeDocument/2006/relationships/hyperlink" Target="https://www.pluralsight.com/courses/html5-canvas-fundamentals" TargetMode="External"/><Relationship Id="rId67" Type="http://schemas.openxmlformats.org/officeDocument/2006/relationships/hyperlink" Target="https://www.pluralsight.com/courses/social-media-big-pic" TargetMode="External"/><Relationship Id="rId272" Type="http://schemas.openxmlformats.org/officeDocument/2006/relationships/hyperlink" Target="https://docs.microsoft.com/en-us/learn/certifications/exams/az-204" TargetMode="External"/><Relationship Id="rId328" Type="http://schemas.openxmlformats.org/officeDocument/2006/relationships/hyperlink" Target="https://www.linkedin.com/learning/mathematica-11-essential-training" TargetMode="External"/><Relationship Id="rId132" Type="http://schemas.openxmlformats.org/officeDocument/2006/relationships/hyperlink" Target="https://www.pluralsight.com/courses/aspdotnet-mvc3-intro" TargetMode="External"/><Relationship Id="rId174" Type="http://schemas.openxmlformats.org/officeDocument/2006/relationships/hyperlink" Target="https://www.udacity.com/course/intro-to-computer-science--cs101" TargetMode="External"/><Relationship Id="rId241" Type="http://schemas.openxmlformats.org/officeDocument/2006/relationships/hyperlink" Target="https://www.linkedin.com/learning/programming-foundations-databases-2" TargetMode="External"/><Relationship Id="rId15" Type="http://schemas.openxmlformats.org/officeDocument/2006/relationships/hyperlink" Target="https://www.pluralsight.com/courses/web-components-shadow-dom" TargetMode="External"/><Relationship Id="rId36" Type="http://schemas.openxmlformats.org/officeDocument/2006/relationships/hyperlink" Target="https://www.pluralsight.com/courses/practical-networking" TargetMode="External"/><Relationship Id="rId57" Type="http://schemas.openxmlformats.org/officeDocument/2006/relationships/hyperlink" Target="https://www.pluralsight.com/courses/scrum-fundamentals" TargetMode="External"/><Relationship Id="rId262" Type="http://schemas.openxmlformats.org/officeDocument/2006/relationships/hyperlink" Target="https://app.pluralsight.com/library/courses/getting-started-blazor" TargetMode="External"/><Relationship Id="rId283" Type="http://schemas.openxmlformats.org/officeDocument/2006/relationships/hyperlink" Target="https://www.linkedin.com/learning/managing-your-career-early-career" TargetMode="External"/><Relationship Id="rId318" Type="http://schemas.openxmlformats.org/officeDocument/2006/relationships/hyperlink" Target="https://app.datacamp.com/learn/courses/introduction-to-data-science-in-python" TargetMode="External"/><Relationship Id="rId339" Type="http://schemas.openxmlformats.org/officeDocument/2006/relationships/hyperlink" Target="https://app.pluralsight.com/library/courses/c-sharp-11-whats-new" TargetMode="External"/><Relationship Id="rId78" Type="http://schemas.openxmlformats.org/officeDocument/2006/relationships/hyperlink" Target="https://www.pluralsight.com/courses/jquery-fundamentals" TargetMode="External"/><Relationship Id="rId99" Type="http://schemas.openxmlformats.org/officeDocument/2006/relationships/hyperlink" Target="https://www.pluralsight.com/courses/mobile-first-responsive-web-design" TargetMode="External"/><Relationship Id="rId101" Type="http://schemas.openxmlformats.org/officeDocument/2006/relationships/hyperlink" Target="https://www.pluralsight.com/courses/developer-job-interviews" TargetMode="External"/><Relationship Id="rId122" Type="http://schemas.openxmlformats.org/officeDocument/2006/relationships/hyperlink" Target="https://www.pluralsight.com/courses/csharp-newincs5" TargetMode="External"/><Relationship Id="rId143" Type="http://schemas.openxmlformats.org/officeDocument/2006/relationships/hyperlink" Target="https://www.pluralsight.com/courses/ads2" TargetMode="External"/><Relationship Id="rId164" Type="http://schemas.openxmlformats.org/officeDocument/2006/relationships/hyperlink" Target="https://mva.microsoft.com/en-US/training-courses/mva-live-q-a-windows-azure-8234" TargetMode="External"/><Relationship Id="rId185" Type="http://schemas.openxmlformats.org/officeDocument/2006/relationships/hyperlink" Target="http://www.apress.com/us/book/9781430267911" TargetMode="External"/><Relationship Id="rId350" Type="http://schemas.openxmlformats.org/officeDocument/2006/relationships/hyperlink" Target="https://www.linkedin.com/learning/first-look-rust" TargetMode="External"/><Relationship Id="rId9" Type="http://schemas.openxmlformats.org/officeDocument/2006/relationships/hyperlink" Target="https://www.pluralsight.com/courses/angular-material-fundamentals" TargetMode="External"/><Relationship Id="rId210" Type="http://schemas.openxmlformats.org/officeDocument/2006/relationships/hyperlink" Target="https://www.pluralsight.com/courses/angular-cli" TargetMode="External"/><Relationship Id="rId26" Type="http://schemas.openxmlformats.org/officeDocument/2006/relationships/hyperlink" Target="https://www.pluralsight.com/courses/visual-studio-code" TargetMode="External"/><Relationship Id="rId231" Type="http://schemas.openxmlformats.org/officeDocument/2006/relationships/hyperlink" Target="https://app.pluralsight.com/library/courses/microservices-big-picture" TargetMode="External"/><Relationship Id="rId252" Type="http://schemas.openxmlformats.org/officeDocument/2006/relationships/hyperlink" Target="https://docs.microsoft.com/en-us/learn/paths/evolve-your-devops-practices/" TargetMode="External"/><Relationship Id="rId273" Type="http://schemas.openxmlformats.org/officeDocument/2006/relationships/hyperlink" Target="https://docs.microsoft.com/en-us/learn/certifications/exams/az-900" TargetMode="External"/><Relationship Id="rId294" Type="http://schemas.openxmlformats.org/officeDocument/2006/relationships/hyperlink" Target="https://app.datacamp.com/learn/courses/machine-learning-for-everyone" TargetMode="External"/><Relationship Id="rId308" Type="http://schemas.openxmlformats.org/officeDocument/2006/relationships/hyperlink" Target="https://app.datacamp.com/learn/courses/free-introduction-to-r" TargetMode="External"/><Relationship Id="rId329" Type="http://schemas.openxmlformats.org/officeDocument/2006/relationships/hyperlink" Target="https://www.linkedin.com/learning/artificial-intelligence-foundations-thinking-machines" TargetMode="External"/><Relationship Id="rId47" Type="http://schemas.openxmlformats.org/officeDocument/2006/relationships/hyperlink" Target="https://www.pluralsight.com/courses/win8-intro" TargetMode="External"/><Relationship Id="rId68" Type="http://schemas.openxmlformats.org/officeDocument/2006/relationships/hyperlink" Target="https://www.pluralsight.com/courses/silverlight5-new-features" TargetMode="External"/><Relationship Id="rId89" Type="http://schemas.openxmlformats.org/officeDocument/2006/relationships/hyperlink" Target="https://www.pluralsight.com/courses/java2" TargetMode="External"/><Relationship Id="rId112" Type="http://schemas.openxmlformats.org/officeDocument/2006/relationships/hyperlink" Target="https://www.pluralsight.com/courses/cppfund2" TargetMode="External"/><Relationship Id="rId133" Type="http://schemas.openxmlformats.org/officeDocument/2006/relationships/hyperlink" Target="https://www.pluralsight.com/courses/aspdotnet-mvc-testing-from-scratch" TargetMode="External"/><Relationship Id="rId154" Type="http://schemas.openxmlformats.org/officeDocument/2006/relationships/hyperlink" Target="https://mva.microsoft.com/en-US/training-courses/developing-in-html5-with-javascript-and-css3-jump-start-8223" TargetMode="External"/><Relationship Id="rId175" Type="http://schemas.openxmlformats.org/officeDocument/2006/relationships/hyperlink" Target="https://www.packtpub.com/web-development/learning-angular-2" TargetMode="External"/><Relationship Id="rId340" Type="http://schemas.openxmlformats.org/officeDocument/2006/relationships/hyperlink" Target="https://www.linkedin.com/learning/top-10-skills-for-robotics-engineers" TargetMode="External"/><Relationship Id="rId361" Type="http://schemas.openxmlformats.org/officeDocument/2006/relationships/hyperlink" Target="https://app.pluralsight.com/library/courses/understanding-machine-learning" TargetMode="External"/><Relationship Id="rId196" Type="http://schemas.openxmlformats.org/officeDocument/2006/relationships/hyperlink" Target="https://www.microsoft.com/en-us/learning/exam-70-480.aspx" TargetMode="External"/><Relationship Id="rId200" Type="http://schemas.openxmlformats.org/officeDocument/2006/relationships/hyperlink" Target="https://www.microsoft.com/en-us/learning/exam-70-357.aspx" TargetMode="External"/><Relationship Id="rId16" Type="http://schemas.openxmlformats.org/officeDocument/2006/relationships/hyperlink" Target="https://www.pluralsight.com/courses/fsintro" TargetMode="External"/><Relationship Id="rId221" Type="http://schemas.openxmlformats.org/officeDocument/2006/relationships/hyperlink" Target="https://app.pluralsight.com/library/courses/onboard-yourself-after-dream-job" TargetMode="External"/><Relationship Id="rId242" Type="http://schemas.openxmlformats.org/officeDocument/2006/relationships/hyperlink" Target="https://www.linkedin.com/learning/sql-essential-training-3" TargetMode="External"/><Relationship Id="rId263" Type="http://schemas.openxmlformats.org/officeDocument/2006/relationships/hyperlink" Target="https://app.pluralsight.com/library/courses/microsoft-azure-developer-preparing-take-az-204-exam" TargetMode="External"/><Relationship Id="rId284" Type="http://schemas.openxmlformats.org/officeDocument/2006/relationships/hyperlink" Target="https://www.linkedin.com/learning/mastering-self-leadership" TargetMode="External"/><Relationship Id="rId319" Type="http://schemas.openxmlformats.org/officeDocument/2006/relationships/hyperlink" Target="https://www.linkedin.com/learning/tech-on-the-go-from-software-developer-to-architect-17333335" TargetMode="External"/><Relationship Id="rId37" Type="http://schemas.openxmlformats.org/officeDocument/2006/relationships/hyperlink" Target="https://www.pluralsight.com/courses/five-essential-tools-building-rest-api" TargetMode="External"/><Relationship Id="rId58" Type="http://schemas.openxmlformats.org/officeDocument/2006/relationships/hyperlink" Target="https://www.pluralsight.com/courses/kanban-fundamentals" TargetMode="External"/><Relationship Id="rId79" Type="http://schemas.openxmlformats.org/officeDocument/2006/relationships/hyperlink" Target="https://www.pluralsight.com/courses/typescript" TargetMode="External"/><Relationship Id="rId102" Type="http://schemas.openxmlformats.org/officeDocument/2006/relationships/hyperlink" Target="https://www.pluralsight.com/courses/learning-technology-information-age" TargetMode="External"/><Relationship Id="rId123" Type="http://schemas.openxmlformats.org/officeDocument/2006/relationships/hyperlink" Target="https://www.pluralsight.com/courses/cs40-whats-new" TargetMode="External"/><Relationship Id="rId144" Type="http://schemas.openxmlformats.org/officeDocument/2006/relationships/hyperlink" Target="https://www.pluralsight.com/courses/web-ui-architecture" TargetMode="External"/><Relationship Id="rId330" Type="http://schemas.openxmlformats.org/officeDocument/2006/relationships/hyperlink" Target="https://www.linkedin.com/learning/c-programming-basics-flow-control-variables-and-pointers" TargetMode="External"/><Relationship Id="rId90" Type="http://schemas.openxmlformats.org/officeDocument/2006/relationships/hyperlink" Target="https://www.pluralsight.com/courses/xcode-ios-fundamentals" TargetMode="External"/><Relationship Id="rId165" Type="http://schemas.openxmlformats.org/officeDocument/2006/relationships/hyperlink" Target="https://mva.microsoft.com/en-US/training-courses/mva-live-q-a-programming-windows-with-charles-petzold-8225" TargetMode="External"/><Relationship Id="rId186" Type="http://schemas.openxmlformats.org/officeDocument/2006/relationships/hyperlink" Target="http://www.apress.com/us/book/9781484200025" TargetMode="External"/><Relationship Id="rId351" Type="http://schemas.openxmlformats.org/officeDocument/2006/relationships/hyperlink" Target="https://www.linkedin.com/learning/programming-foundations-data-structures-22859292" TargetMode="External"/><Relationship Id="rId211" Type="http://schemas.openxmlformats.org/officeDocument/2006/relationships/hyperlink" Target="https://www.apress.com/us/book/9781484237021" TargetMode="External"/><Relationship Id="rId232" Type="http://schemas.openxmlformats.org/officeDocument/2006/relationships/hyperlink" Target="https://learning.oreilly.com/videos/learning-knockout-js/9781785288296" TargetMode="External"/><Relationship Id="rId253" Type="http://schemas.openxmlformats.org/officeDocument/2006/relationships/hyperlink" Target="https://docs.microsoft.com/en-us/learn/paths/create-powerapps/" TargetMode="External"/><Relationship Id="rId274" Type="http://schemas.openxmlformats.org/officeDocument/2006/relationships/hyperlink" Target="https://challenge-labs.learnondemand.net/Course/Details/18481" TargetMode="External"/><Relationship Id="rId295" Type="http://schemas.openxmlformats.org/officeDocument/2006/relationships/hyperlink" Target="https://app.datacamp.com/learn/courses/data-analysis-in-spreadsheets" TargetMode="External"/><Relationship Id="rId309" Type="http://schemas.openxmlformats.org/officeDocument/2006/relationships/hyperlink" Target="https://app.datacamp.com/learn/courses/python-data-science-toolbox-part-1" TargetMode="External"/><Relationship Id="rId27" Type="http://schemas.openxmlformats.org/officeDocument/2006/relationships/hyperlink" Target="https://www.pluralsight.com/courses/front-end-web-development-get-started" TargetMode="External"/><Relationship Id="rId48" Type="http://schemas.openxmlformats.org/officeDocument/2006/relationships/hyperlink" Target="https://www.pluralsight.com/courses/wcf-fundamentals" TargetMode="External"/><Relationship Id="rId69" Type="http://schemas.openxmlformats.org/officeDocument/2006/relationships/hyperlink" Target="https://www.pluralsight.com/courses/silverlight-advanced-topics" TargetMode="External"/><Relationship Id="rId113" Type="http://schemas.openxmlformats.org/officeDocument/2006/relationships/hyperlink" Target="https://www.pluralsight.com/courses/c-programming-language-in-action" TargetMode="External"/><Relationship Id="rId134" Type="http://schemas.openxmlformats.org/officeDocument/2006/relationships/hyperlink" Target="https://www.pluralsight.com/courses/mvc4" TargetMode="External"/><Relationship Id="rId320" Type="http://schemas.openxmlformats.org/officeDocument/2006/relationships/hyperlink" Target="https://app.datacamp.com/learn/courses/data-manipulation-with-pandas" TargetMode="External"/><Relationship Id="rId80" Type="http://schemas.openxmlformats.org/officeDocument/2006/relationships/hyperlink" Target="https://www.pluralsight.com/courses/single-page-apps-jumpstart" TargetMode="External"/><Relationship Id="rId155" Type="http://schemas.openxmlformats.org/officeDocument/2006/relationships/hyperlink" Target="https://mva.microsoft.com/en-US/training-courses/developing-windows-store-apps-with-html5-part-2-jump-start-8344" TargetMode="External"/><Relationship Id="rId176" Type="http://schemas.openxmlformats.org/officeDocument/2006/relationships/hyperlink" Target="http://shop.oreilly.com/product/0636920040156.do" TargetMode="External"/><Relationship Id="rId197" Type="http://schemas.openxmlformats.org/officeDocument/2006/relationships/hyperlink" Target="https://www.microsoft.com/en-us/learning/exam-70-486.aspx" TargetMode="External"/><Relationship Id="rId341" Type="http://schemas.openxmlformats.org/officeDocument/2006/relationships/hyperlink" Target="https://www.linkedin.com/learning/c-essential-training" TargetMode="External"/><Relationship Id="rId362" Type="http://schemas.openxmlformats.org/officeDocument/2006/relationships/hyperlink" Target="https://app.pluralsight.com/library/courses/deep-learning-big-picture" TargetMode="External"/><Relationship Id="rId201" Type="http://schemas.openxmlformats.org/officeDocument/2006/relationships/hyperlink" Target="https://www.uxpin.com/studio/ebooks/ux-design-for-startups/" TargetMode="External"/><Relationship Id="rId222" Type="http://schemas.openxmlformats.org/officeDocument/2006/relationships/hyperlink" Target="https://app.pluralsight.com/library/courses/how-to-be-great-mentee" TargetMode="External"/><Relationship Id="rId243" Type="http://schemas.openxmlformats.org/officeDocument/2006/relationships/hyperlink" Target="https://www.linkedin.com/learning/swift-delegations-and-data-sources-2" TargetMode="External"/><Relationship Id="rId264" Type="http://schemas.openxmlformats.org/officeDocument/2006/relationships/hyperlink" Target="https://app.pluralsight.com/library/courses/devops-big-picture" TargetMode="External"/><Relationship Id="rId285" Type="http://schemas.openxmlformats.org/officeDocument/2006/relationships/hyperlink" Target="https://www.linkedin.com/learning/managing-your-career-mid-career" TargetMode="External"/><Relationship Id="rId17" Type="http://schemas.openxmlformats.org/officeDocument/2006/relationships/hyperlink" Target="https://www.pluralsight.com/courses/aspdotnet-5-ef7-bootstrap-angular-web-app" TargetMode="External"/><Relationship Id="rId38" Type="http://schemas.openxmlformats.org/officeDocument/2006/relationships/hyperlink" Target="https://www.pluralsight.com/courses/xml-processing-approaches-dotnet-applications" TargetMode="External"/><Relationship Id="rId59" Type="http://schemas.openxmlformats.org/officeDocument/2006/relationships/hyperlink" Target="https://www.pluralsight.com/courses/uml-introduction" TargetMode="External"/><Relationship Id="rId103" Type="http://schemas.openxmlformats.org/officeDocument/2006/relationships/hyperlink" Target="https://www.pluralsight.com/courses/informational-interviews" TargetMode="External"/><Relationship Id="rId124" Type="http://schemas.openxmlformats.org/officeDocument/2006/relationships/hyperlink" Target="https://www.pluralsight.com/courses/csharp-from-scratch" TargetMode="External"/><Relationship Id="rId310" Type="http://schemas.openxmlformats.org/officeDocument/2006/relationships/hyperlink" Target="https://app.datacamp.com/learn/courses/python-data-science-toolbox-part-2" TargetMode="External"/><Relationship Id="rId70" Type="http://schemas.openxmlformats.org/officeDocument/2006/relationships/hyperlink" Target="https://www.pluralsight.com/courses/silverlight-fundamentals" TargetMode="External"/><Relationship Id="rId91" Type="http://schemas.openxmlformats.org/officeDocument/2006/relationships/hyperlink" Target="https://www.pluralsight.com/courses/ios-intro" TargetMode="External"/><Relationship Id="rId145" Type="http://schemas.openxmlformats.org/officeDocument/2006/relationships/hyperlink" Target="https://www.pluralsight.com/courses/polymer-js-getting-started" TargetMode="External"/><Relationship Id="rId166" Type="http://schemas.openxmlformats.org/officeDocument/2006/relationships/hyperlink" Target="https://mva.microsoft.com/en-US/training-courses/twenty-c-questions-answered-8298" TargetMode="External"/><Relationship Id="rId187" Type="http://schemas.openxmlformats.org/officeDocument/2006/relationships/hyperlink" Target="https://www.microsoftpressstore.com/store/building-web-applications-with-svg-9780735660120" TargetMode="External"/><Relationship Id="rId331" Type="http://schemas.openxmlformats.org/officeDocument/2006/relationships/hyperlink" Target="https://app.pluralsight.com/library/courses/unity-big-picture-vr-development" TargetMode="External"/><Relationship Id="rId352" Type="http://schemas.openxmlformats.org/officeDocument/2006/relationships/hyperlink" Target="https://www.linkedin.com/learning/what-is-generative-ai" TargetMode="External"/><Relationship Id="rId1" Type="http://schemas.openxmlformats.org/officeDocument/2006/relationships/hyperlink" Target="https://www.pluralsight.com/courses/developing-office-ui-fabric" TargetMode="External"/><Relationship Id="rId212" Type="http://schemas.openxmlformats.org/officeDocument/2006/relationships/hyperlink" Target="https://app.pluralsight.com/library/courses/entity-framework-core-2-getting-started" TargetMode="External"/><Relationship Id="rId233" Type="http://schemas.openxmlformats.org/officeDocument/2006/relationships/hyperlink" Target="https://www.linkedin.com/learning/querying-microsoft-sql-server-2019" TargetMode="External"/><Relationship Id="rId254" Type="http://schemas.openxmlformats.org/officeDocument/2006/relationships/hyperlink" Target="https://docs.microsoft.com/en-us/learn/paths/bring-ai/" TargetMode="External"/><Relationship Id="rId28" Type="http://schemas.openxmlformats.org/officeDocument/2006/relationships/hyperlink" Target="https://www.pluralsight.com/courses/ux-tips-tricks-developers" TargetMode="External"/><Relationship Id="rId49" Type="http://schemas.openxmlformats.org/officeDocument/2006/relationships/hyperlink" Target="https://www.pluralsight.com/courses/vs2012-intro-part1" TargetMode="External"/><Relationship Id="rId114" Type="http://schemas.openxmlformats.org/officeDocument/2006/relationships/hyperlink" Target="https://www.pluralsight.com/courses/c-lang-fundamentals" TargetMode="External"/><Relationship Id="rId275" Type="http://schemas.openxmlformats.org/officeDocument/2006/relationships/hyperlink" Target="https://challenge-labs.learnondemand.net/Course/Details/18572" TargetMode="External"/><Relationship Id="rId296" Type="http://schemas.openxmlformats.org/officeDocument/2006/relationships/hyperlink" Target="https://www.linkedin.com/learning/azure-for-devops-designing-a-strategy" TargetMode="External"/><Relationship Id="rId300" Type="http://schemas.openxmlformats.org/officeDocument/2006/relationships/hyperlink" Target="https://www.linkedin.com/learning/azure-for-devops-dependency-management" TargetMode="External"/><Relationship Id="rId60" Type="http://schemas.openxmlformats.org/officeDocument/2006/relationships/hyperlink" Target="https://www.pluralsight.com/courses/patterns-library" TargetMode="External"/><Relationship Id="rId81" Type="http://schemas.openxmlformats.org/officeDocument/2006/relationships/hyperlink" Target="https://www.pluralsight.com/courses/react-fundamentals" TargetMode="External"/><Relationship Id="rId135" Type="http://schemas.openxmlformats.org/officeDocument/2006/relationships/hyperlink" Target="https://www.pluralsight.com/courses/n-tier-apps-part1" TargetMode="External"/><Relationship Id="rId156" Type="http://schemas.openxmlformats.org/officeDocument/2006/relationships/hyperlink" Target="https://mva.microsoft.com/en-US/training-courses/building-apps-for-windows-phone-8-jump-start-12641" TargetMode="External"/><Relationship Id="rId177" Type="http://schemas.openxmlformats.org/officeDocument/2006/relationships/hyperlink" Target="http://shop.oreilly.com/product/0636920041665.do" TargetMode="External"/><Relationship Id="rId198" Type="http://schemas.openxmlformats.org/officeDocument/2006/relationships/hyperlink" Target="https://www.microsoft.com/en-us/learning/exam-70-487.aspx" TargetMode="External"/><Relationship Id="rId321" Type="http://schemas.openxmlformats.org/officeDocument/2006/relationships/hyperlink" Target="https://app.datacamp.com/learn/courses/understanding-data-visualization" TargetMode="External"/><Relationship Id="rId342" Type="http://schemas.openxmlformats.org/officeDocument/2006/relationships/hyperlink" Target="https://app.pluralsight.com/library/courses/creating-blazor-components" TargetMode="External"/><Relationship Id="rId363" Type="http://schemas.openxmlformats.org/officeDocument/2006/relationships/hyperlink" Target="https://www.linkedin.com/learning/taking-great-photos-with-your-phone" TargetMode="External"/><Relationship Id="rId202" Type="http://schemas.openxmlformats.org/officeDocument/2006/relationships/hyperlink" Target="https://mva.microsoft.com/en-US/training-courses/introduction-to-aspnet-core-10-16841" TargetMode="External"/><Relationship Id="rId223" Type="http://schemas.openxmlformats.org/officeDocument/2006/relationships/hyperlink" Target="https://app.pluralsight.com/library/courses/csharp-tips-traps" TargetMode="External"/><Relationship Id="rId244" Type="http://schemas.openxmlformats.org/officeDocument/2006/relationships/hyperlink" Target="https://www.linkedin.com/learning/programming-foundations-beyond-the-fundamentals" TargetMode="External"/><Relationship Id="rId18" Type="http://schemas.openxmlformats.org/officeDocument/2006/relationships/hyperlink" Target="https://www.pluralsight.com/courses/human-behavior-for-technical-people" TargetMode="External"/><Relationship Id="rId39" Type="http://schemas.openxmlformats.org/officeDocument/2006/relationships/hyperlink" Target="https://www.pluralsight.com/courses/wpf-fundamentals" TargetMode="External"/><Relationship Id="rId265" Type="http://schemas.openxmlformats.org/officeDocument/2006/relationships/hyperlink" Target="https://app.pluralsight.com/library/courses/devsecops-big-picture" TargetMode="External"/><Relationship Id="rId286" Type="http://schemas.openxmlformats.org/officeDocument/2006/relationships/hyperlink" Target="https://www.linkedin.com/learning/sql-data-reporting-and-analysis-2" TargetMode="External"/><Relationship Id="rId50" Type="http://schemas.openxmlformats.org/officeDocument/2006/relationships/hyperlink" Target="https://www.pluralsight.com/courses/vs2012-intro-part2" TargetMode="External"/><Relationship Id="rId104" Type="http://schemas.openxmlformats.org/officeDocument/2006/relationships/hyperlink" Target="https://www.pluralsight.com/courses/effective-email-communication" TargetMode="External"/><Relationship Id="rId125" Type="http://schemas.openxmlformats.org/officeDocument/2006/relationships/hyperlink" Target="https://www.pluralsight.com/courses/csharp-from-scratch-part2" TargetMode="External"/><Relationship Id="rId146" Type="http://schemas.openxmlformats.org/officeDocument/2006/relationships/hyperlink" Target="https://www.pluralsight.com/courses/polymer-js-elements-working" TargetMode="External"/><Relationship Id="rId167" Type="http://schemas.openxmlformats.org/officeDocument/2006/relationships/hyperlink" Target="https://mva.microsoft.com/en-US/training-courses/start-your-own-business-11211" TargetMode="External"/><Relationship Id="rId188" Type="http://schemas.openxmlformats.org/officeDocument/2006/relationships/hyperlink" Target="http://shop.oreilly.com/product/9780596522704.do" TargetMode="External"/><Relationship Id="rId311" Type="http://schemas.openxmlformats.org/officeDocument/2006/relationships/hyperlink" Target="https://www.linkedin.com/learning/migrating-between-windows-and-mac-computers" TargetMode="External"/><Relationship Id="rId332" Type="http://schemas.openxmlformats.org/officeDocument/2006/relationships/hyperlink" Target="https://app.pluralsight.com/library/courses/azure-container-service-big-picture" TargetMode="External"/><Relationship Id="rId353" Type="http://schemas.openxmlformats.org/officeDocument/2006/relationships/hyperlink" Target="https://www.linkedin.com/learning/discovering-dot-net-8" TargetMode="External"/><Relationship Id="rId71" Type="http://schemas.openxmlformats.org/officeDocument/2006/relationships/hyperlink" Target="https://www.pluralsight.com/courses/blend4devs" TargetMode="External"/><Relationship Id="rId92" Type="http://schemas.openxmlformats.org/officeDocument/2006/relationships/hyperlink" Target="https://www.pluralsight.com/courses/ios-intro-2" TargetMode="External"/><Relationship Id="rId213" Type="http://schemas.openxmlformats.org/officeDocument/2006/relationships/hyperlink" Target="https://app.pluralsight.com/library/courses/becoming-better-listener" TargetMode="External"/><Relationship Id="rId234" Type="http://schemas.openxmlformats.org/officeDocument/2006/relationships/hyperlink" Target="https://www.linkedin.com/learning/programming-foundations-fundamentals-3" TargetMode="External"/><Relationship Id="rId2" Type="http://schemas.openxmlformats.org/officeDocument/2006/relationships/hyperlink" Target="https://www.pluralsight.com/courses/design-tech-logo-stands-out-2528" TargetMode="External"/><Relationship Id="rId29" Type="http://schemas.openxmlformats.org/officeDocument/2006/relationships/hyperlink" Target="https://www.pluralsight.com/courses/front-end-web-development-career-kickstart" TargetMode="External"/><Relationship Id="rId255" Type="http://schemas.openxmlformats.org/officeDocument/2006/relationships/hyperlink" Target="https://docs.microsoft.com/en-za/learn/paths/build-mobile-apps-with-xamarin-forms/" TargetMode="External"/><Relationship Id="rId276" Type="http://schemas.openxmlformats.org/officeDocument/2006/relationships/hyperlink" Target="https://challenge-labs.learnondemand.net/Course/Details/18886" TargetMode="External"/><Relationship Id="rId297" Type="http://schemas.openxmlformats.org/officeDocument/2006/relationships/hyperlink" Target="https://www.linkedin.com/learning/azure-for-devops-implementing-development-processes" TargetMode="External"/><Relationship Id="rId40" Type="http://schemas.openxmlformats.org/officeDocument/2006/relationships/hyperlink" Target="https://www.pluralsight.com/courses/windows-server-2012-install-config-pt2" TargetMode="External"/><Relationship Id="rId115" Type="http://schemas.openxmlformats.org/officeDocument/2006/relationships/hyperlink" Target="https://www.pluralsight.com/courses/intro-async-parallel-dotnet4" TargetMode="External"/><Relationship Id="rId136" Type="http://schemas.openxmlformats.org/officeDocument/2006/relationships/hyperlink" Target="https://www.pluralsight.com/courses/n-tier-csharp-part2" TargetMode="External"/><Relationship Id="rId157" Type="http://schemas.openxmlformats.org/officeDocument/2006/relationships/hyperlink" Target="https://mva.microsoft.com/en-US/training-courses/building-modern-web-apps-jump-start-8524" TargetMode="External"/><Relationship Id="rId178" Type="http://schemas.openxmlformats.org/officeDocument/2006/relationships/hyperlink" Target="http://www.mheducation.co.uk/9780077122799-emea-software-project-management" TargetMode="External"/><Relationship Id="rId301" Type="http://schemas.openxmlformats.org/officeDocument/2006/relationships/hyperlink" Target="https://www.linkedin.com/learning/azure-for-devops-application-infrastructure" TargetMode="External"/><Relationship Id="rId322" Type="http://schemas.openxmlformats.org/officeDocument/2006/relationships/hyperlink" Target="https://app.datacamp.com/learn/courses/introduction-to-data" TargetMode="External"/><Relationship Id="rId343" Type="http://schemas.openxmlformats.org/officeDocument/2006/relationships/hyperlink" Target="https://app.pluralsight.com/library/courses/c-language-big-picture/table-of-contents" TargetMode="External"/><Relationship Id="rId364" Type="http://schemas.openxmlformats.org/officeDocument/2006/relationships/hyperlink" Target="https://www.linkedin.com/learning/ai-show-audio-analytics-with-azure-automated-ml" TargetMode="External"/><Relationship Id="rId61" Type="http://schemas.openxmlformats.org/officeDocument/2006/relationships/hyperlink" Target="https://www.pluralsight.com/courses/code-contracts" TargetMode="External"/><Relationship Id="rId82" Type="http://schemas.openxmlformats.org/officeDocument/2006/relationships/hyperlink" Target="https://www.pluralsight.com/courses/knockout" TargetMode="External"/><Relationship Id="rId199" Type="http://schemas.openxmlformats.org/officeDocument/2006/relationships/hyperlink" Target="https://www.microsoft.com/en-us/learning/exam-70-483.aspx" TargetMode="External"/><Relationship Id="rId203" Type="http://schemas.openxmlformats.org/officeDocument/2006/relationships/hyperlink" Target="https://app.pluralsight.com/library/courses/building-web-application-polymer-material-design" TargetMode="External"/><Relationship Id="rId19" Type="http://schemas.openxmlformats.org/officeDocument/2006/relationships/hyperlink" Target="https://www.pluralsight.com/courses/responsive-browser-web-page-design-html-css-2262" TargetMode="External"/><Relationship Id="rId224" Type="http://schemas.openxmlformats.org/officeDocument/2006/relationships/hyperlink" Target="https://app.pluralsight.com/library/courses/csharp-tips-traps-part2" TargetMode="External"/><Relationship Id="rId245" Type="http://schemas.openxmlformats.org/officeDocument/2006/relationships/hyperlink" Target="https://www.linkedin.com/learning/learning-linkedin-for-students" TargetMode="External"/><Relationship Id="rId266" Type="http://schemas.openxmlformats.org/officeDocument/2006/relationships/hyperlink" Target="https://docs.microsoft.com/en-gb/learn/paths/azure-fundamentals/" TargetMode="External"/><Relationship Id="rId287" Type="http://schemas.openxmlformats.org/officeDocument/2006/relationships/hyperlink" Target="https://www.linkedin.com/learning/be-successful-your-own-way-personal-success-systems" TargetMode="External"/><Relationship Id="rId30" Type="http://schemas.openxmlformats.org/officeDocument/2006/relationships/hyperlink" Target="https://www.pluralsight.com/courses/career-reboot-for-developer-mind" TargetMode="External"/><Relationship Id="rId105" Type="http://schemas.openxmlformats.org/officeDocument/2006/relationships/hyperlink" Target="https://www.pluralsight.com/courses/developer-to-architect" TargetMode="External"/><Relationship Id="rId126" Type="http://schemas.openxmlformats.org/officeDocument/2006/relationships/hyperlink" Target="https://www.pluralsight.com/courses/csharp-fundamentals-2" TargetMode="External"/><Relationship Id="rId147" Type="http://schemas.openxmlformats.org/officeDocument/2006/relationships/hyperlink" Target="https://mva.microsoft.com/en-US/training-courses/javascript-fundamentals-for-absolute-beginners-14194" TargetMode="External"/><Relationship Id="rId168" Type="http://schemas.openxmlformats.org/officeDocument/2006/relationships/hyperlink" Target="https://mva.microsoft.com/en-US/training-courses/accelerate-your-own-business-11297" TargetMode="External"/><Relationship Id="rId312" Type="http://schemas.openxmlformats.org/officeDocument/2006/relationships/hyperlink" Target="https://www.linkedin.com/learning/kubernetes-package-management-with-helm" TargetMode="External"/><Relationship Id="rId333" Type="http://schemas.openxmlformats.org/officeDocument/2006/relationships/hyperlink" Target="https://app.pluralsight.com/library/courses/design-patterns-overview" TargetMode="External"/><Relationship Id="rId354" Type="http://schemas.openxmlformats.org/officeDocument/2006/relationships/hyperlink" Target="https://app.pluralsight.com/library/courses/introduction-leadership-management-developers" TargetMode="External"/><Relationship Id="rId51" Type="http://schemas.openxmlformats.org/officeDocument/2006/relationships/hyperlink" Target="https://www.pluralsight.com/courses/git-visual-studio-developers" TargetMode="External"/><Relationship Id="rId72" Type="http://schemas.openxmlformats.org/officeDocument/2006/relationships/hyperlink" Target="https://www.pluralsight.com/courses/silverlight-core" TargetMode="External"/><Relationship Id="rId93" Type="http://schemas.openxmlformats.org/officeDocument/2006/relationships/hyperlink" Target="https://www.pluralsight.com/courses/objective-c" TargetMode="External"/><Relationship Id="rId189" Type="http://schemas.openxmlformats.org/officeDocument/2006/relationships/hyperlink" Target="https://www.packtpub.com/web-development/restful-web-api-design-nodejs-second-edition" TargetMode="External"/><Relationship Id="rId3" Type="http://schemas.openxmlformats.org/officeDocument/2006/relationships/hyperlink" Target="https://www.pluralsight.com/courses/fb-platform" TargetMode="External"/><Relationship Id="rId214" Type="http://schemas.openxmlformats.org/officeDocument/2006/relationships/hyperlink" Target="https://www.pluralsight.com/courses/xaml-for-xamarin-forms" TargetMode="External"/><Relationship Id="rId235" Type="http://schemas.openxmlformats.org/officeDocument/2006/relationships/hyperlink" Target="https://www.linkedin.com/learning/succeeding-in-web-development-full-stack-and-front-end" TargetMode="External"/><Relationship Id="rId256" Type="http://schemas.openxmlformats.org/officeDocument/2006/relationships/hyperlink" Target="https://www.linkedin.com/learning/swift-5-protocol-oriented-programming" TargetMode="External"/><Relationship Id="rId277" Type="http://schemas.openxmlformats.org/officeDocument/2006/relationships/hyperlink" Target="https://challenge-labs.learnondemand.net/Course/Details/21567" TargetMode="External"/><Relationship Id="rId298" Type="http://schemas.openxmlformats.org/officeDocument/2006/relationships/hyperlink" Target="https://www.linkedin.com/learning/azure-for-devops-continuous-integration" TargetMode="External"/><Relationship Id="rId116" Type="http://schemas.openxmlformats.org/officeDocument/2006/relationships/hyperlink" Target="https://www.pluralsight.com/courses/skeet-async" TargetMode="External"/><Relationship Id="rId137" Type="http://schemas.openxmlformats.org/officeDocument/2006/relationships/hyperlink" Target="https://www.pluralsight.com/courses/aop" TargetMode="External"/><Relationship Id="rId158" Type="http://schemas.openxmlformats.org/officeDocument/2006/relationships/hyperlink" Target="https://mva.microsoft.com/en-US/training-courses/building-web-apps-with-asp-net-jump-start-12646" TargetMode="External"/><Relationship Id="rId302" Type="http://schemas.openxmlformats.org/officeDocument/2006/relationships/hyperlink" Target="https://www.linkedin.com/learning/azure-for-devops-continuous-feedback" TargetMode="External"/><Relationship Id="rId323" Type="http://schemas.openxmlformats.org/officeDocument/2006/relationships/hyperlink" Target="https://www.udacity.com/course/what-is-programming--ud994" TargetMode="External"/><Relationship Id="rId344" Type="http://schemas.openxmlformats.org/officeDocument/2006/relationships/hyperlink" Target="https://app.pluralsight.com/library/courses/data-science-big-picture/table-of-contents" TargetMode="External"/><Relationship Id="rId20" Type="http://schemas.openxmlformats.org/officeDocument/2006/relationships/hyperlink" Target="https://www.pluralsight.com/courses/introduction-axure-1965" TargetMode="External"/><Relationship Id="rId41" Type="http://schemas.openxmlformats.org/officeDocument/2006/relationships/hyperlink" Target="https://www.pluralsight.com/courses/wp7-databinding" TargetMode="External"/><Relationship Id="rId62" Type="http://schemas.openxmlformats.org/officeDocument/2006/relationships/hyperlink" Target="https://www.pluralsight.com/courses/automated-testing-end-to-end" TargetMode="External"/><Relationship Id="rId83" Type="http://schemas.openxmlformats.org/officeDocument/2006/relationships/hyperlink" Target="https://www.pluralsight.com/courses/jscript-fundamentals" TargetMode="External"/><Relationship Id="rId179" Type="http://schemas.openxmlformats.org/officeDocument/2006/relationships/hyperlink" Target="http://www.apress.com/us/book/9781484208960" TargetMode="External"/><Relationship Id="rId365" Type="http://schemas.openxmlformats.org/officeDocument/2006/relationships/hyperlink" Target="https://www.linkedin.com/learning/top-10-skills-for-machine-learning-professionals" TargetMode="External"/><Relationship Id="rId190" Type="http://schemas.openxmlformats.org/officeDocument/2006/relationships/hyperlink" Target="https://www.syncfusion.com/resources/techportal/details/ebooks/xamarinforms" TargetMode="External"/><Relationship Id="rId204" Type="http://schemas.openxmlformats.org/officeDocument/2006/relationships/hyperlink" Target="https://www.udacity.com/course/android-basics-user-input--ud836" TargetMode="External"/><Relationship Id="rId225" Type="http://schemas.openxmlformats.org/officeDocument/2006/relationships/hyperlink" Target="https://app.pluralsight.com/library/courses/building-first-aspdotnet-core-2-mvc-application" TargetMode="External"/><Relationship Id="rId246" Type="http://schemas.openxmlformats.org/officeDocument/2006/relationships/hyperlink" Target="https://www.linkedin.com/learning/overcoming-imposter-syndrome" TargetMode="External"/><Relationship Id="rId267" Type="http://schemas.openxmlformats.org/officeDocument/2006/relationships/hyperlink" Target="https://app.pluralsight.com/library/courses/microsoft-azure-the-big-picture/table-of-contents" TargetMode="External"/><Relationship Id="rId288" Type="http://schemas.openxmlformats.org/officeDocument/2006/relationships/hyperlink" Target="https://www.linkedin.com/learning/pitching-your-ideas-strategically" TargetMode="External"/><Relationship Id="rId106" Type="http://schemas.openxmlformats.org/officeDocument/2006/relationships/hyperlink" Target="https://www.pluralsight.com/courses/career-survival-strategies-4devs" TargetMode="External"/><Relationship Id="rId127" Type="http://schemas.openxmlformats.org/officeDocument/2006/relationships/hyperlink" Target="https://www.pluralsight.com/courses/learning-programming-javascript" TargetMode="External"/><Relationship Id="rId313" Type="http://schemas.openxmlformats.org/officeDocument/2006/relationships/hyperlink" Target="https://www.linkedin.com/learning/introduction-to-blazor" TargetMode="External"/><Relationship Id="rId10" Type="http://schemas.openxmlformats.org/officeDocument/2006/relationships/hyperlink" Target="https://www.pluralsight.com/courses/angular-2-first-look" TargetMode="External"/><Relationship Id="rId31" Type="http://schemas.openxmlformats.org/officeDocument/2006/relationships/hyperlink" Target="https://www.pluralsight.com/courses/successful-freelancing-business" TargetMode="External"/><Relationship Id="rId52" Type="http://schemas.openxmlformats.org/officeDocument/2006/relationships/hyperlink" Target="https://www.pluralsight.com/courses/design-introduction" TargetMode="External"/><Relationship Id="rId73" Type="http://schemas.openxmlformats.org/officeDocument/2006/relationships/hyperlink" Target="https://www.pluralsight.com/courses/cryptography-introduction-dotnet" TargetMode="External"/><Relationship Id="rId94" Type="http://schemas.openxmlformats.org/officeDocument/2006/relationships/hyperlink" Target="https://www.pluralsight.com/courses/google-analytics" TargetMode="External"/><Relationship Id="rId148" Type="http://schemas.openxmlformats.org/officeDocument/2006/relationships/hyperlink" Target="https://mva.microsoft.com/en-US/training-courses/programming-in-c-jump-start-14254" TargetMode="External"/><Relationship Id="rId169" Type="http://schemas.openxmlformats.org/officeDocument/2006/relationships/hyperlink" Target="https://mva.microsoft.com/en-US/training-courses/grow-your-own-business-11296" TargetMode="External"/><Relationship Id="rId334" Type="http://schemas.openxmlformats.org/officeDocument/2006/relationships/hyperlink" Target="https://www.linkedin.com/learning/introduction-to-career-skills-in-software-development" TargetMode="External"/><Relationship Id="rId355" Type="http://schemas.openxmlformats.org/officeDocument/2006/relationships/hyperlink" Target="https://app.pluralsight.com/library/courses/github-copilot-fundamentals-ai-paired-programming" TargetMode="External"/><Relationship Id="rId4" Type="http://schemas.openxmlformats.org/officeDocument/2006/relationships/hyperlink" Target="https://www.pluralsight.com/courses/continuous-integration-deployment-angularjs-nodejs" TargetMode="External"/><Relationship Id="rId180" Type="http://schemas.openxmlformats.org/officeDocument/2006/relationships/hyperlink" Target="http://juta.co.za/academic/products/practising-strategy" TargetMode="External"/><Relationship Id="rId215" Type="http://schemas.openxmlformats.org/officeDocument/2006/relationships/hyperlink" Target="https://app.pluralsight.com/library/courses/e-f-core-2-beyond-the-basics-mappings" TargetMode="External"/><Relationship Id="rId236" Type="http://schemas.openxmlformats.org/officeDocument/2006/relationships/hyperlink" Target="https://www.linkedin.com/learning/swift-5-essential-training" TargetMode="External"/><Relationship Id="rId257" Type="http://schemas.openxmlformats.org/officeDocument/2006/relationships/hyperlink" Target="https://app.pluralsight.com/library/courses/querying-data-using-tsql" TargetMode="External"/><Relationship Id="rId278" Type="http://schemas.openxmlformats.org/officeDocument/2006/relationships/hyperlink" Target="https://challenge-labs.learnondemand.net/Course/Details/20176" TargetMode="External"/><Relationship Id="rId303" Type="http://schemas.openxmlformats.org/officeDocument/2006/relationships/hyperlink" Target="https://www.linkedin.com/learning/exam-tips-az-400-designing-and-implementing-microsoft-devops-solutions" TargetMode="External"/><Relationship Id="rId42" Type="http://schemas.openxmlformats.org/officeDocument/2006/relationships/hyperlink" Target="https://www.pluralsight.com/courses/windows-phone8-introduction" TargetMode="External"/><Relationship Id="rId84" Type="http://schemas.openxmlformats.org/officeDocument/2006/relationships/hyperlink" Target="https://www.pluralsight.com/courses/javascript-from-scratch" TargetMode="External"/><Relationship Id="rId138" Type="http://schemas.openxmlformats.org/officeDocument/2006/relationships/hyperlink" Target="https://www.pluralsight.com/courses/android-intro" TargetMode="External"/><Relationship Id="rId345" Type="http://schemas.openxmlformats.org/officeDocument/2006/relationships/hyperlink" Target="https://app.pluralsight.com/library/courses/rust-big-picture/table-of-contents" TargetMode="External"/><Relationship Id="rId191" Type="http://schemas.openxmlformats.org/officeDocument/2006/relationships/hyperlink" Target="https://www.syncfusion.com/resources/techportal/details/ebooks/Reactjs_Succinctly" TargetMode="External"/><Relationship Id="rId205" Type="http://schemas.openxmlformats.org/officeDocument/2006/relationships/hyperlink" Target="https://www.udacity.com/course/writing-readmes--ud777" TargetMode="External"/><Relationship Id="rId247" Type="http://schemas.openxmlformats.org/officeDocument/2006/relationships/hyperlink" Target="https://www.linkedin.com/learning/overcoming-procrastination-2" TargetMode="External"/><Relationship Id="rId107" Type="http://schemas.openxmlformats.org/officeDocument/2006/relationships/hyperlink" Target="https://app.pluralsight.com/library/courses/changeitup" TargetMode="External"/><Relationship Id="rId289" Type="http://schemas.openxmlformats.org/officeDocument/2006/relationships/hyperlink" Target="https://www.linkedin.com/learning/being-the-best-you-self-improvement-modeling" TargetMode="External"/><Relationship Id="rId11" Type="http://schemas.openxmlformats.org/officeDocument/2006/relationships/hyperlink" Target="https://www.pluralsight.com/courses/es6-with-typescript" TargetMode="External"/><Relationship Id="rId53" Type="http://schemas.openxmlformats.org/officeDocument/2006/relationships/hyperlink" Target="https://www.pluralsight.com/courses/play-by-play-papa-bell" TargetMode="External"/><Relationship Id="rId149" Type="http://schemas.openxmlformats.org/officeDocument/2006/relationships/hyperlink" Target="https://mva.microsoft.com/en-US/training-courses/html5-css3-fundamentals-development-for-absolute-beginners-14207" TargetMode="External"/><Relationship Id="rId314" Type="http://schemas.openxmlformats.org/officeDocument/2006/relationships/hyperlink" Target="https://www.linkedin.com/learning/exam-tips-microsoft-azure-iot-developer-az-220" TargetMode="External"/><Relationship Id="rId356" Type="http://schemas.openxmlformats.org/officeDocument/2006/relationships/hyperlink" Target="https://app.pluralsight.com/library/courses/generative-ai-foundations-getting-started" TargetMode="External"/><Relationship Id="rId95" Type="http://schemas.openxmlformats.org/officeDocument/2006/relationships/hyperlink" Target="https://www.pluralsight.com/courses/dbg-chron1" TargetMode="External"/><Relationship Id="rId160" Type="http://schemas.openxmlformats.org/officeDocument/2006/relationships/hyperlink" Target="https://mva.microsoft.com/en-US/training-courses/developing-asp-net-mvc-4-web-applications-jump-start-8239" TargetMode="External"/><Relationship Id="rId216" Type="http://schemas.openxmlformats.org/officeDocument/2006/relationships/hyperlink" Target="https://app.pluralsight.com/library/courses/playbook-ef-core-2-1-whats-new" TargetMode="External"/><Relationship Id="rId258" Type="http://schemas.openxmlformats.org/officeDocument/2006/relationships/hyperlink" Target="https://www.linkedin.com/learning/developer-career-paths-and-certifications" TargetMode="External"/><Relationship Id="rId22" Type="http://schemas.openxmlformats.org/officeDocument/2006/relationships/hyperlink" Target="https://www.pluralsight.com/courses/written-proposals-fundamentals" TargetMode="External"/><Relationship Id="rId64" Type="http://schemas.openxmlformats.org/officeDocument/2006/relationships/hyperlink" Target="https://www.pluralsight.com/courses/agile-release-management" TargetMode="External"/><Relationship Id="rId118" Type="http://schemas.openxmlformats.org/officeDocument/2006/relationships/hyperlink" Target="https://www.pluralsight.com/courses/csharp-interfaces" TargetMode="External"/><Relationship Id="rId325" Type="http://schemas.openxmlformats.org/officeDocument/2006/relationships/hyperlink" Target="https://www.linkedin.com/learning/developing-your-emotional-intelligence-22196221" TargetMode="External"/><Relationship Id="rId367" Type="http://schemas.openxmlformats.org/officeDocument/2006/relationships/hyperlink" Target="https://www.linkedin.com/learning/exam-tips-microsoft-azure-ai-fundamentals-ai-900" TargetMode="External"/><Relationship Id="rId171" Type="http://schemas.openxmlformats.org/officeDocument/2006/relationships/hyperlink" Target="https://www.udacity.com/course/statistics--st095" TargetMode="External"/><Relationship Id="rId227" Type="http://schemas.openxmlformats.org/officeDocument/2006/relationships/hyperlink" Target="https://www.pluralsight.com/courses/angular-2-forms" TargetMode="External"/><Relationship Id="rId269" Type="http://schemas.openxmlformats.org/officeDocument/2006/relationships/hyperlink" Target="https://challenge-labs.learnondemand.net/Course/Details/21962" TargetMode="External"/><Relationship Id="rId33" Type="http://schemas.openxmlformats.org/officeDocument/2006/relationships/hyperlink" Target="https://www.pluralsight.com/courses/introduction-c-unity-1689" TargetMode="External"/><Relationship Id="rId129" Type="http://schemas.openxmlformats.org/officeDocument/2006/relationships/hyperlink" Target="https://www.pluralsight.com/courses/learn-programming-cplusplus" TargetMode="External"/><Relationship Id="rId280" Type="http://schemas.openxmlformats.org/officeDocument/2006/relationships/hyperlink" Target="https://challenge-labs.learnondemand.net/Course/Details/18890" TargetMode="External"/><Relationship Id="rId336" Type="http://schemas.openxmlformats.org/officeDocument/2006/relationships/hyperlink" Target="https://app.pluralsight.com/library/courses/dot-net-maui-big-picture" TargetMode="External"/><Relationship Id="rId75" Type="http://schemas.openxmlformats.org/officeDocument/2006/relationships/hyperlink" Target="https://www.pluralsight.com/courses/productivity-for-programmers" TargetMode="External"/><Relationship Id="rId140" Type="http://schemas.openxmlformats.org/officeDocument/2006/relationships/hyperlink" Target="https://www.pluralsight.com/courses/building-dotnet-console-applications-csharp" TargetMode="External"/><Relationship Id="rId182" Type="http://schemas.openxmlformats.org/officeDocument/2006/relationships/hyperlink" Target="https://www.packtpub.com/web-development/instant-axure-rp-starter" TargetMode="External"/><Relationship Id="rId6" Type="http://schemas.openxmlformats.org/officeDocument/2006/relationships/hyperlink" Target="https://www.pluralsight.com/courses/introducing-office-ui-fabric" TargetMode="External"/><Relationship Id="rId238" Type="http://schemas.openxmlformats.org/officeDocument/2006/relationships/hyperlink" Target="https://www.linkedin.com/learning/how-to-use-linkedin-learning" TargetMode="External"/><Relationship Id="rId291" Type="http://schemas.openxmlformats.org/officeDocument/2006/relationships/hyperlink" Target="https://www.linkedin.com/learning/build-a-raspberry-pi-media-server" TargetMode="External"/><Relationship Id="rId305" Type="http://schemas.openxmlformats.org/officeDocument/2006/relationships/hyperlink" Target="https://docs.microsoft.com/en-us/certifications/exams/az-104" TargetMode="External"/><Relationship Id="rId347" Type="http://schemas.openxmlformats.org/officeDocument/2006/relationships/hyperlink" Target="https://app.pluralsight.com/library/courses/machine-learning-executive-briefing" TargetMode="External"/><Relationship Id="rId44" Type="http://schemas.openxmlformats.org/officeDocument/2006/relationships/hyperlink" Target="https://www.pluralsight.com/courses/wp7-handson" TargetMode="External"/><Relationship Id="rId86" Type="http://schemas.openxmlformats.org/officeDocument/2006/relationships/hyperlink" Target="https://www.pluralsight.com/courses/backbone-fundamentals" TargetMode="External"/><Relationship Id="rId151" Type="http://schemas.openxmlformats.org/officeDocument/2006/relationships/hyperlink" Target="https://mva.microsoft.com/en-US/training-courses/database-fundamentals-8243" TargetMode="External"/><Relationship Id="rId193" Type="http://schemas.openxmlformats.org/officeDocument/2006/relationships/hyperlink" Target="https://abookapart.com/products/responsive-web-design" TargetMode="External"/><Relationship Id="rId207" Type="http://schemas.openxmlformats.org/officeDocument/2006/relationships/hyperlink" Target="https://www.pluralsight.com/courses/csharp-best-practices-collections-generics" TargetMode="External"/><Relationship Id="rId249" Type="http://schemas.openxmlformats.org/officeDocument/2006/relationships/hyperlink" Target="https://www.linkedin.com/learning/computer-and-text-neck-stretching-exercises" TargetMode="External"/><Relationship Id="rId13" Type="http://schemas.openxmlformats.org/officeDocument/2006/relationships/hyperlink" Target="https://www.pluralsight.com/courses/time-management-world-interruptions" TargetMode="External"/><Relationship Id="rId109" Type="http://schemas.openxmlformats.org/officeDocument/2006/relationships/hyperlink" Target="https://www.pluralsight.com/courses/cplusplus11-language-features" TargetMode="External"/><Relationship Id="rId260" Type="http://schemas.openxmlformats.org/officeDocument/2006/relationships/hyperlink" Target="https://www.linkedin.com/learning/learning-to-be-promotable" TargetMode="External"/><Relationship Id="rId316" Type="http://schemas.openxmlformats.org/officeDocument/2006/relationships/hyperlink" Target="https://app.datacamp.com/learn/courses/intermediate-sql" TargetMode="External"/><Relationship Id="rId55" Type="http://schemas.openxmlformats.org/officeDocument/2006/relationships/hyperlink" Target="https://www.pluralsight.com/courses/test-first-development-2" TargetMode="External"/><Relationship Id="rId97" Type="http://schemas.openxmlformats.org/officeDocument/2006/relationships/hyperlink" Target="https://www.pluralsight.com/courses/relational-database-design" TargetMode="External"/><Relationship Id="rId120" Type="http://schemas.openxmlformats.org/officeDocument/2006/relationships/hyperlink" Target="https://www.pluralsight.com/courses/csharp-fundamentals" TargetMode="External"/><Relationship Id="rId358" Type="http://schemas.openxmlformats.org/officeDocument/2006/relationships/hyperlink" Target="https://app.pluralsight.com/library/courses/tech-ethics-executive-briefing" TargetMode="External"/><Relationship Id="rId162" Type="http://schemas.openxmlformats.org/officeDocument/2006/relationships/hyperlink" Target="https://mva.microsoft.com/en-US/training-courses/developing-windows-azure-and-web-services-jump-start-8258" TargetMode="External"/><Relationship Id="rId218" Type="http://schemas.openxmlformats.org/officeDocument/2006/relationships/hyperlink" Target="https://www.pluralsight.com/courses/asynchronous-programming-dotnet-getting-started" TargetMode="External"/><Relationship Id="rId271" Type="http://schemas.openxmlformats.org/officeDocument/2006/relationships/hyperlink" Target="https://app.pluralsight.com/library/courses/microsoft-azure-services-concepts" TargetMode="External"/><Relationship Id="rId24" Type="http://schemas.openxmlformats.org/officeDocument/2006/relationships/hyperlink" Target="https://www.pluralsight.com/courses/fsharp-jumpstart" TargetMode="External"/><Relationship Id="rId66" Type="http://schemas.openxmlformats.org/officeDocument/2006/relationships/hyperlink" Target="https://www.pluralsight.com/courses/mobile-app-big-pic" TargetMode="External"/><Relationship Id="rId131" Type="http://schemas.openxmlformats.org/officeDocument/2006/relationships/hyperlink" Target="https://www.pluralsight.com/courses/webmatrix-introduction" TargetMode="External"/><Relationship Id="rId327" Type="http://schemas.openxmlformats.org/officeDocument/2006/relationships/hyperlink" Target="https://www.linkedin.com/learning/cultivating-a-growth-mindset" TargetMode="External"/><Relationship Id="rId369" Type="http://schemas.openxmlformats.org/officeDocument/2006/relationships/table" Target="../tables/table3.xml"/><Relationship Id="rId173" Type="http://schemas.openxmlformats.org/officeDocument/2006/relationships/hyperlink" Target="https://www.udacity.com/course/web-development--cs253" TargetMode="External"/><Relationship Id="rId229" Type="http://schemas.openxmlformats.org/officeDocument/2006/relationships/hyperlink" Target="https://app.pluralsight.com/library/courses/mac-osx-support-installation-configuration" TargetMode="External"/><Relationship Id="rId240" Type="http://schemas.openxmlformats.org/officeDocument/2006/relationships/hyperlink" Target="https://www.linkedin.com/learning/ios-13-development-essential-training-2-web-content-views-and-distribution" TargetMode="External"/><Relationship Id="rId35" Type="http://schemas.openxmlformats.org/officeDocument/2006/relationships/hyperlink" Target="https://www.pluralsight.com/courses/typography-priorities-pitfalls-motion-graphics-1776" TargetMode="External"/><Relationship Id="rId77" Type="http://schemas.openxmlformats.org/officeDocument/2006/relationships/hyperlink" Target="https://www.pluralsight.com/courses/linq-fundamentals" TargetMode="External"/><Relationship Id="rId100" Type="http://schemas.openxmlformats.org/officeDocument/2006/relationships/hyperlink" Target="https://www.pluralsight.com/courses/css3-from-scratch" TargetMode="External"/><Relationship Id="rId282" Type="http://schemas.openxmlformats.org/officeDocument/2006/relationships/hyperlink" Target="https://docs.microsoft.com/en-us/learn/certifications/exams/az-303" TargetMode="External"/><Relationship Id="rId338" Type="http://schemas.openxmlformats.org/officeDocument/2006/relationships/hyperlink" Target="https://app.pluralsight.com/library/courses/c-sharp-10-big-picture" TargetMode="External"/><Relationship Id="rId8" Type="http://schemas.openxmlformats.org/officeDocument/2006/relationships/hyperlink" Target="https://www.pluralsight.com/courses/aspdotnet-core-1-0-fundamentals" TargetMode="External"/><Relationship Id="rId142" Type="http://schemas.openxmlformats.org/officeDocument/2006/relationships/hyperlink" Target="https://www.pluralsight.com/courses/ads-part1" TargetMode="External"/><Relationship Id="rId184" Type="http://schemas.openxmlformats.org/officeDocument/2006/relationships/hyperlink" Target="http://shop.oreilly.com/product/0636920025948.do" TargetMode="External"/><Relationship Id="rId251" Type="http://schemas.openxmlformats.org/officeDocument/2006/relationships/hyperlink" Target="https://www.linkedin.com/learning/using-your-mind-to-change-your-brain" TargetMode="External"/><Relationship Id="rId46" Type="http://schemas.openxmlformats.org/officeDocument/2006/relationships/hyperlink" Target="https://www.pluralsight.com/courses/microsoft-design-principles" TargetMode="External"/><Relationship Id="rId293" Type="http://schemas.openxmlformats.org/officeDocument/2006/relationships/hyperlink" Target="https://app.datacamp.com/learn/courses/introduction-to-power-bi" TargetMode="External"/><Relationship Id="rId307" Type="http://schemas.openxmlformats.org/officeDocument/2006/relationships/hyperlink" Target="https://app.datacamp.com/learn/courses/intermediate-python" TargetMode="External"/><Relationship Id="rId349" Type="http://schemas.openxmlformats.org/officeDocument/2006/relationships/hyperlink" Target="https://www.linkedin.com/learning/artificial-intelligence-for-students" TargetMode="External"/><Relationship Id="rId88" Type="http://schemas.openxmlformats.org/officeDocument/2006/relationships/hyperlink" Target="https://www.pluralsight.com/courses/java1" TargetMode="External"/><Relationship Id="rId111" Type="http://schemas.openxmlformats.org/officeDocument/2006/relationships/hyperlink" Target="https://www.pluralsight.com/courses/cpp-fundamentals" TargetMode="External"/><Relationship Id="rId153" Type="http://schemas.openxmlformats.org/officeDocument/2006/relationships/hyperlink" Target="https://mva.microsoft.com/en-US/training-courses/software-testing-fundamentals-8305" TargetMode="External"/><Relationship Id="rId195" Type="http://schemas.openxmlformats.org/officeDocument/2006/relationships/hyperlink" Target="http://edu.cengage.co.uk/catalogue/product.aspx?isbn=140806636X" TargetMode="External"/><Relationship Id="rId209" Type="http://schemas.openxmlformats.org/officeDocument/2006/relationships/hyperlink" Target="https://www.pluralsight.com/courses/angular-2-getting-started-update" TargetMode="External"/><Relationship Id="rId360" Type="http://schemas.openxmlformats.org/officeDocument/2006/relationships/hyperlink" Target="https://www.linkedin.com/learning/azure-ai-engineer-associate-ai-102-cert-prep-plan-and-manage-an-azure-ai-solution" TargetMode="External"/><Relationship Id="rId220" Type="http://schemas.openxmlformats.org/officeDocument/2006/relationships/hyperlink" Target="https://app.pluralsight.com/library/courses/react-big-picture" TargetMode="External"/></Relationships>
</file>

<file path=xl/worksheets/_rels/sheet6.xml.rels><?xml version="1.0" encoding="UTF-8" standalone="yes"?>
<Relationships xmlns="http://schemas.openxmlformats.org/package/2006/relationships"><Relationship Id="rId1" Type="http://schemas.openxmlformats.org/officeDocument/2006/relationships/table" Target="../tables/table4.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pivotTable" Target="../pivotTables/pivotTable5.xml"/><Relationship Id="rId4"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C2"/>
  <sheetViews>
    <sheetView workbookViewId="0">
      <selection activeCell="C2" sqref="C2"/>
    </sheetView>
  </sheetViews>
  <sheetFormatPr defaultColWidth="8.85546875" defaultRowHeight="15"/>
  <cols>
    <col min="1" max="1" width="3.42578125" customWidth="1"/>
    <col min="2" max="2" width="17.42578125" bestFit="1" customWidth="1"/>
    <col min="3" max="3" width="4" bestFit="1" customWidth="1"/>
  </cols>
  <sheetData>
    <row r="2" spans="2:3">
      <c r="B2" t="s">
        <v>0</v>
      </c>
      <c r="C2">
        <f>40/ TIME(1,0,0)</f>
        <v>960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FD445"/>
  <sheetViews>
    <sheetView showGridLines="0" tabSelected="1" topLeftCell="H29" zoomScaleNormal="100" workbookViewId="0">
      <selection activeCell="M1" sqref="M1:M1048576"/>
    </sheetView>
  </sheetViews>
  <sheetFormatPr defaultColWidth="8.85546875" defaultRowHeight="15"/>
  <cols>
    <col min="1" max="1" width="3.140625" style="9" customWidth="1"/>
    <col min="2" max="2" width="27.28515625" style="9" bestFit="1" customWidth="1"/>
    <col min="3" max="3" width="8.5703125" style="9" bestFit="1" customWidth="1"/>
    <col min="4" max="4" width="8.7109375" style="9" bestFit="1" customWidth="1"/>
    <col min="5" max="5" width="11" style="9" bestFit="1" customWidth="1"/>
    <col min="6" max="6" width="9.28515625" style="9" bestFit="1" customWidth="1"/>
    <col min="7" max="7" width="8.140625" style="9" bestFit="1" customWidth="1"/>
    <col min="8" max="9" width="11.28515625" style="9" bestFit="1" customWidth="1"/>
    <col min="10" max="10" width="27.28515625" style="9" bestFit="1" customWidth="1"/>
    <col min="11" max="11" width="8.7109375" style="9" bestFit="1" customWidth="1"/>
    <col min="12" max="12" width="7.140625" style="9" bestFit="1" customWidth="1"/>
    <col min="13" max="13" width="8.140625" style="9" bestFit="1" customWidth="1"/>
    <col min="14" max="16" width="11.28515625" style="9" bestFit="1" customWidth="1"/>
    <col min="17" max="17" width="6.7109375" style="9" bestFit="1" customWidth="1"/>
    <col min="18" max="19" width="4" style="9" bestFit="1" customWidth="1"/>
    <col min="20" max="20" width="11.28515625" style="9" bestFit="1" customWidth="1"/>
    <col min="21" max="21" width="6.85546875" style="9" bestFit="1" customWidth="1"/>
    <col min="22" max="22" width="7" style="9" bestFit="1" customWidth="1"/>
    <col min="23" max="23" width="9.28515625" style="9" bestFit="1" customWidth="1"/>
    <col min="24" max="24" width="5.28515625" style="9" bestFit="1" customWidth="1"/>
    <col min="25" max="25" width="11.28515625" style="9" bestFit="1" customWidth="1"/>
    <col min="26" max="26" width="6.28515625" style="9" bestFit="1" customWidth="1"/>
    <col min="27" max="27" width="14.7109375" style="9" bestFit="1" customWidth="1"/>
    <col min="28" max="28" width="10.28515625" style="9" bestFit="1" customWidth="1"/>
    <col min="29" max="29" width="9.85546875" style="9" bestFit="1" customWidth="1"/>
    <col min="30" max="30" width="4" style="9" bestFit="1" customWidth="1"/>
    <col min="31" max="31" width="7.85546875" style="9" bestFit="1" customWidth="1"/>
    <col min="32" max="32" width="9.140625" style="9" bestFit="1" customWidth="1"/>
    <col min="33" max="33" width="35.28515625" style="9" bestFit="1" customWidth="1"/>
    <col min="34" max="34" width="29.85546875" style="9" bestFit="1" customWidth="1"/>
    <col min="35" max="35" width="8.28515625" style="9" bestFit="1" customWidth="1"/>
    <col min="36" max="36" width="16.140625" style="9" bestFit="1" customWidth="1"/>
    <col min="37" max="37" width="14.42578125" style="9" bestFit="1" customWidth="1"/>
    <col min="38" max="38" width="11.140625" style="9" bestFit="1" customWidth="1"/>
    <col min="39" max="39" width="4" style="9" bestFit="1" customWidth="1"/>
    <col min="40" max="40" width="5" style="9" bestFit="1" customWidth="1"/>
    <col min="41" max="41" width="4.140625" style="9" bestFit="1" customWidth="1"/>
    <col min="42" max="42" width="3" style="9" bestFit="1" customWidth="1"/>
    <col min="43" max="43" width="6" style="9" bestFit="1" customWidth="1"/>
    <col min="44" max="44" width="4.7109375" style="9" bestFit="1" customWidth="1"/>
    <col min="45" max="45" width="9.7109375" style="9" bestFit="1" customWidth="1"/>
    <col min="46" max="46" width="11.42578125" style="9" bestFit="1" customWidth="1"/>
    <col min="47" max="47" width="6.42578125" style="9" bestFit="1" customWidth="1"/>
    <col min="48" max="48" width="7.28515625" style="9" bestFit="1" customWidth="1"/>
    <col min="49" max="49" width="5.42578125" style="9" bestFit="1" customWidth="1"/>
    <col min="50" max="50" width="4.28515625" style="9" bestFit="1" customWidth="1"/>
    <col min="51" max="51" width="4.7109375" style="9" bestFit="1" customWidth="1"/>
    <col min="52" max="52" width="5.42578125" style="9" bestFit="1" customWidth="1"/>
    <col min="53" max="53" width="10.28515625" style="9" bestFit="1" customWidth="1"/>
    <col min="54" max="54" width="5.140625" style="9" bestFit="1" customWidth="1"/>
    <col min="55" max="55" width="11.28515625" style="9" bestFit="1" customWidth="1"/>
    <col min="56" max="56" width="6.140625" style="9" bestFit="1" customWidth="1"/>
    <col min="57" max="57" width="4.85546875" style="9" bestFit="1" customWidth="1"/>
    <col min="58" max="58" width="10.42578125" style="9" bestFit="1" customWidth="1"/>
    <col min="59" max="59" width="8.140625" style="9" bestFit="1" customWidth="1"/>
    <col min="60" max="60" width="8.42578125" style="9" bestFit="1" customWidth="1"/>
    <col min="61" max="61" width="13.140625" style="9" bestFit="1" customWidth="1"/>
    <col min="62" max="62" width="6.140625" style="9" bestFit="1" customWidth="1"/>
    <col min="63" max="63" width="13.7109375" style="9" bestFit="1" customWidth="1"/>
    <col min="64" max="64" width="21.140625" style="9" bestFit="1" customWidth="1"/>
    <col min="65" max="65" width="23.85546875" style="9" bestFit="1" customWidth="1"/>
    <col min="66" max="66" width="4" style="9" bestFit="1" customWidth="1"/>
    <col min="67" max="67" width="7.85546875" style="9" bestFit="1" customWidth="1"/>
    <col min="68" max="68" width="10" style="9" bestFit="1" customWidth="1"/>
    <col min="69" max="69" width="5.85546875" style="9" bestFit="1" customWidth="1"/>
    <col min="70" max="70" width="27" style="9" bestFit="1" customWidth="1"/>
    <col min="71" max="72" width="15.7109375" style="9" bestFit="1" customWidth="1"/>
    <col min="73" max="73" width="19.7109375" style="9" bestFit="1" customWidth="1"/>
    <col min="74" max="74" width="5.140625" style="9" bestFit="1" customWidth="1"/>
    <col min="75" max="75" width="18.28515625" style="9" bestFit="1" customWidth="1"/>
    <col min="76" max="76" width="7.85546875" style="9" bestFit="1" customWidth="1"/>
    <col min="77" max="77" width="10.7109375" style="9" bestFit="1" customWidth="1"/>
    <col min="78" max="78" width="32.28515625" style="9" bestFit="1" customWidth="1"/>
    <col min="79" max="79" width="10.28515625" style="9" bestFit="1" customWidth="1"/>
    <col min="80" max="80" width="28.42578125" style="9" bestFit="1" customWidth="1"/>
    <col min="81" max="81" width="26.28515625" style="9" bestFit="1" customWidth="1"/>
    <col min="82" max="82" width="14.42578125" style="9" bestFit="1" customWidth="1"/>
    <col min="83" max="83" width="18.140625" style="9" bestFit="1" customWidth="1"/>
    <col min="84" max="84" width="16.7109375" style="9" bestFit="1" customWidth="1"/>
    <col min="85" max="85" width="28.42578125" style="9" bestFit="1" customWidth="1"/>
    <col min="86" max="86" width="21.42578125" style="9" bestFit="1" customWidth="1"/>
    <col min="87" max="87" width="16" style="9" bestFit="1" customWidth="1"/>
    <col min="88" max="88" width="19.7109375" style="9" bestFit="1" customWidth="1"/>
    <col min="89" max="89" width="15.140625" style="9" bestFit="1" customWidth="1"/>
    <col min="90" max="90" width="19.140625" style="9" bestFit="1" customWidth="1"/>
    <col min="91" max="91" width="21" style="9" bestFit="1" customWidth="1"/>
    <col min="92" max="92" width="23" style="9" bestFit="1" customWidth="1"/>
    <col min="93" max="93" width="21.85546875" style="9" bestFit="1" customWidth="1"/>
    <col min="94" max="94" width="12.85546875" style="9" bestFit="1" customWidth="1"/>
    <col min="95" max="95" width="14.42578125" style="9" bestFit="1" customWidth="1"/>
    <col min="96" max="96" width="23.28515625" style="9" bestFit="1" customWidth="1"/>
    <col min="97" max="97" width="10.28515625" style="9" bestFit="1" customWidth="1"/>
    <col min="98" max="98" width="7" style="9" bestFit="1" customWidth="1"/>
    <col min="99" max="99" width="12.42578125" style="9" bestFit="1" customWidth="1"/>
    <col min="100" max="100" width="16.7109375" style="9" bestFit="1" customWidth="1"/>
    <col min="101" max="101" width="19.42578125" style="9" bestFit="1" customWidth="1"/>
    <col min="102" max="102" width="11.28515625" style="9" bestFit="1" customWidth="1"/>
    <col min="103" max="103" width="23" style="9" bestFit="1" customWidth="1"/>
    <col min="104" max="104" width="19.140625" style="9" bestFit="1" customWidth="1"/>
    <col min="105" max="105" width="27.42578125" style="9" bestFit="1" customWidth="1"/>
    <col min="106" max="106" width="18" style="9" bestFit="1" customWidth="1"/>
    <col min="107" max="107" width="7.42578125" style="9" bestFit="1" customWidth="1"/>
    <col min="108" max="108" width="14.42578125" style="9" bestFit="1" customWidth="1"/>
    <col min="109" max="109" width="11.42578125" style="9" bestFit="1" customWidth="1"/>
    <col min="110" max="110" width="32.28515625" style="9" bestFit="1" customWidth="1"/>
    <col min="111" max="111" width="13.42578125" style="9" bestFit="1" customWidth="1"/>
    <col min="112" max="112" width="25.140625" style="9" bestFit="1" customWidth="1"/>
    <col min="113" max="113" width="20.28515625" style="9" bestFit="1" customWidth="1"/>
    <col min="114" max="114" width="15.85546875" style="9" bestFit="1" customWidth="1"/>
    <col min="115" max="115" width="18.28515625" style="9" bestFit="1" customWidth="1"/>
    <col min="116" max="116" width="23.7109375" style="9" bestFit="1" customWidth="1"/>
    <col min="117" max="117" width="22.42578125" style="9" bestFit="1" customWidth="1"/>
    <col min="118" max="118" width="28.42578125" style="9" bestFit="1" customWidth="1"/>
    <col min="119" max="119" width="20.28515625" style="9" bestFit="1" customWidth="1"/>
    <col min="120" max="120" width="15.28515625" style="9" bestFit="1" customWidth="1"/>
    <col min="121" max="121" width="19.85546875" style="9" bestFit="1" customWidth="1"/>
    <col min="122" max="122" width="25.42578125" style="9" bestFit="1" customWidth="1"/>
    <col min="123" max="123" width="20.42578125" style="9" bestFit="1" customWidth="1"/>
    <col min="124" max="124" width="22.7109375" style="9" bestFit="1" customWidth="1"/>
    <col min="125" max="125" width="11.85546875" style="9" bestFit="1" customWidth="1"/>
    <col min="126" max="126" width="6.42578125" style="9" bestFit="1" customWidth="1"/>
    <col min="127" max="127" width="12.28515625" style="9" bestFit="1" customWidth="1"/>
    <col min="128" max="128" width="20.7109375" style="9" bestFit="1" customWidth="1"/>
    <col min="129" max="129" width="23.7109375" style="9" bestFit="1" customWidth="1"/>
    <col min="130" max="130" width="23.42578125" style="9" bestFit="1" customWidth="1"/>
    <col min="131" max="131" width="15.42578125" style="9" bestFit="1" customWidth="1"/>
    <col min="132" max="132" width="8.85546875" style="9" bestFit="1" customWidth="1"/>
    <col min="133" max="133" width="21.42578125" style="9" bestFit="1" customWidth="1"/>
    <col min="134" max="134" width="16.140625" style="9" bestFit="1" customWidth="1"/>
    <col min="135" max="135" width="24.28515625" style="9" bestFit="1" customWidth="1"/>
    <col min="136" max="136" width="18" style="9" bestFit="1" customWidth="1"/>
    <col min="137" max="137" width="11.28515625" style="9" bestFit="1" customWidth="1"/>
    <col min="138" max="138" width="14.42578125" style="9" bestFit="1" customWidth="1"/>
    <col min="139" max="139" width="9.42578125" style="9" bestFit="1" customWidth="1"/>
    <col min="140" max="140" width="9.85546875" style="9" bestFit="1" customWidth="1"/>
    <col min="141" max="141" width="11.7109375" style="9" bestFit="1" customWidth="1"/>
    <col min="142" max="142" width="10" style="9" bestFit="1" customWidth="1"/>
    <col min="143" max="143" width="18.140625" style="9" bestFit="1" customWidth="1"/>
    <col min="144" max="144" width="9" style="9" bestFit="1" customWidth="1"/>
    <col min="145" max="145" width="16.28515625" style="9" bestFit="1" customWidth="1"/>
    <col min="146" max="146" width="3.7109375" style="9" bestFit="1" customWidth="1"/>
    <col min="147" max="147" width="5.28515625" style="9" bestFit="1" customWidth="1"/>
    <col min="148" max="148" width="7" style="9" bestFit="1" customWidth="1"/>
    <col min="149" max="149" width="14.7109375" style="9" bestFit="1" customWidth="1"/>
    <col min="150" max="150" width="17.42578125" style="9" bestFit="1" customWidth="1"/>
    <col min="151" max="151" width="19.7109375" style="9" bestFit="1" customWidth="1"/>
    <col min="152" max="152" width="15.85546875" style="9" bestFit="1" customWidth="1"/>
    <col min="153" max="153" width="15.140625" style="9" bestFit="1" customWidth="1"/>
    <col min="154" max="154" width="9.7109375" style="9" bestFit="1" customWidth="1"/>
    <col min="155" max="155" width="6.7109375" style="9" bestFit="1" customWidth="1"/>
    <col min="156" max="156" width="12.42578125" style="9" bestFit="1" customWidth="1"/>
    <col min="157" max="157" width="17.85546875" style="9" bestFit="1" customWidth="1"/>
    <col min="158" max="158" width="11.140625" style="9" bestFit="1" customWidth="1"/>
    <col min="159" max="159" width="6.42578125" style="9" bestFit="1" customWidth="1"/>
    <col min="160" max="160" width="11.28515625" style="9" bestFit="1" customWidth="1"/>
    <col min="161" max="165" width="12" style="9" customWidth="1"/>
    <col min="166" max="166" width="5.42578125" style="9" customWidth="1"/>
    <col min="167" max="174" width="12" style="9" customWidth="1"/>
    <col min="175" max="175" width="8" style="9" customWidth="1"/>
    <col min="176" max="180" width="12" style="9" customWidth="1"/>
    <col min="181" max="181" width="7" style="9" customWidth="1"/>
    <col min="182" max="182" width="12" style="9" customWidth="1"/>
    <col min="183" max="183" width="6" style="9" customWidth="1"/>
    <col min="184" max="187" width="12" style="9" customWidth="1"/>
    <col min="188" max="188" width="6" style="9" customWidth="1"/>
    <col min="189" max="192" width="12" style="9" customWidth="1"/>
    <col min="193" max="193" width="5.42578125" style="9" customWidth="1"/>
    <col min="194" max="194" width="12" style="9" customWidth="1"/>
    <col min="195" max="195" width="6" style="9" customWidth="1"/>
    <col min="196" max="196" width="5.42578125" style="9" customWidth="1"/>
    <col min="197" max="197" width="7" style="9" customWidth="1"/>
    <col min="198" max="198" width="12" style="9" customWidth="1"/>
    <col min="199" max="199" width="8" style="9" customWidth="1"/>
    <col min="200" max="200" width="5.42578125" style="9" customWidth="1"/>
    <col min="201" max="203" width="12" style="9" customWidth="1"/>
    <col min="204" max="204" width="6" style="9" customWidth="1"/>
    <col min="205" max="206" width="12" style="9" customWidth="1"/>
    <col min="207" max="211" width="6.42578125" style="9" customWidth="1"/>
    <col min="212" max="212" width="7.42578125" style="9" customWidth="1"/>
    <col min="213" max="213" width="9.42578125" style="9" customWidth="1"/>
    <col min="214" max="215" width="12" style="9" customWidth="1"/>
    <col min="216" max="216" width="4.42578125" style="9" customWidth="1"/>
    <col min="217" max="220" width="12" style="9" customWidth="1"/>
    <col min="221" max="221" width="7" style="9" customWidth="1"/>
    <col min="222" max="227" width="12" style="9" customWidth="1"/>
    <col min="228" max="228" width="9.7109375" style="9" customWidth="1"/>
    <col min="229" max="229" width="9.140625" style="9" customWidth="1"/>
    <col min="230" max="230" width="12.140625" style="9" customWidth="1"/>
    <col min="231" max="231" width="11.28515625" style="9" customWidth="1"/>
    <col min="232" max="232" width="9.42578125" style="9" customWidth="1"/>
    <col min="233" max="233" width="27.42578125" style="9" bestFit="1" customWidth="1"/>
    <col min="234" max="234" width="21.85546875" style="9" bestFit="1" customWidth="1"/>
    <col min="235" max="235" width="27.42578125" style="9" bestFit="1" customWidth="1"/>
    <col min="236" max="236" width="21.85546875" style="9" bestFit="1" customWidth="1"/>
    <col min="237" max="237" width="27.42578125" style="9" bestFit="1" customWidth="1"/>
    <col min="238" max="238" width="10.28515625" style="9" bestFit="1" customWidth="1"/>
    <col min="239" max="239" width="26.85546875" style="9" bestFit="1" customWidth="1"/>
    <col min="240" max="240" width="27.42578125" style="9" bestFit="1" customWidth="1"/>
    <col min="241" max="241" width="20.28515625" style="9" bestFit="1" customWidth="1"/>
    <col min="242" max="242" width="21.85546875" style="9" bestFit="1" customWidth="1"/>
    <col min="243" max="243" width="27.42578125" style="9" bestFit="1" customWidth="1"/>
    <col min="244" max="244" width="21.85546875" style="9" bestFit="1" customWidth="1"/>
    <col min="245" max="245" width="20.28515625" style="9" bestFit="1" customWidth="1"/>
    <col min="246" max="246" width="21.85546875" style="9" bestFit="1" customWidth="1"/>
    <col min="247" max="247" width="27.42578125" style="9" bestFit="1" customWidth="1"/>
    <col min="248" max="248" width="21.85546875" style="9" bestFit="1" customWidth="1"/>
    <col min="249" max="249" width="27.42578125" style="9" bestFit="1" customWidth="1"/>
    <col min="250" max="250" width="21.85546875" style="9" bestFit="1" customWidth="1"/>
    <col min="251" max="251" width="20.28515625" style="9" bestFit="1" customWidth="1"/>
    <col min="252" max="252" width="21.85546875" style="9" bestFit="1" customWidth="1"/>
    <col min="253" max="253" width="26.85546875" style="9" bestFit="1" customWidth="1"/>
    <col min="254" max="254" width="20.28515625" style="9" bestFit="1" customWidth="1"/>
    <col min="255" max="255" width="16.7109375" style="9" bestFit="1" customWidth="1"/>
    <col min="256" max="256" width="7.85546875" style="9" customWidth="1"/>
    <col min="257" max="257" width="27.42578125" style="9" bestFit="1" customWidth="1"/>
    <col min="258" max="258" width="21.85546875" style="9" bestFit="1" customWidth="1"/>
    <col min="259" max="259" width="20.28515625" style="9" bestFit="1" customWidth="1"/>
    <col min="260" max="260" width="21.85546875" style="9" bestFit="1" customWidth="1"/>
    <col min="261" max="261" width="26.85546875" style="9" bestFit="1" customWidth="1"/>
    <col min="262" max="262" width="27.42578125" style="9" bestFit="1" customWidth="1"/>
    <col min="263" max="263" width="21.85546875" style="9" bestFit="1" customWidth="1"/>
    <col min="264" max="264" width="27.42578125" style="9" bestFit="1" customWidth="1"/>
    <col min="265" max="265" width="9.42578125" style="9" bestFit="1" customWidth="1"/>
    <col min="266" max="266" width="20.28515625" style="9" bestFit="1" customWidth="1"/>
    <col min="267" max="267" width="11.42578125" style="9" bestFit="1" customWidth="1"/>
    <col min="268" max="268" width="27.42578125" style="9" bestFit="1" customWidth="1"/>
    <col min="269" max="269" width="7.85546875" style="9" customWidth="1"/>
    <col min="270" max="270" width="20.7109375" style="9" bestFit="1" customWidth="1"/>
    <col min="271" max="271" width="21.85546875" style="9" bestFit="1" customWidth="1"/>
    <col min="272" max="272" width="20.7109375" style="9" bestFit="1" customWidth="1"/>
    <col min="273" max="273" width="20.28515625" style="9" bestFit="1" customWidth="1"/>
    <col min="274" max="274" width="8.85546875" style="9" customWidth="1"/>
    <col min="275" max="275" width="27.42578125" style="9" bestFit="1" customWidth="1"/>
    <col min="276" max="276" width="8.85546875" style="9" customWidth="1"/>
    <col min="277" max="277" width="20.28515625" style="9" bestFit="1" customWidth="1"/>
    <col min="278" max="278" width="8.85546875" style="9" customWidth="1"/>
    <col min="279" max="279" width="27.42578125" style="9" bestFit="1" customWidth="1"/>
    <col min="280" max="280" width="20.28515625" style="9" bestFit="1" customWidth="1"/>
    <col min="281" max="281" width="8.85546875" style="9" customWidth="1"/>
    <col min="282" max="282" width="20.7109375" style="9" bestFit="1" customWidth="1"/>
    <col min="283" max="283" width="20.28515625" style="9" bestFit="1" customWidth="1"/>
    <col min="284" max="284" width="9.85546875" style="9" bestFit="1" customWidth="1"/>
    <col min="285" max="285" width="11.28515625" style="9" bestFit="1" customWidth="1"/>
    <col min="286" max="16384" width="8.85546875" style="9"/>
  </cols>
  <sheetData>
    <row r="2" spans="20:20">
      <c r="T2" s="15"/>
    </row>
    <row r="3" spans="20:20">
      <c r="T3"/>
    </row>
    <row r="35" spans="2:160">
      <c r="B35" s="1" t="s">
        <v>1</v>
      </c>
      <c r="C35" s="1" t="s">
        <v>2</v>
      </c>
      <c r="D35"/>
      <c r="E35"/>
      <c r="F35"/>
      <c r="G35"/>
      <c r="H35"/>
      <c r="I35"/>
      <c r="J35" s="1" t="s">
        <v>1</v>
      </c>
      <c r="K35" s="1" t="s">
        <v>2</v>
      </c>
      <c r="L35"/>
      <c r="M35"/>
      <c r="N35"/>
      <c r="O35"/>
      <c r="P35"/>
    </row>
    <row r="36" spans="2:160">
      <c r="B36" s="1" t="s">
        <v>3</v>
      </c>
      <c r="C36" t="s">
        <v>4</v>
      </c>
      <c r="D36" t="s">
        <v>5</v>
      </c>
      <c r="E36" t="s">
        <v>6</v>
      </c>
      <c r="F36" t="s">
        <v>7</v>
      </c>
      <c r="G36" t="s">
        <v>8</v>
      </c>
      <c r="H36" t="s">
        <v>9</v>
      </c>
      <c r="I36"/>
      <c r="J36" s="1" t="s">
        <v>3</v>
      </c>
      <c r="K36" t="s">
        <v>5</v>
      </c>
      <c r="L36" t="s">
        <v>4</v>
      </c>
      <c r="M36" t="s">
        <v>8</v>
      </c>
      <c r="N36" t="s">
        <v>9</v>
      </c>
      <c r="O36"/>
      <c r="P36"/>
    </row>
    <row r="37" spans="2:160">
      <c r="B37" s="2" t="s">
        <v>10</v>
      </c>
      <c r="C37" s="10">
        <v>200.55555555555557</v>
      </c>
      <c r="D37" s="10">
        <v>29.166666666666668</v>
      </c>
      <c r="E37" s="10">
        <v>4182.5</v>
      </c>
      <c r="F37" s="10">
        <v>7560.6944444444453</v>
      </c>
      <c r="G37" s="10">
        <v>1302.2916666666667</v>
      </c>
      <c r="H37" s="10">
        <v>13275.208333333332</v>
      </c>
      <c r="I37"/>
      <c r="J37" s="2" t="s">
        <v>11</v>
      </c>
      <c r="K37" s="10"/>
      <c r="L37" s="10"/>
      <c r="M37" s="10">
        <v>4072.9166666666665</v>
      </c>
      <c r="N37" s="10">
        <v>4072.9166666666665</v>
      </c>
      <c r="O37"/>
      <c r="P37"/>
    </row>
    <row r="38" spans="2:160">
      <c r="B38" s="2" t="s">
        <v>12</v>
      </c>
      <c r="C38" s="10">
        <v>1000.8047385620915</v>
      </c>
      <c r="D38" s="10"/>
      <c r="E38" s="10">
        <v>891.59722222222217</v>
      </c>
      <c r="F38" s="10">
        <v>3806.041666666667</v>
      </c>
      <c r="G38" s="10">
        <v>4237.9513888888878</v>
      </c>
      <c r="H38" s="10">
        <v>9936.3950163398731</v>
      </c>
      <c r="I38"/>
      <c r="J38" s="2" t="s">
        <v>13</v>
      </c>
      <c r="K38" s="10"/>
      <c r="L38" s="10">
        <v>27.638888888888886</v>
      </c>
      <c r="M38" s="10">
        <v>1605.5555555555557</v>
      </c>
      <c r="N38" s="10">
        <v>1633.1944444444446</v>
      </c>
      <c r="O38"/>
      <c r="P38"/>
    </row>
    <row r="39" spans="2:160">
      <c r="B39" s="2" t="s">
        <v>14</v>
      </c>
      <c r="C39" s="10"/>
      <c r="D39" s="10"/>
      <c r="E39" s="10"/>
      <c r="F39" s="10"/>
      <c r="G39" s="10">
        <v>6829.4444444444443</v>
      </c>
      <c r="H39" s="10">
        <v>6829.4444444444443</v>
      </c>
      <c r="I39"/>
      <c r="J39" s="2" t="s">
        <v>15</v>
      </c>
      <c r="K39" s="10"/>
      <c r="L39" s="10"/>
      <c r="M39" s="10">
        <v>1500</v>
      </c>
      <c r="N39" s="10">
        <v>1500</v>
      </c>
      <c r="O39"/>
      <c r="P39"/>
    </row>
    <row r="40" spans="2:160">
      <c r="B40" s="2" t="s">
        <v>16</v>
      </c>
      <c r="C40" s="10"/>
      <c r="D40" s="10"/>
      <c r="E40" s="10"/>
      <c r="F40" s="10">
        <v>18.472222222222221</v>
      </c>
      <c r="G40" s="10">
        <v>6376.8750000000018</v>
      </c>
      <c r="H40" s="10">
        <v>6395.3472222222235</v>
      </c>
      <c r="I40"/>
      <c r="J40" s="2" t="s">
        <v>17</v>
      </c>
      <c r="K40" s="10">
        <v>13.75</v>
      </c>
      <c r="L40" s="10">
        <v>388.40277777777777</v>
      </c>
      <c r="M40" s="10">
        <v>958.95833333333337</v>
      </c>
      <c r="N40" s="10">
        <v>1361.1111111111113</v>
      </c>
      <c r="O40"/>
      <c r="P40"/>
    </row>
    <row r="41" spans="2:160">
      <c r="B41" s="2" t="s">
        <v>18</v>
      </c>
      <c r="C41" s="10">
        <v>20</v>
      </c>
      <c r="D41" s="10">
        <v>2701.8749999999995</v>
      </c>
      <c r="E41" s="10">
        <v>1394.7222222222219</v>
      </c>
      <c r="F41" s="10">
        <v>1016.3541666666667</v>
      </c>
      <c r="G41" s="10">
        <v>50</v>
      </c>
      <c r="H41" s="10">
        <v>5182.9513888888869</v>
      </c>
      <c r="I41"/>
      <c r="J41" s="2" t="s">
        <v>19</v>
      </c>
      <c r="K41" s="10"/>
      <c r="L41" s="10"/>
      <c r="M41" s="10">
        <v>531.94444444444446</v>
      </c>
      <c r="N41" s="10">
        <v>531.94444444444446</v>
      </c>
      <c r="O41"/>
      <c r="P41"/>
      <c r="Q41"/>
      <c r="R41"/>
      <c r="S41"/>
      <c r="T41"/>
      <c r="U41"/>
      <c r="V41"/>
      <c r="W41"/>
      <c r="X41"/>
      <c r="Y41"/>
      <c r="Z41"/>
      <c r="AA41"/>
      <c r="AB41"/>
      <c r="AC41"/>
      <c r="AD41"/>
      <c r="AE41"/>
      <c r="AF41"/>
      <c r="AG41"/>
      <c r="AH41"/>
      <c r="AI41"/>
      <c r="AJ41"/>
      <c r="AK41"/>
      <c r="AL41"/>
      <c r="AM41"/>
      <c r="AN41"/>
      <c r="AO41"/>
      <c r="AP41"/>
      <c r="AQ41"/>
      <c r="AR41"/>
      <c r="AS41"/>
      <c r="AT41"/>
      <c r="AU41"/>
      <c r="AV41"/>
      <c r="AW41"/>
      <c r="AX41"/>
      <c r="AY41"/>
      <c r="AZ41"/>
      <c r="BA41"/>
      <c r="BB41"/>
      <c r="BC41"/>
      <c r="BD41"/>
      <c r="BE41"/>
      <c r="BF41"/>
      <c r="BG41"/>
      <c r="BH41"/>
      <c r="BI41"/>
      <c r="BJ41"/>
      <c r="BK41"/>
      <c r="BL41"/>
      <c r="BM41"/>
      <c r="BN41"/>
      <c r="BO41"/>
      <c r="BP41"/>
      <c r="BQ41"/>
      <c r="BR41"/>
      <c r="BS41"/>
      <c r="BT41"/>
      <c r="BU41"/>
      <c r="BV41"/>
      <c r="BW41"/>
      <c r="BX41"/>
      <c r="BY41"/>
      <c r="BZ41"/>
      <c r="CA41"/>
      <c r="CB41"/>
      <c r="CC41"/>
      <c r="CD41"/>
      <c r="CE41"/>
      <c r="CF41"/>
      <c r="CG41"/>
      <c r="CH41"/>
      <c r="CI41"/>
      <c r="CJ41"/>
      <c r="CK41"/>
      <c r="CL41"/>
      <c r="CM41"/>
      <c r="CN41"/>
      <c r="CO41"/>
      <c r="CP41"/>
      <c r="CQ41"/>
      <c r="CR41"/>
      <c r="CS41"/>
      <c r="CT41"/>
      <c r="CU41"/>
      <c r="CV41"/>
      <c r="CW41"/>
      <c r="CX41"/>
      <c r="CY41"/>
      <c r="CZ41"/>
      <c r="DA41"/>
      <c r="DB41"/>
      <c r="DC41"/>
      <c r="DD41"/>
      <c r="DE41"/>
      <c r="DF41"/>
      <c r="DG41"/>
      <c r="DH41"/>
      <c r="DI41"/>
      <c r="DJ41"/>
      <c r="DK41"/>
      <c r="DL41"/>
      <c r="DM41"/>
      <c r="DN41"/>
      <c r="DO41"/>
      <c r="DP41"/>
      <c r="DQ41"/>
      <c r="DR41"/>
      <c r="DS41"/>
      <c r="DT41"/>
      <c r="DU41"/>
      <c r="DV41"/>
      <c r="DW41"/>
      <c r="DX41"/>
      <c r="DY41"/>
      <c r="DZ41"/>
      <c r="EA41"/>
      <c r="EB41"/>
      <c r="EC41"/>
      <c r="ED41"/>
      <c r="EE41"/>
      <c r="EF41"/>
      <c r="EG41"/>
      <c r="EH41"/>
      <c r="EI41"/>
      <c r="EJ41"/>
      <c r="EK41"/>
      <c r="EL41"/>
      <c r="EM41"/>
      <c r="EN41"/>
      <c r="EO41"/>
      <c r="EP41"/>
      <c r="EQ41"/>
      <c r="ER41"/>
      <c r="ES41"/>
      <c r="ET41"/>
      <c r="EU41"/>
      <c r="EV41"/>
      <c r="EW41"/>
      <c r="EX41"/>
      <c r="EY41"/>
      <c r="EZ41"/>
      <c r="FA41"/>
      <c r="FB41"/>
      <c r="FC41"/>
      <c r="FD41"/>
    </row>
    <row r="42" spans="2:160">
      <c r="B42" s="2" t="s">
        <v>20</v>
      </c>
      <c r="C42" s="10">
        <v>44.791666666666664</v>
      </c>
      <c r="D42" s="10"/>
      <c r="E42" s="10">
        <v>96.458333333333343</v>
      </c>
      <c r="F42" s="10">
        <v>574.5486111111112</v>
      </c>
      <c r="G42" s="10">
        <v>4379.7222222222226</v>
      </c>
      <c r="H42" s="10">
        <v>5095.520833333333</v>
      </c>
      <c r="I42"/>
      <c r="J42" s="2" t="s">
        <v>21</v>
      </c>
      <c r="K42" s="10">
        <v>3.3333333333333335</v>
      </c>
      <c r="L42" s="10"/>
      <c r="M42" s="10">
        <v>500</v>
      </c>
      <c r="N42" s="10">
        <v>503.33333333333331</v>
      </c>
      <c r="O42"/>
      <c r="P42"/>
      <c r="Q42"/>
      <c r="R42"/>
      <c r="S42"/>
      <c r="T42"/>
      <c r="U42"/>
      <c r="V42"/>
      <c r="W42"/>
      <c r="X42"/>
      <c r="Y42"/>
      <c r="Z42"/>
      <c r="AA42"/>
      <c r="AB42"/>
      <c r="AC42"/>
      <c r="AD42"/>
      <c r="AE42"/>
      <c r="AF42"/>
      <c r="AG42"/>
      <c r="AH42"/>
      <c r="AI42"/>
      <c r="AJ42"/>
      <c r="AK42"/>
      <c r="AL42"/>
      <c r="AM42"/>
      <c r="AN42"/>
      <c r="AO42"/>
      <c r="AP42"/>
      <c r="AQ42"/>
      <c r="AR42"/>
      <c r="AS42"/>
      <c r="AT42"/>
      <c r="AU42"/>
      <c r="AV42"/>
      <c r="AW42"/>
      <c r="AX42"/>
      <c r="AY42"/>
      <c r="AZ42"/>
      <c r="BA42"/>
      <c r="BB42"/>
      <c r="BC42"/>
      <c r="BD42"/>
      <c r="BE42"/>
      <c r="BF42"/>
      <c r="BG42"/>
      <c r="BH42"/>
      <c r="BI42"/>
      <c r="BJ42"/>
      <c r="BK42"/>
      <c r="BL42"/>
      <c r="BM42"/>
      <c r="BN42"/>
      <c r="BO42"/>
      <c r="BP42"/>
      <c r="BQ42"/>
      <c r="BR42"/>
      <c r="BS42"/>
      <c r="BT42"/>
      <c r="BU42"/>
      <c r="BV42"/>
      <c r="BW42"/>
      <c r="BX42"/>
      <c r="BY42"/>
      <c r="BZ42"/>
      <c r="CA42"/>
      <c r="CB42"/>
      <c r="CC42"/>
      <c r="CD42"/>
      <c r="CE42"/>
      <c r="CF42"/>
      <c r="CG42"/>
      <c r="CH42"/>
      <c r="CI42"/>
      <c r="CJ42"/>
      <c r="CK42"/>
      <c r="CL42"/>
      <c r="CM42"/>
      <c r="CN42"/>
      <c r="CO42"/>
      <c r="CP42"/>
      <c r="CQ42"/>
      <c r="CR42"/>
      <c r="CS42"/>
      <c r="CT42"/>
      <c r="CU42"/>
      <c r="CV42"/>
      <c r="CW42"/>
      <c r="CX42"/>
      <c r="CY42"/>
      <c r="CZ42"/>
      <c r="DA42"/>
      <c r="DB42"/>
      <c r="DC42"/>
      <c r="DD42"/>
      <c r="DE42"/>
      <c r="DF42"/>
      <c r="DG42"/>
      <c r="DH42"/>
      <c r="DI42"/>
      <c r="DJ42"/>
      <c r="DK42"/>
      <c r="DL42"/>
      <c r="DM42"/>
      <c r="DN42"/>
      <c r="DO42"/>
      <c r="DP42"/>
      <c r="DQ42"/>
      <c r="DR42"/>
      <c r="DS42"/>
      <c r="DT42"/>
      <c r="DU42"/>
      <c r="DV42"/>
      <c r="DW42"/>
      <c r="DX42"/>
      <c r="DY42"/>
      <c r="DZ42"/>
      <c r="EA42"/>
      <c r="EB42"/>
      <c r="EC42"/>
      <c r="ED42"/>
      <c r="EE42"/>
      <c r="EF42"/>
      <c r="EG42"/>
      <c r="EH42"/>
      <c r="EI42"/>
      <c r="EJ42"/>
      <c r="EK42"/>
      <c r="EL42"/>
      <c r="EM42"/>
      <c r="EN42"/>
      <c r="EO42"/>
      <c r="EP42"/>
      <c r="EQ42"/>
      <c r="ER42"/>
      <c r="ES42"/>
      <c r="ET42"/>
      <c r="EU42"/>
      <c r="EV42"/>
      <c r="EW42"/>
      <c r="EX42"/>
      <c r="EY42"/>
      <c r="EZ42"/>
      <c r="FA42"/>
      <c r="FB42"/>
      <c r="FC42"/>
      <c r="FD42"/>
    </row>
    <row r="43" spans="2:160">
      <c r="B43" s="2" t="s">
        <v>22</v>
      </c>
      <c r="C43" s="10">
        <v>460.02246732026134</v>
      </c>
      <c r="D43" s="10">
        <v>1892.9861111111109</v>
      </c>
      <c r="E43" s="10"/>
      <c r="F43" s="10"/>
      <c r="G43" s="10">
        <v>15.555555555555555</v>
      </c>
      <c r="H43" s="10">
        <v>2368.5641339869285</v>
      </c>
      <c r="I43"/>
      <c r="J43" s="2" t="s">
        <v>23</v>
      </c>
      <c r="K43" s="10"/>
      <c r="L43" s="10"/>
      <c r="M43" s="10">
        <v>23.333333333333332</v>
      </c>
      <c r="N43" s="10">
        <v>23.333333333333332</v>
      </c>
      <c r="O43"/>
      <c r="P43"/>
      <c r="Q43"/>
      <c r="R43"/>
      <c r="S43"/>
      <c r="T43"/>
      <c r="U43"/>
      <c r="V43"/>
      <c r="W43"/>
      <c r="X43"/>
      <c r="Y43"/>
      <c r="Z43"/>
      <c r="AA43"/>
      <c r="AB43"/>
      <c r="AC43"/>
      <c r="AD43"/>
      <c r="AE43"/>
      <c r="AF43"/>
      <c r="AG43"/>
      <c r="AH43"/>
      <c r="AI43"/>
      <c r="AJ43"/>
      <c r="AK43"/>
      <c r="AL43"/>
      <c r="AM43"/>
      <c r="AN43"/>
      <c r="AO43"/>
      <c r="AP43"/>
      <c r="AQ43"/>
      <c r="AR43"/>
      <c r="AS43"/>
      <c r="AT43"/>
      <c r="AU43"/>
      <c r="AV43"/>
      <c r="AW43"/>
      <c r="AX43"/>
      <c r="AY43"/>
      <c r="AZ43"/>
      <c r="BA43"/>
      <c r="BB43"/>
      <c r="BC43"/>
      <c r="BD43"/>
      <c r="BE43"/>
      <c r="BF43"/>
      <c r="BG43"/>
      <c r="BH43"/>
      <c r="BI43"/>
      <c r="BJ43"/>
      <c r="BK43"/>
      <c r="BL43"/>
      <c r="BM43"/>
      <c r="BN43"/>
      <c r="BO43"/>
      <c r="BP43"/>
      <c r="BQ43"/>
      <c r="BR43"/>
      <c r="BS43"/>
      <c r="BT43"/>
      <c r="BU43"/>
      <c r="BV43"/>
      <c r="BW43"/>
      <c r="BX43"/>
      <c r="BY43"/>
      <c r="BZ43"/>
      <c r="CA43"/>
      <c r="CB43"/>
      <c r="CC43"/>
      <c r="CD43"/>
      <c r="CE43"/>
      <c r="CF43"/>
      <c r="CG43"/>
      <c r="CH43"/>
      <c r="CI43"/>
      <c r="CJ43"/>
      <c r="CK43"/>
      <c r="CL43"/>
      <c r="CM43"/>
      <c r="CN43"/>
      <c r="CO43"/>
      <c r="CP43"/>
      <c r="CQ43"/>
      <c r="CR43"/>
      <c r="CS43"/>
      <c r="CT43"/>
      <c r="CU43"/>
      <c r="CV43"/>
      <c r="CW43"/>
      <c r="CX43"/>
      <c r="CY43"/>
      <c r="CZ43"/>
      <c r="DA43"/>
      <c r="DB43"/>
      <c r="DC43"/>
      <c r="DD43"/>
      <c r="DE43"/>
      <c r="DF43"/>
      <c r="DG43"/>
      <c r="DH43"/>
      <c r="DI43"/>
      <c r="DJ43"/>
      <c r="DK43"/>
      <c r="DL43"/>
      <c r="DM43"/>
      <c r="DN43"/>
      <c r="DO43"/>
      <c r="DP43"/>
      <c r="DQ43"/>
      <c r="DR43"/>
      <c r="DS43"/>
      <c r="DT43"/>
      <c r="DU43"/>
      <c r="DV43"/>
      <c r="DW43"/>
      <c r="DX43"/>
      <c r="DY43"/>
      <c r="DZ43"/>
      <c r="EA43"/>
      <c r="EB43"/>
      <c r="EC43"/>
      <c r="ED43"/>
      <c r="EE43"/>
      <c r="EF43"/>
      <c r="EG43"/>
      <c r="EH43"/>
      <c r="EI43"/>
      <c r="EJ43"/>
      <c r="EK43"/>
      <c r="EL43"/>
      <c r="EM43"/>
      <c r="EN43"/>
      <c r="EO43"/>
      <c r="EP43"/>
      <c r="EQ43"/>
      <c r="ER43"/>
      <c r="ES43"/>
      <c r="ET43"/>
      <c r="EU43"/>
      <c r="EV43"/>
      <c r="EW43"/>
      <c r="EX43"/>
      <c r="EY43"/>
      <c r="EZ43"/>
      <c r="FA43"/>
      <c r="FB43"/>
      <c r="FC43"/>
      <c r="FD43"/>
    </row>
    <row r="44" spans="2:160">
      <c r="B44" s="2" t="s">
        <v>24</v>
      </c>
      <c r="C44" s="10"/>
      <c r="D44" s="10">
        <v>56.736111111111121</v>
      </c>
      <c r="E44" s="10"/>
      <c r="F44" s="10"/>
      <c r="G44" s="10">
        <v>1598.6574074074076</v>
      </c>
      <c r="H44" s="10">
        <v>1655.3935185185187</v>
      </c>
      <c r="I44"/>
      <c r="J44" s="2" t="s">
        <v>25</v>
      </c>
      <c r="K44" s="10"/>
      <c r="L44" s="10"/>
      <c r="M44" s="10">
        <v>14.861111111111111</v>
      </c>
      <c r="N44" s="10">
        <v>14.861111111111111</v>
      </c>
      <c r="O44"/>
      <c r="P44"/>
      <c r="Q44"/>
      <c r="R44"/>
      <c r="S44"/>
      <c r="T44"/>
      <c r="U44"/>
      <c r="V44"/>
      <c r="W44"/>
      <c r="X44"/>
      <c r="Y44"/>
      <c r="Z44"/>
      <c r="AA44"/>
      <c r="AB44"/>
      <c r="AC44"/>
      <c r="AD44"/>
      <c r="AE44"/>
      <c r="AF44"/>
      <c r="AG44"/>
      <c r="AH44"/>
      <c r="AI44"/>
      <c r="AJ44"/>
      <c r="AK44"/>
      <c r="AL44"/>
      <c r="AM44"/>
      <c r="AN44"/>
      <c r="AO44"/>
      <c r="AP44"/>
      <c r="AQ44"/>
      <c r="AR44"/>
      <c r="AS44"/>
      <c r="AT44"/>
      <c r="AU44"/>
      <c r="AV44"/>
      <c r="AW44"/>
      <c r="AX44"/>
      <c r="AY44"/>
      <c r="AZ44"/>
      <c r="BA44"/>
      <c r="BB44"/>
      <c r="BC44"/>
      <c r="BD44"/>
      <c r="BE44"/>
      <c r="BF44"/>
      <c r="BG44"/>
      <c r="BH44"/>
      <c r="BI44"/>
      <c r="BJ44"/>
      <c r="BK44"/>
      <c r="BL44"/>
      <c r="BM44"/>
      <c r="BN44"/>
      <c r="BO44"/>
      <c r="BP44"/>
      <c r="BQ44"/>
      <c r="BR44"/>
      <c r="BS44"/>
      <c r="BT44"/>
      <c r="BU44"/>
      <c r="BV44"/>
      <c r="BW44"/>
      <c r="BX44"/>
      <c r="BY44"/>
      <c r="BZ44"/>
      <c r="CA44"/>
      <c r="CB44"/>
      <c r="CC44"/>
      <c r="CD44"/>
      <c r="CE44"/>
      <c r="CF44"/>
      <c r="CG44"/>
      <c r="CH44"/>
      <c r="CI44"/>
      <c r="CJ44"/>
      <c r="CK44"/>
      <c r="CL44"/>
      <c r="CM44"/>
      <c r="CN44"/>
      <c r="CO44"/>
      <c r="CP44"/>
      <c r="CQ44"/>
      <c r="CR44"/>
      <c r="CS44"/>
      <c r="CT44"/>
      <c r="CU44"/>
      <c r="CV44"/>
      <c r="CW44"/>
      <c r="CX44"/>
      <c r="CY44"/>
      <c r="CZ44"/>
      <c r="DA44"/>
      <c r="DB44"/>
      <c r="DC44"/>
      <c r="DD44"/>
      <c r="DE44"/>
      <c r="DF44"/>
      <c r="DG44"/>
      <c r="DH44"/>
      <c r="DI44"/>
      <c r="DJ44"/>
      <c r="DK44"/>
      <c r="DL44"/>
      <c r="DM44"/>
      <c r="DN44"/>
      <c r="DO44"/>
      <c r="DP44"/>
      <c r="DQ44"/>
      <c r="DR44"/>
      <c r="DS44"/>
      <c r="DT44"/>
      <c r="DU44"/>
      <c r="DV44"/>
      <c r="DW44"/>
      <c r="DX44"/>
      <c r="DY44"/>
      <c r="DZ44"/>
      <c r="EA44"/>
      <c r="EB44"/>
      <c r="EC44"/>
      <c r="ED44"/>
      <c r="EE44"/>
      <c r="EF44"/>
      <c r="EG44"/>
      <c r="EH44"/>
      <c r="EI44"/>
      <c r="EJ44"/>
      <c r="EK44"/>
      <c r="EL44"/>
      <c r="EM44"/>
      <c r="EN44"/>
      <c r="EO44"/>
      <c r="EP44"/>
      <c r="EQ44"/>
      <c r="ER44"/>
      <c r="ES44"/>
      <c r="ET44"/>
      <c r="EU44"/>
      <c r="EV44"/>
      <c r="EW44"/>
      <c r="EX44"/>
      <c r="EY44"/>
      <c r="EZ44"/>
      <c r="FA44"/>
      <c r="FB44"/>
      <c r="FC44"/>
      <c r="FD44"/>
    </row>
    <row r="45" spans="2:160">
      <c r="B45" s="2" t="s">
        <v>26</v>
      </c>
      <c r="C45" s="10"/>
      <c r="D45" s="10">
        <v>1183.6111111111111</v>
      </c>
      <c r="E45" s="10">
        <v>417.5</v>
      </c>
      <c r="F45" s="10"/>
      <c r="G45" s="10"/>
      <c r="H45" s="10">
        <v>1601.1111111111111</v>
      </c>
      <c r="I45"/>
      <c r="J45"/>
      <c r="K45"/>
      <c r="L45"/>
      <c r="M45"/>
      <c r="N45"/>
      <c r="O45"/>
      <c r="P45"/>
      <c r="Q45"/>
      <c r="R45"/>
      <c r="S45"/>
      <c r="T45"/>
      <c r="U45"/>
      <c r="V45"/>
      <c r="W45"/>
      <c r="X45"/>
      <c r="Y45"/>
      <c r="Z45"/>
      <c r="AA45"/>
      <c r="AB45"/>
      <c r="AC45"/>
      <c r="AD45"/>
      <c r="AE45"/>
      <c r="AF45"/>
      <c r="AG45"/>
      <c r="AH45"/>
      <c r="AI45"/>
      <c r="AJ45"/>
      <c r="AK45"/>
      <c r="AL45"/>
      <c r="AM45"/>
      <c r="AN45"/>
      <c r="AO45"/>
      <c r="AP45"/>
      <c r="AQ45"/>
      <c r="AR45"/>
      <c r="AS45"/>
      <c r="AT45"/>
      <c r="AU45"/>
      <c r="AV45"/>
      <c r="AW45"/>
      <c r="AX45"/>
      <c r="AY45"/>
      <c r="AZ45"/>
      <c r="BA45"/>
      <c r="BB45"/>
      <c r="BC45"/>
      <c r="BD45"/>
      <c r="BE45"/>
      <c r="BF45"/>
      <c r="BG45"/>
      <c r="BH45"/>
      <c r="BI45"/>
      <c r="BJ45"/>
      <c r="BK45"/>
      <c r="BL45"/>
      <c r="BM45"/>
      <c r="BN45"/>
      <c r="BO45"/>
      <c r="BP45"/>
      <c r="BQ45"/>
      <c r="BR45"/>
      <c r="BS45"/>
      <c r="BT45"/>
      <c r="BU45"/>
      <c r="BV45"/>
      <c r="BW45"/>
      <c r="BX45"/>
      <c r="BY45"/>
      <c r="BZ45"/>
      <c r="CA45"/>
      <c r="CB45"/>
      <c r="CC45"/>
      <c r="CD45"/>
      <c r="CE45"/>
      <c r="CF45"/>
      <c r="CG45"/>
      <c r="CH45"/>
      <c r="CI45"/>
      <c r="CJ45"/>
      <c r="CK45"/>
      <c r="CL45"/>
      <c r="CM45"/>
      <c r="CN45"/>
      <c r="CO45"/>
      <c r="CP45"/>
      <c r="CQ45"/>
      <c r="CR45"/>
      <c r="CS45"/>
      <c r="CT45"/>
      <c r="CU45"/>
      <c r="CV45"/>
      <c r="CW45"/>
      <c r="CX45"/>
      <c r="CY45"/>
      <c r="CZ45"/>
      <c r="DA45"/>
      <c r="DB45"/>
      <c r="DC45"/>
      <c r="DD45"/>
      <c r="DE45"/>
      <c r="DF45"/>
      <c r="DG45"/>
      <c r="DH45"/>
      <c r="DI45"/>
      <c r="DJ45"/>
      <c r="DK45"/>
      <c r="DL45"/>
      <c r="DM45"/>
      <c r="DN45"/>
      <c r="DO45"/>
      <c r="DP45"/>
      <c r="DQ45"/>
      <c r="DR45"/>
      <c r="DS45"/>
      <c r="DT45"/>
      <c r="DU45"/>
      <c r="DV45"/>
      <c r="DW45"/>
      <c r="DX45"/>
      <c r="DY45"/>
      <c r="DZ45"/>
      <c r="EA45"/>
      <c r="EB45"/>
      <c r="EC45"/>
      <c r="ED45"/>
      <c r="EE45"/>
      <c r="EF45"/>
      <c r="EG45"/>
      <c r="EH45"/>
      <c r="EI45"/>
      <c r="EJ45"/>
      <c r="EK45"/>
      <c r="EL45"/>
      <c r="EM45"/>
      <c r="EN45"/>
      <c r="EO45"/>
      <c r="EP45"/>
      <c r="EQ45"/>
      <c r="ER45"/>
      <c r="ES45"/>
      <c r="ET45"/>
      <c r="EU45"/>
      <c r="EV45"/>
      <c r="EW45"/>
      <c r="EX45"/>
      <c r="EY45"/>
      <c r="EZ45"/>
      <c r="FA45"/>
      <c r="FB45"/>
      <c r="FC45"/>
      <c r="FD45"/>
    </row>
    <row r="46" spans="2:160">
      <c r="B46" s="2" t="s">
        <v>27</v>
      </c>
      <c r="C46" s="10">
        <v>518.8214869281046</v>
      </c>
      <c r="D46" s="10"/>
      <c r="E46" s="10"/>
      <c r="F46" s="10">
        <v>26.597222222222221</v>
      </c>
      <c r="G46" s="10">
        <v>556.59722222222229</v>
      </c>
      <c r="H46" s="10">
        <v>1102.0159313725487</v>
      </c>
      <c r="I46"/>
      <c r="J46"/>
      <c r="K46"/>
      <c r="L46"/>
      <c r="M46"/>
      <c r="N46"/>
      <c r="O46"/>
      <c r="P46"/>
      <c r="Q46"/>
      <c r="R46"/>
      <c r="S46"/>
      <c r="T46"/>
      <c r="U46"/>
      <c r="V46"/>
      <c r="W46"/>
      <c r="X46"/>
      <c r="Y46"/>
      <c r="Z46"/>
      <c r="AA46"/>
      <c r="AB46"/>
      <c r="AC46"/>
      <c r="AD46"/>
      <c r="AE46"/>
      <c r="AF46"/>
      <c r="AG46"/>
      <c r="AH46"/>
      <c r="AI46"/>
      <c r="AJ46"/>
      <c r="AK46"/>
      <c r="AL46"/>
      <c r="AM46"/>
      <c r="AN46"/>
      <c r="AO46"/>
      <c r="AP46"/>
      <c r="AQ46"/>
      <c r="AR46"/>
      <c r="AS46"/>
      <c r="AT46"/>
      <c r="AU46"/>
      <c r="AV46"/>
      <c r="AW46"/>
      <c r="AX46"/>
      <c r="AY46"/>
      <c r="AZ46"/>
      <c r="BA46"/>
      <c r="BB46"/>
      <c r="BC46"/>
      <c r="BD46"/>
      <c r="BE46"/>
      <c r="BF46"/>
      <c r="BG46"/>
      <c r="BH46"/>
      <c r="BI46"/>
      <c r="BJ46"/>
      <c r="BK46"/>
      <c r="BL46"/>
      <c r="BM46"/>
      <c r="BN46"/>
      <c r="BO46"/>
      <c r="BP46"/>
      <c r="BQ46"/>
      <c r="BR46"/>
      <c r="BS46"/>
      <c r="BT46"/>
      <c r="BU46"/>
      <c r="BV46"/>
      <c r="BW46"/>
      <c r="BX46"/>
      <c r="BY46"/>
      <c r="BZ46"/>
      <c r="CA46"/>
      <c r="CB46"/>
      <c r="CC46"/>
      <c r="CD46"/>
      <c r="CE46"/>
      <c r="CF46"/>
      <c r="CG46"/>
      <c r="CH46"/>
      <c r="CI46"/>
      <c r="CJ46"/>
      <c r="CK46"/>
      <c r="CL46"/>
      <c r="CM46"/>
      <c r="CN46"/>
      <c r="CO46"/>
      <c r="CP46"/>
      <c r="CQ46"/>
      <c r="CR46"/>
      <c r="CS46"/>
      <c r="CT46"/>
      <c r="CU46"/>
      <c r="CV46"/>
      <c r="CW46"/>
      <c r="CX46"/>
      <c r="CY46"/>
      <c r="CZ46"/>
      <c r="DA46"/>
      <c r="DB46"/>
      <c r="DC46"/>
      <c r="DD46"/>
      <c r="DE46"/>
      <c r="DF46"/>
      <c r="DG46"/>
      <c r="DH46"/>
      <c r="DI46"/>
      <c r="DJ46"/>
      <c r="DK46"/>
      <c r="DL46"/>
      <c r="DM46"/>
      <c r="DN46"/>
      <c r="DO46"/>
      <c r="DP46"/>
      <c r="DQ46"/>
      <c r="DR46"/>
      <c r="DS46"/>
      <c r="DT46"/>
      <c r="DU46"/>
      <c r="DV46"/>
      <c r="DW46"/>
      <c r="DX46"/>
      <c r="DY46"/>
      <c r="DZ46"/>
      <c r="EA46"/>
      <c r="EB46"/>
      <c r="EC46"/>
      <c r="ED46"/>
      <c r="EE46"/>
      <c r="EF46"/>
      <c r="EG46"/>
      <c r="EH46"/>
      <c r="EI46"/>
      <c r="EJ46"/>
      <c r="EK46"/>
      <c r="EL46"/>
      <c r="EM46"/>
      <c r="EN46"/>
      <c r="EO46"/>
      <c r="EP46"/>
      <c r="EQ46"/>
      <c r="ER46"/>
      <c r="ES46"/>
      <c r="ET46"/>
      <c r="EU46"/>
      <c r="EV46"/>
      <c r="EW46"/>
      <c r="EX46"/>
      <c r="EY46"/>
      <c r="EZ46"/>
      <c r="FA46"/>
      <c r="FB46"/>
      <c r="FC46"/>
      <c r="FD46"/>
    </row>
    <row r="47" spans="2:160">
      <c r="B47" s="2" t="s">
        <v>28</v>
      </c>
      <c r="C47" s="10"/>
      <c r="D47" s="10"/>
      <c r="E47" s="10"/>
      <c r="F47" s="10"/>
      <c r="G47" s="10">
        <v>567.77777777777783</v>
      </c>
      <c r="H47" s="10">
        <v>567.77777777777783</v>
      </c>
      <c r="I47"/>
      <c r="J47"/>
      <c r="K47"/>
      <c r="L47"/>
      <c r="M47"/>
      <c r="N47"/>
      <c r="O47"/>
      <c r="P47"/>
      <c r="Q47"/>
      <c r="R47"/>
      <c r="S47"/>
      <c r="T47"/>
      <c r="U47"/>
      <c r="V47"/>
      <c r="W47"/>
      <c r="X47"/>
      <c r="Y47"/>
      <c r="Z47"/>
      <c r="AA47"/>
      <c r="AB47"/>
      <c r="AC47"/>
      <c r="AD47"/>
      <c r="AE47"/>
      <c r="AF47"/>
      <c r="AG47"/>
      <c r="AH47"/>
      <c r="AI47"/>
      <c r="AJ47"/>
      <c r="AK47"/>
      <c r="AL47"/>
      <c r="AM47"/>
      <c r="AN47"/>
      <c r="AO47"/>
      <c r="AP47"/>
      <c r="AQ47"/>
      <c r="AR47"/>
      <c r="AS47"/>
      <c r="AT47"/>
      <c r="AU47"/>
      <c r="AV47"/>
      <c r="AW47"/>
      <c r="AX47"/>
      <c r="AY47"/>
      <c r="AZ47"/>
      <c r="BA47"/>
      <c r="BB47"/>
      <c r="BC47"/>
      <c r="BD47"/>
      <c r="BE47"/>
      <c r="BF47"/>
      <c r="BG47"/>
      <c r="BH47"/>
      <c r="BI47"/>
      <c r="BJ47"/>
      <c r="BK47"/>
      <c r="BL47"/>
      <c r="BM47"/>
      <c r="BN47"/>
      <c r="BO47"/>
      <c r="BP47"/>
      <c r="BQ47"/>
      <c r="BR47"/>
      <c r="BS47"/>
      <c r="BT47"/>
      <c r="BU47"/>
      <c r="BV47"/>
      <c r="BW47"/>
      <c r="BX47"/>
      <c r="BY47"/>
      <c r="BZ47"/>
      <c r="CA47"/>
      <c r="CB47"/>
      <c r="CC47"/>
      <c r="CD47"/>
      <c r="CE47"/>
      <c r="CF47"/>
      <c r="CG47"/>
      <c r="CH47"/>
      <c r="CI47"/>
      <c r="CJ47"/>
      <c r="CK47"/>
      <c r="CL47"/>
      <c r="CM47"/>
      <c r="CN47"/>
      <c r="CO47"/>
      <c r="CP47"/>
      <c r="CQ47"/>
      <c r="CR47"/>
      <c r="CS47"/>
      <c r="CT47"/>
      <c r="CU47"/>
      <c r="CV47"/>
      <c r="CW47"/>
      <c r="CX47"/>
      <c r="CY47"/>
      <c r="CZ47"/>
      <c r="DA47"/>
      <c r="DB47"/>
      <c r="DC47"/>
      <c r="DD47"/>
      <c r="DE47"/>
      <c r="DF47"/>
      <c r="DG47"/>
      <c r="DH47"/>
      <c r="DI47"/>
      <c r="DJ47"/>
      <c r="DK47"/>
      <c r="DL47"/>
      <c r="DM47"/>
      <c r="DN47"/>
      <c r="DO47"/>
      <c r="DP47"/>
      <c r="DQ47"/>
      <c r="DR47"/>
      <c r="DS47"/>
      <c r="DT47"/>
      <c r="DU47"/>
      <c r="DV47"/>
      <c r="DW47"/>
      <c r="DX47"/>
      <c r="DY47"/>
      <c r="DZ47"/>
      <c r="EA47"/>
      <c r="EB47"/>
      <c r="EC47"/>
      <c r="ED47"/>
      <c r="EE47"/>
      <c r="EF47"/>
      <c r="EG47"/>
      <c r="EH47"/>
      <c r="EI47"/>
      <c r="EJ47"/>
      <c r="EK47"/>
      <c r="EL47"/>
      <c r="EM47"/>
      <c r="EN47"/>
      <c r="EO47"/>
      <c r="EP47"/>
      <c r="EQ47"/>
      <c r="ER47"/>
      <c r="ES47"/>
      <c r="ET47"/>
      <c r="EU47"/>
      <c r="EV47"/>
      <c r="EW47"/>
      <c r="EX47"/>
      <c r="EY47"/>
      <c r="EZ47"/>
      <c r="FA47"/>
      <c r="FB47"/>
      <c r="FC47"/>
      <c r="FD47"/>
    </row>
    <row r="48" spans="2:160">
      <c r="B48" s="2" t="s">
        <v>29</v>
      </c>
      <c r="C48" s="10"/>
      <c r="D48" s="10"/>
      <c r="E48" s="10">
        <v>26.25</v>
      </c>
      <c r="F48" s="10"/>
      <c r="G48" s="10">
        <v>402.36111111111109</v>
      </c>
      <c r="H48" s="10">
        <v>428.61111111111109</v>
      </c>
      <c r="I48"/>
      <c r="J48"/>
      <c r="K48"/>
      <c r="L48"/>
      <c r="M48"/>
      <c r="N48"/>
      <c r="O48"/>
      <c r="P48"/>
      <c r="Q48"/>
      <c r="R48"/>
      <c r="S48"/>
      <c r="T48"/>
      <c r="U48"/>
      <c r="V48"/>
      <c r="W48"/>
      <c r="X48"/>
      <c r="Y48"/>
      <c r="Z48"/>
      <c r="AA48"/>
      <c r="AB48"/>
      <c r="AC48"/>
      <c r="AD48"/>
      <c r="AE48"/>
      <c r="AF48"/>
      <c r="AG48"/>
      <c r="AH48"/>
      <c r="AI48"/>
      <c r="AJ48"/>
      <c r="AK48"/>
      <c r="AL48"/>
      <c r="AM48"/>
      <c r="AN48"/>
      <c r="AO48"/>
      <c r="AP48"/>
      <c r="AQ48"/>
      <c r="AR48"/>
      <c r="AS48"/>
      <c r="AT48"/>
      <c r="AU48"/>
      <c r="AV48"/>
      <c r="AW48"/>
      <c r="AX48"/>
      <c r="AY48"/>
      <c r="AZ48"/>
      <c r="BA48"/>
      <c r="BB48"/>
      <c r="BC48"/>
      <c r="BD48"/>
      <c r="BE48"/>
      <c r="BF48"/>
      <c r="BG48"/>
      <c r="BH48"/>
      <c r="BI48"/>
      <c r="BJ48"/>
      <c r="BK48"/>
      <c r="BL48"/>
      <c r="BM48"/>
      <c r="BN48"/>
      <c r="BO48"/>
      <c r="BP48"/>
      <c r="BQ48"/>
      <c r="BR48"/>
      <c r="BS48"/>
      <c r="BT48"/>
      <c r="BU48"/>
      <c r="BV48"/>
      <c r="BW48"/>
      <c r="BX48"/>
      <c r="BY48"/>
      <c r="BZ48"/>
      <c r="CA48"/>
      <c r="CB48"/>
      <c r="CC48"/>
      <c r="CD48"/>
      <c r="CE48"/>
      <c r="CF48"/>
      <c r="CG48"/>
      <c r="CH48"/>
      <c r="CI48"/>
      <c r="CJ48"/>
      <c r="CK48"/>
      <c r="CL48"/>
      <c r="CM48"/>
      <c r="CN48"/>
      <c r="CO48"/>
      <c r="CP48"/>
      <c r="CQ48"/>
      <c r="CR48"/>
      <c r="CS48"/>
      <c r="CT48"/>
      <c r="CU48"/>
      <c r="CV48"/>
      <c r="CW48"/>
      <c r="CX48"/>
      <c r="CY48"/>
      <c r="CZ48"/>
      <c r="DA48"/>
      <c r="DB48"/>
      <c r="DC48"/>
      <c r="DD48"/>
      <c r="DE48"/>
      <c r="DF48"/>
      <c r="DG48"/>
      <c r="DH48"/>
      <c r="DI48"/>
      <c r="DJ48"/>
      <c r="DK48"/>
      <c r="DL48"/>
      <c r="DM48"/>
      <c r="DN48"/>
      <c r="DO48"/>
      <c r="DP48"/>
      <c r="DQ48"/>
      <c r="DR48"/>
      <c r="DS48"/>
      <c r="DT48"/>
      <c r="DU48"/>
      <c r="DV48"/>
      <c r="DW48"/>
      <c r="DX48"/>
      <c r="DY48"/>
      <c r="DZ48"/>
      <c r="EA48"/>
      <c r="EB48"/>
      <c r="EC48"/>
      <c r="ED48"/>
      <c r="EE48"/>
      <c r="EF48"/>
      <c r="EG48"/>
      <c r="EH48"/>
      <c r="EI48"/>
      <c r="EJ48"/>
      <c r="EK48"/>
      <c r="EL48"/>
      <c r="EM48"/>
      <c r="EN48"/>
      <c r="EO48"/>
      <c r="EP48"/>
      <c r="EQ48"/>
      <c r="ER48"/>
      <c r="ES48"/>
      <c r="ET48"/>
      <c r="EU48"/>
      <c r="EV48"/>
      <c r="EW48"/>
      <c r="EX48"/>
      <c r="EY48"/>
      <c r="EZ48"/>
      <c r="FA48"/>
      <c r="FB48"/>
      <c r="FC48"/>
      <c r="FD48"/>
    </row>
    <row r="49" spans="2:160">
      <c r="B49" s="2" t="s">
        <v>30</v>
      </c>
      <c r="C49" s="10">
        <v>35.004084967320253</v>
      </c>
      <c r="D49" s="10"/>
      <c r="E49" s="10">
        <v>67.5</v>
      </c>
      <c r="F49" s="10"/>
      <c r="G49" s="10">
        <v>153.95833333333334</v>
      </c>
      <c r="H49" s="10">
        <v>256.46241830065355</v>
      </c>
      <c r="I49"/>
      <c r="J49"/>
      <c r="K49"/>
      <c r="L49"/>
      <c r="M49"/>
      <c r="N49"/>
      <c r="O49"/>
      <c r="P49"/>
      <c r="Q49"/>
      <c r="R49"/>
      <c r="S49"/>
      <c r="T49"/>
      <c r="U49"/>
      <c r="V49"/>
      <c r="W49"/>
      <c r="X49"/>
      <c r="Y49"/>
      <c r="Z49"/>
      <c r="AA49"/>
      <c r="AB49"/>
      <c r="AC49"/>
      <c r="AD49"/>
      <c r="AE49"/>
      <c r="AF49"/>
      <c r="AG49"/>
      <c r="AH49"/>
      <c r="AI49"/>
      <c r="AJ49"/>
      <c r="AK49"/>
      <c r="AL49"/>
      <c r="AM49"/>
      <c r="AN49"/>
      <c r="AO49"/>
      <c r="AP49"/>
      <c r="AQ49"/>
      <c r="AR49"/>
      <c r="AS49"/>
      <c r="AT49"/>
      <c r="AU49"/>
      <c r="AV49"/>
      <c r="AW49"/>
      <c r="AX49"/>
      <c r="AY49"/>
      <c r="AZ49"/>
      <c r="BA49"/>
      <c r="BB49"/>
      <c r="BC49"/>
      <c r="BD49"/>
      <c r="BE49"/>
      <c r="BF49"/>
      <c r="BG49"/>
      <c r="BH49"/>
      <c r="BI49"/>
      <c r="BJ49"/>
      <c r="BK49"/>
      <c r="BL49"/>
      <c r="BM49"/>
      <c r="BN49"/>
      <c r="BO49"/>
      <c r="BP49"/>
      <c r="BQ49"/>
      <c r="BR49"/>
      <c r="BS49"/>
      <c r="BT49"/>
      <c r="BU49"/>
      <c r="BV49"/>
      <c r="BW49"/>
      <c r="BX49"/>
      <c r="BY49"/>
      <c r="BZ49"/>
      <c r="CA49"/>
      <c r="CB49"/>
      <c r="CC49"/>
      <c r="CD49"/>
      <c r="CE49"/>
      <c r="CF49"/>
      <c r="CG49"/>
      <c r="CH49"/>
      <c r="CI49"/>
      <c r="CJ49"/>
      <c r="CK49"/>
      <c r="CL49"/>
      <c r="CM49"/>
      <c r="CN49"/>
      <c r="CO49"/>
      <c r="CP49"/>
      <c r="CQ49"/>
      <c r="CR49"/>
      <c r="CS49"/>
      <c r="CT49"/>
      <c r="CU49"/>
      <c r="CV49"/>
      <c r="CW49"/>
      <c r="CX49"/>
      <c r="CY49"/>
      <c r="CZ49"/>
      <c r="DA49"/>
      <c r="DB49"/>
      <c r="DC49"/>
      <c r="DD49"/>
      <c r="DE49"/>
      <c r="DF49"/>
      <c r="DG49"/>
      <c r="DH49"/>
      <c r="DI49"/>
      <c r="DJ49"/>
      <c r="DK49"/>
      <c r="DL49"/>
      <c r="DM49"/>
      <c r="DN49"/>
      <c r="DO49"/>
      <c r="DP49"/>
      <c r="DQ49"/>
      <c r="DR49"/>
      <c r="DS49"/>
      <c r="DT49"/>
      <c r="DU49"/>
      <c r="DV49"/>
      <c r="DW49"/>
      <c r="DX49"/>
      <c r="DY49"/>
      <c r="DZ49"/>
      <c r="EA49"/>
      <c r="EB49"/>
      <c r="EC49"/>
      <c r="ED49"/>
      <c r="EE49"/>
      <c r="EF49"/>
      <c r="EG49"/>
      <c r="EH49"/>
      <c r="EI49"/>
      <c r="EJ49"/>
      <c r="EK49"/>
      <c r="EL49"/>
      <c r="EM49"/>
      <c r="EN49"/>
      <c r="EO49"/>
      <c r="EP49"/>
      <c r="EQ49"/>
      <c r="ER49"/>
      <c r="ES49"/>
      <c r="ET49"/>
      <c r="EU49"/>
      <c r="EV49"/>
      <c r="EW49"/>
      <c r="EX49"/>
      <c r="EY49"/>
      <c r="EZ49"/>
      <c r="FA49"/>
      <c r="FB49"/>
      <c r="FC49"/>
      <c r="FD49"/>
    </row>
    <row r="50" spans="2:160">
      <c r="B50"/>
      <c r="C50"/>
      <c r="D50"/>
      <c r="E50"/>
      <c r="F50"/>
      <c r="G50"/>
      <c r="H50"/>
      <c r="I50"/>
      <c r="J50"/>
      <c r="K50"/>
      <c r="L50"/>
      <c r="M50"/>
      <c r="N50"/>
      <c r="O50"/>
      <c r="P50"/>
      <c r="Q50"/>
      <c r="R50"/>
      <c r="S50"/>
      <c r="T50"/>
      <c r="U50"/>
      <c r="V50"/>
      <c r="W50"/>
      <c r="X50"/>
      <c r="Y50"/>
      <c r="Z50"/>
      <c r="AA50"/>
      <c r="AB50"/>
      <c r="AC50"/>
      <c r="AD50"/>
      <c r="AE50"/>
      <c r="AF50"/>
      <c r="AG50"/>
      <c r="AH50"/>
      <c r="AI50"/>
      <c r="AJ50"/>
      <c r="AK50"/>
      <c r="AL50"/>
      <c r="AM50"/>
      <c r="AN50"/>
      <c r="AO50"/>
      <c r="AP50"/>
      <c r="AQ50"/>
      <c r="AR50"/>
      <c r="AS50"/>
      <c r="AT50"/>
      <c r="AU50"/>
      <c r="AV50"/>
      <c r="AW50"/>
      <c r="AX50"/>
      <c r="AY50"/>
      <c r="AZ50"/>
      <c r="BA50"/>
      <c r="BB50"/>
      <c r="BC50"/>
      <c r="BD50"/>
      <c r="BE50"/>
      <c r="BF50"/>
      <c r="BG50"/>
      <c r="BH50"/>
      <c r="BI50"/>
      <c r="BJ50"/>
      <c r="BK50"/>
      <c r="BL50"/>
      <c r="BM50"/>
      <c r="BN50"/>
      <c r="BO50"/>
      <c r="BP50"/>
      <c r="BQ50"/>
      <c r="BR50"/>
      <c r="BS50"/>
      <c r="BT50"/>
      <c r="BU50"/>
      <c r="BV50"/>
      <c r="BW50"/>
      <c r="BX50"/>
      <c r="BY50"/>
      <c r="BZ50"/>
      <c r="CA50"/>
      <c r="CB50"/>
      <c r="CC50"/>
      <c r="CD50"/>
      <c r="CE50"/>
      <c r="CF50"/>
      <c r="CG50"/>
      <c r="CH50"/>
      <c r="CI50"/>
      <c r="CJ50"/>
      <c r="CK50"/>
      <c r="CL50"/>
      <c r="CM50"/>
      <c r="CN50"/>
      <c r="CO50"/>
      <c r="CP50"/>
      <c r="CQ50"/>
      <c r="CR50"/>
      <c r="CS50"/>
      <c r="CT50"/>
      <c r="CU50"/>
      <c r="CV50"/>
      <c r="CW50"/>
      <c r="CX50"/>
      <c r="CY50"/>
      <c r="CZ50"/>
      <c r="DA50"/>
      <c r="DB50"/>
      <c r="DC50"/>
      <c r="DD50"/>
      <c r="DE50"/>
      <c r="DF50"/>
      <c r="DG50"/>
      <c r="DH50"/>
      <c r="DI50"/>
      <c r="DJ50"/>
      <c r="DK50"/>
      <c r="DL50"/>
      <c r="DM50"/>
      <c r="DN50"/>
      <c r="DO50"/>
      <c r="DP50"/>
      <c r="DQ50"/>
      <c r="DR50"/>
      <c r="DS50"/>
      <c r="DT50"/>
      <c r="DU50"/>
      <c r="DV50"/>
      <c r="DW50"/>
      <c r="DX50"/>
      <c r="DY50"/>
      <c r="DZ50"/>
      <c r="EA50"/>
      <c r="EB50"/>
      <c r="EC50"/>
      <c r="ED50"/>
      <c r="EE50"/>
      <c r="EF50"/>
      <c r="EG50"/>
      <c r="EH50"/>
      <c r="EI50"/>
      <c r="EJ50"/>
      <c r="EK50"/>
      <c r="EL50"/>
      <c r="EM50"/>
      <c r="EN50"/>
      <c r="EO50"/>
      <c r="EP50"/>
      <c r="EQ50"/>
      <c r="ER50"/>
      <c r="ES50"/>
      <c r="ET50"/>
      <c r="EU50"/>
      <c r="EV50"/>
      <c r="EW50"/>
      <c r="EX50"/>
      <c r="EY50"/>
      <c r="EZ50"/>
      <c r="FA50"/>
      <c r="FB50"/>
      <c r="FC50"/>
      <c r="FD50"/>
    </row>
    <row r="51" spans="2:160">
      <c r="B51"/>
      <c r="C51"/>
      <c r="D51"/>
      <c r="E51"/>
      <c r="F51"/>
      <c r="G51"/>
      <c r="H51"/>
      <c r="I51"/>
      <c r="J51"/>
      <c r="K51"/>
      <c r="L51"/>
      <c r="M51"/>
      <c r="N51"/>
      <c r="O51"/>
      <c r="P51"/>
      <c r="Q51"/>
      <c r="R51"/>
      <c r="S51"/>
      <c r="T51"/>
      <c r="U51"/>
      <c r="V51"/>
      <c r="W51"/>
      <c r="X51"/>
      <c r="Y51"/>
      <c r="Z51"/>
      <c r="AA51"/>
      <c r="AB51"/>
      <c r="AC51"/>
      <c r="AD51"/>
      <c r="AE51"/>
      <c r="AF51"/>
      <c r="AG51"/>
      <c r="AH51"/>
      <c r="AI51"/>
      <c r="AJ51"/>
      <c r="AK51"/>
      <c r="AL51"/>
      <c r="AM51"/>
      <c r="AN51"/>
      <c r="AO51"/>
      <c r="AP51"/>
      <c r="AQ51"/>
      <c r="AR51"/>
      <c r="AS51"/>
      <c r="AT51"/>
      <c r="AU51"/>
      <c r="AV51"/>
      <c r="AW51"/>
      <c r="AX51"/>
      <c r="AY51"/>
      <c r="AZ51"/>
      <c r="BA51"/>
      <c r="BB51"/>
      <c r="BC51"/>
      <c r="BD51"/>
      <c r="BE51"/>
      <c r="BF51"/>
      <c r="BG51"/>
      <c r="BH51"/>
      <c r="BI51"/>
      <c r="BJ51"/>
      <c r="BK51"/>
      <c r="BL51"/>
      <c r="BM51"/>
      <c r="BN51"/>
      <c r="BO51"/>
      <c r="BP51"/>
      <c r="BQ51"/>
      <c r="BR51"/>
      <c r="BS51"/>
      <c r="BT51"/>
      <c r="BU51"/>
      <c r="BV51"/>
      <c r="BW51"/>
      <c r="BX51"/>
      <c r="BY51"/>
      <c r="BZ51"/>
      <c r="CA51"/>
      <c r="CB51"/>
      <c r="CC51"/>
      <c r="CD51"/>
      <c r="CE51"/>
      <c r="CF51"/>
      <c r="CG51"/>
      <c r="CH51"/>
      <c r="CI51"/>
      <c r="CJ51"/>
      <c r="CK51"/>
      <c r="CL51"/>
      <c r="CM51"/>
      <c r="CN51"/>
      <c r="CO51"/>
      <c r="CP51"/>
      <c r="CQ51"/>
      <c r="CR51"/>
      <c r="CS51"/>
      <c r="CT51"/>
      <c r="CU51"/>
      <c r="CV51"/>
      <c r="CW51"/>
      <c r="CX51"/>
      <c r="CY51"/>
      <c r="CZ51"/>
      <c r="DA51"/>
      <c r="DB51"/>
      <c r="DC51"/>
      <c r="DD51"/>
      <c r="DE51"/>
      <c r="DF51"/>
      <c r="DG51"/>
      <c r="DH51"/>
      <c r="DI51"/>
      <c r="DJ51"/>
      <c r="DK51"/>
      <c r="DL51"/>
      <c r="DM51"/>
      <c r="DN51"/>
      <c r="DO51"/>
      <c r="DP51"/>
      <c r="DQ51"/>
      <c r="DR51"/>
      <c r="DS51"/>
      <c r="DT51"/>
      <c r="DU51"/>
      <c r="DV51"/>
      <c r="DW51"/>
      <c r="DX51"/>
      <c r="DY51"/>
      <c r="DZ51"/>
      <c r="EA51"/>
      <c r="EB51"/>
      <c r="EC51"/>
      <c r="ED51"/>
      <c r="EE51"/>
      <c r="EF51"/>
      <c r="EG51"/>
      <c r="EH51"/>
      <c r="EI51"/>
      <c r="EJ51"/>
      <c r="EK51"/>
      <c r="EL51"/>
      <c r="EM51"/>
      <c r="EN51"/>
      <c r="EO51"/>
      <c r="EP51"/>
      <c r="EQ51"/>
      <c r="ER51"/>
      <c r="ES51"/>
      <c r="ET51"/>
      <c r="EU51"/>
      <c r="EV51"/>
      <c r="EW51"/>
      <c r="EX51"/>
      <c r="EY51"/>
      <c r="EZ51"/>
      <c r="FA51"/>
      <c r="FB51"/>
      <c r="FC51"/>
      <c r="FD51"/>
    </row>
    <row r="52" spans="2:160">
      <c r="B52"/>
      <c r="C52"/>
      <c r="D52"/>
      <c r="E52"/>
      <c r="F52"/>
      <c r="G52"/>
      <c r="H52"/>
      <c r="I52"/>
      <c r="J52"/>
      <c r="K52"/>
      <c r="L52"/>
      <c r="M52"/>
      <c r="N52"/>
      <c r="O52"/>
      <c r="P52"/>
      <c r="Q52"/>
      <c r="R52"/>
      <c r="S52"/>
      <c r="T52"/>
      <c r="U52"/>
      <c r="V52"/>
      <c r="W52"/>
      <c r="X52"/>
      <c r="Y52"/>
      <c r="Z52"/>
      <c r="AA52"/>
      <c r="AB52"/>
      <c r="AC52"/>
      <c r="AD52"/>
      <c r="AE52"/>
      <c r="AF52"/>
      <c r="AG52"/>
      <c r="AH52"/>
      <c r="AI52"/>
      <c r="AJ52"/>
      <c r="AK52"/>
      <c r="AL52"/>
      <c r="AM52"/>
      <c r="AN52"/>
      <c r="AO52"/>
      <c r="AP52"/>
      <c r="AQ52"/>
      <c r="AR52"/>
      <c r="AS52"/>
      <c r="AT52"/>
      <c r="AU52"/>
      <c r="AV52"/>
      <c r="AW52"/>
      <c r="AX52"/>
      <c r="AY52"/>
      <c r="AZ52"/>
      <c r="BA52"/>
      <c r="BB52"/>
      <c r="BC52"/>
      <c r="BD52"/>
      <c r="BE52"/>
      <c r="BF52"/>
      <c r="BG52"/>
      <c r="BH52"/>
      <c r="BI52"/>
      <c r="BJ52"/>
      <c r="BK52"/>
      <c r="BL52"/>
      <c r="BM52"/>
      <c r="BN52"/>
      <c r="BO52"/>
      <c r="BP52"/>
      <c r="BQ52"/>
      <c r="BR52"/>
      <c r="BS52"/>
      <c r="BT52"/>
      <c r="BU52"/>
      <c r="BV52"/>
      <c r="BW52"/>
      <c r="BX52"/>
      <c r="BY52"/>
      <c r="BZ52"/>
      <c r="CA52"/>
      <c r="CB52"/>
      <c r="CC52"/>
      <c r="CD52"/>
      <c r="CE52"/>
      <c r="CF52"/>
      <c r="CG52"/>
      <c r="CH52"/>
      <c r="CI52"/>
      <c r="CJ52"/>
      <c r="CK52"/>
      <c r="CL52"/>
      <c r="CM52"/>
      <c r="CN52"/>
      <c r="CO52"/>
      <c r="CP52"/>
      <c r="CQ52"/>
      <c r="CR52"/>
      <c r="CS52"/>
      <c r="CT52"/>
      <c r="CU52"/>
      <c r="CV52"/>
      <c r="CW52"/>
      <c r="CX52"/>
      <c r="CY52"/>
      <c r="CZ52"/>
      <c r="DA52"/>
      <c r="DB52"/>
      <c r="DC52"/>
      <c r="DD52"/>
      <c r="DE52"/>
      <c r="DF52"/>
      <c r="DG52"/>
      <c r="DH52"/>
      <c r="DI52"/>
      <c r="DJ52"/>
      <c r="DK52"/>
      <c r="DL52"/>
      <c r="DM52"/>
      <c r="DN52"/>
      <c r="DO52"/>
      <c r="DP52"/>
      <c r="DQ52"/>
      <c r="DR52"/>
      <c r="DS52"/>
      <c r="DT52"/>
      <c r="DU52"/>
      <c r="DV52"/>
      <c r="DW52"/>
      <c r="DX52"/>
      <c r="DY52"/>
      <c r="DZ52"/>
      <c r="EA52"/>
      <c r="EB52"/>
      <c r="EC52"/>
      <c r="ED52"/>
      <c r="EE52"/>
      <c r="EF52"/>
      <c r="EG52"/>
      <c r="EH52"/>
      <c r="EI52"/>
      <c r="EJ52"/>
      <c r="EK52"/>
      <c r="EL52"/>
      <c r="EM52"/>
      <c r="EN52"/>
      <c r="EO52"/>
      <c r="EP52"/>
      <c r="EQ52"/>
      <c r="ER52"/>
      <c r="ES52"/>
      <c r="ET52"/>
      <c r="EU52"/>
      <c r="EV52"/>
      <c r="EW52"/>
      <c r="EX52"/>
      <c r="EY52"/>
      <c r="EZ52"/>
      <c r="FA52"/>
      <c r="FB52"/>
      <c r="FC52"/>
      <c r="FD52"/>
    </row>
    <row r="53" spans="2:160">
      <c r="B53"/>
      <c r="C53"/>
      <c r="D53"/>
      <c r="E53"/>
      <c r="F53"/>
      <c r="G53"/>
      <c r="H53"/>
      <c r="I53"/>
      <c r="J53"/>
      <c r="K53"/>
      <c r="L53"/>
      <c r="M53"/>
      <c r="N53"/>
      <c r="O53"/>
      <c r="P53"/>
      <c r="Q53"/>
      <c r="R53"/>
      <c r="S53"/>
      <c r="T53"/>
      <c r="U53"/>
      <c r="V53"/>
      <c r="W53"/>
      <c r="X53"/>
      <c r="Y53"/>
      <c r="Z53"/>
      <c r="AA53"/>
      <c r="AB53"/>
      <c r="AC53"/>
      <c r="AD53"/>
      <c r="AE53"/>
      <c r="AF53"/>
      <c r="AG53"/>
      <c r="AH53"/>
      <c r="AI53"/>
      <c r="AJ53"/>
      <c r="AK53"/>
      <c r="AL53"/>
      <c r="AM53"/>
      <c r="AN53"/>
      <c r="AO53"/>
      <c r="AP53"/>
      <c r="AQ53"/>
      <c r="AR53"/>
      <c r="AS53"/>
      <c r="AT53"/>
      <c r="AU53"/>
      <c r="AV53"/>
      <c r="AW53"/>
      <c r="AX53"/>
      <c r="AY53"/>
      <c r="AZ53"/>
      <c r="BA53"/>
      <c r="BB53"/>
      <c r="BC53"/>
      <c r="BD53"/>
      <c r="BE53"/>
      <c r="BF53"/>
      <c r="BG53"/>
      <c r="BH53"/>
      <c r="BI53"/>
      <c r="BJ53"/>
      <c r="BK53"/>
      <c r="BL53"/>
      <c r="BM53"/>
      <c r="BN53"/>
      <c r="BO53"/>
      <c r="BP53"/>
      <c r="BQ53"/>
      <c r="BR53"/>
      <c r="BS53"/>
      <c r="BT53"/>
      <c r="BU53"/>
      <c r="BV53"/>
      <c r="BW53"/>
      <c r="BX53"/>
      <c r="BY53"/>
      <c r="BZ53"/>
      <c r="CA53"/>
      <c r="CB53"/>
      <c r="CC53"/>
      <c r="CD53"/>
      <c r="CE53"/>
      <c r="CF53"/>
      <c r="CG53"/>
      <c r="CH53"/>
      <c r="CI53"/>
      <c r="CJ53"/>
      <c r="CK53"/>
      <c r="CL53"/>
      <c r="CM53"/>
      <c r="CN53"/>
      <c r="CO53"/>
      <c r="CP53"/>
      <c r="CQ53"/>
      <c r="CR53"/>
      <c r="CS53"/>
      <c r="CT53"/>
      <c r="CU53"/>
      <c r="CV53"/>
      <c r="CW53"/>
      <c r="CX53"/>
      <c r="CY53"/>
      <c r="CZ53"/>
      <c r="DA53"/>
      <c r="DB53"/>
      <c r="DC53"/>
      <c r="DD53"/>
      <c r="DE53"/>
      <c r="DF53"/>
      <c r="DG53"/>
      <c r="DH53"/>
      <c r="DI53"/>
      <c r="DJ53"/>
      <c r="DK53"/>
      <c r="DL53"/>
      <c r="DM53"/>
      <c r="DN53"/>
      <c r="DO53"/>
      <c r="DP53"/>
      <c r="DQ53"/>
      <c r="DR53"/>
      <c r="DS53"/>
      <c r="DT53"/>
      <c r="DU53"/>
      <c r="DV53"/>
      <c r="DW53"/>
      <c r="DX53"/>
      <c r="DY53"/>
      <c r="DZ53"/>
      <c r="EA53"/>
      <c r="EB53"/>
      <c r="EC53"/>
      <c r="ED53"/>
      <c r="EE53"/>
      <c r="EF53"/>
      <c r="EG53"/>
      <c r="EH53"/>
      <c r="EI53"/>
      <c r="EJ53"/>
      <c r="EK53"/>
      <c r="EL53"/>
      <c r="EM53"/>
      <c r="EN53"/>
      <c r="EO53"/>
      <c r="EP53"/>
      <c r="EQ53"/>
      <c r="ER53"/>
      <c r="ES53"/>
      <c r="ET53"/>
      <c r="EU53"/>
      <c r="EV53"/>
      <c r="EW53"/>
      <c r="EX53"/>
      <c r="EY53"/>
      <c r="EZ53"/>
      <c r="FA53"/>
      <c r="FB53"/>
      <c r="FC53"/>
      <c r="FD53"/>
    </row>
    <row r="54" spans="2:160">
      <c r="B54"/>
      <c r="C54"/>
      <c r="D54"/>
      <c r="E54"/>
      <c r="F54"/>
      <c r="G54"/>
      <c r="H54"/>
      <c r="I54"/>
      <c r="J54"/>
      <c r="K54"/>
      <c r="L54"/>
      <c r="M54"/>
      <c r="N54"/>
      <c r="O54"/>
      <c r="P54"/>
      <c r="Q54"/>
      <c r="R54"/>
      <c r="S54"/>
      <c r="T54"/>
      <c r="U54"/>
      <c r="V54"/>
      <c r="W54"/>
      <c r="X54"/>
      <c r="Y54"/>
      <c r="Z54"/>
      <c r="AA54"/>
      <c r="AB54"/>
      <c r="AC54"/>
      <c r="AD54"/>
      <c r="AE54"/>
      <c r="AF54"/>
      <c r="AG54"/>
      <c r="AH54"/>
      <c r="AI54"/>
      <c r="AJ54"/>
      <c r="AK54"/>
      <c r="AL54"/>
      <c r="AM54"/>
      <c r="AN54"/>
      <c r="AO54"/>
      <c r="AP54"/>
      <c r="AQ54"/>
      <c r="AR54"/>
      <c r="AS54"/>
      <c r="AT54"/>
      <c r="AU54"/>
      <c r="AV54"/>
      <c r="AW54"/>
      <c r="AX54"/>
      <c r="AY54"/>
      <c r="AZ54"/>
      <c r="BA54"/>
      <c r="BB54"/>
      <c r="BC54"/>
      <c r="BD54"/>
      <c r="BE54"/>
      <c r="BF54"/>
      <c r="BG54"/>
      <c r="BH54"/>
      <c r="BI54"/>
      <c r="BJ54"/>
      <c r="BK54"/>
      <c r="BL54"/>
      <c r="BM54"/>
      <c r="BN54"/>
      <c r="BO54"/>
      <c r="BP54"/>
      <c r="BQ54"/>
      <c r="BR54"/>
      <c r="BS54"/>
      <c r="BT54"/>
      <c r="BU54"/>
      <c r="BV54"/>
      <c r="BW54"/>
      <c r="BX54"/>
      <c r="BY54"/>
      <c r="BZ54"/>
      <c r="CA54"/>
      <c r="CB54"/>
      <c r="CC54"/>
      <c r="CD54"/>
      <c r="CE54"/>
      <c r="CF54"/>
      <c r="CG54"/>
      <c r="CH54"/>
      <c r="CI54"/>
      <c r="CJ54"/>
      <c r="CK54"/>
      <c r="CL54"/>
      <c r="CM54"/>
      <c r="CN54"/>
      <c r="CO54"/>
      <c r="CP54"/>
      <c r="CQ54"/>
      <c r="CR54"/>
      <c r="CS54"/>
      <c r="CT54"/>
      <c r="CU54"/>
      <c r="CV54"/>
      <c r="CW54"/>
      <c r="CX54"/>
      <c r="CY54"/>
      <c r="CZ54"/>
      <c r="DA54"/>
      <c r="DB54"/>
      <c r="DC54"/>
      <c r="DD54"/>
      <c r="DE54"/>
      <c r="DF54"/>
      <c r="DG54"/>
      <c r="DH54"/>
      <c r="DI54"/>
      <c r="DJ54"/>
      <c r="DK54"/>
      <c r="DL54"/>
      <c r="DM54"/>
      <c r="DN54"/>
      <c r="DO54"/>
      <c r="DP54"/>
      <c r="DQ54"/>
      <c r="DR54"/>
      <c r="DS54"/>
      <c r="DT54"/>
      <c r="DU54"/>
      <c r="DV54"/>
      <c r="DW54"/>
      <c r="DX54"/>
      <c r="DY54"/>
      <c r="DZ54"/>
      <c r="EA54"/>
      <c r="EB54"/>
      <c r="EC54"/>
      <c r="ED54"/>
      <c r="EE54"/>
      <c r="EF54"/>
      <c r="EG54"/>
      <c r="EH54"/>
      <c r="EI54"/>
      <c r="EJ54"/>
      <c r="EK54"/>
      <c r="EL54"/>
      <c r="EM54"/>
      <c r="EN54"/>
      <c r="EO54"/>
      <c r="EP54"/>
      <c r="EQ54"/>
      <c r="ER54"/>
      <c r="ES54"/>
      <c r="ET54"/>
      <c r="EU54"/>
      <c r="EV54"/>
      <c r="EW54"/>
      <c r="EX54"/>
      <c r="EY54"/>
      <c r="EZ54"/>
      <c r="FA54"/>
      <c r="FB54"/>
      <c r="FC54"/>
      <c r="FD54"/>
    </row>
    <row r="55" spans="2:160">
      <c r="B55"/>
      <c r="C55"/>
      <c r="D55"/>
      <c r="E55"/>
      <c r="F55"/>
      <c r="G55"/>
      <c r="H55"/>
      <c r="I55"/>
      <c r="J55"/>
      <c r="K55"/>
      <c r="L55"/>
      <c r="M55"/>
      <c r="N55"/>
      <c r="O55"/>
      <c r="P55"/>
      <c r="Q55"/>
      <c r="R55"/>
      <c r="S55"/>
      <c r="T55"/>
      <c r="U55"/>
      <c r="V55"/>
      <c r="W55"/>
      <c r="X55"/>
      <c r="Y55"/>
      <c r="Z55"/>
      <c r="AA55"/>
      <c r="AB55"/>
      <c r="AC55"/>
      <c r="AD55"/>
      <c r="AE55"/>
      <c r="AF55"/>
      <c r="AG55"/>
      <c r="AH55"/>
      <c r="AI55"/>
      <c r="AJ55"/>
      <c r="AK55"/>
      <c r="AL55"/>
      <c r="AM55"/>
      <c r="AN55"/>
      <c r="AO55"/>
      <c r="AP55"/>
      <c r="AQ55"/>
      <c r="AR55"/>
      <c r="AS55"/>
      <c r="AT55"/>
      <c r="AU55"/>
      <c r="AV55"/>
      <c r="AW55"/>
      <c r="AX55"/>
      <c r="AY55"/>
      <c r="AZ55"/>
      <c r="BA55"/>
      <c r="BB55"/>
      <c r="BC55"/>
      <c r="BD55"/>
      <c r="BE55"/>
      <c r="BF55"/>
      <c r="BG55"/>
      <c r="BH55"/>
      <c r="BI55"/>
      <c r="BJ55"/>
      <c r="BK55"/>
      <c r="BL55"/>
      <c r="BM55"/>
      <c r="BN55"/>
      <c r="BO55"/>
      <c r="BP55"/>
      <c r="BQ55"/>
      <c r="BR55"/>
      <c r="BS55"/>
      <c r="BT55"/>
      <c r="BU55"/>
      <c r="BV55"/>
      <c r="BW55"/>
      <c r="BX55"/>
      <c r="BY55"/>
      <c r="BZ55"/>
      <c r="CA55"/>
      <c r="CB55"/>
      <c r="CC55"/>
      <c r="CD55"/>
      <c r="CE55"/>
      <c r="CF55"/>
      <c r="CG55"/>
      <c r="CH55"/>
      <c r="CI55"/>
      <c r="CJ55"/>
      <c r="CK55"/>
      <c r="CL55"/>
      <c r="CM55"/>
      <c r="CN55"/>
      <c r="CO55"/>
      <c r="CP55"/>
      <c r="CQ55"/>
      <c r="CR55"/>
      <c r="CS55"/>
      <c r="CT55"/>
      <c r="CU55"/>
      <c r="CV55"/>
      <c r="CW55"/>
      <c r="CX55"/>
      <c r="CY55"/>
      <c r="CZ55"/>
      <c r="DA55"/>
      <c r="DB55"/>
      <c r="DC55"/>
      <c r="DD55"/>
      <c r="DE55"/>
      <c r="DF55"/>
      <c r="DG55"/>
      <c r="DH55"/>
      <c r="DI55"/>
      <c r="DJ55"/>
      <c r="DK55"/>
      <c r="DL55"/>
      <c r="DM55"/>
      <c r="DN55"/>
      <c r="DO55"/>
      <c r="DP55"/>
      <c r="DQ55"/>
      <c r="DR55"/>
      <c r="DS55"/>
      <c r="DT55"/>
      <c r="DU55"/>
      <c r="DV55"/>
      <c r="DW55"/>
      <c r="DX55"/>
      <c r="DY55"/>
      <c r="DZ55"/>
      <c r="EA55"/>
      <c r="EB55"/>
      <c r="EC55"/>
      <c r="ED55"/>
      <c r="EE55"/>
      <c r="EF55"/>
      <c r="EG55"/>
      <c r="EH55"/>
      <c r="EI55"/>
      <c r="EJ55"/>
      <c r="EK55"/>
      <c r="EL55"/>
      <c r="EM55"/>
      <c r="EN55"/>
      <c r="EO55"/>
      <c r="EP55"/>
      <c r="EQ55"/>
      <c r="ER55"/>
      <c r="ES55"/>
      <c r="ET55"/>
      <c r="EU55"/>
      <c r="EV55"/>
      <c r="EW55"/>
      <c r="EX55"/>
      <c r="EY55"/>
      <c r="EZ55"/>
      <c r="FA55"/>
      <c r="FB55"/>
      <c r="FC55"/>
      <c r="FD55"/>
    </row>
    <row r="56" spans="2:160">
      <c r="B56"/>
      <c r="C56"/>
      <c r="D56"/>
      <c r="E56"/>
      <c r="F56"/>
      <c r="G56"/>
      <c r="H56"/>
      <c r="I56"/>
      <c r="J56"/>
      <c r="K56"/>
      <c r="L56"/>
      <c r="M56"/>
      <c r="N56"/>
      <c r="O56"/>
      <c r="P56"/>
      <c r="Q56"/>
      <c r="R56"/>
      <c r="S56"/>
      <c r="T56"/>
      <c r="U56"/>
      <c r="V56"/>
      <c r="W56"/>
      <c r="X56"/>
      <c r="Y56"/>
      <c r="Z56"/>
      <c r="AA56"/>
      <c r="AB56"/>
      <c r="AC56"/>
      <c r="AD56"/>
      <c r="AE56"/>
      <c r="AF56"/>
      <c r="AG56"/>
      <c r="AH56"/>
      <c r="AI56"/>
      <c r="AJ56"/>
      <c r="AK56"/>
      <c r="AL56"/>
      <c r="AM56"/>
      <c r="AN56"/>
      <c r="AO56"/>
      <c r="AP56"/>
      <c r="AQ56"/>
      <c r="AR56"/>
      <c r="AS56"/>
      <c r="AT56"/>
      <c r="AU56"/>
      <c r="AV56"/>
      <c r="AW56"/>
      <c r="AX56"/>
      <c r="AY56"/>
      <c r="AZ56"/>
      <c r="BA56"/>
      <c r="BB56"/>
      <c r="BC56"/>
      <c r="BD56"/>
      <c r="BE56"/>
      <c r="BF56"/>
      <c r="BG56"/>
      <c r="BH56"/>
      <c r="BI56"/>
      <c r="BJ56"/>
      <c r="BK56"/>
      <c r="BL56"/>
      <c r="BM56"/>
      <c r="BN56"/>
      <c r="BO56"/>
      <c r="BP56"/>
      <c r="BQ56"/>
      <c r="BR56"/>
      <c r="BS56"/>
      <c r="BT56"/>
      <c r="BU56"/>
      <c r="BV56"/>
      <c r="BW56"/>
      <c r="BX56"/>
      <c r="BY56"/>
      <c r="BZ56"/>
      <c r="CA56"/>
      <c r="CB56"/>
      <c r="CC56"/>
      <c r="CD56"/>
      <c r="CE56"/>
      <c r="CF56"/>
      <c r="CG56"/>
      <c r="CH56"/>
      <c r="CI56"/>
      <c r="CJ56"/>
      <c r="CK56"/>
      <c r="CL56"/>
      <c r="CM56"/>
      <c r="CN56"/>
      <c r="CO56"/>
      <c r="CP56"/>
      <c r="CQ56"/>
      <c r="CR56"/>
      <c r="CS56"/>
      <c r="CT56"/>
      <c r="CU56"/>
      <c r="CV56"/>
      <c r="CW56"/>
      <c r="CX56"/>
      <c r="CY56"/>
      <c r="CZ56"/>
      <c r="DA56"/>
      <c r="DB56"/>
      <c r="DC56"/>
      <c r="DD56"/>
      <c r="DE56"/>
      <c r="DF56"/>
      <c r="DG56"/>
      <c r="DH56"/>
      <c r="DI56"/>
      <c r="DJ56"/>
      <c r="DK56"/>
      <c r="DL56"/>
      <c r="DM56"/>
      <c r="DN56"/>
      <c r="DO56"/>
      <c r="DP56"/>
      <c r="DQ56"/>
      <c r="DR56"/>
      <c r="DS56"/>
      <c r="DT56"/>
      <c r="DU56"/>
      <c r="DV56"/>
      <c r="DW56"/>
      <c r="DX56"/>
      <c r="DY56"/>
      <c r="DZ56"/>
      <c r="EA56"/>
      <c r="EB56"/>
      <c r="EC56"/>
      <c r="ED56"/>
      <c r="EE56"/>
      <c r="EF56"/>
      <c r="EG56"/>
      <c r="EH56"/>
      <c r="EI56"/>
      <c r="EJ56"/>
      <c r="EK56"/>
      <c r="EL56"/>
      <c r="EM56"/>
      <c r="EN56"/>
      <c r="EO56"/>
      <c r="EP56"/>
      <c r="EQ56"/>
      <c r="ER56"/>
      <c r="ES56"/>
      <c r="ET56"/>
      <c r="EU56"/>
      <c r="EV56"/>
      <c r="EW56"/>
      <c r="EX56"/>
      <c r="EY56"/>
      <c r="EZ56"/>
      <c r="FA56"/>
      <c r="FB56"/>
      <c r="FC56"/>
      <c r="FD56"/>
    </row>
    <row r="57" spans="2:160">
      <c r="B57"/>
      <c r="C57"/>
      <c r="D57"/>
      <c r="E57"/>
      <c r="F57"/>
      <c r="G57"/>
      <c r="H57"/>
      <c r="I57"/>
      <c r="J57"/>
      <c r="K57"/>
      <c r="L57"/>
      <c r="M57"/>
      <c r="N57"/>
      <c r="O57"/>
      <c r="P57"/>
      <c r="Q57"/>
      <c r="R57"/>
      <c r="S57"/>
      <c r="T57"/>
      <c r="U57"/>
      <c r="V57"/>
      <c r="W57"/>
      <c r="X57"/>
      <c r="Y57"/>
      <c r="Z57"/>
      <c r="AA57"/>
      <c r="AB57"/>
      <c r="AC57"/>
      <c r="AD57"/>
      <c r="AE57"/>
      <c r="AF57"/>
      <c r="AG57"/>
      <c r="AH57"/>
      <c r="AI57"/>
      <c r="AJ57"/>
      <c r="AK57"/>
      <c r="AL57"/>
      <c r="AM57"/>
      <c r="AN57"/>
      <c r="AO57"/>
      <c r="AP57"/>
      <c r="AQ57"/>
      <c r="AR57"/>
      <c r="AS57"/>
      <c r="AT57"/>
      <c r="AU57"/>
      <c r="AV57"/>
      <c r="AW57"/>
      <c r="AX57"/>
      <c r="AY57"/>
      <c r="AZ57"/>
      <c r="BA57"/>
      <c r="BB57"/>
      <c r="BC57"/>
      <c r="BD57"/>
      <c r="BE57"/>
      <c r="BF57"/>
      <c r="BG57"/>
      <c r="BH57"/>
      <c r="BI57"/>
      <c r="BJ57"/>
      <c r="BK57"/>
      <c r="BL57"/>
      <c r="BM57"/>
      <c r="BN57"/>
      <c r="BO57"/>
      <c r="BP57"/>
      <c r="BQ57"/>
      <c r="BR57"/>
      <c r="BS57"/>
      <c r="BT57"/>
      <c r="BU57"/>
      <c r="BV57"/>
      <c r="BW57"/>
      <c r="BX57"/>
      <c r="BY57"/>
      <c r="BZ57"/>
      <c r="CA57"/>
      <c r="CB57"/>
      <c r="CC57"/>
      <c r="CD57"/>
      <c r="CE57"/>
      <c r="CF57"/>
      <c r="CG57"/>
      <c r="CH57"/>
      <c r="CI57"/>
      <c r="CJ57"/>
      <c r="CK57"/>
      <c r="CL57"/>
      <c r="CM57"/>
      <c r="CN57"/>
      <c r="CO57"/>
      <c r="CP57"/>
      <c r="CQ57"/>
      <c r="CR57"/>
      <c r="CS57"/>
      <c r="CT57"/>
      <c r="CU57"/>
      <c r="CV57"/>
      <c r="CW57"/>
      <c r="CX57"/>
      <c r="CY57"/>
      <c r="CZ57"/>
      <c r="DA57"/>
      <c r="DB57"/>
      <c r="DC57"/>
      <c r="DD57"/>
      <c r="DE57"/>
      <c r="DF57"/>
      <c r="DG57"/>
      <c r="DH57"/>
      <c r="DI57"/>
      <c r="DJ57"/>
      <c r="DK57"/>
      <c r="DL57"/>
      <c r="DM57"/>
      <c r="DN57"/>
      <c r="DO57"/>
      <c r="DP57"/>
      <c r="DQ57"/>
      <c r="DR57"/>
      <c r="DS57"/>
      <c r="DT57"/>
      <c r="DU57"/>
      <c r="DV57"/>
      <c r="DW57"/>
      <c r="DX57"/>
      <c r="DY57"/>
      <c r="DZ57"/>
      <c r="EA57"/>
      <c r="EB57"/>
      <c r="EC57"/>
      <c r="ED57"/>
      <c r="EE57"/>
      <c r="EF57"/>
      <c r="EG57"/>
      <c r="EH57"/>
      <c r="EI57"/>
      <c r="EJ57"/>
      <c r="EK57"/>
      <c r="EL57"/>
      <c r="EM57"/>
      <c r="EN57"/>
      <c r="EO57"/>
      <c r="EP57"/>
      <c r="EQ57"/>
      <c r="ER57"/>
      <c r="ES57"/>
      <c r="ET57"/>
      <c r="EU57"/>
      <c r="EV57"/>
      <c r="EW57"/>
      <c r="EX57"/>
      <c r="EY57"/>
      <c r="EZ57"/>
      <c r="FA57"/>
      <c r="FB57"/>
      <c r="FC57"/>
      <c r="FD57"/>
    </row>
    <row r="58" spans="2:160">
      <c r="B58"/>
      <c r="C58"/>
      <c r="D58"/>
      <c r="E58"/>
      <c r="F58"/>
      <c r="G58"/>
      <c r="H58"/>
      <c r="I58"/>
      <c r="J58"/>
      <c r="K58"/>
      <c r="L58"/>
      <c r="M58"/>
      <c r="N58"/>
      <c r="O58"/>
      <c r="P58"/>
      <c r="Q58"/>
      <c r="R58"/>
      <c r="S58"/>
      <c r="T58"/>
      <c r="U58"/>
      <c r="V58"/>
      <c r="W58"/>
      <c r="X58"/>
      <c r="Y58"/>
      <c r="Z58"/>
      <c r="AA58"/>
      <c r="AB58"/>
      <c r="AC58"/>
      <c r="AD58"/>
      <c r="AE58"/>
      <c r="AF58"/>
      <c r="AG58"/>
      <c r="AH58"/>
      <c r="AI58"/>
      <c r="AJ58"/>
      <c r="AK58"/>
      <c r="AL58"/>
      <c r="AM58"/>
      <c r="AN58"/>
      <c r="AO58"/>
      <c r="AP58"/>
      <c r="AQ58"/>
      <c r="AR58"/>
      <c r="AS58"/>
      <c r="AT58"/>
      <c r="AU58"/>
      <c r="AV58"/>
      <c r="AW58"/>
      <c r="AX58"/>
      <c r="AY58"/>
      <c r="AZ58"/>
      <c r="BA58"/>
      <c r="BB58"/>
      <c r="BC58"/>
      <c r="BD58"/>
      <c r="BE58"/>
      <c r="BF58"/>
      <c r="BG58"/>
      <c r="BH58"/>
      <c r="BI58"/>
      <c r="BJ58"/>
      <c r="BK58"/>
      <c r="BL58"/>
      <c r="BM58"/>
      <c r="BN58"/>
      <c r="BO58"/>
      <c r="BP58"/>
      <c r="BQ58"/>
      <c r="BR58"/>
      <c r="BS58"/>
      <c r="BT58"/>
      <c r="BU58"/>
      <c r="BV58"/>
      <c r="BW58"/>
      <c r="BX58"/>
      <c r="BY58"/>
      <c r="BZ58"/>
      <c r="CA58"/>
      <c r="CB58"/>
      <c r="CC58"/>
      <c r="CD58"/>
      <c r="CE58"/>
      <c r="CF58"/>
      <c r="CG58"/>
      <c r="CH58"/>
      <c r="CI58"/>
      <c r="CJ58"/>
      <c r="CK58"/>
      <c r="CL58"/>
      <c r="CM58"/>
      <c r="CN58"/>
      <c r="CO58"/>
      <c r="CP58"/>
      <c r="CQ58"/>
      <c r="CR58"/>
      <c r="CS58"/>
      <c r="CT58"/>
      <c r="CU58"/>
      <c r="CV58"/>
      <c r="CW58"/>
      <c r="CX58"/>
      <c r="CY58"/>
      <c r="CZ58"/>
      <c r="DA58"/>
      <c r="DB58"/>
      <c r="DC58"/>
      <c r="DD58"/>
      <c r="DE58"/>
      <c r="DF58"/>
      <c r="DG58"/>
      <c r="DH58"/>
      <c r="DI58"/>
      <c r="DJ58"/>
      <c r="DK58"/>
      <c r="DL58"/>
      <c r="DM58"/>
      <c r="DN58"/>
      <c r="DO58"/>
      <c r="DP58"/>
      <c r="DQ58"/>
      <c r="DR58"/>
      <c r="DS58"/>
      <c r="DT58"/>
      <c r="DU58"/>
      <c r="DV58"/>
      <c r="DW58"/>
      <c r="DX58"/>
      <c r="DY58"/>
      <c r="DZ58"/>
      <c r="EA58"/>
      <c r="EB58"/>
      <c r="EC58"/>
      <c r="ED58"/>
      <c r="EE58"/>
      <c r="EF58"/>
      <c r="EG58"/>
      <c r="EH58"/>
      <c r="EI58"/>
      <c r="EJ58"/>
      <c r="EK58"/>
      <c r="EL58"/>
      <c r="EM58"/>
      <c r="EN58"/>
      <c r="EO58"/>
      <c r="EP58"/>
      <c r="EQ58"/>
      <c r="ER58"/>
      <c r="ES58"/>
      <c r="ET58"/>
      <c r="EU58"/>
      <c r="EV58"/>
      <c r="EW58"/>
      <c r="EX58"/>
      <c r="EY58"/>
      <c r="EZ58"/>
      <c r="FA58"/>
      <c r="FB58"/>
      <c r="FC58"/>
      <c r="FD58"/>
    </row>
    <row r="59" spans="2:160">
      <c r="B59"/>
      <c r="C59"/>
      <c r="D59"/>
      <c r="E59"/>
      <c r="F59"/>
      <c r="G59"/>
      <c r="H59"/>
      <c r="I59"/>
      <c r="J59"/>
      <c r="K59"/>
      <c r="L59"/>
      <c r="M59"/>
      <c r="N59"/>
      <c r="O59"/>
      <c r="P59"/>
      <c r="Q59"/>
      <c r="R59"/>
      <c r="S59"/>
      <c r="T59"/>
      <c r="U59"/>
      <c r="V59"/>
      <c r="W59"/>
      <c r="X59"/>
      <c r="Y59"/>
      <c r="Z59"/>
      <c r="AA59"/>
      <c r="AB59"/>
      <c r="AC59"/>
      <c r="AD59"/>
      <c r="AE59"/>
      <c r="AF59"/>
      <c r="AG59"/>
      <c r="AH59"/>
      <c r="AI59"/>
      <c r="AJ59"/>
      <c r="AK59"/>
      <c r="AL59"/>
      <c r="AM59"/>
      <c r="AN59"/>
      <c r="AO59"/>
      <c r="AP59"/>
      <c r="AQ59"/>
      <c r="AR59"/>
      <c r="AS59"/>
      <c r="AT59"/>
      <c r="AU59"/>
      <c r="AV59"/>
      <c r="AW59"/>
      <c r="AX59"/>
      <c r="AY59"/>
      <c r="AZ59"/>
      <c r="BA59"/>
      <c r="BB59"/>
      <c r="BC59"/>
      <c r="BD59"/>
      <c r="BE59"/>
      <c r="BF59"/>
      <c r="BG59"/>
      <c r="BH59"/>
      <c r="BI59"/>
      <c r="BJ59"/>
      <c r="BK59"/>
      <c r="BL59"/>
      <c r="BM59"/>
      <c r="BN59"/>
      <c r="BO59"/>
      <c r="BP59"/>
      <c r="BQ59"/>
      <c r="BR59"/>
      <c r="BS59"/>
      <c r="BT59"/>
      <c r="BU59"/>
      <c r="BV59"/>
      <c r="BW59"/>
      <c r="BX59"/>
      <c r="BY59"/>
      <c r="BZ59"/>
      <c r="CA59"/>
      <c r="CB59"/>
      <c r="CC59"/>
      <c r="CD59"/>
      <c r="CE59"/>
      <c r="CF59"/>
      <c r="CG59"/>
      <c r="CH59"/>
      <c r="CI59"/>
      <c r="CJ59"/>
      <c r="CK59"/>
      <c r="CL59"/>
      <c r="CM59"/>
      <c r="CN59"/>
      <c r="CO59"/>
      <c r="CP59"/>
      <c r="CQ59"/>
      <c r="CR59"/>
      <c r="CS59"/>
      <c r="CT59"/>
      <c r="CU59"/>
      <c r="CV59"/>
      <c r="CW59"/>
      <c r="CX59"/>
      <c r="CY59"/>
      <c r="CZ59"/>
      <c r="DA59"/>
      <c r="DB59"/>
      <c r="DC59"/>
      <c r="DD59"/>
      <c r="DE59"/>
      <c r="DF59"/>
      <c r="DG59"/>
      <c r="DH59"/>
      <c r="DI59"/>
      <c r="DJ59"/>
      <c r="DK59"/>
      <c r="DL59"/>
      <c r="DM59"/>
      <c r="DN59"/>
      <c r="DO59"/>
      <c r="DP59"/>
      <c r="DQ59"/>
      <c r="DR59"/>
      <c r="DS59"/>
      <c r="DT59"/>
      <c r="DU59"/>
      <c r="DV59"/>
      <c r="DW59"/>
      <c r="DX59"/>
      <c r="DY59"/>
      <c r="DZ59"/>
      <c r="EA59"/>
      <c r="EB59"/>
      <c r="EC59"/>
      <c r="ED59"/>
      <c r="EE59"/>
      <c r="EF59"/>
      <c r="EG59"/>
      <c r="EH59"/>
      <c r="EI59"/>
      <c r="EJ59"/>
      <c r="EK59"/>
      <c r="EL59"/>
      <c r="EM59"/>
      <c r="EN59"/>
      <c r="EO59"/>
      <c r="EP59"/>
      <c r="EQ59"/>
      <c r="ER59"/>
      <c r="ES59"/>
      <c r="ET59"/>
      <c r="EU59"/>
      <c r="EV59"/>
      <c r="EW59"/>
      <c r="EX59"/>
      <c r="EY59"/>
      <c r="EZ59"/>
      <c r="FA59"/>
      <c r="FB59"/>
      <c r="FC59"/>
      <c r="FD59"/>
    </row>
    <row r="60" spans="2:160">
      <c r="B60"/>
      <c r="C60"/>
      <c r="D60"/>
      <c r="E60"/>
      <c r="F60"/>
      <c r="G60"/>
      <c r="H60"/>
      <c r="I60"/>
      <c r="J60"/>
      <c r="K60"/>
      <c r="L60"/>
      <c r="M60"/>
      <c r="N60"/>
      <c r="O60"/>
      <c r="P60"/>
      <c r="Q60"/>
      <c r="R60"/>
      <c r="S60"/>
      <c r="T60"/>
      <c r="U60"/>
      <c r="V60"/>
      <c r="W60"/>
      <c r="X60"/>
      <c r="Y60"/>
      <c r="Z60"/>
      <c r="AA60"/>
      <c r="AB60"/>
      <c r="AC60"/>
      <c r="AD60"/>
      <c r="AE60"/>
      <c r="AF60"/>
      <c r="AG60"/>
      <c r="AH60"/>
      <c r="AI60"/>
      <c r="AJ60"/>
      <c r="AK60"/>
      <c r="AL60"/>
      <c r="AM60"/>
      <c r="AN60"/>
      <c r="AO60"/>
      <c r="AP60"/>
      <c r="AQ60"/>
      <c r="AR60"/>
      <c r="AS60"/>
      <c r="AT60"/>
      <c r="AU60"/>
      <c r="AV60"/>
      <c r="AW60"/>
      <c r="AX60"/>
      <c r="AY60"/>
      <c r="AZ60"/>
      <c r="BA60"/>
      <c r="BB60"/>
      <c r="BC60"/>
      <c r="BD60"/>
      <c r="BE60"/>
      <c r="BF60"/>
      <c r="BG60"/>
      <c r="BH60"/>
      <c r="BI60"/>
      <c r="BJ60"/>
      <c r="BK60"/>
      <c r="BL60"/>
      <c r="BM60"/>
      <c r="BN60"/>
      <c r="BO60"/>
      <c r="BP60"/>
      <c r="BQ60"/>
      <c r="BR60"/>
      <c r="BS60"/>
      <c r="BT60"/>
      <c r="BU60"/>
      <c r="BV60"/>
      <c r="BW60"/>
      <c r="BX60"/>
      <c r="BY60"/>
      <c r="BZ60"/>
      <c r="CA60"/>
      <c r="CB60"/>
      <c r="CC60"/>
      <c r="CD60"/>
      <c r="CE60"/>
      <c r="CF60"/>
      <c r="CG60"/>
      <c r="CH60"/>
      <c r="CI60"/>
      <c r="CJ60"/>
      <c r="CK60"/>
      <c r="CL60"/>
      <c r="CM60"/>
      <c r="CN60"/>
      <c r="CO60"/>
      <c r="CP60"/>
      <c r="CQ60"/>
      <c r="CR60"/>
      <c r="CS60"/>
      <c r="CT60"/>
      <c r="CU60"/>
      <c r="CV60"/>
      <c r="CW60"/>
      <c r="CX60"/>
      <c r="CY60"/>
      <c r="CZ60"/>
      <c r="DA60"/>
      <c r="DB60"/>
      <c r="DC60"/>
      <c r="DD60"/>
      <c r="DE60"/>
      <c r="DF60"/>
      <c r="DG60"/>
      <c r="DH60"/>
      <c r="DI60"/>
      <c r="DJ60"/>
      <c r="DK60"/>
      <c r="DL60"/>
      <c r="DM60"/>
      <c r="DN60"/>
      <c r="DO60"/>
      <c r="DP60"/>
      <c r="DQ60"/>
      <c r="DR60"/>
      <c r="DS60"/>
      <c r="DT60"/>
      <c r="DU60"/>
      <c r="DV60"/>
      <c r="DW60"/>
      <c r="DX60"/>
      <c r="DY60"/>
      <c r="DZ60"/>
      <c r="EA60"/>
      <c r="EB60"/>
      <c r="EC60"/>
      <c r="ED60"/>
      <c r="EE60"/>
      <c r="EF60"/>
      <c r="EG60"/>
      <c r="EH60"/>
      <c r="EI60"/>
      <c r="EJ60"/>
      <c r="EK60"/>
      <c r="EL60"/>
      <c r="EM60"/>
      <c r="EN60"/>
      <c r="EO60"/>
      <c r="EP60"/>
      <c r="EQ60"/>
      <c r="ER60"/>
      <c r="ES60"/>
      <c r="ET60"/>
      <c r="EU60"/>
      <c r="EV60"/>
      <c r="EW60"/>
      <c r="EX60"/>
      <c r="EY60"/>
      <c r="EZ60"/>
      <c r="FA60"/>
      <c r="FB60"/>
      <c r="FC60"/>
      <c r="FD60"/>
    </row>
    <row r="61" spans="2:160">
      <c r="B61"/>
      <c r="C61"/>
      <c r="D61"/>
      <c r="E61"/>
      <c r="F61"/>
      <c r="G61"/>
      <c r="H61"/>
      <c r="I61"/>
      <c r="J61"/>
      <c r="K61"/>
      <c r="L61"/>
      <c r="M61"/>
      <c r="N61"/>
      <c r="O61"/>
      <c r="P61"/>
      <c r="Q61"/>
      <c r="R61"/>
      <c r="S61"/>
      <c r="T61"/>
      <c r="U61"/>
      <c r="V61"/>
      <c r="W61"/>
      <c r="X61"/>
      <c r="Y61"/>
      <c r="Z61"/>
      <c r="AA61"/>
      <c r="AB61"/>
      <c r="AC61"/>
      <c r="AD61"/>
      <c r="AE61"/>
      <c r="AF61"/>
      <c r="AG61"/>
      <c r="AH61"/>
      <c r="AI61"/>
      <c r="AJ61"/>
      <c r="AK61"/>
      <c r="AL61"/>
      <c r="AM61"/>
      <c r="AN61"/>
      <c r="AO61"/>
      <c r="AP61"/>
      <c r="AQ61"/>
      <c r="AR61"/>
      <c r="AS61"/>
      <c r="AT61"/>
      <c r="AU61"/>
      <c r="AV61"/>
      <c r="AW61"/>
      <c r="AX61"/>
      <c r="AY61"/>
      <c r="AZ61"/>
      <c r="BA61"/>
      <c r="BB61"/>
      <c r="BC61"/>
      <c r="BD61"/>
      <c r="BE61"/>
      <c r="BF61"/>
      <c r="BG61"/>
      <c r="BH61"/>
      <c r="BI61"/>
      <c r="BJ61"/>
      <c r="BK61"/>
      <c r="BL61"/>
      <c r="BM61"/>
      <c r="BN61"/>
      <c r="BO61"/>
      <c r="BP61"/>
      <c r="BQ61"/>
      <c r="BR61"/>
      <c r="BS61"/>
      <c r="BT61"/>
      <c r="BU61"/>
      <c r="BV61"/>
      <c r="BW61"/>
      <c r="BX61"/>
      <c r="BY61"/>
      <c r="BZ61"/>
      <c r="CA61"/>
      <c r="CB61"/>
      <c r="CC61"/>
      <c r="CD61"/>
      <c r="CE61"/>
      <c r="CF61"/>
      <c r="CG61"/>
      <c r="CH61"/>
      <c r="CI61"/>
      <c r="CJ61"/>
      <c r="CK61"/>
      <c r="CL61"/>
      <c r="CM61"/>
      <c r="CN61"/>
      <c r="CO61"/>
      <c r="CP61"/>
      <c r="CQ61"/>
      <c r="CR61"/>
      <c r="CS61"/>
      <c r="CT61"/>
      <c r="CU61"/>
      <c r="CV61"/>
      <c r="CW61"/>
      <c r="CX61"/>
      <c r="CY61"/>
      <c r="CZ61"/>
      <c r="DA61"/>
      <c r="DB61"/>
      <c r="DC61"/>
      <c r="DD61"/>
      <c r="DE61"/>
      <c r="DF61"/>
      <c r="DG61"/>
      <c r="DH61"/>
      <c r="DI61"/>
      <c r="DJ61"/>
      <c r="DK61"/>
      <c r="DL61"/>
      <c r="DM61"/>
      <c r="DN61"/>
      <c r="DO61"/>
      <c r="DP61"/>
      <c r="DQ61"/>
      <c r="DR61"/>
      <c r="DS61"/>
      <c r="DT61"/>
      <c r="DU61"/>
      <c r="DV61"/>
      <c r="DW61"/>
      <c r="DX61"/>
      <c r="DY61"/>
      <c r="DZ61"/>
      <c r="EA61"/>
      <c r="EB61"/>
      <c r="EC61"/>
      <c r="ED61"/>
      <c r="EE61"/>
      <c r="EF61"/>
      <c r="EG61"/>
      <c r="EH61"/>
      <c r="EI61"/>
      <c r="EJ61"/>
      <c r="EK61"/>
      <c r="EL61"/>
      <c r="EM61"/>
      <c r="EN61"/>
      <c r="EO61"/>
      <c r="EP61"/>
      <c r="EQ61"/>
      <c r="ER61"/>
      <c r="ES61"/>
      <c r="ET61"/>
      <c r="EU61"/>
      <c r="EV61"/>
      <c r="EW61"/>
      <c r="EX61"/>
      <c r="EY61"/>
      <c r="EZ61"/>
      <c r="FA61"/>
      <c r="FB61"/>
      <c r="FC61"/>
      <c r="FD61"/>
    </row>
    <row r="62" spans="2:160">
      <c r="B62"/>
      <c r="C62"/>
      <c r="D62"/>
      <c r="E62"/>
      <c r="F62"/>
      <c r="G62"/>
      <c r="H62"/>
      <c r="I62"/>
      <c r="J62"/>
      <c r="K62"/>
      <c r="L62"/>
      <c r="M62"/>
      <c r="N62"/>
      <c r="O62"/>
      <c r="P62"/>
      <c r="Q62"/>
      <c r="R62"/>
      <c r="S62"/>
      <c r="T62"/>
      <c r="U62"/>
      <c r="V62"/>
      <c r="W62"/>
      <c r="X62"/>
      <c r="Y62"/>
      <c r="Z62"/>
      <c r="AA62"/>
      <c r="AB62"/>
      <c r="AC62"/>
      <c r="AD62"/>
      <c r="AE62"/>
      <c r="AF62"/>
      <c r="AG62"/>
      <c r="AH62"/>
      <c r="AI62"/>
      <c r="AJ62"/>
      <c r="AK62"/>
      <c r="AL62"/>
      <c r="AM62"/>
      <c r="AN62"/>
      <c r="AO62"/>
      <c r="AP62"/>
      <c r="AQ62"/>
      <c r="AR62"/>
      <c r="AS62"/>
      <c r="AT62"/>
      <c r="AU62"/>
      <c r="AV62"/>
      <c r="AW62"/>
      <c r="AX62"/>
      <c r="AY62"/>
      <c r="AZ62"/>
      <c r="BA62"/>
      <c r="BB62"/>
      <c r="BC62"/>
      <c r="BD62"/>
      <c r="BE62"/>
      <c r="BF62"/>
      <c r="BG62"/>
      <c r="BH62"/>
      <c r="BI62"/>
      <c r="BJ62"/>
      <c r="BK62"/>
      <c r="BL62"/>
      <c r="BM62"/>
      <c r="BN62"/>
      <c r="BO62"/>
      <c r="BP62"/>
      <c r="BQ62"/>
      <c r="BR62"/>
      <c r="BS62"/>
      <c r="BT62"/>
      <c r="BU62"/>
      <c r="BV62"/>
      <c r="BW62"/>
      <c r="BX62"/>
      <c r="BY62"/>
      <c r="BZ62"/>
      <c r="CA62"/>
      <c r="CB62"/>
      <c r="CC62"/>
      <c r="CD62"/>
      <c r="CE62"/>
      <c r="CF62"/>
      <c r="CG62"/>
      <c r="CH62"/>
      <c r="CI62"/>
      <c r="CJ62"/>
      <c r="CK62"/>
      <c r="CL62"/>
      <c r="CM62"/>
      <c r="CN62"/>
      <c r="CO62"/>
      <c r="CP62"/>
      <c r="CQ62"/>
      <c r="CR62"/>
      <c r="CS62"/>
      <c r="CT62"/>
      <c r="CU62"/>
      <c r="CV62"/>
      <c r="CW62"/>
      <c r="CX62"/>
      <c r="CY62"/>
      <c r="CZ62"/>
      <c r="DA62"/>
      <c r="DB62"/>
      <c r="DC62"/>
      <c r="DD62"/>
      <c r="DE62"/>
      <c r="DF62"/>
      <c r="DG62"/>
      <c r="DH62"/>
      <c r="DI62"/>
      <c r="DJ62"/>
      <c r="DK62"/>
      <c r="DL62"/>
      <c r="DM62"/>
      <c r="DN62"/>
      <c r="DO62"/>
      <c r="DP62"/>
      <c r="DQ62"/>
      <c r="DR62"/>
      <c r="DS62"/>
      <c r="DT62"/>
      <c r="DU62"/>
      <c r="DV62"/>
      <c r="DW62"/>
      <c r="DX62"/>
      <c r="DY62"/>
      <c r="DZ62"/>
      <c r="EA62"/>
      <c r="EB62"/>
      <c r="EC62"/>
      <c r="ED62"/>
      <c r="EE62"/>
      <c r="EF62"/>
      <c r="EG62"/>
      <c r="EH62"/>
      <c r="EI62"/>
      <c r="EJ62"/>
      <c r="EK62"/>
      <c r="EL62"/>
      <c r="EM62"/>
      <c r="EN62"/>
      <c r="EO62"/>
      <c r="EP62"/>
      <c r="EQ62"/>
      <c r="ER62"/>
      <c r="ES62"/>
      <c r="ET62"/>
      <c r="EU62"/>
      <c r="EV62"/>
      <c r="EW62"/>
      <c r="EX62"/>
      <c r="EY62"/>
      <c r="EZ62"/>
      <c r="FA62"/>
      <c r="FB62"/>
      <c r="FC62"/>
      <c r="FD62"/>
    </row>
    <row r="63" spans="2:160">
      <c r="B63"/>
      <c r="C63"/>
      <c r="D63"/>
      <c r="E63"/>
      <c r="F63"/>
      <c r="G63"/>
      <c r="H63"/>
      <c r="I63"/>
      <c r="J63"/>
      <c r="K63"/>
      <c r="L63"/>
      <c r="M63"/>
      <c r="N63"/>
      <c r="O63"/>
      <c r="P63"/>
      <c r="Q63"/>
      <c r="R63"/>
      <c r="S63"/>
      <c r="T63"/>
      <c r="U63"/>
      <c r="V63"/>
      <c r="W63"/>
      <c r="X63"/>
      <c r="Y63"/>
      <c r="Z63"/>
      <c r="AA63"/>
      <c r="AB63"/>
      <c r="AC63"/>
      <c r="AD63"/>
      <c r="AE63"/>
      <c r="AF63"/>
      <c r="AG63"/>
      <c r="AH63"/>
      <c r="AI63"/>
      <c r="AJ63"/>
      <c r="AK63"/>
      <c r="AL63"/>
      <c r="AM63"/>
      <c r="AN63"/>
      <c r="AO63"/>
      <c r="AP63"/>
      <c r="AQ63"/>
      <c r="AR63"/>
      <c r="AS63"/>
      <c r="AT63"/>
      <c r="AU63"/>
      <c r="AV63"/>
      <c r="AW63"/>
      <c r="AX63"/>
      <c r="AY63"/>
      <c r="AZ63"/>
      <c r="BA63"/>
      <c r="BB63"/>
      <c r="BC63"/>
      <c r="BD63"/>
      <c r="BE63"/>
      <c r="BF63"/>
      <c r="BG63"/>
      <c r="BH63"/>
      <c r="BI63"/>
      <c r="BJ63"/>
      <c r="BK63"/>
      <c r="BL63"/>
      <c r="BM63"/>
      <c r="BN63"/>
      <c r="BO63"/>
      <c r="BP63"/>
      <c r="BQ63"/>
      <c r="BR63"/>
      <c r="BS63"/>
      <c r="BT63"/>
      <c r="BU63"/>
      <c r="BV63"/>
      <c r="BW63"/>
      <c r="BX63"/>
      <c r="BY63"/>
      <c r="BZ63"/>
      <c r="CA63"/>
      <c r="CB63"/>
      <c r="CC63"/>
      <c r="CD63"/>
      <c r="CE63"/>
      <c r="CF63"/>
      <c r="CG63"/>
      <c r="CH63"/>
      <c r="CI63"/>
      <c r="CJ63"/>
      <c r="CK63"/>
      <c r="CL63"/>
      <c r="CM63"/>
      <c r="CN63"/>
      <c r="CO63"/>
      <c r="CP63"/>
      <c r="CQ63"/>
      <c r="CR63"/>
      <c r="CS63"/>
      <c r="CT63"/>
      <c r="CU63"/>
      <c r="CV63"/>
      <c r="CW63"/>
      <c r="CX63"/>
      <c r="CY63"/>
      <c r="CZ63"/>
      <c r="DA63"/>
      <c r="DB63"/>
      <c r="DC63"/>
      <c r="DD63"/>
      <c r="DE63"/>
      <c r="DF63"/>
      <c r="DG63"/>
      <c r="DH63"/>
      <c r="DI63"/>
      <c r="DJ63"/>
      <c r="DK63"/>
      <c r="DL63"/>
      <c r="DM63"/>
      <c r="DN63"/>
      <c r="DO63"/>
      <c r="DP63"/>
      <c r="DQ63"/>
      <c r="DR63"/>
      <c r="DS63"/>
      <c r="DT63"/>
      <c r="DU63"/>
      <c r="DV63"/>
      <c r="DW63"/>
      <c r="DX63"/>
      <c r="DY63"/>
      <c r="DZ63"/>
      <c r="EA63"/>
      <c r="EB63"/>
      <c r="EC63"/>
      <c r="ED63"/>
      <c r="EE63"/>
      <c r="EF63"/>
      <c r="EG63"/>
      <c r="EH63"/>
      <c r="EI63"/>
      <c r="EJ63"/>
      <c r="EK63"/>
      <c r="EL63"/>
      <c r="EM63"/>
      <c r="EN63"/>
      <c r="EO63"/>
      <c r="EP63"/>
      <c r="EQ63"/>
      <c r="ER63"/>
      <c r="ES63"/>
      <c r="ET63"/>
      <c r="EU63"/>
      <c r="EV63"/>
      <c r="EW63"/>
      <c r="EX63"/>
      <c r="EY63"/>
      <c r="EZ63"/>
      <c r="FA63"/>
      <c r="FB63"/>
      <c r="FC63"/>
      <c r="FD63"/>
    </row>
    <row r="64" spans="2:160">
      <c r="B64"/>
      <c r="C64"/>
      <c r="D64"/>
      <c r="E64"/>
      <c r="F64"/>
      <c r="G64"/>
      <c r="H64"/>
      <c r="I64"/>
      <c r="J64"/>
      <c r="K64"/>
      <c r="L64"/>
      <c r="M64"/>
      <c r="N64"/>
      <c r="O64"/>
      <c r="P64"/>
      <c r="Q64"/>
      <c r="R64"/>
      <c r="S64"/>
      <c r="T64"/>
      <c r="U64"/>
      <c r="V64"/>
      <c r="W64"/>
      <c r="X64"/>
      <c r="Y64"/>
      <c r="Z64"/>
      <c r="AA64"/>
      <c r="AB64"/>
      <c r="AC64"/>
      <c r="AD64"/>
      <c r="AE64"/>
      <c r="AF64"/>
      <c r="AG64"/>
      <c r="AH64"/>
      <c r="AI64"/>
      <c r="AJ64"/>
      <c r="AK64"/>
      <c r="AL64"/>
      <c r="AM64"/>
      <c r="AN64"/>
      <c r="AO64"/>
      <c r="AP64"/>
      <c r="AQ64"/>
      <c r="AR64"/>
      <c r="AS64"/>
      <c r="AT64"/>
      <c r="AU64"/>
      <c r="AV64"/>
      <c r="AW64"/>
      <c r="AX64"/>
      <c r="AY64"/>
      <c r="AZ64"/>
      <c r="BA64"/>
      <c r="BB64"/>
      <c r="BC64"/>
      <c r="BD64"/>
      <c r="BE64"/>
      <c r="BF64"/>
      <c r="BG64"/>
      <c r="BH64"/>
      <c r="BI64"/>
      <c r="BJ64"/>
      <c r="BK64"/>
      <c r="BL64"/>
      <c r="BM64"/>
      <c r="BN64"/>
      <c r="BO64"/>
      <c r="BP64"/>
      <c r="BQ64"/>
      <c r="BR64"/>
      <c r="BS64"/>
      <c r="BT64"/>
      <c r="BU64"/>
      <c r="BV64"/>
      <c r="BW64"/>
      <c r="BX64"/>
      <c r="BY64"/>
      <c r="BZ64"/>
      <c r="CA64"/>
      <c r="CB64"/>
      <c r="CC64"/>
      <c r="CD64"/>
      <c r="CE64"/>
      <c r="CF64"/>
      <c r="CG64"/>
      <c r="CH64"/>
      <c r="CI64"/>
      <c r="CJ64"/>
      <c r="CK64"/>
      <c r="CL64"/>
      <c r="CM64"/>
      <c r="CN64"/>
      <c r="CO64"/>
      <c r="CP64"/>
      <c r="CQ64"/>
      <c r="CR64"/>
      <c r="CS64"/>
      <c r="CT64"/>
      <c r="CU64"/>
      <c r="CV64"/>
      <c r="CW64"/>
      <c r="CX64"/>
      <c r="CY64"/>
      <c r="CZ64"/>
      <c r="DA64"/>
      <c r="DB64"/>
      <c r="DC64"/>
      <c r="DD64"/>
      <c r="DE64"/>
      <c r="DF64"/>
      <c r="DG64"/>
      <c r="DH64"/>
      <c r="DI64"/>
      <c r="DJ64"/>
      <c r="DK64"/>
      <c r="DL64"/>
      <c r="DM64"/>
      <c r="DN64"/>
      <c r="DO64"/>
      <c r="DP64"/>
      <c r="DQ64"/>
      <c r="DR64"/>
      <c r="DS64"/>
      <c r="DT64"/>
      <c r="DU64"/>
      <c r="DV64"/>
      <c r="DW64"/>
      <c r="DX64"/>
      <c r="DY64"/>
      <c r="DZ64"/>
      <c r="EA64"/>
      <c r="EB64"/>
      <c r="EC64"/>
      <c r="ED64"/>
      <c r="EE64"/>
      <c r="EF64"/>
      <c r="EG64"/>
      <c r="EH64"/>
      <c r="EI64"/>
      <c r="EJ64"/>
      <c r="EK64"/>
      <c r="EL64"/>
      <c r="EM64"/>
      <c r="EN64"/>
      <c r="EO64"/>
      <c r="EP64"/>
      <c r="EQ64"/>
      <c r="ER64"/>
      <c r="ES64"/>
      <c r="ET64"/>
      <c r="EU64"/>
      <c r="EV64"/>
      <c r="EW64"/>
      <c r="EX64"/>
      <c r="EY64"/>
      <c r="EZ64"/>
      <c r="FA64"/>
      <c r="FB64"/>
      <c r="FC64"/>
      <c r="FD64"/>
    </row>
    <row r="65" spans="2:160">
      <c r="B65"/>
      <c r="C65"/>
      <c r="D65"/>
      <c r="E65"/>
      <c r="F65"/>
      <c r="G65"/>
      <c r="H65"/>
      <c r="I65"/>
      <c r="J65"/>
      <c r="K65"/>
      <c r="L65"/>
      <c r="M65"/>
      <c r="N65"/>
      <c r="O65"/>
      <c r="P65"/>
      <c r="Q65"/>
      <c r="R65"/>
      <c r="S65"/>
      <c r="T65"/>
      <c r="U65"/>
      <c r="V65"/>
      <c r="W65"/>
      <c r="X65"/>
      <c r="Y65"/>
      <c r="Z65"/>
      <c r="AA65"/>
      <c r="AB65"/>
      <c r="AC65"/>
      <c r="AD65"/>
      <c r="AE65"/>
      <c r="AF65"/>
      <c r="AG65"/>
      <c r="AH65"/>
      <c r="AI65"/>
      <c r="AJ65"/>
      <c r="AK65"/>
      <c r="AL65"/>
      <c r="AM65"/>
      <c r="AN65"/>
      <c r="AO65"/>
      <c r="AP65"/>
      <c r="AQ65"/>
      <c r="AR65"/>
      <c r="AS65"/>
      <c r="AT65"/>
      <c r="AU65"/>
      <c r="AV65"/>
      <c r="AW65"/>
      <c r="AX65"/>
      <c r="AY65"/>
      <c r="AZ65"/>
      <c r="BA65"/>
      <c r="BB65"/>
      <c r="BC65"/>
      <c r="BD65"/>
      <c r="BE65"/>
      <c r="BF65"/>
      <c r="BG65"/>
      <c r="BH65"/>
      <c r="BI65"/>
      <c r="BJ65"/>
      <c r="BK65"/>
      <c r="BL65"/>
      <c r="BM65"/>
      <c r="BN65"/>
      <c r="BO65"/>
      <c r="BP65"/>
      <c r="BQ65"/>
      <c r="BR65"/>
      <c r="BS65"/>
      <c r="BT65"/>
      <c r="BU65"/>
      <c r="BV65"/>
      <c r="BW65"/>
      <c r="BX65"/>
      <c r="BY65"/>
      <c r="BZ65"/>
      <c r="CA65"/>
      <c r="CB65"/>
      <c r="CC65"/>
      <c r="CD65"/>
      <c r="CE65"/>
      <c r="CF65"/>
      <c r="CG65"/>
      <c r="CH65"/>
      <c r="CI65"/>
      <c r="CJ65"/>
      <c r="CK65"/>
      <c r="CL65"/>
      <c r="CM65"/>
      <c r="CN65"/>
      <c r="CO65"/>
      <c r="CP65"/>
      <c r="CQ65"/>
      <c r="CR65"/>
      <c r="CS65"/>
      <c r="CT65"/>
      <c r="CU65"/>
      <c r="CV65"/>
      <c r="CW65"/>
      <c r="CX65"/>
      <c r="CY65"/>
      <c r="CZ65"/>
      <c r="DA65"/>
      <c r="DB65"/>
      <c r="DC65"/>
      <c r="DD65"/>
      <c r="DE65"/>
      <c r="DF65"/>
      <c r="DG65"/>
      <c r="DH65"/>
      <c r="DI65"/>
      <c r="DJ65"/>
      <c r="DK65"/>
      <c r="DL65"/>
      <c r="DM65"/>
      <c r="DN65"/>
      <c r="DO65"/>
      <c r="DP65"/>
      <c r="DQ65"/>
      <c r="DR65"/>
      <c r="DS65"/>
      <c r="DT65"/>
      <c r="DU65"/>
      <c r="DV65"/>
      <c r="DW65"/>
      <c r="DX65"/>
      <c r="DY65"/>
      <c r="DZ65"/>
      <c r="EA65"/>
      <c r="EB65"/>
      <c r="EC65"/>
      <c r="ED65"/>
      <c r="EE65"/>
      <c r="EF65"/>
      <c r="EG65"/>
      <c r="EH65"/>
      <c r="EI65"/>
      <c r="EJ65"/>
      <c r="EK65"/>
      <c r="EL65"/>
      <c r="EM65"/>
      <c r="EN65"/>
      <c r="EO65"/>
      <c r="EP65"/>
      <c r="EQ65"/>
      <c r="ER65"/>
      <c r="ES65"/>
      <c r="ET65"/>
      <c r="EU65"/>
      <c r="EV65"/>
      <c r="EW65"/>
      <c r="EX65"/>
      <c r="EY65"/>
      <c r="EZ65"/>
      <c r="FA65"/>
      <c r="FB65"/>
      <c r="FC65"/>
      <c r="FD65"/>
    </row>
    <row r="66" spans="2:160">
      <c r="B66"/>
      <c r="C66"/>
      <c r="D66"/>
      <c r="E66"/>
      <c r="F66"/>
      <c r="G66"/>
      <c r="H66"/>
      <c r="I66"/>
      <c r="J66"/>
      <c r="K66"/>
      <c r="L66"/>
      <c r="M66"/>
      <c r="N66"/>
      <c r="O66"/>
      <c r="P66"/>
      <c r="Q66"/>
      <c r="R66"/>
      <c r="S66"/>
      <c r="T66"/>
      <c r="U66"/>
      <c r="V66"/>
      <c r="W66"/>
      <c r="X66"/>
      <c r="Y66"/>
      <c r="Z66"/>
      <c r="AA66"/>
      <c r="AB66"/>
      <c r="AC66"/>
      <c r="AD66"/>
      <c r="AE66"/>
      <c r="AF66"/>
      <c r="AG66"/>
      <c r="AH66"/>
      <c r="AI66"/>
      <c r="AJ66"/>
      <c r="AK66"/>
      <c r="AL66"/>
      <c r="AM66"/>
      <c r="AN66"/>
      <c r="AO66"/>
      <c r="AP66"/>
      <c r="AQ66"/>
      <c r="AR66"/>
      <c r="AS66"/>
      <c r="AT66"/>
      <c r="AU66"/>
      <c r="AV66"/>
      <c r="AW66"/>
      <c r="AX66"/>
      <c r="AY66"/>
      <c r="AZ66"/>
      <c r="BA66"/>
      <c r="BB66"/>
      <c r="BC66"/>
      <c r="BD66"/>
      <c r="BE66"/>
      <c r="BF66"/>
      <c r="BG66"/>
      <c r="BH66"/>
      <c r="BI66"/>
      <c r="BJ66"/>
      <c r="BK66"/>
      <c r="BL66"/>
      <c r="BM66"/>
      <c r="BN66"/>
      <c r="BO66"/>
      <c r="BP66"/>
      <c r="BQ66"/>
      <c r="BR66"/>
      <c r="BS66"/>
      <c r="BT66"/>
      <c r="BU66"/>
      <c r="BV66"/>
      <c r="BW66"/>
      <c r="BX66"/>
      <c r="BY66"/>
      <c r="BZ66"/>
      <c r="CA66"/>
      <c r="CB66"/>
      <c r="CC66"/>
      <c r="CD66"/>
      <c r="CE66"/>
      <c r="CF66"/>
      <c r="CG66"/>
      <c r="CH66"/>
      <c r="CI66"/>
      <c r="CJ66"/>
      <c r="CK66"/>
      <c r="CL66"/>
      <c r="CM66"/>
      <c r="CN66"/>
      <c r="CO66"/>
      <c r="CP66"/>
      <c r="CQ66"/>
      <c r="CR66"/>
      <c r="CS66"/>
      <c r="CT66"/>
      <c r="CU66"/>
      <c r="CV66"/>
      <c r="CW66"/>
      <c r="CX66"/>
      <c r="CY66"/>
      <c r="CZ66"/>
      <c r="DA66"/>
      <c r="DB66"/>
      <c r="DC66"/>
      <c r="DD66"/>
      <c r="DE66"/>
      <c r="DF66"/>
      <c r="DG66"/>
      <c r="DH66"/>
      <c r="DI66"/>
      <c r="DJ66"/>
      <c r="DK66"/>
      <c r="DL66"/>
      <c r="DM66"/>
      <c r="DN66"/>
      <c r="DO66"/>
      <c r="DP66"/>
      <c r="DQ66"/>
      <c r="DR66"/>
      <c r="DS66"/>
      <c r="DT66"/>
      <c r="DU66"/>
      <c r="DV66"/>
      <c r="DW66"/>
      <c r="DX66"/>
      <c r="DY66"/>
      <c r="DZ66"/>
      <c r="EA66"/>
      <c r="EB66"/>
      <c r="EC66"/>
      <c r="ED66"/>
      <c r="EE66"/>
      <c r="EF66"/>
      <c r="EG66"/>
      <c r="EH66"/>
      <c r="EI66"/>
      <c r="EJ66"/>
      <c r="EK66"/>
      <c r="EL66"/>
      <c r="EM66"/>
      <c r="EN66"/>
      <c r="EO66"/>
      <c r="EP66"/>
      <c r="EQ66"/>
      <c r="ER66"/>
      <c r="ES66"/>
      <c r="ET66"/>
      <c r="EU66"/>
      <c r="EV66"/>
      <c r="EW66"/>
      <c r="EX66"/>
      <c r="EY66"/>
      <c r="EZ66"/>
      <c r="FA66"/>
      <c r="FB66"/>
      <c r="FC66"/>
      <c r="FD66"/>
    </row>
    <row r="67" spans="2:160">
      <c r="B67"/>
      <c r="C67"/>
      <c r="D67"/>
      <c r="E67"/>
      <c r="F67"/>
      <c r="G67"/>
      <c r="H67"/>
      <c r="I67"/>
      <c r="J67"/>
      <c r="K67"/>
      <c r="L67"/>
      <c r="M67"/>
      <c r="N67"/>
      <c r="O67"/>
      <c r="P67"/>
      <c r="Q67"/>
      <c r="R67"/>
      <c r="S67"/>
      <c r="T67"/>
      <c r="U67"/>
      <c r="V67"/>
      <c r="W67"/>
      <c r="X67"/>
      <c r="Y67"/>
      <c r="Z67"/>
      <c r="AA67"/>
      <c r="AB67"/>
      <c r="AC67"/>
      <c r="AD67"/>
      <c r="AE67"/>
      <c r="AF67"/>
      <c r="AG67"/>
      <c r="AH67"/>
      <c r="AI67"/>
      <c r="AJ67"/>
      <c r="AK67"/>
      <c r="AL67"/>
      <c r="AM67"/>
      <c r="AN67"/>
      <c r="AO67"/>
      <c r="AP67"/>
      <c r="AQ67"/>
      <c r="AR67"/>
      <c r="AS67"/>
      <c r="AT67"/>
      <c r="AU67"/>
      <c r="AV67"/>
      <c r="AW67"/>
      <c r="AX67"/>
      <c r="AY67"/>
      <c r="AZ67"/>
      <c r="BA67"/>
      <c r="BB67"/>
      <c r="BC67"/>
      <c r="BD67"/>
      <c r="BE67"/>
      <c r="BF67"/>
      <c r="BG67"/>
      <c r="BH67"/>
      <c r="BI67"/>
      <c r="BJ67"/>
      <c r="BK67"/>
      <c r="BL67"/>
      <c r="BM67"/>
      <c r="BN67"/>
      <c r="BO67"/>
      <c r="BP67"/>
      <c r="BQ67"/>
      <c r="BR67"/>
      <c r="BS67"/>
      <c r="BT67"/>
      <c r="BU67"/>
      <c r="BV67"/>
      <c r="BW67"/>
      <c r="BX67"/>
      <c r="BY67"/>
      <c r="BZ67"/>
      <c r="CA67"/>
      <c r="CB67"/>
      <c r="CC67"/>
      <c r="CD67"/>
      <c r="CE67"/>
      <c r="CF67"/>
      <c r="CG67"/>
      <c r="CH67"/>
      <c r="CI67"/>
      <c r="CJ67"/>
      <c r="CK67"/>
      <c r="CL67"/>
      <c r="CM67"/>
      <c r="CN67"/>
      <c r="CO67"/>
      <c r="CP67"/>
      <c r="CQ67"/>
      <c r="CR67"/>
      <c r="CS67"/>
      <c r="CT67"/>
      <c r="CU67"/>
      <c r="CV67"/>
      <c r="CW67"/>
      <c r="CX67"/>
      <c r="CY67"/>
      <c r="CZ67"/>
      <c r="DA67"/>
      <c r="DB67"/>
      <c r="DC67"/>
      <c r="DD67"/>
      <c r="DE67"/>
      <c r="DF67"/>
      <c r="DG67"/>
      <c r="DH67"/>
      <c r="DI67"/>
      <c r="DJ67"/>
      <c r="DK67"/>
      <c r="DL67"/>
      <c r="DM67"/>
      <c r="DN67"/>
      <c r="DO67"/>
      <c r="DP67"/>
      <c r="DQ67"/>
      <c r="DR67"/>
      <c r="DS67"/>
      <c r="DT67"/>
      <c r="DU67"/>
      <c r="DV67"/>
      <c r="DW67"/>
      <c r="DX67"/>
      <c r="DY67"/>
      <c r="DZ67"/>
      <c r="EA67"/>
      <c r="EB67"/>
      <c r="EC67"/>
      <c r="ED67"/>
      <c r="EE67"/>
      <c r="EF67"/>
      <c r="EG67"/>
      <c r="EH67"/>
      <c r="EI67"/>
      <c r="EJ67"/>
      <c r="EK67"/>
      <c r="EL67"/>
      <c r="EM67"/>
      <c r="EN67"/>
      <c r="EO67"/>
      <c r="EP67"/>
      <c r="EQ67"/>
      <c r="ER67"/>
      <c r="ES67"/>
      <c r="ET67"/>
      <c r="EU67"/>
      <c r="EV67"/>
      <c r="EW67"/>
      <c r="EX67"/>
      <c r="EY67"/>
      <c r="EZ67"/>
      <c r="FA67"/>
      <c r="FB67"/>
      <c r="FC67"/>
      <c r="FD67"/>
    </row>
    <row r="68" spans="2:160">
      <c r="B68"/>
      <c r="C68"/>
      <c r="D68"/>
      <c r="E68"/>
      <c r="F68"/>
      <c r="G68"/>
      <c r="H68"/>
      <c r="I68"/>
      <c r="J68"/>
      <c r="K68"/>
      <c r="L68"/>
      <c r="M68"/>
      <c r="N68"/>
      <c r="O68"/>
      <c r="P68"/>
      <c r="Q68"/>
      <c r="R68"/>
      <c r="S68"/>
      <c r="T68"/>
      <c r="U68"/>
      <c r="V68"/>
      <c r="W68"/>
      <c r="X68"/>
      <c r="Y68"/>
      <c r="Z68"/>
      <c r="AA68"/>
      <c r="AB68"/>
      <c r="AC68"/>
      <c r="AD68"/>
      <c r="AE68"/>
      <c r="AF68"/>
      <c r="AG68"/>
      <c r="AH68"/>
      <c r="AI68"/>
      <c r="AJ68"/>
      <c r="AK68"/>
      <c r="AL68"/>
      <c r="AM68"/>
      <c r="AN68"/>
      <c r="AO68"/>
      <c r="AP68"/>
      <c r="AQ68"/>
      <c r="AR68"/>
      <c r="AS68"/>
      <c r="AT68"/>
      <c r="AU68"/>
      <c r="AV68"/>
      <c r="AW68"/>
      <c r="AX68"/>
      <c r="AY68"/>
      <c r="AZ68"/>
      <c r="BA68"/>
      <c r="BB68"/>
      <c r="BC68"/>
      <c r="BD68"/>
      <c r="BE68"/>
      <c r="BF68"/>
      <c r="BG68"/>
      <c r="BH68"/>
      <c r="BI68"/>
      <c r="BJ68"/>
      <c r="BK68"/>
      <c r="BL68"/>
      <c r="BM68"/>
      <c r="BN68"/>
      <c r="BO68"/>
      <c r="BP68"/>
      <c r="BQ68"/>
      <c r="BR68"/>
      <c r="BS68"/>
      <c r="BT68"/>
      <c r="BU68"/>
      <c r="BV68"/>
      <c r="BW68"/>
      <c r="BX68"/>
      <c r="BY68"/>
      <c r="BZ68"/>
      <c r="CA68"/>
      <c r="CB68"/>
      <c r="CC68"/>
      <c r="CD68"/>
      <c r="CE68"/>
      <c r="CF68"/>
      <c r="CG68"/>
      <c r="CH68"/>
      <c r="CI68"/>
      <c r="CJ68"/>
      <c r="CK68"/>
      <c r="CL68"/>
      <c r="CM68"/>
      <c r="CN68"/>
      <c r="CO68"/>
      <c r="CP68"/>
      <c r="CQ68"/>
      <c r="CR68"/>
      <c r="CS68"/>
      <c r="CT68"/>
      <c r="CU68"/>
      <c r="CV68"/>
      <c r="CW68"/>
      <c r="CX68"/>
      <c r="CY68"/>
      <c r="CZ68"/>
      <c r="DA68"/>
      <c r="DB68"/>
      <c r="DC68"/>
      <c r="DD68"/>
      <c r="DE68"/>
      <c r="DF68"/>
      <c r="DG68"/>
      <c r="DH68"/>
      <c r="DI68"/>
      <c r="DJ68"/>
      <c r="DK68"/>
      <c r="DL68"/>
      <c r="DM68"/>
      <c r="DN68"/>
      <c r="DO68"/>
      <c r="DP68"/>
      <c r="DQ68"/>
      <c r="DR68"/>
      <c r="DS68"/>
      <c r="DT68"/>
      <c r="DU68"/>
      <c r="DV68"/>
      <c r="DW68"/>
      <c r="DX68"/>
      <c r="DY68"/>
      <c r="DZ68"/>
      <c r="EA68"/>
      <c r="EB68"/>
      <c r="EC68"/>
      <c r="ED68"/>
      <c r="EE68"/>
      <c r="EF68"/>
      <c r="EG68"/>
      <c r="EH68"/>
      <c r="EI68"/>
      <c r="EJ68"/>
      <c r="EK68"/>
      <c r="EL68"/>
      <c r="EM68"/>
      <c r="EN68"/>
      <c r="EO68"/>
      <c r="EP68"/>
      <c r="EQ68"/>
      <c r="ER68"/>
      <c r="ES68"/>
      <c r="ET68"/>
      <c r="EU68"/>
      <c r="EV68"/>
      <c r="EW68"/>
      <c r="EX68"/>
      <c r="EY68"/>
      <c r="EZ68"/>
      <c r="FA68"/>
      <c r="FB68"/>
      <c r="FC68"/>
      <c r="FD68"/>
    </row>
    <row r="69" spans="2:160">
      <c r="B69"/>
      <c r="C69"/>
      <c r="D69"/>
      <c r="E69"/>
      <c r="F69"/>
      <c r="G69"/>
      <c r="H69"/>
      <c r="I69"/>
      <c r="J69"/>
      <c r="K69"/>
      <c r="L69"/>
      <c r="M69"/>
      <c r="N69"/>
      <c r="O69"/>
      <c r="P69"/>
      <c r="Q69"/>
      <c r="R69"/>
      <c r="S69"/>
      <c r="T69"/>
      <c r="U69"/>
      <c r="V69"/>
      <c r="W69"/>
      <c r="X69"/>
      <c r="Y69"/>
      <c r="Z69"/>
      <c r="AA69"/>
      <c r="AB69"/>
      <c r="AC69"/>
      <c r="AD69"/>
      <c r="AE69"/>
      <c r="AF69"/>
      <c r="AG69"/>
      <c r="AH69"/>
      <c r="AI69"/>
      <c r="AJ69"/>
      <c r="AK69"/>
      <c r="AL69"/>
      <c r="AM69"/>
      <c r="AN69"/>
      <c r="AO69"/>
      <c r="AP69"/>
      <c r="AQ69"/>
      <c r="AR69"/>
      <c r="AS69"/>
      <c r="AT69"/>
      <c r="AU69"/>
      <c r="AV69"/>
      <c r="AW69"/>
      <c r="AX69"/>
      <c r="AY69"/>
      <c r="AZ69"/>
      <c r="BA69"/>
      <c r="BB69"/>
      <c r="BC69"/>
      <c r="BD69"/>
      <c r="BE69"/>
      <c r="BF69"/>
      <c r="BG69"/>
      <c r="BH69"/>
      <c r="BI69"/>
      <c r="BJ69"/>
      <c r="BK69"/>
      <c r="BL69"/>
      <c r="BM69"/>
      <c r="BN69"/>
      <c r="BO69"/>
      <c r="BP69"/>
      <c r="BQ69"/>
      <c r="BR69"/>
      <c r="BS69"/>
      <c r="BT69"/>
      <c r="BU69"/>
      <c r="BV69"/>
      <c r="BW69"/>
      <c r="BX69"/>
      <c r="BY69"/>
      <c r="BZ69"/>
      <c r="CA69"/>
      <c r="CB69"/>
      <c r="CC69"/>
      <c r="CD69"/>
      <c r="CE69"/>
      <c r="CF69"/>
      <c r="CG69"/>
      <c r="CH69"/>
      <c r="CI69"/>
      <c r="CJ69"/>
      <c r="CK69"/>
      <c r="CL69"/>
      <c r="CM69"/>
      <c r="CN69"/>
      <c r="CO69"/>
      <c r="CP69"/>
      <c r="CQ69"/>
      <c r="CR69"/>
      <c r="CS69"/>
      <c r="CT69"/>
      <c r="CU69"/>
      <c r="CV69"/>
      <c r="CW69"/>
      <c r="CX69"/>
      <c r="CY69"/>
      <c r="CZ69"/>
      <c r="DA69"/>
      <c r="DB69"/>
      <c r="DC69"/>
      <c r="DD69"/>
      <c r="DE69"/>
      <c r="DF69"/>
      <c r="DG69"/>
      <c r="DH69"/>
      <c r="DI69"/>
      <c r="DJ69"/>
      <c r="DK69"/>
      <c r="DL69"/>
      <c r="DM69"/>
      <c r="DN69"/>
      <c r="DO69"/>
      <c r="DP69"/>
      <c r="DQ69"/>
      <c r="DR69"/>
      <c r="DS69"/>
      <c r="DT69"/>
      <c r="DU69"/>
      <c r="DV69"/>
      <c r="DW69"/>
      <c r="DX69"/>
      <c r="DY69"/>
      <c r="DZ69"/>
      <c r="EA69"/>
      <c r="EB69"/>
      <c r="EC69"/>
      <c r="ED69"/>
      <c r="EE69"/>
      <c r="EF69"/>
      <c r="EG69"/>
      <c r="EH69"/>
      <c r="EI69"/>
      <c r="EJ69"/>
      <c r="EK69"/>
      <c r="EL69"/>
      <c r="EM69"/>
      <c r="EN69"/>
      <c r="EO69"/>
      <c r="EP69"/>
      <c r="EQ69"/>
      <c r="ER69"/>
      <c r="ES69"/>
      <c r="ET69"/>
      <c r="EU69"/>
      <c r="EV69"/>
      <c r="EW69"/>
      <c r="EX69"/>
      <c r="EY69"/>
      <c r="EZ69"/>
      <c r="FA69"/>
      <c r="FB69"/>
      <c r="FC69"/>
      <c r="FD69"/>
    </row>
    <row r="70" spans="2:160">
      <c r="B70"/>
      <c r="C70"/>
      <c r="D70"/>
      <c r="E70"/>
      <c r="F70"/>
      <c r="G70"/>
      <c r="H70"/>
      <c r="I70"/>
      <c r="J70"/>
      <c r="K70"/>
      <c r="L70"/>
      <c r="M70"/>
      <c r="N70"/>
      <c r="O70"/>
      <c r="P70"/>
      <c r="Q70"/>
      <c r="R70"/>
      <c r="S70"/>
      <c r="T70"/>
      <c r="U70"/>
      <c r="V70"/>
      <c r="W70"/>
      <c r="X70"/>
      <c r="Y70"/>
      <c r="Z70"/>
      <c r="AA70"/>
      <c r="AB70"/>
      <c r="AC70"/>
      <c r="AD70"/>
      <c r="AE70"/>
      <c r="AF70"/>
      <c r="AG70"/>
      <c r="AH70"/>
      <c r="AI70"/>
      <c r="AJ70"/>
      <c r="AK70"/>
      <c r="AL70"/>
      <c r="AM70"/>
      <c r="AN70"/>
      <c r="AO70"/>
      <c r="AP70"/>
      <c r="AQ70"/>
      <c r="AR70"/>
      <c r="AS70"/>
      <c r="AT70"/>
      <c r="AU70"/>
      <c r="AV70"/>
      <c r="AW70"/>
      <c r="AX70"/>
      <c r="AY70"/>
      <c r="AZ70"/>
      <c r="BA70"/>
      <c r="BB70"/>
      <c r="BC70"/>
      <c r="BD70"/>
      <c r="BE70"/>
      <c r="BF70"/>
      <c r="BG70"/>
      <c r="BH70"/>
      <c r="BI70"/>
      <c r="BJ70"/>
      <c r="BK70"/>
      <c r="BL70"/>
      <c r="BM70"/>
      <c r="BN70"/>
      <c r="BO70"/>
      <c r="BP70"/>
      <c r="BQ70"/>
      <c r="BR70"/>
      <c r="BS70"/>
      <c r="BT70"/>
      <c r="BU70"/>
      <c r="BV70"/>
      <c r="BW70"/>
      <c r="BX70"/>
      <c r="BY70"/>
      <c r="BZ70"/>
      <c r="CA70"/>
      <c r="CB70"/>
      <c r="CC70"/>
      <c r="CD70"/>
      <c r="CE70"/>
      <c r="CF70"/>
      <c r="CG70"/>
      <c r="CH70"/>
      <c r="CI70"/>
      <c r="CJ70"/>
      <c r="CK70"/>
      <c r="CL70"/>
      <c r="CM70"/>
      <c r="CN70"/>
      <c r="CO70"/>
      <c r="CP70"/>
      <c r="CQ70"/>
      <c r="CR70"/>
      <c r="CS70"/>
      <c r="CT70"/>
      <c r="CU70"/>
      <c r="CV70"/>
      <c r="CW70"/>
      <c r="CX70"/>
      <c r="CY70"/>
      <c r="CZ70"/>
      <c r="DA70"/>
      <c r="DB70"/>
      <c r="DC70"/>
      <c r="DD70"/>
      <c r="DE70"/>
      <c r="DF70"/>
      <c r="DG70"/>
      <c r="DH70"/>
      <c r="DI70"/>
      <c r="DJ70"/>
      <c r="DK70"/>
      <c r="DL70"/>
      <c r="DM70"/>
      <c r="DN70"/>
      <c r="DO70"/>
      <c r="DP70"/>
      <c r="DQ70"/>
      <c r="DR70"/>
      <c r="DS70"/>
      <c r="DT70"/>
      <c r="DU70"/>
      <c r="DV70"/>
      <c r="DW70"/>
      <c r="DX70"/>
      <c r="DY70"/>
      <c r="DZ70"/>
      <c r="EA70"/>
      <c r="EB70"/>
      <c r="EC70"/>
      <c r="ED70"/>
      <c r="EE70"/>
      <c r="EF70"/>
      <c r="EG70"/>
      <c r="EH70"/>
      <c r="EI70"/>
      <c r="EJ70"/>
      <c r="EK70"/>
      <c r="EL70"/>
      <c r="EM70"/>
      <c r="EN70"/>
      <c r="EO70"/>
      <c r="EP70"/>
      <c r="EQ70"/>
      <c r="ER70"/>
      <c r="ES70"/>
      <c r="ET70"/>
      <c r="EU70"/>
      <c r="EV70"/>
      <c r="EW70"/>
      <c r="EX70"/>
      <c r="EY70"/>
      <c r="EZ70"/>
      <c r="FA70"/>
      <c r="FB70"/>
      <c r="FC70"/>
      <c r="FD70"/>
    </row>
    <row r="71" spans="2:160">
      <c r="B71"/>
      <c r="C71"/>
      <c r="D71"/>
      <c r="E71"/>
      <c r="F71"/>
      <c r="G71"/>
      <c r="H71"/>
      <c r="I71"/>
      <c r="J71"/>
      <c r="K71"/>
      <c r="L71"/>
      <c r="M71"/>
      <c r="N71"/>
      <c r="O71"/>
      <c r="P71"/>
      <c r="Q71"/>
      <c r="R71"/>
      <c r="S71"/>
      <c r="T71"/>
      <c r="U71"/>
      <c r="V71"/>
      <c r="W71"/>
      <c r="X71"/>
      <c r="Y71"/>
      <c r="Z71"/>
      <c r="AA71"/>
      <c r="AB71"/>
      <c r="AC71"/>
      <c r="AD71"/>
      <c r="AE71"/>
      <c r="AF71"/>
      <c r="AG71"/>
      <c r="AH71"/>
      <c r="AI71"/>
      <c r="AJ71"/>
      <c r="AK71"/>
      <c r="AL71"/>
      <c r="AM71"/>
      <c r="AN71"/>
      <c r="AO71"/>
      <c r="AP71"/>
      <c r="AQ71"/>
      <c r="AR71"/>
      <c r="AS71"/>
      <c r="AT71"/>
      <c r="AU71"/>
      <c r="AV71"/>
      <c r="AW71"/>
      <c r="AX71"/>
      <c r="AY71"/>
      <c r="AZ71"/>
      <c r="BA71"/>
      <c r="BB71"/>
      <c r="BC71"/>
      <c r="BD71"/>
      <c r="BE71"/>
      <c r="BF71"/>
      <c r="BG71"/>
      <c r="BH71"/>
      <c r="BI71"/>
      <c r="BJ71"/>
      <c r="BK71"/>
      <c r="BL71"/>
      <c r="BM71"/>
      <c r="BN71"/>
      <c r="BO71"/>
      <c r="BP71"/>
      <c r="BQ71"/>
      <c r="BR71"/>
      <c r="BS71"/>
      <c r="BT71"/>
      <c r="BU71"/>
      <c r="BV71"/>
      <c r="BW71"/>
      <c r="BX71"/>
      <c r="BY71"/>
      <c r="BZ71"/>
      <c r="CA71"/>
      <c r="CB71"/>
      <c r="CC71"/>
      <c r="CD71"/>
      <c r="CE71"/>
      <c r="CF71"/>
      <c r="CG71"/>
      <c r="CH71"/>
      <c r="CI71"/>
      <c r="CJ71"/>
      <c r="CK71"/>
      <c r="CL71"/>
      <c r="CM71"/>
      <c r="CN71"/>
      <c r="CO71"/>
      <c r="CP71"/>
      <c r="CQ71"/>
      <c r="CR71"/>
      <c r="CS71"/>
      <c r="CT71"/>
      <c r="CU71"/>
      <c r="CV71"/>
      <c r="CW71"/>
      <c r="CX71"/>
      <c r="CY71"/>
      <c r="CZ71"/>
      <c r="DA71"/>
      <c r="DB71"/>
      <c r="DC71"/>
      <c r="DD71"/>
      <c r="DE71"/>
      <c r="DF71"/>
      <c r="DG71"/>
      <c r="DH71"/>
      <c r="DI71"/>
      <c r="DJ71"/>
      <c r="DK71"/>
      <c r="DL71"/>
      <c r="DM71"/>
      <c r="DN71"/>
      <c r="DO71"/>
      <c r="DP71"/>
      <c r="DQ71"/>
      <c r="DR71"/>
      <c r="DS71"/>
      <c r="DT71"/>
      <c r="DU71"/>
      <c r="DV71"/>
      <c r="DW71"/>
      <c r="DX71"/>
      <c r="DY71"/>
      <c r="DZ71"/>
      <c r="EA71"/>
      <c r="EB71"/>
      <c r="EC71"/>
      <c r="ED71"/>
      <c r="EE71"/>
      <c r="EF71"/>
      <c r="EG71"/>
      <c r="EH71"/>
      <c r="EI71"/>
      <c r="EJ71"/>
      <c r="EK71"/>
      <c r="EL71"/>
      <c r="EM71"/>
      <c r="EN71"/>
      <c r="EO71"/>
      <c r="EP71"/>
      <c r="EQ71"/>
      <c r="ER71"/>
      <c r="ES71"/>
      <c r="ET71"/>
      <c r="EU71"/>
      <c r="EV71"/>
      <c r="EW71"/>
      <c r="EX71"/>
      <c r="EY71"/>
      <c r="EZ71"/>
      <c r="FA71"/>
      <c r="FB71"/>
      <c r="FC71"/>
      <c r="FD71"/>
    </row>
    <row r="72" spans="2:160">
      <c r="B72"/>
      <c r="C72"/>
      <c r="D72"/>
      <c r="E72"/>
      <c r="F72"/>
      <c r="G72"/>
      <c r="H72"/>
      <c r="I72"/>
      <c r="J72"/>
      <c r="K72"/>
      <c r="L72"/>
      <c r="M72"/>
      <c r="N72"/>
      <c r="O72"/>
      <c r="P72"/>
      <c r="Q72"/>
      <c r="R72"/>
      <c r="S72"/>
      <c r="T72"/>
      <c r="U72"/>
      <c r="V72"/>
      <c r="W72"/>
      <c r="X72"/>
      <c r="Y72"/>
      <c r="Z72"/>
      <c r="AA72"/>
      <c r="AB72"/>
      <c r="AC72"/>
      <c r="AD72"/>
      <c r="AE72"/>
      <c r="AF72"/>
      <c r="AG72"/>
      <c r="AH72"/>
      <c r="AI72"/>
      <c r="AJ72"/>
      <c r="AK72"/>
      <c r="AL72"/>
      <c r="AM72"/>
      <c r="AN72"/>
      <c r="AO72"/>
      <c r="AP72"/>
      <c r="AQ72"/>
      <c r="AR72"/>
      <c r="AS72"/>
      <c r="AT72"/>
      <c r="AU72"/>
      <c r="AV72"/>
      <c r="AW72"/>
      <c r="AX72"/>
      <c r="AY72"/>
      <c r="AZ72"/>
      <c r="BA72"/>
      <c r="BB72"/>
      <c r="BC72"/>
      <c r="BD72"/>
      <c r="BE72"/>
      <c r="BF72"/>
      <c r="BG72"/>
      <c r="BH72"/>
      <c r="BI72"/>
      <c r="BJ72"/>
      <c r="BK72"/>
      <c r="BL72"/>
      <c r="BM72"/>
      <c r="BN72"/>
      <c r="BO72"/>
      <c r="BP72"/>
      <c r="BQ72"/>
      <c r="BR72"/>
      <c r="BS72"/>
      <c r="BT72"/>
      <c r="BU72"/>
      <c r="BV72"/>
      <c r="BW72"/>
      <c r="BX72"/>
      <c r="BY72"/>
      <c r="BZ72"/>
      <c r="CA72"/>
      <c r="CB72"/>
      <c r="CC72"/>
      <c r="CD72"/>
      <c r="CE72"/>
      <c r="CF72"/>
      <c r="CG72"/>
      <c r="CH72"/>
      <c r="CI72"/>
      <c r="CJ72"/>
      <c r="CK72"/>
      <c r="CL72"/>
      <c r="CM72"/>
      <c r="CN72"/>
      <c r="CO72"/>
      <c r="CP72"/>
      <c r="CQ72"/>
      <c r="CR72"/>
      <c r="CS72"/>
      <c r="CT72"/>
      <c r="CU72"/>
      <c r="CV72"/>
      <c r="CW72"/>
      <c r="CX72"/>
      <c r="CY72"/>
      <c r="CZ72"/>
      <c r="DA72"/>
      <c r="DB72"/>
      <c r="DC72"/>
      <c r="DD72"/>
      <c r="DE72"/>
      <c r="DF72"/>
      <c r="DG72"/>
      <c r="DH72"/>
      <c r="DI72"/>
      <c r="DJ72"/>
      <c r="DK72"/>
      <c r="DL72"/>
      <c r="DM72"/>
      <c r="DN72"/>
      <c r="DO72"/>
      <c r="DP72"/>
      <c r="DQ72"/>
      <c r="DR72"/>
      <c r="DS72"/>
      <c r="DT72"/>
      <c r="DU72"/>
      <c r="DV72"/>
      <c r="DW72"/>
      <c r="DX72"/>
      <c r="DY72"/>
      <c r="DZ72"/>
      <c r="EA72"/>
      <c r="EB72"/>
      <c r="EC72"/>
      <c r="ED72"/>
      <c r="EE72"/>
      <c r="EF72"/>
      <c r="EG72"/>
      <c r="EH72"/>
      <c r="EI72"/>
      <c r="EJ72"/>
      <c r="EK72"/>
      <c r="EL72"/>
      <c r="EM72"/>
      <c r="EN72"/>
      <c r="EO72"/>
      <c r="EP72"/>
      <c r="EQ72"/>
      <c r="ER72"/>
      <c r="ES72"/>
      <c r="ET72"/>
      <c r="EU72"/>
      <c r="EV72"/>
      <c r="EW72"/>
      <c r="EX72"/>
      <c r="EY72"/>
      <c r="EZ72"/>
      <c r="FA72"/>
      <c r="FB72"/>
      <c r="FC72"/>
      <c r="FD72"/>
    </row>
    <row r="73" spans="2:160">
      <c r="B73"/>
      <c r="C73"/>
      <c r="D73"/>
      <c r="E73"/>
      <c r="F73"/>
      <c r="G73"/>
      <c r="H73"/>
      <c r="I73"/>
      <c r="J73"/>
      <c r="K73"/>
      <c r="L73"/>
      <c r="M73"/>
      <c r="N73"/>
      <c r="O73"/>
      <c r="P73"/>
      <c r="Q73"/>
      <c r="R73"/>
      <c r="S73"/>
      <c r="T73"/>
      <c r="U73"/>
      <c r="V73"/>
      <c r="W73"/>
      <c r="X73"/>
      <c r="Y73"/>
      <c r="Z73"/>
      <c r="AA73"/>
      <c r="AB73"/>
      <c r="AC73"/>
      <c r="AD73"/>
      <c r="AE73"/>
      <c r="AF73"/>
      <c r="AG73"/>
      <c r="AH73"/>
      <c r="AI73"/>
      <c r="AJ73"/>
      <c r="AK73"/>
      <c r="AL73"/>
      <c r="AM73"/>
      <c r="AN73"/>
      <c r="AO73"/>
      <c r="AP73"/>
      <c r="AQ73"/>
      <c r="AR73"/>
      <c r="AS73"/>
      <c r="AT73"/>
      <c r="AU73"/>
      <c r="AV73"/>
      <c r="AW73"/>
      <c r="AX73"/>
      <c r="AY73"/>
      <c r="AZ73"/>
      <c r="BA73"/>
      <c r="BB73"/>
      <c r="BC73"/>
      <c r="BD73"/>
      <c r="BE73"/>
      <c r="BF73"/>
      <c r="BG73"/>
      <c r="BH73"/>
      <c r="BI73"/>
      <c r="BJ73"/>
      <c r="BK73"/>
      <c r="BL73"/>
      <c r="BM73"/>
      <c r="BN73"/>
      <c r="BO73"/>
      <c r="BP73"/>
      <c r="BQ73"/>
      <c r="BR73"/>
      <c r="BS73"/>
      <c r="BT73"/>
      <c r="BU73"/>
      <c r="BV73"/>
      <c r="BW73"/>
      <c r="BX73"/>
      <c r="BY73"/>
      <c r="BZ73"/>
      <c r="CA73"/>
      <c r="CB73"/>
      <c r="CC73"/>
      <c r="CD73"/>
      <c r="CE73"/>
      <c r="CF73"/>
      <c r="CG73"/>
      <c r="CH73"/>
      <c r="CI73"/>
      <c r="CJ73"/>
      <c r="CK73"/>
      <c r="CL73"/>
      <c r="CM73"/>
      <c r="CN73"/>
      <c r="CO73"/>
      <c r="CP73"/>
      <c r="CQ73"/>
      <c r="CR73"/>
      <c r="CS73"/>
      <c r="CT73"/>
      <c r="CU73"/>
      <c r="CV73"/>
      <c r="CW73"/>
      <c r="CX73"/>
      <c r="CY73"/>
      <c r="CZ73"/>
      <c r="DA73"/>
      <c r="DB73"/>
      <c r="DC73"/>
      <c r="DD73"/>
      <c r="DE73"/>
      <c r="DF73"/>
      <c r="DG73"/>
      <c r="DH73"/>
      <c r="DI73"/>
      <c r="DJ73"/>
      <c r="DK73"/>
      <c r="DL73"/>
      <c r="DM73"/>
      <c r="DN73"/>
      <c r="DO73"/>
      <c r="DP73"/>
      <c r="DQ73"/>
      <c r="DR73"/>
      <c r="DS73"/>
      <c r="DT73"/>
      <c r="DU73"/>
      <c r="DV73"/>
      <c r="DW73"/>
      <c r="DX73"/>
      <c r="DY73"/>
      <c r="DZ73"/>
      <c r="EA73"/>
      <c r="EB73"/>
      <c r="EC73"/>
      <c r="ED73"/>
      <c r="EE73"/>
      <c r="EF73"/>
      <c r="EG73"/>
      <c r="EH73"/>
      <c r="EI73"/>
      <c r="EJ73"/>
      <c r="EK73"/>
      <c r="EL73"/>
      <c r="EM73"/>
      <c r="EN73"/>
      <c r="EO73"/>
      <c r="EP73"/>
      <c r="EQ73"/>
      <c r="ER73"/>
      <c r="ES73"/>
      <c r="ET73"/>
      <c r="EU73"/>
      <c r="EV73"/>
      <c r="EW73"/>
      <c r="EX73"/>
      <c r="EY73"/>
      <c r="EZ73"/>
      <c r="FA73"/>
      <c r="FB73"/>
      <c r="FC73"/>
      <c r="FD73"/>
    </row>
    <row r="74" spans="2:160">
      <c r="B74"/>
      <c r="C74"/>
      <c r="D74"/>
      <c r="E74"/>
      <c r="F74"/>
      <c r="G74"/>
      <c r="H74"/>
      <c r="I74"/>
      <c r="J74"/>
      <c r="K74"/>
      <c r="L74"/>
      <c r="M74"/>
      <c r="N74"/>
      <c r="O74"/>
      <c r="P74"/>
      <c r="Q74"/>
      <c r="R74"/>
      <c r="S74"/>
      <c r="T74"/>
      <c r="U74"/>
      <c r="V74"/>
      <c r="W74"/>
      <c r="X74"/>
      <c r="Y74"/>
      <c r="Z74"/>
      <c r="AA74"/>
      <c r="AB74"/>
      <c r="AC74"/>
      <c r="AD74"/>
      <c r="AE74"/>
      <c r="AF74"/>
      <c r="AG74"/>
      <c r="AH74"/>
      <c r="AI74"/>
      <c r="AJ74"/>
      <c r="AK74"/>
      <c r="AL74"/>
      <c r="AM74"/>
      <c r="AN74"/>
      <c r="AO74"/>
      <c r="AP74"/>
      <c r="AQ74"/>
      <c r="AR74"/>
      <c r="AS74"/>
      <c r="AT74"/>
      <c r="AU74"/>
      <c r="AV74"/>
      <c r="AW74"/>
      <c r="AX74"/>
      <c r="AY74"/>
      <c r="AZ74"/>
      <c r="BA74"/>
      <c r="BB74"/>
      <c r="BC74"/>
      <c r="BD74"/>
      <c r="BE74"/>
      <c r="BF74"/>
      <c r="BG74"/>
      <c r="BH74"/>
      <c r="BI74"/>
      <c r="BJ74"/>
      <c r="BK74"/>
      <c r="BL74"/>
      <c r="BM74"/>
      <c r="BN74"/>
      <c r="BO74"/>
      <c r="BP74"/>
      <c r="BQ74"/>
      <c r="BR74"/>
      <c r="BS74"/>
      <c r="BT74"/>
      <c r="BU74"/>
      <c r="BV74"/>
      <c r="BW74"/>
      <c r="BX74"/>
      <c r="BY74"/>
      <c r="BZ74"/>
      <c r="CA74"/>
      <c r="CB74"/>
      <c r="CC74"/>
      <c r="CD74"/>
      <c r="CE74"/>
      <c r="CF74"/>
      <c r="CG74"/>
      <c r="CH74"/>
      <c r="CI74"/>
      <c r="CJ74"/>
      <c r="CK74"/>
      <c r="CL74"/>
      <c r="CM74"/>
      <c r="CN74"/>
      <c r="CO74"/>
      <c r="CP74"/>
      <c r="CQ74"/>
      <c r="CR74"/>
      <c r="CS74"/>
      <c r="CT74"/>
      <c r="CU74"/>
      <c r="CV74"/>
      <c r="CW74"/>
      <c r="CX74"/>
      <c r="CY74"/>
      <c r="CZ74"/>
      <c r="DA74"/>
      <c r="DB74"/>
      <c r="DC74"/>
      <c r="DD74"/>
      <c r="DE74"/>
      <c r="DF74"/>
      <c r="DG74"/>
      <c r="DH74"/>
      <c r="DI74"/>
      <c r="DJ74"/>
      <c r="DK74"/>
      <c r="DL74"/>
      <c r="DM74"/>
      <c r="DN74"/>
      <c r="DO74"/>
      <c r="DP74"/>
      <c r="DQ74"/>
      <c r="DR74"/>
      <c r="DS74"/>
      <c r="DT74"/>
      <c r="DU74"/>
      <c r="DV74"/>
      <c r="DW74"/>
      <c r="DX74"/>
      <c r="DY74"/>
      <c r="DZ74"/>
      <c r="EA74"/>
      <c r="EB74"/>
      <c r="EC74"/>
      <c r="ED74"/>
      <c r="EE74"/>
      <c r="EF74"/>
      <c r="EG74"/>
      <c r="EH74"/>
      <c r="EI74"/>
      <c r="EJ74"/>
      <c r="EK74"/>
      <c r="EL74"/>
      <c r="EM74"/>
      <c r="EN74"/>
      <c r="EO74"/>
      <c r="EP74"/>
      <c r="EQ74"/>
      <c r="ER74"/>
      <c r="ES74"/>
      <c r="ET74"/>
      <c r="EU74"/>
      <c r="EV74"/>
      <c r="EW74"/>
      <c r="EX74"/>
      <c r="EY74"/>
      <c r="EZ74"/>
      <c r="FA74"/>
      <c r="FB74"/>
      <c r="FC74"/>
      <c r="FD74"/>
    </row>
    <row r="75" spans="2:160">
      <c r="B75"/>
      <c r="C75"/>
      <c r="D75"/>
      <c r="E75"/>
      <c r="F75"/>
      <c r="G75"/>
      <c r="H75"/>
      <c r="I75"/>
      <c r="J75"/>
      <c r="K75"/>
      <c r="L75"/>
      <c r="M75"/>
      <c r="N75"/>
      <c r="O75"/>
      <c r="P75"/>
      <c r="Q75"/>
      <c r="R75"/>
      <c r="S75"/>
      <c r="T75"/>
      <c r="U75"/>
      <c r="V75"/>
      <c r="W75"/>
      <c r="X75"/>
      <c r="Y75"/>
      <c r="Z75"/>
      <c r="AA75"/>
      <c r="AB75"/>
      <c r="AC75"/>
      <c r="AD75"/>
      <c r="AE75"/>
      <c r="AF75"/>
      <c r="AG75"/>
      <c r="AH75"/>
      <c r="AI75"/>
      <c r="AJ75"/>
      <c r="AK75"/>
      <c r="AL75"/>
      <c r="AM75"/>
      <c r="AN75"/>
      <c r="AO75"/>
      <c r="AP75"/>
      <c r="AQ75"/>
      <c r="AR75"/>
      <c r="AS75"/>
      <c r="AT75"/>
      <c r="AU75"/>
      <c r="AV75"/>
      <c r="AW75"/>
      <c r="AX75"/>
      <c r="AY75"/>
      <c r="AZ75"/>
      <c r="BA75"/>
      <c r="BB75"/>
      <c r="BC75"/>
      <c r="BD75"/>
      <c r="BE75"/>
      <c r="BF75"/>
      <c r="BG75"/>
      <c r="BH75"/>
      <c r="BI75"/>
      <c r="BJ75"/>
      <c r="BK75"/>
      <c r="BL75"/>
      <c r="BM75"/>
      <c r="BN75"/>
      <c r="BO75"/>
      <c r="BP75"/>
      <c r="BQ75"/>
      <c r="BR75"/>
      <c r="BS75"/>
      <c r="BT75"/>
      <c r="BU75"/>
      <c r="BV75"/>
      <c r="BW75"/>
      <c r="BX75"/>
      <c r="BY75"/>
      <c r="BZ75"/>
      <c r="CA75"/>
      <c r="CB75"/>
      <c r="CC75"/>
      <c r="CD75"/>
      <c r="CE75"/>
      <c r="CF75"/>
      <c r="CG75"/>
      <c r="CH75"/>
      <c r="CI75"/>
      <c r="CJ75"/>
      <c r="CK75"/>
      <c r="CL75"/>
      <c r="CM75"/>
      <c r="CN75"/>
      <c r="CO75"/>
      <c r="CP75"/>
      <c r="CQ75"/>
      <c r="CR75"/>
      <c r="CS75"/>
      <c r="CT75"/>
      <c r="CU75"/>
      <c r="CV75"/>
      <c r="CW75"/>
      <c r="CX75"/>
      <c r="CY75"/>
      <c r="CZ75"/>
      <c r="DA75"/>
      <c r="DB75"/>
      <c r="DC75"/>
      <c r="DD75"/>
      <c r="DE75"/>
      <c r="DF75"/>
      <c r="DG75"/>
      <c r="DH75"/>
      <c r="DI75"/>
      <c r="DJ75"/>
      <c r="DK75"/>
      <c r="DL75"/>
      <c r="DM75"/>
      <c r="DN75"/>
      <c r="DO75"/>
      <c r="DP75"/>
      <c r="DQ75"/>
      <c r="DR75"/>
      <c r="DS75"/>
      <c r="DT75"/>
      <c r="DU75"/>
      <c r="DV75"/>
      <c r="DW75"/>
      <c r="DX75"/>
      <c r="DY75"/>
      <c r="DZ75"/>
      <c r="EA75"/>
      <c r="EB75"/>
      <c r="EC75"/>
      <c r="ED75"/>
      <c r="EE75"/>
      <c r="EF75"/>
      <c r="EG75"/>
      <c r="EH75"/>
      <c r="EI75"/>
      <c r="EJ75"/>
      <c r="EK75"/>
      <c r="EL75"/>
      <c r="EM75"/>
      <c r="EN75"/>
      <c r="EO75"/>
      <c r="EP75"/>
      <c r="EQ75"/>
      <c r="ER75"/>
      <c r="ES75"/>
      <c r="ET75"/>
      <c r="EU75"/>
      <c r="EV75"/>
      <c r="EW75"/>
      <c r="EX75"/>
      <c r="EY75"/>
      <c r="EZ75"/>
      <c r="FA75"/>
      <c r="FB75"/>
      <c r="FC75"/>
      <c r="FD75"/>
    </row>
    <row r="76" spans="2:160">
      <c r="B76"/>
      <c r="C76"/>
      <c r="D76"/>
      <c r="E76"/>
      <c r="F76"/>
      <c r="G76"/>
      <c r="H76"/>
      <c r="I76"/>
      <c r="J76"/>
      <c r="K76"/>
      <c r="L76"/>
      <c r="M76"/>
      <c r="N76"/>
      <c r="O76"/>
      <c r="P76"/>
      <c r="Q76"/>
      <c r="R76"/>
      <c r="S76"/>
      <c r="T76"/>
      <c r="U76"/>
      <c r="V76"/>
      <c r="W76"/>
      <c r="X76"/>
      <c r="Y76"/>
      <c r="Z76"/>
      <c r="AA76"/>
      <c r="AB76"/>
      <c r="AC76"/>
      <c r="AD76"/>
      <c r="AE76"/>
      <c r="AF76"/>
      <c r="AG76"/>
      <c r="AH76"/>
      <c r="AI76"/>
      <c r="AJ76"/>
      <c r="AK76"/>
      <c r="AL76"/>
      <c r="AM76"/>
      <c r="AN76"/>
      <c r="AO76"/>
      <c r="AP76"/>
      <c r="AQ76"/>
      <c r="AR76"/>
      <c r="AS76"/>
      <c r="AT76"/>
      <c r="AU76"/>
      <c r="AV76"/>
      <c r="AW76"/>
      <c r="AX76"/>
      <c r="AY76"/>
      <c r="AZ76"/>
      <c r="BA76"/>
      <c r="BB76"/>
      <c r="BC76"/>
      <c r="BD76"/>
      <c r="BE76"/>
      <c r="BF76"/>
      <c r="BG76"/>
      <c r="BH76"/>
      <c r="BI76"/>
      <c r="BJ76"/>
      <c r="BK76"/>
      <c r="BL76"/>
      <c r="BM76"/>
      <c r="BN76"/>
      <c r="BO76"/>
      <c r="BP76"/>
      <c r="BQ76"/>
      <c r="BR76"/>
      <c r="BS76"/>
      <c r="BT76"/>
      <c r="BU76"/>
      <c r="BV76"/>
      <c r="BW76"/>
      <c r="BX76"/>
      <c r="BY76"/>
      <c r="BZ76"/>
      <c r="CA76"/>
      <c r="CB76"/>
      <c r="CC76"/>
      <c r="CD76"/>
      <c r="CE76"/>
      <c r="CF76"/>
      <c r="CG76"/>
      <c r="CH76"/>
      <c r="CI76"/>
      <c r="CJ76"/>
      <c r="CK76"/>
      <c r="CL76"/>
      <c r="CM76"/>
      <c r="CN76"/>
      <c r="CO76"/>
      <c r="CP76"/>
      <c r="CQ76"/>
      <c r="CR76"/>
      <c r="CS76"/>
      <c r="CT76"/>
      <c r="CU76"/>
      <c r="CV76"/>
      <c r="CW76"/>
      <c r="CX76"/>
      <c r="CY76"/>
      <c r="CZ76"/>
      <c r="DA76"/>
      <c r="DB76"/>
      <c r="DC76"/>
      <c r="DD76"/>
      <c r="DE76"/>
      <c r="DF76"/>
      <c r="DG76"/>
      <c r="DH76"/>
      <c r="DI76"/>
      <c r="DJ76"/>
      <c r="DK76"/>
      <c r="DL76"/>
      <c r="DM76"/>
      <c r="DN76"/>
      <c r="DO76"/>
      <c r="DP76"/>
      <c r="DQ76"/>
      <c r="DR76"/>
      <c r="DS76"/>
      <c r="DT76"/>
      <c r="DU76"/>
      <c r="DV76"/>
      <c r="DW76"/>
      <c r="DX76"/>
      <c r="DY76"/>
      <c r="DZ76"/>
      <c r="EA76"/>
      <c r="EB76"/>
      <c r="EC76"/>
      <c r="ED76"/>
      <c r="EE76"/>
      <c r="EF76"/>
      <c r="EG76"/>
      <c r="EH76"/>
      <c r="EI76"/>
      <c r="EJ76"/>
      <c r="EK76"/>
      <c r="EL76"/>
      <c r="EM76"/>
      <c r="EN76"/>
      <c r="EO76"/>
      <c r="EP76"/>
      <c r="EQ76"/>
      <c r="ER76"/>
      <c r="ES76"/>
      <c r="ET76"/>
      <c r="EU76"/>
      <c r="EV76"/>
      <c r="EW76"/>
      <c r="EX76"/>
      <c r="EY76"/>
      <c r="EZ76"/>
      <c r="FA76"/>
      <c r="FB76"/>
      <c r="FC76"/>
      <c r="FD76"/>
    </row>
    <row r="77" spans="2:160">
      <c r="B77"/>
      <c r="C77"/>
      <c r="D77"/>
      <c r="E77"/>
      <c r="F77"/>
      <c r="G77"/>
      <c r="H77"/>
      <c r="I77"/>
      <c r="J77"/>
      <c r="K77"/>
      <c r="L77"/>
      <c r="M77"/>
      <c r="N77"/>
      <c r="O77"/>
      <c r="P77"/>
      <c r="Q77"/>
      <c r="R77"/>
      <c r="S77"/>
      <c r="T77"/>
      <c r="U77"/>
      <c r="V77"/>
      <c r="W77"/>
      <c r="X77"/>
      <c r="Y77"/>
      <c r="Z77"/>
      <c r="AA77"/>
      <c r="AB77"/>
      <c r="AC77"/>
      <c r="AD77"/>
      <c r="AE77"/>
      <c r="AF77"/>
      <c r="AG77"/>
      <c r="AH77"/>
      <c r="AI77"/>
      <c r="AJ77"/>
      <c r="AK77"/>
      <c r="AL77"/>
      <c r="AM77"/>
      <c r="AN77"/>
      <c r="AO77"/>
      <c r="AP77"/>
      <c r="AQ77"/>
      <c r="AR77"/>
      <c r="AS77"/>
      <c r="AT77"/>
      <c r="AU77"/>
      <c r="AV77"/>
      <c r="AW77"/>
      <c r="AX77"/>
      <c r="AY77"/>
      <c r="AZ77"/>
      <c r="BA77"/>
      <c r="BB77"/>
      <c r="BC77"/>
      <c r="BD77"/>
      <c r="BE77"/>
      <c r="BF77"/>
      <c r="BG77"/>
      <c r="BH77"/>
      <c r="BI77"/>
      <c r="BJ77"/>
      <c r="BK77"/>
      <c r="BL77"/>
      <c r="BM77"/>
      <c r="BN77"/>
      <c r="BO77"/>
      <c r="BP77"/>
      <c r="BQ77"/>
      <c r="BR77"/>
      <c r="BS77"/>
      <c r="BT77"/>
      <c r="BU77"/>
      <c r="BV77"/>
      <c r="BW77"/>
      <c r="BX77"/>
      <c r="BY77"/>
      <c r="BZ77"/>
      <c r="CA77"/>
      <c r="CB77"/>
      <c r="CC77"/>
      <c r="CD77"/>
      <c r="CE77"/>
      <c r="CF77"/>
      <c r="CG77"/>
      <c r="CH77"/>
      <c r="CI77"/>
      <c r="CJ77"/>
      <c r="CK77"/>
      <c r="CL77"/>
      <c r="CM77"/>
      <c r="CN77"/>
      <c r="CO77"/>
      <c r="CP77"/>
      <c r="CQ77"/>
      <c r="CR77"/>
      <c r="CS77"/>
      <c r="CT77"/>
      <c r="CU77"/>
      <c r="CV77"/>
      <c r="CW77"/>
      <c r="CX77"/>
      <c r="CY77"/>
      <c r="CZ77"/>
      <c r="DA77"/>
      <c r="DB77"/>
      <c r="DC77"/>
      <c r="DD77"/>
      <c r="DE77"/>
      <c r="DF77"/>
      <c r="DG77"/>
      <c r="DH77"/>
      <c r="DI77"/>
      <c r="DJ77"/>
      <c r="DK77"/>
      <c r="DL77"/>
      <c r="DM77"/>
      <c r="DN77"/>
      <c r="DO77"/>
      <c r="DP77"/>
      <c r="DQ77"/>
      <c r="DR77"/>
      <c r="DS77"/>
      <c r="DT77"/>
      <c r="DU77"/>
      <c r="DV77"/>
      <c r="DW77"/>
      <c r="DX77"/>
      <c r="DY77"/>
      <c r="DZ77"/>
      <c r="EA77"/>
      <c r="EB77"/>
      <c r="EC77"/>
      <c r="ED77"/>
      <c r="EE77"/>
      <c r="EF77"/>
      <c r="EG77"/>
      <c r="EH77"/>
      <c r="EI77"/>
      <c r="EJ77"/>
      <c r="EK77"/>
      <c r="EL77"/>
      <c r="EM77"/>
      <c r="EN77"/>
      <c r="EO77"/>
      <c r="EP77"/>
      <c r="EQ77"/>
      <c r="ER77"/>
      <c r="ES77"/>
      <c r="ET77"/>
      <c r="EU77"/>
      <c r="EV77"/>
      <c r="EW77"/>
      <c r="EX77"/>
      <c r="EY77"/>
      <c r="EZ77"/>
      <c r="FA77"/>
      <c r="FB77"/>
      <c r="FC77"/>
      <c r="FD77"/>
    </row>
    <row r="78" spans="2:160">
      <c r="B78"/>
      <c r="C78"/>
      <c r="D78"/>
      <c r="E78"/>
      <c r="F78"/>
      <c r="G78"/>
      <c r="H78"/>
      <c r="I78"/>
      <c r="J78"/>
      <c r="K78"/>
      <c r="L78"/>
      <c r="M78"/>
      <c r="N78"/>
      <c r="O78"/>
      <c r="P78"/>
      <c r="Q78"/>
      <c r="R78"/>
      <c r="S78"/>
      <c r="T78"/>
      <c r="U78"/>
      <c r="V78"/>
      <c r="W78"/>
      <c r="X78"/>
      <c r="Y78"/>
      <c r="Z78"/>
      <c r="AA78"/>
      <c r="AB78"/>
      <c r="AC78"/>
      <c r="AD78"/>
      <c r="AE78"/>
      <c r="AF78"/>
      <c r="AG78"/>
      <c r="AH78"/>
      <c r="AI78"/>
      <c r="AJ78"/>
      <c r="AK78"/>
      <c r="AL78"/>
      <c r="AM78"/>
      <c r="AN78"/>
      <c r="AO78"/>
      <c r="AP78"/>
      <c r="AQ78"/>
      <c r="AR78"/>
      <c r="AS78"/>
      <c r="AT78"/>
      <c r="AU78"/>
      <c r="AV78"/>
      <c r="AW78"/>
      <c r="AX78"/>
      <c r="AY78"/>
      <c r="AZ78"/>
      <c r="BA78"/>
      <c r="BB78"/>
      <c r="BC78"/>
      <c r="BD78"/>
      <c r="BE78"/>
      <c r="BF78"/>
      <c r="BG78"/>
      <c r="BH78"/>
      <c r="BI78"/>
      <c r="BJ78"/>
      <c r="BK78"/>
      <c r="BL78"/>
      <c r="BM78"/>
      <c r="BN78"/>
      <c r="BO78"/>
      <c r="BP78"/>
      <c r="BQ78"/>
      <c r="BR78"/>
      <c r="BS78"/>
      <c r="BT78"/>
      <c r="BU78"/>
      <c r="BV78"/>
      <c r="BW78"/>
      <c r="BX78"/>
      <c r="BY78"/>
      <c r="BZ78"/>
      <c r="CA78"/>
      <c r="CB78"/>
      <c r="CC78"/>
      <c r="CD78"/>
      <c r="CE78"/>
      <c r="CF78"/>
      <c r="CG78"/>
      <c r="CH78"/>
      <c r="CI78"/>
      <c r="CJ78"/>
      <c r="CK78"/>
      <c r="CL78"/>
      <c r="CM78"/>
      <c r="CN78"/>
      <c r="CO78"/>
      <c r="CP78"/>
      <c r="CQ78"/>
      <c r="CR78"/>
      <c r="CS78"/>
      <c r="CT78"/>
      <c r="CU78"/>
      <c r="CV78"/>
      <c r="CW78"/>
      <c r="CX78"/>
      <c r="CY78"/>
      <c r="CZ78"/>
      <c r="DA78"/>
      <c r="DB78"/>
      <c r="DC78"/>
      <c r="DD78"/>
      <c r="DE78"/>
      <c r="DF78"/>
      <c r="DG78"/>
      <c r="DH78"/>
      <c r="DI78"/>
      <c r="DJ78"/>
      <c r="DK78"/>
      <c r="DL78"/>
      <c r="DM78"/>
      <c r="DN78"/>
      <c r="DO78"/>
      <c r="DP78"/>
      <c r="DQ78"/>
      <c r="DR78"/>
      <c r="DS78"/>
      <c r="DT78"/>
      <c r="DU78"/>
      <c r="DV78"/>
      <c r="DW78"/>
      <c r="DX78"/>
      <c r="DY78"/>
      <c r="DZ78"/>
      <c r="EA78"/>
      <c r="EB78"/>
      <c r="EC78"/>
      <c r="ED78"/>
      <c r="EE78"/>
      <c r="EF78"/>
      <c r="EG78"/>
      <c r="EH78"/>
      <c r="EI78"/>
      <c r="EJ78"/>
      <c r="EK78"/>
      <c r="EL78"/>
      <c r="EM78"/>
      <c r="EN78"/>
      <c r="EO78"/>
      <c r="EP78"/>
      <c r="EQ78"/>
      <c r="ER78"/>
      <c r="ES78"/>
      <c r="ET78"/>
      <c r="EU78"/>
      <c r="EV78"/>
      <c r="EW78"/>
      <c r="EX78"/>
      <c r="EY78"/>
      <c r="EZ78"/>
      <c r="FA78"/>
      <c r="FB78"/>
      <c r="FC78"/>
      <c r="FD78"/>
    </row>
    <row r="79" spans="2:160">
      <c r="B79"/>
      <c r="C79"/>
      <c r="D79"/>
      <c r="E79"/>
      <c r="F79"/>
      <c r="G79"/>
      <c r="H79"/>
      <c r="I79"/>
      <c r="J79"/>
      <c r="K79"/>
      <c r="L79"/>
      <c r="M79"/>
      <c r="N79"/>
      <c r="O79"/>
      <c r="P79"/>
      <c r="Q79"/>
      <c r="R79"/>
      <c r="S79"/>
      <c r="T79"/>
      <c r="U79"/>
      <c r="V79"/>
      <c r="W79"/>
      <c r="X79"/>
      <c r="Y79"/>
      <c r="Z79"/>
      <c r="AA79"/>
      <c r="AB79"/>
      <c r="AC79"/>
      <c r="AD79"/>
      <c r="AE79"/>
      <c r="AF79"/>
      <c r="AG79"/>
      <c r="AH79"/>
      <c r="AI79"/>
      <c r="AJ79"/>
      <c r="AK79"/>
      <c r="AL79"/>
      <c r="AM79"/>
      <c r="AN79"/>
      <c r="AO79"/>
      <c r="AP79"/>
      <c r="AQ79"/>
      <c r="AR79"/>
      <c r="AS79"/>
      <c r="AT79"/>
      <c r="AU79"/>
      <c r="AV79"/>
      <c r="AW79"/>
      <c r="AX79"/>
      <c r="AY79"/>
      <c r="AZ79"/>
      <c r="BA79"/>
      <c r="BB79"/>
      <c r="BC79"/>
      <c r="BD79"/>
      <c r="BE79"/>
      <c r="BF79"/>
      <c r="BG79"/>
      <c r="BH79"/>
      <c r="BI79"/>
      <c r="BJ79"/>
      <c r="BK79"/>
      <c r="BL79"/>
      <c r="BM79"/>
      <c r="BN79"/>
      <c r="BO79"/>
      <c r="BP79"/>
      <c r="BQ79"/>
      <c r="BR79"/>
      <c r="BS79"/>
      <c r="BT79"/>
      <c r="BU79"/>
      <c r="BV79"/>
      <c r="BW79"/>
      <c r="BX79"/>
      <c r="BY79"/>
      <c r="BZ79"/>
      <c r="CA79"/>
      <c r="CB79"/>
      <c r="CC79"/>
      <c r="CD79"/>
      <c r="CE79"/>
      <c r="CF79"/>
      <c r="CG79"/>
      <c r="CH79"/>
      <c r="CI79"/>
      <c r="CJ79"/>
      <c r="CK79"/>
      <c r="CL79"/>
      <c r="CM79"/>
      <c r="CN79"/>
      <c r="CO79"/>
      <c r="CP79"/>
      <c r="CQ79"/>
      <c r="CR79"/>
      <c r="CS79"/>
      <c r="CT79"/>
      <c r="CU79"/>
      <c r="CV79"/>
      <c r="CW79"/>
      <c r="CX79"/>
      <c r="CY79"/>
      <c r="CZ79"/>
      <c r="DA79"/>
      <c r="DB79"/>
      <c r="DC79"/>
      <c r="DD79"/>
      <c r="DE79"/>
      <c r="DF79"/>
      <c r="DG79"/>
      <c r="DH79"/>
      <c r="DI79"/>
      <c r="DJ79"/>
      <c r="DK79"/>
      <c r="DL79"/>
      <c r="DM79"/>
      <c r="DN79"/>
      <c r="DO79"/>
      <c r="DP79"/>
      <c r="DQ79"/>
      <c r="DR79"/>
      <c r="DS79"/>
      <c r="DT79"/>
      <c r="DU79"/>
      <c r="DV79"/>
      <c r="DW79"/>
      <c r="DX79"/>
      <c r="DY79"/>
      <c r="DZ79"/>
      <c r="EA79"/>
      <c r="EB79"/>
      <c r="EC79"/>
      <c r="ED79"/>
      <c r="EE79"/>
      <c r="EF79"/>
      <c r="EG79"/>
      <c r="EH79"/>
      <c r="EI79"/>
      <c r="EJ79"/>
      <c r="EK79"/>
      <c r="EL79"/>
      <c r="EM79"/>
      <c r="EN79"/>
      <c r="EO79"/>
      <c r="EP79"/>
      <c r="EQ79"/>
      <c r="ER79"/>
      <c r="ES79"/>
      <c r="ET79"/>
      <c r="EU79"/>
      <c r="EV79"/>
      <c r="EW79"/>
      <c r="EX79"/>
      <c r="EY79"/>
      <c r="EZ79"/>
      <c r="FA79"/>
      <c r="FB79"/>
      <c r="FC79"/>
      <c r="FD79"/>
    </row>
    <row r="80" spans="2:160">
      <c r="B80"/>
      <c r="C80"/>
      <c r="D80"/>
      <c r="E80"/>
      <c r="F80"/>
      <c r="G80"/>
      <c r="H80"/>
      <c r="I80"/>
      <c r="J80"/>
      <c r="K80"/>
      <c r="L80"/>
      <c r="M80"/>
      <c r="N80"/>
      <c r="O80"/>
      <c r="P80"/>
      <c r="Q80"/>
      <c r="R80"/>
      <c r="S80"/>
      <c r="T80"/>
      <c r="U80"/>
      <c r="V80"/>
      <c r="W80"/>
      <c r="X80"/>
      <c r="Y80"/>
      <c r="Z80"/>
      <c r="AA80"/>
      <c r="AB80"/>
      <c r="AC80"/>
      <c r="AD80"/>
      <c r="AE80"/>
      <c r="AF80"/>
      <c r="AG80"/>
      <c r="AH80"/>
      <c r="AI80"/>
      <c r="AJ80"/>
      <c r="AK80"/>
      <c r="AL80"/>
      <c r="AM80"/>
      <c r="AN80"/>
      <c r="AO80"/>
      <c r="AP80"/>
      <c r="AQ80"/>
      <c r="AR80"/>
      <c r="AS80"/>
      <c r="AT80"/>
      <c r="AU80"/>
      <c r="AV80"/>
      <c r="AW80"/>
      <c r="AX80"/>
      <c r="AY80"/>
      <c r="AZ80"/>
      <c r="BA80"/>
      <c r="BB80"/>
      <c r="BC80"/>
      <c r="BD80"/>
      <c r="BE80"/>
      <c r="BF80"/>
      <c r="BG80"/>
      <c r="BH80"/>
      <c r="BI80"/>
      <c r="BJ80"/>
      <c r="BK80"/>
      <c r="BL80"/>
      <c r="BM80"/>
      <c r="BN80"/>
      <c r="BO80"/>
      <c r="BP80"/>
      <c r="BQ80"/>
      <c r="BR80"/>
      <c r="BS80"/>
      <c r="BT80"/>
      <c r="BU80"/>
      <c r="BV80"/>
      <c r="BW80"/>
      <c r="BX80"/>
      <c r="BY80"/>
      <c r="BZ80"/>
      <c r="CA80"/>
      <c r="CB80"/>
      <c r="CC80"/>
      <c r="CD80"/>
      <c r="CE80"/>
      <c r="CF80"/>
      <c r="CG80"/>
      <c r="CH80"/>
      <c r="CI80"/>
      <c r="CJ80"/>
      <c r="CK80"/>
      <c r="CL80"/>
      <c r="CM80"/>
      <c r="CN80"/>
      <c r="CO80"/>
      <c r="CP80"/>
      <c r="CQ80"/>
      <c r="CR80"/>
      <c r="CS80"/>
      <c r="CT80"/>
      <c r="CU80"/>
      <c r="CV80"/>
      <c r="CW80"/>
      <c r="CX80"/>
      <c r="CY80"/>
      <c r="CZ80"/>
      <c r="DA80"/>
      <c r="DB80"/>
      <c r="DC80"/>
      <c r="DD80"/>
      <c r="DE80"/>
      <c r="DF80"/>
      <c r="DG80"/>
      <c r="DH80"/>
      <c r="DI80"/>
      <c r="DJ80"/>
      <c r="DK80"/>
      <c r="DL80"/>
      <c r="DM80"/>
      <c r="DN80"/>
      <c r="DO80"/>
      <c r="DP80"/>
      <c r="DQ80"/>
      <c r="DR80"/>
      <c r="DS80"/>
      <c r="DT80"/>
      <c r="DU80"/>
      <c r="DV80"/>
      <c r="DW80"/>
      <c r="DX80"/>
      <c r="DY80"/>
      <c r="DZ80"/>
      <c r="EA80"/>
      <c r="EB80"/>
      <c r="EC80"/>
      <c r="ED80"/>
      <c r="EE80"/>
      <c r="EF80"/>
      <c r="EG80"/>
      <c r="EH80"/>
      <c r="EI80"/>
      <c r="EJ80"/>
      <c r="EK80"/>
      <c r="EL80"/>
      <c r="EM80"/>
      <c r="EN80"/>
      <c r="EO80"/>
      <c r="EP80"/>
      <c r="EQ80"/>
      <c r="ER80"/>
      <c r="ES80"/>
      <c r="ET80"/>
      <c r="EU80"/>
      <c r="EV80"/>
      <c r="EW80"/>
      <c r="EX80"/>
      <c r="EY80"/>
      <c r="EZ80"/>
      <c r="FA80"/>
      <c r="FB80"/>
      <c r="FC80"/>
      <c r="FD80"/>
    </row>
    <row r="81" spans="2:160">
      <c r="B81"/>
      <c r="C81"/>
      <c r="D81"/>
      <c r="E81"/>
      <c r="F81"/>
      <c r="G81"/>
      <c r="H81"/>
      <c r="I81"/>
      <c r="J81"/>
      <c r="K81"/>
      <c r="L81"/>
      <c r="M81"/>
      <c r="N81"/>
      <c r="O81"/>
      <c r="P81"/>
      <c r="Q81"/>
      <c r="R81"/>
      <c r="S81"/>
      <c r="T81"/>
      <c r="U81"/>
      <c r="V81"/>
      <c r="W81"/>
      <c r="X81"/>
      <c r="Y81"/>
      <c r="Z81"/>
      <c r="AA81"/>
      <c r="AB81"/>
      <c r="AC81"/>
      <c r="AD81"/>
      <c r="AE81"/>
      <c r="AF81"/>
      <c r="AG81"/>
      <c r="AH81"/>
      <c r="AI81"/>
      <c r="AJ81"/>
      <c r="AK81"/>
      <c r="AL81"/>
      <c r="AM81"/>
      <c r="AN81"/>
      <c r="AO81"/>
      <c r="AP81"/>
      <c r="AQ81"/>
      <c r="AR81"/>
      <c r="AS81"/>
      <c r="AT81"/>
      <c r="AU81"/>
      <c r="AV81"/>
      <c r="AW81"/>
      <c r="AX81"/>
      <c r="AY81"/>
      <c r="AZ81"/>
      <c r="BA81"/>
      <c r="BB81"/>
      <c r="BC81"/>
      <c r="BD81"/>
      <c r="BE81"/>
      <c r="BF81"/>
      <c r="BG81"/>
      <c r="BH81"/>
      <c r="BI81"/>
      <c r="BJ81"/>
      <c r="BK81"/>
      <c r="BL81"/>
      <c r="BM81"/>
      <c r="BN81"/>
      <c r="BO81"/>
      <c r="BP81"/>
      <c r="BQ81"/>
      <c r="BR81"/>
      <c r="BS81"/>
      <c r="BT81"/>
      <c r="BU81"/>
      <c r="BV81"/>
      <c r="BW81"/>
      <c r="BX81"/>
      <c r="BY81"/>
      <c r="BZ81"/>
      <c r="CA81"/>
      <c r="CB81"/>
      <c r="CC81"/>
      <c r="CD81"/>
      <c r="CE81"/>
      <c r="CF81"/>
      <c r="CG81"/>
      <c r="CH81"/>
      <c r="CI81"/>
      <c r="CJ81"/>
      <c r="CK81"/>
      <c r="CL81"/>
      <c r="CM81"/>
      <c r="CN81"/>
      <c r="CO81"/>
      <c r="CP81"/>
      <c r="CQ81"/>
      <c r="CR81"/>
      <c r="CS81"/>
      <c r="CT81"/>
      <c r="CU81"/>
      <c r="CV81"/>
      <c r="CW81"/>
      <c r="CX81"/>
      <c r="CY81"/>
      <c r="CZ81"/>
      <c r="DA81"/>
      <c r="DB81"/>
      <c r="DC81"/>
      <c r="DD81"/>
      <c r="DE81"/>
      <c r="DF81"/>
      <c r="DG81"/>
      <c r="DH81"/>
      <c r="DI81"/>
      <c r="DJ81"/>
      <c r="DK81"/>
      <c r="DL81"/>
      <c r="DM81"/>
      <c r="DN81"/>
      <c r="DO81"/>
      <c r="DP81"/>
      <c r="DQ81"/>
      <c r="DR81"/>
      <c r="DS81"/>
      <c r="DT81"/>
      <c r="DU81"/>
      <c r="DV81"/>
      <c r="DW81"/>
      <c r="DX81"/>
      <c r="DY81"/>
      <c r="DZ81"/>
      <c r="EA81"/>
      <c r="EB81"/>
      <c r="EC81"/>
      <c r="ED81"/>
      <c r="EE81"/>
      <c r="EF81"/>
      <c r="EG81"/>
      <c r="EH81"/>
      <c r="EI81"/>
      <c r="EJ81"/>
      <c r="EK81"/>
      <c r="EL81"/>
      <c r="EM81"/>
      <c r="EN81"/>
      <c r="EO81"/>
      <c r="EP81"/>
      <c r="EQ81"/>
      <c r="ER81"/>
      <c r="ES81"/>
      <c r="ET81"/>
      <c r="EU81"/>
      <c r="EV81"/>
      <c r="EW81"/>
      <c r="EX81"/>
      <c r="EY81"/>
      <c r="EZ81"/>
      <c r="FA81"/>
      <c r="FB81"/>
      <c r="FC81"/>
      <c r="FD81"/>
    </row>
    <row r="82" spans="2:160">
      <c r="B82"/>
      <c r="C82"/>
      <c r="D82"/>
      <c r="E82"/>
      <c r="F82"/>
      <c r="G82"/>
      <c r="H82"/>
      <c r="I82"/>
      <c r="J82"/>
      <c r="K82"/>
      <c r="L82"/>
      <c r="M82"/>
      <c r="N82"/>
      <c r="O82"/>
      <c r="P82"/>
      <c r="Q82"/>
      <c r="R82"/>
      <c r="S82"/>
      <c r="T82"/>
      <c r="U82"/>
      <c r="V82"/>
      <c r="W82"/>
      <c r="X82"/>
      <c r="Y82"/>
      <c r="Z82"/>
      <c r="AA82"/>
      <c r="AB82"/>
      <c r="AC82"/>
      <c r="AD82"/>
      <c r="AE82"/>
      <c r="AF82"/>
      <c r="AG82"/>
      <c r="AH82"/>
      <c r="AI82"/>
      <c r="AJ82"/>
      <c r="AK82"/>
      <c r="AL82"/>
      <c r="AM82"/>
      <c r="AN82"/>
      <c r="AO82"/>
      <c r="AP82"/>
      <c r="AQ82"/>
      <c r="AR82"/>
      <c r="AS82"/>
      <c r="AT82"/>
      <c r="AU82"/>
      <c r="AV82"/>
      <c r="AW82"/>
      <c r="AX82"/>
      <c r="AY82"/>
      <c r="AZ82"/>
      <c r="BA82"/>
      <c r="BB82"/>
      <c r="BC82"/>
      <c r="BD82"/>
      <c r="BE82"/>
      <c r="BF82"/>
      <c r="BG82"/>
      <c r="BH82"/>
      <c r="BI82"/>
      <c r="BJ82"/>
      <c r="BK82"/>
      <c r="BL82"/>
      <c r="BM82"/>
      <c r="BN82"/>
      <c r="BO82"/>
      <c r="BP82"/>
      <c r="BQ82"/>
      <c r="BR82"/>
      <c r="BS82"/>
      <c r="BT82"/>
      <c r="BU82"/>
      <c r="BV82"/>
      <c r="BW82"/>
      <c r="BX82"/>
      <c r="BY82"/>
      <c r="BZ82"/>
      <c r="CA82"/>
      <c r="CB82"/>
      <c r="CC82"/>
      <c r="CD82"/>
      <c r="CE82"/>
      <c r="CF82"/>
      <c r="CG82"/>
      <c r="CH82"/>
      <c r="CI82"/>
      <c r="CJ82"/>
      <c r="CK82"/>
      <c r="CL82"/>
      <c r="CM82"/>
      <c r="CN82"/>
      <c r="CO82"/>
      <c r="CP82"/>
      <c r="CQ82"/>
      <c r="CR82"/>
      <c r="CS82"/>
      <c r="CT82"/>
      <c r="CU82"/>
      <c r="CV82"/>
      <c r="CW82"/>
      <c r="CX82"/>
      <c r="CY82"/>
      <c r="CZ82"/>
      <c r="DA82"/>
      <c r="DB82"/>
      <c r="DC82"/>
      <c r="DD82"/>
      <c r="DE82"/>
      <c r="DF82"/>
      <c r="DG82"/>
      <c r="DH82"/>
      <c r="DI82"/>
      <c r="DJ82"/>
      <c r="DK82"/>
      <c r="DL82"/>
      <c r="DM82"/>
      <c r="DN82"/>
      <c r="DO82"/>
      <c r="DP82"/>
      <c r="DQ82"/>
      <c r="DR82"/>
      <c r="DS82"/>
      <c r="DT82"/>
      <c r="DU82"/>
      <c r="DV82"/>
      <c r="DW82"/>
      <c r="DX82"/>
      <c r="DY82"/>
      <c r="DZ82"/>
      <c r="EA82"/>
      <c r="EB82"/>
      <c r="EC82"/>
      <c r="ED82"/>
      <c r="EE82"/>
      <c r="EF82"/>
      <c r="EG82"/>
      <c r="EH82"/>
      <c r="EI82"/>
      <c r="EJ82"/>
      <c r="EK82"/>
      <c r="EL82"/>
      <c r="EM82"/>
      <c r="EN82"/>
      <c r="EO82"/>
      <c r="EP82"/>
      <c r="EQ82"/>
      <c r="ER82"/>
      <c r="ES82"/>
      <c r="ET82"/>
      <c r="EU82"/>
      <c r="EV82"/>
      <c r="EW82"/>
      <c r="EX82"/>
      <c r="EY82"/>
      <c r="EZ82"/>
      <c r="FA82"/>
      <c r="FB82"/>
      <c r="FC82"/>
      <c r="FD82"/>
    </row>
    <row r="83" spans="2:160">
      <c r="B83"/>
      <c r="C83"/>
      <c r="D83"/>
      <c r="E83"/>
      <c r="F83"/>
      <c r="G83"/>
      <c r="H83"/>
      <c r="I83"/>
      <c r="J83"/>
      <c r="K83"/>
      <c r="L83"/>
      <c r="M83"/>
      <c r="N83"/>
      <c r="O83"/>
      <c r="P83"/>
      <c r="Q83"/>
      <c r="R83"/>
      <c r="S83"/>
      <c r="T83"/>
      <c r="U83"/>
      <c r="V83"/>
      <c r="W83"/>
      <c r="X83"/>
      <c r="Y83"/>
      <c r="Z83"/>
      <c r="AA83"/>
      <c r="AB83"/>
      <c r="AC83"/>
      <c r="AD83"/>
      <c r="AE83"/>
      <c r="AF83"/>
      <c r="AG83"/>
      <c r="AH83"/>
      <c r="AI83"/>
      <c r="AJ83"/>
      <c r="AK83"/>
      <c r="AL83"/>
      <c r="AM83"/>
      <c r="AN83"/>
      <c r="AO83"/>
      <c r="AP83"/>
      <c r="AQ83"/>
      <c r="AR83"/>
      <c r="AS83"/>
      <c r="AT83"/>
      <c r="AU83"/>
      <c r="AV83"/>
      <c r="AW83"/>
      <c r="AX83"/>
      <c r="AY83"/>
      <c r="AZ83"/>
      <c r="BA83"/>
      <c r="BB83"/>
      <c r="BC83"/>
      <c r="BD83"/>
      <c r="BE83"/>
      <c r="BF83"/>
      <c r="BG83"/>
      <c r="BH83"/>
      <c r="BI83"/>
      <c r="BJ83"/>
      <c r="BK83"/>
      <c r="BL83"/>
      <c r="BM83"/>
      <c r="BN83"/>
      <c r="BO83"/>
      <c r="BP83"/>
      <c r="BQ83"/>
      <c r="BR83"/>
      <c r="BS83"/>
      <c r="BT83"/>
      <c r="BU83"/>
      <c r="BV83"/>
      <c r="BW83"/>
      <c r="BX83"/>
      <c r="BY83"/>
      <c r="BZ83"/>
      <c r="CA83"/>
      <c r="CB83"/>
      <c r="CC83"/>
      <c r="CD83"/>
      <c r="CE83"/>
      <c r="CF83"/>
      <c r="CG83"/>
      <c r="CH83"/>
      <c r="CI83"/>
      <c r="CJ83"/>
      <c r="CK83"/>
      <c r="CL83"/>
      <c r="CM83"/>
      <c r="CN83"/>
      <c r="CO83"/>
      <c r="CP83"/>
      <c r="CQ83"/>
      <c r="CR83"/>
      <c r="CS83"/>
      <c r="CT83"/>
      <c r="CU83"/>
      <c r="CV83"/>
      <c r="CW83"/>
      <c r="CX83"/>
      <c r="CY83"/>
      <c r="CZ83"/>
      <c r="DA83"/>
      <c r="DB83"/>
      <c r="DC83"/>
      <c r="DD83"/>
      <c r="DE83"/>
      <c r="DF83"/>
      <c r="DG83"/>
      <c r="DH83"/>
      <c r="DI83"/>
      <c r="DJ83"/>
      <c r="DK83"/>
      <c r="DL83"/>
      <c r="DM83"/>
      <c r="DN83"/>
      <c r="DO83"/>
      <c r="DP83"/>
      <c r="DQ83"/>
      <c r="DR83"/>
      <c r="DS83"/>
      <c r="DT83"/>
      <c r="DU83"/>
      <c r="DV83"/>
      <c r="DW83"/>
      <c r="DX83"/>
      <c r="DY83"/>
      <c r="DZ83"/>
      <c r="EA83"/>
      <c r="EB83"/>
      <c r="EC83"/>
      <c r="ED83"/>
      <c r="EE83"/>
      <c r="EF83"/>
      <c r="EG83"/>
      <c r="EH83"/>
      <c r="EI83"/>
      <c r="EJ83"/>
      <c r="EK83"/>
      <c r="EL83"/>
      <c r="EM83"/>
      <c r="EN83"/>
      <c r="EO83"/>
      <c r="EP83"/>
      <c r="EQ83"/>
      <c r="ER83"/>
      <c r="ES83"/>
      <c r="ET83"/>
      <c r="EU83"/>
      <c r="EV83"/>
      <c r="EW83"/>
      <c r="EX83"/>
      <c r="EY83"/>
      <c r="EZ83"/>
      <c r="FA83"/>
      <c r="FB83"/>
      <c r="FC83"/>
      <c r="FD83"/>
    </row>
    <row r="84" spans="2:160">
      <c r="B84"/>
      <c r="C84"/>
      <c r="D84"/>
      <c r="E84"/>
      <c r="F84"/>
      <c r="G84"/>
      <c r="H84"/>
      <c r="I84"/>
      <c r="J84"/>
      <c r="K84"/>
      <c r="L84"/>
      <c r="M84"/>
      <c r="N84"/>
      <c r="O84"/>
      <c r="P84"/>
      <c r="Q84"/>
      <c r="R84"/>
      <c r="S84"/>
      <c r="T84"/>
      <c r="U84"/>
      <c r="V84"/>
      <c r="W84"/>
      <c r="X84"/>
      <c r="Y84"/>
      <c r="Z84"/>
      <c r="AA84"/>
      <c r="AB84"/>
      <c r="AC84"/>
      <c r="AD84"/>
      <c r="AE84"/>
      <c r="AF84"/>
      <c r="AG84"/>
      <c r="AH84"/>
      <c r="AI84"/>
      <c r="AJ84"/>
      <c r="AK84"/>
      <c r="AL84"/>
      <c r="AM84"/>
      <c r="AN84"/>
      <c r="AO84"/>
      <c r="AP84"/>
      <c r="AQ84"/>
      <c r="AR84"/>
      <c r="AS84"/>
      <c r="AT84"/>
      <c r="AU84"/>
      <c r="AV84"/>
      <c r="AW84"/>
      <c r="AX84"/>
      <c r="AY84"/>
      <c r="AZ84"/>
      <c r="BA84"/>
      <c r="BB84"/>
      <c r="BC84"/>
      <c r="BD84"/>
      <c r="BE84"/>
      <c r="BF84"/>
      <c r="BG84"/>
      <c r="BH84"/>
      <c r="BI84"/>
      <c r="BJ84"/>
      <c r="BK84"/>
      <c r="BL84"/>
      <c r="BM84"/>
      <c r="BN84"/>
      <c r="BO84"/>
      <c r="BP84"/>
      <c r="BQ84"/>
      <c r="BR84"/>
      <c r="BS84"/>
      <c r="BT84"/>
      <c r="BU84"/>
      <c r="BV84"/>
      <c r="BW84"/>
      <c r="BX84"/>
      <c r="BY84"/>
      <c r="BZ84"/>
      <c r="CA84"/>
      <c r="CB84"/>
      <c r="CC84"/>
      <c r="CD84"/>
      <c r="CE84"/>
      <c r="CF84"/>
      <c r="CG84"/>
      <c r="CH84"/>
      <c r="CI84"/>
      <c r="CJ84"/>
      <c r="CK84"/>
      <c r="CL84"/>
      <c r="CM84"/>
      <c r="CN84"/>
      <c r="CO84"/>
      <c r="CP84"/>
      <c r="CQ84"/>
      <c r="CR84"/>
      <c r="CS84"/>
      <c r="CT84"/>
      <c r="CU84"/>
      <c r="CV84"/>
      <c r="CW84"/>
      <c r="CX84"/>
      <c r="CY84"/>
      <c r="CZ84"/>
      <c r="DA84"/>
      <c r="DB84"/>
      <c r="DC84"/>
      <c r="DD84"/>
      <c r="DE84"/>
      <c r="DF84"/>
      <c r="DG84"/>
      <c r="DH84"/>
      <c r="DI84"/>
      <c r="DJ84"/>
      <c r="DK84"/>
      <c r="DL84"/>
      <c r="DM84"/>
      <c r="DN84"/>
      <c r="DO84"/>
      <c r="DP84"/>
      <c r="DQ84"/>
      <c r="DR84"/>
      <c r="DS84"/>
      <c r="DT84"/>
      <c r="DU84"/>
      <c r="DV84"/>
      <c r="DW84"/>
      <c r="DX84"/>
      <c r="DY84"/>
      <c r="DZ84"/>
      <c r="EA84"/>
      <c r="EB84"/>
      <c r="EC84"/>
      <c r="ED84"/>
      <c r="EE84"/>
      <c r="EF84"/>
      <c r="EG84"/>
      <c r="EH84"/>
      <c r="EI84"/>
      <c r="EJ84"/>
      <c r="EK84"/>
      <c r="EL84"/>
      <c r="EM84"/>
      <c r="EN84"/>
      <c r="EO84"/>
      <c r="EP84"/>
      <c r="EQ84"/>
      <c r="ER84"/>
      <c r="ES84"/>
      <c r="ET84"/>
      <c r="EU84"/>
      <c r="EV84"/>
      <c r="EW84"/>
      <c r="EX84"/>
      <c r="EY84"/>
      <c r="EZ84"/>
      <c r="FA84"/>
      <c r="FB84"/>
      <c r="FC84"/>
      <c r="FD84"/>
    </row>
    <row r="85" spans="2:160">
      <c r="B85"/>
      <c r="C85"/>
      <c r="D85"/>
      <c r="E85"/>
      <c r="F85"/>
      <c r="G85"/>
      <c r="H85"/>
      <c r="I85"/>
      <c r="J85"/>
      <c r="K85"/>
      <c r="L85"/>
      <c r="M85"/>
      <c r="N85"/>
      <c r="O85"/>
      <c r="P85"/>
      <c r="Q85"/>
      <c r="R85"/>
      <c r="S85"/>
      <c r="T85"/>
      <c r="U85"/>
      <c r="V85"/>
      <c r="W85"/>
      <c r="X85"/>
      <c r="Y85"/>
      <c r="Z85"/>
      <c r="AA85"/>
      <c r="AB85"/>
      <c r="AC85"/>
      <c r="AD85"/>
      <c r="AE85"/>
      <c r="AF85"/>
      <c r="AG85"/>
      <c r="AH85"/>
      <c r="AI85"/>
      <c r="AJ85"/>
      <c r="AK85"/>
      <c r="AL85"/>
      <c r="AM85"/>
      <c r="AN85"/>
      <c r="AO85"/>
      <c r="AP85"/>
      <c r="AQ85"/>
      <c r="AR85"/>
      <c r="AS85"/>
      <c r="AT85"/>
      <c r="AU85"/>
      <c r="AV85"/>
      <c r="AW85"/>
      <c r="AX85"/>
      <c r="AY85"/>
      <c r="AZ85"/>
      <c r="BA85"/>
      <c r="BB85"/>
      <c r="BC85"/>
      <c r="BD85"/>
      <c r="BE85"/>
      <c r="BF85"/>
      <c r="BG85"/>
      <c r="BH85"/>
      <c r="BI85"/>
      <c r="BJ85"/>
      <c r="BK85"/>
      <c r="BL85"/>
      <c r="BM85"/>
      <c r="BN85"/>
      <c r="BO85"/>
      <c r="BP85"/>
      <c r="BQ85"/>
      <c r="BR85"/>
      <c r="BS85"/>
      <c r="BT85"/>
      <c r="BU85"/>
      <c r="BV85"/>
      <c r="BW85"/>
      <c r="BX85"/>
      <c r="BY85"/>
      <c r="BZ85"/>
      <c r="CA85"/>
      <c r="CB85"/>
      <c r="CC85"/>
      <c r="CD85"/>
      <c r="CE85"/>
      <c r="CF85"/>
      <c r="CG85"/>
      <c r="CH85"/>
      <c r="CI85"/>
      <c r="CJ85"/>
      <c r="CK85"/>
      <c r="CL85"/>
      <c r="CM85"/>
      <c r="CN85"/>
      <c r="CO85"/>
      <c r="CP85"/>
      <c r="CQ85"/>
      <c r="CR85"/>
      <c r="CS85"/>
      <c r="CT85"/>
      <c r="CU85"/>
      <c r="CV85"/>
      <c r="CW85"/>
      <c r="CX85"/>
      <c r="CY85"/>
      <c r="CZ85"/>
      <c r="DA85"/>
      <c r="DB85"/>
      <c r="DC85"/>
      <c r="DD85"/>
      <c r="DE85"/>
      <c r="DF85"/>
      <c r="DG85"/>
      <c r="DH85"/>
      <c r="DI85"/>
      <c r="DJ85"/>
      <c r="DK85"/>
      <c r="DL85"/>
      <c r="DM85"/>
      <c r="DN85"/>
      <c r="DO85"/>
      <c r="DP85"/>
      <c r="DQ85"/>
      <c r="DR85"/>
      <c r="DS85"/>
      <c r="DT85"/>
      <c r="DU85"/>
      <c r="DV85"/>
      <c r="DW85"/>
      <c r="DX85"/>
      <c r="DY85"/>
      <c r="DZ85"/>
      <c r="EA85"/>
      <c r="EB85"/>
      <c r="EC85"/>
      <c r="ED85"/>
      <c r="EE85"/>
      <c r="EF85"/>
      <c r="EG85"/>
      <c r="EH85"/>
      <c r="EI85"/>
      <c r="EJ85"/>
      <c r="EK85"/>
      <c r="EL85"/>
      <c r="EM85"/>
      <c r="EN85"/>
      <c r="EO85"/>
      <c r="EP85"/>
      <c r="EQ85"/>
      <c r="ER85"/>
      <c r="ES85"/>
      <c r="ET85"/>
      <c r="EU85"/>
      <c r="EV85"/>
      <c r="EW85"/>
      <c r="EX85"/>
      <c r="EY85"/>
      <c r="EZ85"/>
      <c r="FA85"/>
      <c r="FB85"/>
      <c r="FC85"/>
      <c r="FD85"/>
    </row>
    <row r="86" spans="2:160">
      <c r="B86"/>
      <c r="C86"/>
      <c r="D86"/>
      <c r="E86"/>
      <c r="F86"/>
      <c r="G86"/>
      <c r="H86"/>
      <c r="I86"/>
      <c r="J86"/>
      <c r="K86"/>
      <c r="L86"/>
      <c r="M86"/>
      <c r="N86"/>
      <c r="O86"/>
      <c r="P86"/>
      <c r="Q86"/>
      <c r="R86"/>
      <c r="S86"/>
      <c r="T86"/>
      <c r="U86"/>
      <c r="V86"/>
      <c r="W86"/>
      <c r="X86"/>
      <c r="Y86"/>
      <c r="Z86"/>
      <c r="AA86"/>
      <c r="AB86"/>
      <c r="AC86"/>
      <c r="AD86"/>
      <c r="AE86"/>
      <c r="AF86"/>
      <c r="AG86"/>
      <c r="AH86"/>
      <c r="AI86"/>
      <c r="AJ86"/>
      <c r="AK86"/>
      <c r="AL86"/>
      <c r="AM86"/>
      <c r="AN86"/>
      <c r="AO86"/>
      <c r="AP86"/>
      <c r="AQ86"/>
      <c r="AR86"/>
      <c r="AS86"/>
      <c r="AT86"/>
      <c r="AU86"/>
      <c r="AV86"/>
      <c r="AW86"/>
      <c r="AX86"/>
      <c r="AY86"/>
      <c r="AZ86"/>
      <c r="BA86"/>
      <c r="BB86"/>
      <c r="BC86"/>
      <c r="BD86"/>
      <c r="BE86"/>
      <c r="BF86"/>
      <c r="BG86"/>
      <c r="BH86"/>
      <c r="BI86"/>
      <c r="BJ86"/>
      <c r="BK86"/>
      <c r="BL86"/>
      <c r="BM86"/>
      <c r="BN86"/>
      <c r="BO86"/>
      <c r="BP86"/>
      <c r="BQ86"/>
      <c r="BR86"/>
      <c r="BS86"/>
      <c r="BT86"/>
      <c r="BU86"/>
      <c r="BV86"/>
      <c r="BW86"/>
      <c r="BX86"/>
      <c r="BY86"/>
      <c r="BZ86"/>
      <c r="CA86"/>
      <c r="CB86"/>
      <c r="CC86"/>
      <c r="CD86"/>
      <c r="CE86"/>
      <c r="CF86"/>
      <c r="CG86"/>
      <c r="CH86"/>
      <c r="CI86"/>
      <c r="CJ86"/>
      <c r="CK86"/>
      <c r="CL86"/>
      <c r="CM86"/>
      <c r="CN86"/>
      <c r="CO86"/>
      <c r="CP86"/>
      <c r="CQ86"/>
      <c r="CR86"/>
      <c r="CS86"/>
      <c r="CT86"/>
      <c r="CU86"/>
      <c r="CV86"/>
      <c r="CW86"/>
      <c r="CX86"/>
      <c r="CY86"/>
      <c r="CZ86"/>
      <c r="DA86"/>
      <c r="DB86"/>
      <c r="DC86"/>
      <c r="DD86"/>
      <c r="DE86"/>
      <c r="DF86"/>
      <c r="DG86"/>
      <c r="DH86"/>
      <c r="DI86"/>
      <c r="DJ86"/>
      <c r="DK86"/>
      <c r="DL86"/>
      <c r="DM86"/>
      <c r="DN86"/>
      <c r="DO86"/>
      <c r="DP86"/>
      <c r="DQ86"/>
      <c r="DR86"/>
      <c r="DS86"/>
      <c r="DT86"/>
      <c r="DU86"/>
      <c r="DV86"/>
      <c r="DW86"/>
      <c r="DX86"/>
      <c r="DY86"/>
      <c r="DZ86"/>
      <c r="EA86"/>
      <c r="EB86"/>
      <c r="EC86"/>
      <c r="ED86"/>
      <c r="EE86"/>
      <c r="EF86"/>
      <c r="EG86"/>
      <c r="EH86"/>
      <c r="EI86"/>
      <c r="EJ86"/>
      <c r="EK86"/>
      <c r="EL86"/>
      <c r="EM86"/>
      <c r="EN86"/>
      <c r="EO86"/>
      <c r="EP86"/>
      <c r="EQ86"/>
      <c r="ER86"/>
      <c r="ES86"/>
      <c r="ET86"/>
      <c r="EU86"/>
      <c r="EV86"/>
      <c r="EW86"/>
      <c r="EX86"/>
      <c r="EY86"/>
      <c r="EZ86"/>
      <c r="FA86"/>
      <c r="FB86"/>
      <c r="FC86"/>
      <c r="FD86"/>
    </row>
    <row r="87" spans="2:160">
      <c r="B87"/>
      <c r="C87"/>
      <c r="D87"/>
      <c r="E87"/>
      <c r="F87"/>
      <c r="G87"/>
      <c r="H87"/>
      <c r="I87"/>
      <c r="J87"/>
      <c r="K87"/>
      <c r="L87"/>
      <c r="M87"/>
      <c r="N87"/>
      <c r="O87"/>
      <c r="P87"/>
      <c r="Q87"/>
      <c r="R87"/>
      <c r="S87"/>
      <c r="T87"/>
      <c r="U87"/>
      <c r="V87"/>
      <c r="W87"/>
      <c r="X87"/>
      <c r="Y87"/>
      <c r="Z87"/>
      <c r="AA87"/>
      <c r="AB87"/>
      <c r="AC87"/>
      <c r="AD87"/>
      <c r="AE87"/>
      <c r="AF87"/>
      <c r="AG87"/>
      <c r="AH87"/>
      <c r="AI87"/>
      <c r="AJ87"/>
      <c r="AK87"/>
      <c r="AL87"/>
      <c r="AM87"/>
      <c r="AN87"/>
      <c r="AO87"/>
      <c r="AP87"/>
      <c r="AQ87"/>
      <c r="AR87"/>
      <c r="AS87"/>
      <c r="AT87"/>
      <c r="AU87"/>
      <c r="AV87"/>
      <c r="AW87"/>
      <c r="AX87"/>
      <c r="AY87"/>
      <c r="AZ87"/>
      <c r="BA87"/>
      <c r="BB87"/>
      <c r="BC87"/>
      <c r="BD87"/>
      <c r="BE87"/>
      <c r="BF87"/>
      <c r="BG87"/>
      <c r="BH87"/>
      <c r="BI87"/>
      <c r="BJ87"/>
      <c r="BK87"/>
      <c r="BL87"/>
      <c r="BM87"/>
      <c r="BN87"/>
      <c r="BO87"/>
      <c r="BP87"/>
      <c r="BQ87"/>
      <c r="BR87"/>
      <c r="BS87"/>
      <c r="BT87"/>
      <c r="BU87"/>
      <c r="BV87"/>
      <c r="BW87"/>
      <c r="BX87"/>
      <c r="BY87"/>
      <c r="BZ87"/>
      <c r="CA87"/>
      <c r="CB87"/>
      <c r="CC87"/>
      <c r="CD87"/>
      <c r="CE87"/>
      <c r="CF87"/>
      <c r="CG87"/>
      <c r="CH87"/>
      <c r="CI87"/>
      <c r="CJ87"/>
      <c r="CK87"/>
      <c r="CL87"/>
      <c r="CM87"/>
      <c r="CN87"/>
      <c r="CO87"/>
      <c r="CP87"/>
      <c r="CQ87"/>
      <c r="CR87"/>
      <c r="CS87"/>
      <c r="CT87"/>
      <c r="CU87"/>
      <c r="CV87"/>
      <c r="CW87"/>
      <c r="CX87"/>
      <c r="CY87"/>
      <c r="CZ87"/>
      <c r="DA87"/>
      <c r="DB87"/>
      <c r="DC87"/>
      <c r="DD87"/>
      <c r="DE87"/>
      <c r="DF87"/>
      <c r="DG87"/>
      <c r="DH87"/>
      <c r="DI87"/>
      <c r="DJ87"/>
      <c r="DK87"/>
      <c r="DL87"/>
      <c r="DM87"/>
      <c r="DN87"/>
      <c r="DO87"/>
      <c r="DP87"/>
      <c r="DQ87"/>
      <c r="DR87"/>
      <c r="DS87"/>
      <c r="DT87"/>
      <c r="DU87"/>
      <c r="DV87"/>
      <c r="DW87"/>
      <c r="DX87"/>
      <c r="DY87"/>
      <c r="DZ87"/>
      <c r="EA87"/>
      <c r="EB87"/>
      <c r="EC87"/>
      <c r="ED87"/>
      <c r="EE87"/>
      <c r="EF87"/>
      <c r="EG87"/>
      <c r="EH87"/>
      <c r="EI87"/>
      <c r="EJ87"/>
      <c r="EK87"/>
      <c r="EL87"/>
      <c r="EM87"/>
      <c r="EN87"/>
      <c r="EO87"/>
      <c r="EP87"/>
      <c r="EQ87"/>
      <c r="ER87"/>
      <c r="ES87"/>
      <c r="ET87"/>
      <c r="EU87"/>
      <c r="EV87"/>
      <c r="EW87"/>
      <c r="EX87"/>
      <c r="EY87"/>
      <c r="EZ87"/>
      <c r="FA87"/>
      <c r="FB87"/>
      <c r="FC87"/>
      <c r="FD87"/>
    </row>
    <row r="88" spans="2:160">
      <c r="B88"/>
      <c r="C88"/>
      <c r="D88"/>
      <c r="E88"/>
      <c r="F88"/>
      <c r="G88"/>
      <c r="H88"/>
      <c r="I88"/>
      <c r="J88"/>
      <c r="K88"/>
      <c r="L88"/>
      <c r="M88"/>
      <c r="N88"/>
      <c r="O88"/>
      <c r="P88"/>
      <c r="Q88"/>
      <c r="R88"/>
      <c r="S88"/>
      <c r="T88"/>
      <c r="U88"/>
      <c r="V88"/>
      <c r="W88"/>
      <c r="X88"/>
      <c r="Y88"/>
      <c r="Z88"/>
      <c r="AA88"/>
      <c r="AB88"/>
      <c r="AC88"/>
      <c r="AD88"/>
      <c r="AE88"/>
      <c r="AF88"/>
      <c r="AG88"/>
      <c r="AH88"/>
      <c r="AI88"/>
      <c r="AJ88"/>
      <c r="AK88"/>
      <c r="AL88"/>
      <c r="AM88"/>
      <c r="AN88"/>
      <c r="AO88"/>
      <c r="AP88"/>
      <c r="AQ88"/>
      <c r="AR88"/>
      <c r="AS88"/>
      <c r="AT88"/>
      <c r="AU88"/>
      <c r="AV88"/>
      <c r="AW88"/>
      <c r="AX88"/>
      <c r="AY88"/>
      <c r="AZ88"/>
      <c r="BA88"/>
      <c r="BB88"/>
      <c r="BC88"/>
      <c r="BD88"/>
      <c r="BE88"/>
      <c r="BF88"/>
      <c r="BG88"/>
      <c r="BH88"/>
      <c r="BI88"/>
      <c r="BJ88"/>
      <c r="BK88"/>
      <c r="BL88"/>
      <c r="BM88"/>
      <c r="BN88"/>
      <c r="BO88"/>
      <c r="BP88"/>
      <c r="BQ88"/>
      <c r="BR88"/>
      <c r="BS88"/>
      <c r="BT88"/>
      <c r="BU88"/>
      <c r="BV88"/>
      <c r="BW88"/>
      <c r="BX88"/>
      <c r="BY88"/>
      <c r="BZ88"/>
      <c r="CA88"/>
      <c r="CB88"/>
      <c r="CC88"/>
      <c r="CD88"/>
      <c r="CE88"/>
      <c r="CF88"/>
      <c r="CG88"/>
      <c r="CH88"/>
      <c r="CI88"/>
      <c r="CJ88"/>
      <c r="CK88"/>
      <c r="CL88"/>
      <c r="CM88"/>
      <c r="CN88"/>
      <c r="CO88"/>
      <c r="CP88"/>
      <c r="CQ88"/>
      <c r="CR88"/>
      <c r="CS88"/>
      <c r="CT88"/>
      <c r="CU88"/>
      <c r="CV88"/>
      <c r="CW88"/>
      <c r="CX88"/>
      <c r="CY88"/>
      <c r="CZ88"/>
      <c r="DA88"/>
      <c r="DB88"/>
      <c r="DC88"/>
      <c r="DD88"/>
      <c r="DE88"/>
      <c r="DF88"/>
      <c r="DG88"/>
      <c r="DH88"/>
      <c r="DI88"/>
      <c r="DJ88"/>
      <c r="DK88"/>
      <c r="DL88"/>
      <c r="DM88"/>
      <c r="DN88"/>
      <c r="DO88"/>
      <c r="DP88"/>
      <c r="DQ88"/>
      <c r="DR88"/>
      <c r="DS88"/>
      <c r="DT88"/>
      <c r="DU88"/>
      <c r="DV88"/>
      <c r="DW88"/>
      <c r="DX88"/>
      <c r="DY88"/>
      <c r="DZ88"/>
      <c r="EA88"/>
      <c r="EB88"/>
      <c r="EC88"/>
      <c r="ED88"/>
      <c r="EE88"/>
      <c r="EF88"/>
      <c r="EG88"/>
      <c r="EH88"/>
      <c r="EI88"/>
      <c r="EJ88"/>
      <c r="EK88"/>
      <c r="EL88"/>
      <c r="EM88"/>
      <c r="EN88"/>
      <c r="EO88"/>
      <c r="EP88"/>
      <c r="EQ88"/>
      <c r="ER88"/>
      <c r="ES88"/>
      <c r="ET88"/>
      <c r="EU88"/>
      <c r="EV88"/>
      <c r="EW88"/>
      <c r="EX88"/>
      <c r="EY88"/>
      <c r="EZ88"/>
      <c r="FA88"/>
      <c r="FB88"/>
      <c r="FC88"/>
      <c r="FD88"/>
    </row>
    <row r="89" spans="2:160">
      <c r="B89"/>
      <c r="C89"/>
      <c r="D89"/>
      <c r="E89"/>
      <c r="F89"/>
      <c r="G89"/>
      <c r="H89"/>
      <c r="I89"/>
      <c r="J89"/>
      <c r="K89"/>
      <c r="L89"/>
      <c r="M89"/>
      <c r="N89"/>
      <c r="O89"/>
      <c r="P89"/>
      <c r="Q89"/>
      <c r="R89"/>
      <c r="S89"/>
      <c r="T89"/>
      <c r="U89"/>
      <c r="V89"/>
      <c r="W89"/>
      <c r="X89"/>
      <c r="Y89"/>
      <c r="Z89"/>
      <c r="AA89"/>
      <c r="AB89"/>
      <c r="AC89"/>
      <c r="AD89"/>
      <c r="AE89"/>
      <c r="AF89"/>
      <c r="AG89"/>
      <c r="AH89"/>
      <c r="AI89"/>
      <c r="AJ89"/>
      <c r="AK89"/>
      <c r="AL89"/>
      <c r="AM89"/>
      <c r="AN89"/>
      <c r="AO89"/>
      <c r="AP89"/>
      <c r="AQ89"/>
      <c r="AR89"/>
      <c r="AS89"/>
      <c r="AT89"/>
      <c r="AU89"/>
      <c r="AV89"/>
      <c r="AW89"/>
      <c r="AX89"/>
      <c r="AY89"/>
      <c r="AZ89"/>
      <c r="BA89"/>
      <c r="BB89"/>
      <c r="BC89"/>
      <c r="BD89"/>
      <c r="BE89"/>
      <c r="BF89"/>
      <c r="BG89"/>
      <c r="BH89"/>
      <c r="BI89"/>
      <c r="BJ89"/>
      <c r="BK89"/>
      <c r="BL89"/>
      <c r="BM89"/>
      <c r="BN89"/>
      <c r="BO89"/>
      <c r="BP89"/>
      <c r="BQ89"/>
      <c r="BR89"/>
      <c r="BS89"/>
      <c r="BT89"/>
      <c r="BU89"/>
      <c r="BV89"/>
      <c r="BW89"/>
      <c r="BX89"/>
      <c r="BY89"/>
      <c r="BZ89"/>
      <c r="CA89"/>
      <c r="CB89"/>
      <c r="CC89"/>
      <c r="CD89"/>
      <c r="CE89"/>
      <c r="CF89"/>
      <c r="CG89"/>
      <c r="CH89"/>
      <c r="CI89"/>
      <c r="CJ89"/>
      <c r="CK89"/>
      <c r="CL89"/>
      <c r="CM89"/>
      <c r="CN89"/>
      <c r="CO89"/>
      <c r="CP89"/>
      <c r="CQ89"/>
      <c r="CR89"/>
      <c r="CS89"/>
      <c r="CT89"/>
      <c r="CU89"/>
      <c r="CV89"/>
      <c r="CW89"/>
      <c r="CX89"/>
      <c r="CY89"/>
      <c r="CZ89"/>
      <c r="DA89"/>
      <c r="DB89"/>
      <c r="DC89"/>
      <c r="DD89"/>
      <c r="DE89"/>
      <c r="DF89"/>
      <c r="DG89"/>
      <c r="DH89"/>
      <c r="DI89"/>
      <c r="DJ89"/>
      <c r="DK89"/>
      <c r="DL89"/>
      <c r="DM89"/>
      <c r="DN89"/>
      <c r="DO89"/>
      <c r="DP89"/>
      <c r="DQ89"/>
      <c r="DR89"/>
      <c r="DS89"/>
      <c r="DT89"/>
      <c r="DU89"/>
      <c r="DV89"/>
      <c r="DW89"/>
      <c r="DX89"/>
      <c r="DY89"/>
      <c r="DZ89"/>
      <c r="EA89"/>
      <c r="EB89"/>
      <c r="EC89"/>
      <c r="ED89"/>
      <c r="EE89"/>
      <c r="EF89"/>
      <c r="EG89"/>
      <c r="EH89"/>
      <c r="EI89"/>
      <c r="EJ89"/>
      <c r="EK89"/>
      <c r="EL89"/>
      <c r="EM89"/>
      <c r="EN89"/>
      <c r="EO89"/>
      <c r="EP89"/>
      <c r="EQ89"/>
      <c r="ER89"/>
      <c r="ES89"/>
      <c r="ET89"/>
      <c r="EU89"/>
      <c r="EV89"/>
      <c r="EW89"/>
      <c r="EX89"/>
      <c r="EY89"/>
      <c r="EZ89"/>
      <c r="FA89"/>
      <c r="FB89"/>
      <c r="FC89"/>
      <c r="FD89"/>
    </row>
    <row r="90" spans="2:160">
      <c r="B90"/>
      <c r="C90"/>
      <c r="D90"/>
      <c r="E90"/>
      <c r="F90"/>
      <c r="G90"/>
      <c r="H90"/>
      <c r="I90"/>
      <c r="J90"/>
      <c r="K90"/>
      <c r="L90"/>
      <c r="M90"/>
      <c r="N90"/>
      <c r="O90"/>
      <c r="P90"/>
      <c r="Q90"/>
      <c r="R90"/>
      <c r="S90"/>
      <c r="T90"/>
      <c r="U90"/>
      <c r="V90"/>
      <c r="W90"/>
      <c r="X90"/>
      <c r="Y90"/>
      <c r="Z90"/>
      <c r="AA90"/>
      <c r="AB90"/>
      <c r="AC90"/>
      <c r="AD90"/>
      <c r="AE90"/>
      <c r="AF90"/>
      <c r="AG90"/>
      <c r="AH90"/>
      <c r="AI90"/>
      <c r="AJ90"/>
      <c r="AK90"/>
      <c r="AL90"/>
      <c r="AM90"/>
      <c r="AN90"/>
      <c r="AO90"/>
      <c r="AP90"/>
      <c r="AQ90"/>
      <c r="AR90"/>
      <c r="AS90"/>
      <c r="AT90"/>
      <c r="AU90"/>
      <c r="AV90"/>
      <c r="AW90"/>
      <c r="AX90"/>
      <c r="AY90"/>
      <c r="AZ90"/>
      <c r="BA90"/>
      <c r="BB90"/>
      <c r="BC90"/>
      <c r="BD90"/>
      <c r="BE90"/>
      <c r="BF90"/>
      <c r="BG90"/>
      <c r="BH90"/>
      <c r="BI90"/>
      <c r="BJ90"/>
      <c r="BK90"/>
      <c r="BL90"/>
      <c r="BM90"/>
      <c r="BN90"/>
      <c r="BO90"/>
      <c r="BP90"/>
      <c r="BQ90"/>
      <c r="BR90"/>
      <c r="BS90"/>
      <c r="BT90"/>
      <c r="BU90"/>
      <c r="BV90"/>
      <c r="BW90"/>
      <c r="BX90"/>
      <c r="BY90"/>
      <c r="BZ90"/>
      <c r="CA90"/>
      <c r="CB90"/>
      <c r="CC90"/>
      <c r="CD90"/>
      <c r="CE90"/>
      <c r="CF90"/>
      <c r="CG90"/>
      <c r="CH90"/>
      <c r="CI90"/>
      <c r="CJ90"/>
      <c r="CK90"/>
      <c r="CL90"/>
      <c r="CM90"/>
      <c r="CN90"/>
      <c r="CO90"/>
      <c r="CP90"/>
      <c r="CQ90"/>
      <c r="CR90"/>
      <c r="CS90"/>
      <c r="CT90"/>
      <c r="CU90"/>
      <c r="CV90"/>
      <c r="CW90"/>
      <c r="CX90"/>
      <c r="CY90"/>
      <c r="CZ90"/>
      <c r="DA90"/>
      <c r="DB90"/>
      <c r="DC90"/>
      <c r="DD90"/>
      <c r="DE90"/>
      <c r="DF90"/>
      <c r="DG90"/>
      <c r="DH90"/>
      <c r="DI90"/>
      <c r="DJ90"/>
      <c r="DK90"/>
      <c r="DL90"/>
      <c r="DM90"/>
      <c r="DN90"/>
      <c r="DO90"/>
      <c r="DP90"/>
      <c r="DQ90"/>
      <c r="DR90"/>
      <c r="DS90"/>
      <c r="DT90"/>
      <c r="DU90"/>
      <c r="DV90"/>
      <c r="DW90"/>
      <c r="DX90"/>
      <c r="DY90"/>
      <c r="DZ90"/>
      <c r="EA90"/>
      <c r="EB90"/>
      <c r="EC90"/>
      <c r="ED90"/>
      <c r="EE90"/>
      <c r="EF90"/>
      <c r="EG90"/>
      <c r="EH90"/>
      <c r="EI90"/>
      <c r="EJ90"/>
      <c r="EK90"/>
      <c r="EL90"/>
      <c r="EM90"/>
      <c r="EN90"/>
      <c r="EO90"/>
      <c r="EP90"/>
      <c r="EQ90"/>
      <c r="ER90"/>
      <c r="ES90"/>
      <c r="ET90"/>
      <c r="EU90"/>
      <c r="EV90"/>
      <c r="EW90"/>
      <c r="EX90"/>
      <c r="EY90"/>
      <c r="EZ90"/>
      <c r="FA90"/>
      <c r="FB90"/>
      <c r="FC90"/>
      <c r="FD90"/>
    </row>
    <row r="91" spans="2:160">
      <c r="B91"/>
      <c r="C91"/>
      <c r="D91"/>
      <c r="E91"/>
      <c r="F91"/>
      <c r="G91"/>
      <c r="H91"/>
      <c r="I91"/>
      <c r="J91"/>
      <c r="K91"/>
      <c r="L91"/>
      <c r="M91"/>
      <c r="N91"/>
      <c r="O91"/>
      <c r="P91"/>
      <c r="Q91"/>
      <c r="R91"/>
      <c r="S91"/>
      <c r="T91"/>
      <c r="U91"/>
      <c r="V91"/>
      <c r="W91"/>
      <c r="X91"/>
      <c r="Y91"/>
      <c r="Z91"/>
      <c r="AA91"/>
      <c r="AB91"/>
      <c r="AC91"/>
      <c r="AD91"/>
      <c r="AE91"/>
      <c r="AF91"/>
      <c r="AG91"/>
      <c r="AH91"/>
      <c r="AI91"/>
      <c r="AJ91"/>
      <c r="AK91"/>
      <c r="AL91"/>
      <c r="AM91"/>
      <c r="AN91"/>
      <c r="AO91"/>
      <c r="AP91"/>
      <c r="AQ91"/>
      <c r="AR91"/>
      <c r="AS91"/>
      <c r="AT91"/>
      <c r="AU91"/>
      <c r="AV91"/>
      <c r="AW91"/>
      <c r="AX91"/>
      <c r="AY91"/>
      <c r="AZ91"/>
      <c r="BA91"/>
      <c r="BB91"/>
      <c r="BC91"/>
      <c r="BD91"/>
      <c r="BE91"/>
      <c r="BF91"/>
      <c r="BG91"/>
      <c r="BH91"/>
      <c r="BI91"/>
      <c r="BJ91"/>
      <c r="BK91"/>
      <c r="BL91"/>
      <c r="BM91"/>
      <c r="BN91"/>
      <c r="BO91"/>
      <c r="BP91"/>
      <c r="BQ91"/>
      <c r="BR91"/>
      <c r="BS91"/>
      <c r="BT91"/>
      <c r="BU91"/>
      <c r="BV91"/>
      <c r="BW91"/>
      <c r="BX91"/>
      <c r="BY91"/>
      <c r="BZ91"/>
      <c r="CA91"/>
      <c r="CB91"/>
      <c r="CC91"/>
      <c r="CD91"/>
      <c r="CE91"/>
      <c r="CF91"/>
      <c r="CG91"/>
      <c r="CH91"/>
      <c r="CI91"/>
      <c r="CJ91"/>
      <c r="CK91"/>
      <c r="CL91"/>
      <c r="CM91"/>
      <c r="CN91"/>
      <c r="CO91"/>
      <c r="CP91"/>
      <c r="CQ91"/>
      <c r="CR91"/>
      <c r="CS91"/>
      <c r="CT91"/>
      <c r="CU91"/>
      <c r="CV91"/>
      <c r="CW91"/>
      <c r="CX91"/>
      <c r="CY91"/>
      <c r="CZ91"/>
      <c r="DA91"/>
      <c r="DB91"/>
      <c r="DC91"/>
      <c r="DD91"/>
      <c r="DE91"/>
      <c r="DF91"/>
      <c r="DG91"/>
      <c r="DH91"/>
      <c r="DI91"/>
      <c r="DJ91"/>
      <c r="DK91"/>
      <c r="DL91"/>
      <c r="DM91"/>
      <c r="DN91"/>
      <c r="DO91"/>
      <c r="DP91"/>
      <c r="DQ91"/>
      <c r="DR91"/>
      <c r="DS91"/>
      <c r="DT91"/>
      <c r="DU91"/>
      <c r="DV91"/>
      <c r="DW91"/>
      <c r="DX91"/>
      <c r="DY91"/>
      <c r="DZ91"/>
      <c r="EA91"/>
      <c r="EB91"/>
      <c r="EC91"/>
      <c r="ED91"/>
      <c r="EE91"/>
      <c r="EF91"/>
      <c r="EG91"/>
      <c r="EH91"/>
      <c r="EI91"/>
      <c r="EJ91"/>
      <c r="EK91"/>
      <c r="EL91"/>
      <c r="EM91"/>
      <c r="EN91"/>
      <c r="EO91"/>
      <c r="EP91"/>
      <c r="EQ91"/>
      <c r="ER91"/>
      <c r="ES91"/>
      <c r="ET91"/>
      <c r="EU91"/>
      <c r="EV91"/>
      <c r="EW91"/>
      <c r="EX91"/>
      <c r="EY91"/>
      <c r="EZ91"/>
      <c r="FA91"/>
      <c r="FB91"/>
      <c r="FC91"/>
      <c r="FD91"/>
    </row>
    <row r="92" spans="2:160">
      <c r="B92"/>
      <c r="C92"/>
      <c r="D92"/>
      <c r="E92"/>
      <c r="F92"/>
      <c r="G92"/>
      <c r="H92"/>
      <c r="I92"/>
      <c r="J92"/>
      <c r="K92"/>
      <c r="L92"/>
      <c r="M92"/>
      <c r="N92"/>
      <c r="O92"/>
      <c r="P92"/>
      <c r="Q92"/>
      <c r="R92"/>
      <c r="S92"/>
      <c r="T92"/>
      <c r="U92"/>
      <c r="V92"/>
      <c r="W92"/>
      <c r="X92"/>
      <c r="Y92"/>
      <c r="Z92"/>
      <c r="AA92"/>
      <c r="AB92"/>
      <c r="AC92"/>
      <c r="AD92"/>
      <c r="AE92"/>
      <c r="AF92"/>
      <c r="AG92"/>
      <c r="AH92"/>
      <c r="AI92"/>
      <c r="AJ92"/>
      <c r="AK92"/>
      <c r="AL92"/>
      <c r="AM92"/>
      <c r="AN92"/>
      <c r="AO92"/>
      <c r="AP92"/>
      <c r="AQ92"/>
      <c r="AR92"/>
      <c r="AS92"/>
      <c r="AT92"/>
      <c r="AU92"/>
      <c r="AV92"/>
      <c r="AW92"/>
      <c r="AX92"/>
      <c r="AY92"/>
      <c r="AZ92"/>
      <c r="BA92"/>
      <c r="BB92"/>
      <c r="BC92"/>
      <c r="BD92"/>
      <c r="BE92"/>
      <c r="BF92"/>
      <c r="BG92"/>
      <c r="BH92"/>
      <c r="BI92"/>
      <c r="BJ92"/>
      <c r="BK92"/>
      <c r="BL92"/>
      <c r="BM92"/>
      <c r="BN92"/>
      <c r="BO92"/>
      <c r="BP92"/>
      <c r="BQ92"/>
      <c r="BR92"/>
      <c r="BS92"/>
      <c r="BT92"/>
      <c r="BU92"/>
      <c r="BV92"/>
      <c r="BW92"/>
      <c r="BX92"/>
      <c r="BY92"/>
      <c r="BZ92"/>
      <c r="CA92"/>
      <c r="CB92"/>
      <c r="CC92"/>
      <c r="CD92"/>
      <c r="CE92"/>
      <c r="CF92"/>
      <c r="CG92"/>
      <c r="CH92"/>
      <c r="CI92"/>
      <c r="CJ92"/>
      <c r="CK92"/>
      <c r="CL92"/>
      <c r="CM92"/>
      <c r="CN92"/>
      <c r="CO92"/>
      <c r="CP92"/>
      <c r="CQ92"/>
      <c r="CR92"/>
      <c r="CS92"/>
      <c r="CT92"/>
      <c r="CU92"/>
      <c r="CV92"/>
      <c r="CW92"/>
      <c r="CX92"/>
      <c r="CY92"/>
      <c r="CZ92"/>
      <c r="DA92"/>
      <c r="DB92"/>
      <c r="DC92"/>
      <c r="DD92"/>
      <c r="DE92"/>
      <c r="DF92"/>
      <c r="DG92"/>
      <c r="DH92"/>
      <c r="DI92"/>
      <c r="DJ92"/>
      <c r="DK92"/>
      <c r="DL92"/>
      <c r="DM92"/>
      <c r="DN92"/>
      <c r="DO92"/>
      <c r="DP92"/>
      <c r="DQ92"/>
      <c r="DR92"/>
      <c r="DS92"/>
      <c r="DT92"/>
      <c r="DU92"/>
      <c r="DV92"/>
      <c r="DW92"/>
      <c r="DX92"/>
      <c r="DY92"/>
      <c r="DZ92"/>
      <c r="EA92"/>
      <c r="EB92"/>
      <c r="EC92"/>
      <c r="ED92"/>
      <c r="EE92"/>
      <c r="EF92"/>
      <c r="EG92"/>
      <c r="EH92"/>
      <c r="EI92"/>
      <c r="EJ92"/>
      <c r="EK92"/>
      <c r="EL92"/>
      <c r="EM92"/>
      <c r="EN92"/>
      <c r="EO92"/>
      <c r="EP92"/>
      <c r="EQ92"/>
      <c r="ER92"/>
      <c r="ES92"/>
      <c r="ET92"/>
      <c r="EU92"/>
      <c r="EV92"/>
      <c r="EW92"/>
      <c r="EX92"/>
      <c r="EY92"/>
      <c r="EZ92"/>
      <c r="FA92"/>
      <c r="FB92"/>
      <c r="FC92"/>
      <c r="FD92"/>
    </row>
    <row r="93" spans="2:160">
      <c r="B93"/>
      <c r="C93"/>
      <c r="D93"/>
      <c r="E93"/>
      <c r="F93"/>
      <c r="G93"/>
      <c r="H93"/>
      <c r="I93"/>
      <c r="J93"/>
      <c r="K93"/>
      <c r="L93"/>
      <c r="M93"/>
      <c r="N93"/>
      <c r="O93"/>
      <c r="P93"/>
      <c r="Q93"/>
      <c r="R93"/>
      <c r="S93"/>
      <c r="T93"/>
      <c r="U93"/>
      <c r="V93"/>
      <c r="W93"/>
      <c r="X93"/>
      <c r="Y93"/>
      <c r="Z93"/>
      <c r="AA93"/>
      <c r="AB93"/>
      <c r="AC93"/>
      <c r="AD93"/>
      <c r="AE93"/>
      <c r="AF93"/>
      <c r="AG93"/>
      <c r="AH93"/>
      <c r="AI93"/>
      <c r="AJ93"/>
      <c r="AK93"/>
      <c r="AL93"/>
      <c r="AM93"/>
      <c r="AN93"/>
      <c r="AO93"/>
      <c r="AP93"/>
      <c r="AQ93"/>
      <c r="AR93"/>
      <c r="AS93"/>
      <c r="AT93"/>
      <c r="AU93"/>
      <c r="AV93"/>
      <c r="AW93"/>
      <c r="AX93"/>
      <c r="AY93"/>
      <c r="AZ93"/>
      <c r="BA93"/>
      <c r="BB93"/>
      <c r="BC93"/>
      <c r="BD93"/>
      <c r="BE93"/>
      <c r="BF93"/>
      <c r="BG93"/>
      <c r="BH93"/>
      <c r="BI93"/>
      <c r="BJ93"/>
      <c r="BK93"/>
      <c r="BL93"/>
      <c r="BM93"/>
      <c r="BN93"/>
      <c r="BO93"/>
      <c r="BP93"/>
      <c r="BQ93"/>
      <c r="BR93"/>
      <c r="BS93"/>
      <c r="BT93"/>
      <c r="BU93"/>
      <c r="BV93"/>
      <c r="BW93"/>
      <c r="BX93"/>
      <c r="BY93"/>
      <c r="BZ93"/>
      <c r="CA93"/>
      <c r="CB93"/>
      <c r="CC93"/>
      <c r="CD93"/>
      <c r="CE93"/>
      <c r="CF93"/>
      <c r="CG93"/>
      <c r="CH93"/>
      <c r="CI93"/>
      <c r="CJ93"/>
      <c r="CK93"/>
      <c r="CL93"/>
      <c r="CM93"/>
      <c r="CN93"/>
      <c r="CO93"/>
      <c r="CP93"/>
      <c r="CQ93"/>
      <c r="CR93"/>
      <c r="CS93"/>
      <c r="CT93"/>
      <c r="CU93"/>
      <c r="CV93"/>
      <c r="CW93"/>
      <c r="CX93"/>
      <c r="CY93"/>
      <c r="CZ93"/>
      <c r="DA93"/>
      <c r="DB93"/>
      <c r="DC93"/>
      <c r="DD93"/>
      <c r="DE93"/>
      <c r="DF93"/>
      <c r="DG93"/>
      <c r="DH93"/>
      <c r="DI93"/>
      <c r="DJ93"/>
      <c r="DK93"/>
      <c r="DL93"/>
      <c r="DM93"/>
      <c r="DN93"/>
      <c r="DO93"/>
      <c r="DP93"/>
      <c r="DQ93"/>
      <c r="DR93"/>
      <c r="DS93"/>
      <c r="DT93"/>
      <c r="DU93"/>
      <c r="DV93"/>
      <c r="DW93"/>
      <c r="DX93"/>
      <c r="DY93"/>
      <c r="DZ93"/>
      <c r="EA93"/>
      <c r="EB93"/>
      <c r="EC93"/>
      <c r="ED93"/>
      <c r="EE93"/>
      <c r="EF93"/>
      <c r="EG93"/>
      <c r="EH93"/>
      <c r="EI93"/>
      <c r="EJ93"/>
      <c r="EK93"/>
      <c r="EL93"/>
      <c r="EM93"/>
      <c r="EN93"/>
      <c r="EO93"/>
      <c r="EP93"/>
      <c r="EQ93"/>
      <c r="ER93"/>
      <c r="ES93"/>
      <c r="ET93"/>
      <c r="EU93"/>
      <c r="EV93"/>
      <c r="EW93"/>
      <c r="EX93"/>
      <c r="EY93"/>
      <c r="EZ93"/>
      <c r="FA93"/>
      <c r="FB93"/>
      <c r="FC93"/>
      <c r="FD93"/>
    </row>
    <row r="94" spans="2:160">
      <c r="B94"/>
      <c r="C94"/>
      <c r="D94"/>
      <c r="E94"/>
      <c r="F94"/>
      <c r="G94"/>
      <c r="H94"/>
      <c r="I94"/>
      <c r="J94"/>
      <c r="K94"/>
      <c r="L94"/>
      <c r="M94"/>
      <c r="N94"/>
      <c r="O94"/>
      <c r="P94"/>
      <c r="Q94"/>
      <c r="R94"/>
      <c r="S94"/>
      <c r="T94"/>
      <c r="U94"/>
      <c r="V94"/>
      <c r="W94"/>
      <c r="X94"/>
      <c r="Y94"/>
      <c r="Z94"/>
      <c r="AA94"/>
      <c r="AB94"/>
      <c r="AC94"/>
      <c r="AD94"/>
      <c r="AE94"/>
      <c r="AF94"/>
      <c r="AG94"/>
      <c r="AH94"/>
      <c r="AI94"/>
      <c r="AJ94"/>
      <c r="AK94"/>
      <c r="AL94"/>
      <c r="AM94"/>
      <c r="AN94"/>
      <c r="AO94"/>
      <c r="AP94"/>
      <c r="AQ94"/>
      <c r="AR94"/>
      <c r="AS94"/>
      <c r="AT94"/>
      <c r="AU94"/>
      <c r="AV94"/>
      <c r="AW94"/>
      <c r="AX94"/>
      <c r="AY94"/>
      <c r="AZ94"/>
      <c r="BA94"/>
      <c r="BB94"/>
    </row>
    <row r="95" spans="2:160">
      <c r="B95"/>
      <c r="C95"/>
      <c r="D95"/>
      <c r="E95"/>
      <c r="F95"/>
      <c r="G95"/>
      <c r="H95"/>
      <c r="I95"/>
      <c r="J95"/>
      <c r="K95"/>
      <c r="L95"/>
      <c r="M95"/>
      <c r="N95"/>
      <c r="O95"/>
      <c r="P95"/>
      <c r="Q95"/>
      <c r="R95"/>
      <c r="S95"/>
      <c r="T95"/>
      <c r="U95"/>
      <c r="V95"/>
      <c r="W95"/>
      <c r="X95"/>
      <c r="Y95"/>
      <c r="Z95"/>
      <c r="AA95"/>
      <c r="AB95"/>
      <c r="AC95"/>
      <c r="AD95"/>
      <c r="AE95"/>
      <c r="AF95"/>
      <c r="AG95"/>
      <c r="AH95"/>
      <c r="AI95"/>
      <c r="AJ95"/>
      <c r="AK95"/>
      <c r="AL95"/>
      <c r="AM95"/>
      <c r="AN95"/>
      <c r="AO95"/>
      <c r="AP95"/>
      <c r="AQ95"/>
      <c r="AR95"/>
      <c r="AS95"/>
      <c r="AT95"/>
      <c r="AU95"/>
      <c r="AV95"/>
      <c r="AW95"/>
      <c r="AX95"/>
      <c r="AY95"/>
      <c r="AZ95"/>
      <c r="BA95"/>
      <c r="BB95"/>
    </row>
    <row r="96" spans="2:160">
      <c r="B96"/>
      <c r="C96"/>
      <c r="D96"/>
      <c r="E96"/>
      <c r="F96"/>
      <c r="G96"/>
      <c r="H96"/>
      <c r="I96"/>
      <c r="J96"/>
      <c r="K96"/>
      <c r="L96"/>
      <c r="M96"/>
      <c r="N96"/>
      <c r="O96"/>
      <c r="P96"/>
      <c r="Q96"/>
      <c r="R96"/>
      <c r="S96"/>
      <c r="T96"/>
      <c r="U96"/>
      <c r="V96"/>
      <c r="W96"/>
      <c r="X96"/>
      <c r="Y96"/>
      <c r="Z96"/>
      <c r="AA96"/>
      <c r="AB96"/>
      <c r="AC96"/>
      <c r="AD96"/>
      <c r="AE96"/>
      <c r="AF96"/>
      <c r="AG96"/>
      <c r="AH96"/>
      <c r="AI96"/>
      <c r="AJ96"/>
      <c r="AK96"/>
      <c r="AL96"/>
      <c r="AM96"/>
      <c r="AN96"/>
      <c r="AO96"/>
      <c r="AP96"/>
      <c r="AQ96"/>
      <c r="AR96"/>
      <c r="AS96"/>
      <c r="AT96"/>
      <c r="AU96"/>
      <c r="AV96"/>
      <c r="AW96"/>
      <c r="AX96"/>
      <c r="AY96"/>
      <c r="AZ96"/>
      <c r="BA96"/>
      <c r="BB96"/>
    </row>
    <row r="97" spans="2:54">
      <c r="B97"/>
      <c r="C97"/>
      <c r="D97"/>
      <c r="E97"/>
      <c r="F97"/>
      <c r="G97"/>
      <c r="H97"/>
      <c r="I97"/>
      <c r="J97"/>
      <c r="K97"/>
      <c r="L97"/>
      <c r="M97"/>
      <c r="N97"/>
      <c r="O97"/>
      <c r="P97"/>
      <c r="Q97"/>
      <c r="R97"/>
      <c r="S97"/>
      <c r="T97"/>
      <c r="U97"/>
      <c r="V97"/>
      <c r="W97"/>
      <c r="X97"/>
      <c r="Y97"/>
      <c r="Z97"/>
      <c r="AA97"/>
      <c r="AB97"/>
      <c r="AC97"/>
      <c r="AD97"/>
      <c r="AE97"/>
      <c r="AF97"/>
      <c r="AG97"/>
      <c r="AH97"/>
      <c r="AI97"/>
      <c r="AJ97"/>
      <c r="AK97"/>
      <c r="AL97"/>
      <c r="AM97"/>
      <c r="AN97"/>
      <c r="AO97"/>
      <c r="AP97"/>
      <c r="AQ97"/>
      <c r="AR97"/>
      <c r="AS97"/>
      <c r="AT97"/>
      <c r="AU97"/>
      <c r="AV97"/>
      <c r="AW97"/>
      <c r="AX97"/>
      <c r="AY97"/>
      <c r="AZ97"/>
      <c r="BA97"/>
      <c r="BB97"/>
    </row>
    <row r="98" spans="2:54">
      <c r="B98"/>
      <c r="C98"/>
      <c r="D98"/>
      <c r="E98"/>
      <c r="F98"/>
      <c r="G98"/>
      <c r="H98"/>
      <c r="I98"/>
      <c r="J98"/>
      <c r="K98"/>
      <c r="L98"/>
      <c r="M98"/>
      <c r="N98"/>
      <c r="O98"/>
      <c r="P98"/>
      <c r="Q98"/>
      <c r="R98"/>
      <c r="S98"/>
      <c r="T98"/>
      <c r="U98"/>
      <c r="V98"/>
      <c r="W98"/>
      <c r="X98"/>
      <c r="Y98"/>
      <c r="Z98"/>
      <c r="AA98"/>
      <c r="AB98"/>
      <c r="AC98"/>
      <c r="AD98"/>
      <c r="AE98"/>
      <c r="AF98"/>
      <c r="AG98"/>
      <c r="AH98"/>
      <c r="AI98"/>
      <c r="AJ98"/>
      <c r="AK98"/>
      <c r="AL98"/>
      <c r="AM98"/>
      <c r="AN98"/>
      <c r="AO98"/>
      <c r="AP98"/>
      <c r="AQ98"/>
      <c r="AR98"/>
      <c r="AS98"/>
      <c r="AT98"/>
      <c r="AU98"/>
      <c r="AV98"/>
      <c r="AW98"/>
      <c r="AX98"/>
      <c r="AY98"/>
      <c r="AZ98"/>
      <c r="BA98"/>
      <c r="BB98"/>
    </row>
    <row r="99" spans="2:54">
      <c r="B99"/>
      <c r="C99"/>
      <c r="D99"/>
      <c r="E99"/>
      <c r="F99"/>
      <c r="G99"/>
      <c r="H99"/>
      <c r="I99"/>
      <c r="J99"/>
      <c r="K99"/>
      <c r="L99"/>
      <c r="M99"/>
      <c r="N99"/>
      <c r="O99"/>
      <c r="P99"/>
      <c r="Q99"/>
      <c r="R99"/>
      <c r="S99"/>
      <c r="T99"/>
      <c r="U99"/>
      <c r="V99"/>
      <c r="W99"/>
      <c r="X99"/>
      <c r="Y99"/>
      <c r="Z99"/>
      <c r="AA99"/>
      <c r="AB99"/>
      <c r="AC99"/>
      <c r="AD99"/>
      <c r="AE99"/>
      <c r="AF99"/>
      <c r="AG99"/>
      <c r="AH99"/>
      <c r="AI99"/>
      <c r="AJ99"/>
      <c r="AK99"/>
      <c r="AL99"/>
      <c r="AM99"/>
      <c r="AN99"/>
      <c r="AO99"/>
      <c r="AP99"/>
      <c r="AQ99"/>
      <c r="AR99"/>
      <c r="AS99"/>
      <c r="AT99"/>
      <c r="AU99"/>
      <c r="AV99"/>
      <c r="AW99"/>
      <c r="AX99"/>
      <c r="AY99"/>
      <c r="AZ99"/>
      <c r="BA99"/>
      <c r="BB99"/>
    </row>
    <row r="100" spans="2:54">
      <c r="B100"/>
      <c r="C100"/>
      <c r="D100"/>
      <c r="E100"/>
      <c r="F100"/>
      <c r="G100"/>
      <c r="H100"/>
      <c r="I100"/>
      <c r="J100"/>
      <c r="K100"/>
      <c r="L100"/>
      <c r="M100"/>
      <c r="N100"/>
      <c r="O100"/>
      <c r="P100"/>
      <c r="Q100"/>
      <c r="R100"/>
      <c r="S100"/>
      <c r="T100"/>
      <c r="U100"/>
      <c r="V100"/>
      <c r="W100"/>
      <c r="X100"/>
      <c r="Y100"/>
      <c r="Z100"/>
      <c r="AA100"/>
      <c r="AB100"/>
      <c r="AC100"/>
      <c r="AD100"/>
      <c r="AE100"/>
      <c r="AF100"/>
      <c r="AG100"/>
      <c r="AH100"/>
      <c r="AI100"/>
      <c r="AJ100"/>
      <c r="AK100"/>
      <c r="AL100"/>
      <c r="AM100"/>
      <c r="AN100"/>
      <c r="AO100"/>
      <c r="AP100"/>
      <c r="AQ100"/>
      <c r="AR100"/>
      <c r="AS100"/>
      <c r="AT100"/>
      <c r="AU100"/>
      <c r="AV100"/>
      <c r="AW100"/>
      <c r="AX100"/>
      <c r="AY100"/>
      <c r="AZ100"/>
      <c r="BA100"/>
      <c r="BB100"/>
    </row>
    <row r="101" spans="2:54">
      <c r="B101"/>
      <c r="C101"/>
      <c r="D101"/>
      <c r="E101"/>
      <c r="F101"/>
      <c r="G101"/>
      <c r="H101"/>
      <c r="I101"/>
      <c r="J101"/>
      <c r="K101"/>
      <c r="L101"/>
      <c r="M101"/>
      <c r="N101"/>
      <c r="O101"/>
      <c r="P101"/>
      <c r="Q101"/>
      <c r="R101"/>
      <c r="S101"/>
      <c r="T101"/>
      <c r="U101"/>
      <c r="V101"/>
      <c r="W101"/>
      <c r="X101"/>
      <c r="Y101"/>
      <c r="Z101"/>
      <c r="AA101"/>
      <c r="AB101"/>
      <c r="AC101"/>
      <c r="AD101"/>
      <c r="AE101"/>
      <c r="AF101"/>
      <c r="AG101"/>
      <c r="AH101"/>
      <c r="AI101"/>
      <c r="AJ101"/>
      <c r="AK101"/>
      <c r="AL101"/>
      <c r="AM101"/>
      <c r="AN101"/>
      <c r="AO101"/>
      <c r="AP101"/>
      <c r="AQ101"/>
      <c r="AR101"/>
      <c r="AS101"/>
      <c r="AT101"/>
      <c r="AU101"/>
      <c r="AV101"/>
      <c r="AW101"/>
      <c r="AX101"/>
      <c r="AY101"/>
      <c r="AZ101"/>
      <c r="BA101"/>
      <c r="BB101"/>
    </row>
    <row r="102" spans="2:54">
      <c r="B102"/>
      <c r="C102"/>
      <c r="D102"/>
      <c r="E102"/>
      <c r="F102"/>
      <c r="G102"/>
      <c r="H102"/>
      <c r="I102"/>
      <c r="J102"/>
      <c r="K102"/>
      <c r="L102"/>
      <c r="M102"/>
      <c r="N102"/>
      <c r="O102"/>
      <c r="P102"/>
      <c r="Q102"/>
      <c r="R102"/>
      <c r="S102"/>
      <c r="T102"/>
      <c r="U102"/>
      <c r="V102"/>
      <c r="W102"/>
      <c r="X102"/>
      <c r="Y102"/>
      <c r="Z102"/>
      <c r="AA102"/>
      <c r="AB102"/>
      <c r="AC102"/>
      <c r="AD102"/>
      <c r="AE102"/>
      <c r="AF102"/>
      <c r="AG102"/>
      <c r="AH102"/>
      <c r="AI102"/>
      <c r="AJ102"/>
      <c r="AK102"/>
      <c r="AL102"/>
      <c r="AM102"/>
      <c r="AN102"/>
      <c r="AO102"/>
      <c r="AP102"/>
      <c r="AQ102"/>
      <c r="AR102"/>
      <c r="AS102"/>
      <c r="AT102"/>
      <c r="AU102"/>
      <c r="AV102"/>
      <c r="AW102"/>
      <c r="AX102"/>
      <c r="AY102"/>
      <c r="AZ102"/>
      <c r="BA102"/>
      <c r="BB102"/>
    </row>
    <row r="103" spans="2:54">
      <c r="B103"/>
      <c r="C103"/>
      <c r="D103"/>
      <c r="E103"/>
      <c r="F103"/>
      <c r="G103"/>
      <c r="H103"/>
      <c r="I103"/>
      <c r="J103"/>
      <c r="K103"/>
      <c r="L103"/>
      <c r="M103"/>
      <c r="N103"/>
      <c r="O103"/>
      <c r="P103"/>
      <c r="Q103"/>
      <c r="R103"/>
      <c r="S103"/>
      <c r="T103"/>
      <c r="U103"/>
      <c r="V103"/>
      <c r="W103"/>
      <c r="X103"/>
      <c r="Y103"/>
      <c r="Z103"/>
      <c r="AA103"/>
      <c r="AB103"/>
      <c r="AC103"/>
      <c r="AD103"/>
      <c r="AE103"/>
      <c r="AF103"/>
      <c r="AG103"/>
      <c r="AH103"/>
      <c r="AI103"/>
      <c r="AJ103"/>
      <c r="AK103"/>
      <c r="AL103"/>
      <c r="AM103"/>
      <c r="AN103"/>
      <c r="AO103"/>
      <c r="AP103"/>
      <c r="AQ103"/>
      <c r="AR103"/>
      <c r="AS103"/>
      <c r="AT103"/>
      <c r="AU103"/>
      <c r="AV103"/>
      <c r="AW103"/>
      <c r="AX103"/>
      <c r="AY103"/>
      <c r="AZ103"/>
      <c r="BA103"/>
      <c r="BB103"/>
    </row>
    <row r="104" spans="2:54">
      <c r="B104"/>
      <c r="C104"/>
      <c r="D104"/>
      <c r="E104"/>
      <c r="F104"/>
      <c r="G104"/>
      <c r="H104"/>
      <c r="I104"/>
      <c r="J104"/>
      <c r="K104"/>
      <c r="L104"/>
      <c r="M104"/>
      <c r="N104"/>
      <c r="O104"/>
      <c r="P104"/>
      <c r="Q104"/>
      <c r="R104"/>
      <c r="S104"/>
      <c r="T104"/>
      <c r="U104"/>
      <c r="V104"/>
      <c r="W104"/>
      <c r="X104"/>
      <c r="Y104"/>
      <c r="Z104"/>
      <c r="AA104"/>
      <c r="AB104"/>
      <c r="AC104"/>
      <c r="AD104"/>
      <c r="AE104"/>
      <c r="AF104"/>
      <c r="AG104"/>
      <c r="AH104"/>
      <c r="AI104"/>
      <c r="AJ104"/>
      <c r="AK104"/>
      <c r="AL104"/>
      <c r="AM104"/>
      <c r="AN104"/>
      <c r="AO104"/>
      <c r="AP104"/>
      <c r="AQ104"/>
      <c r="AR104"/>
      <c r="AS104"/>
      <c r="AT104"/>
      <c r="AU104"/>
      <c r="AV104"/>
      <c r="AW104"/>
      <c r="AX104"/>
      <c r="AY104"/>
      <c r="AZ104"/>
      <c r="BA104"/>
      <c r="BB104"/>
    </row>
    <row r="105" spans="2:54">
      <c r="B105"/>
      <c r="C105"/>
      <c r="D105"/>
      <c r="E105"/>
      <c r="F105"/>
      <c r="G105"/>
      <c r="H105"/>
      <c r="I105"/>
      <c r="J105"/>
      <c r="K105"/>
      <c r="L105"/>
      <c r="M105"/>
      <c r="N105"/>
      <c r="O105"/>
      <c r="P105"/>
      <c r="Q105"/>
      <c r="R105"/>
      <c r="S105"/>
      <c r="T105"/>
      <c r="U105"/>
      <c r="V105"/>
      <c r="W105"/>
      <c r="X105"/>
      <c r="Y105"/>
      <c r="Z105"/>
      <c r="AA105"/>
      <c r="AB105"/>
      <c r="AC105"/>
      <c r="AD105"/>
      <c r="AE105"/>
      <c r="AF105"/>
      <c r="AG105"/>
      <c r="AH105"/>
      <c r="AI105"/>
      <c r="AJ105"/>
      <c r="AK105"/>
      <c r="AL105"/>
      <c r="AM105"/>
      <c r="AN105"/>
      <c r="AO105"/>
      <c r="AP105"/>
      <c r="AQ105"/>
      <c r="AR105"/>
      <c r="AS105"/>
      <c r="AT105"/>
      <c r="AU105"/>
      <c r="AV105"/>
      <c r="AW105"/>
      <c r="AX105"/>
      <c r="AY105"/>
      <c r="AZ105"/>
      <c r="BA105"/>
      <c r="BB105"/>
    </row>
    <row r="106" spans="2:54">
      <c r="B106"/>
      <c r="C106"/>
      <c r="D106"/>
      <c r="E106"/>
      <c r="F106"/>
      <c r="G106"/>
      <c r="H106"/>
      <c r="I106"/>
      <c r="J106"/>
      <c r="K106"/>
      <c r="L106"/>
      <c r="M106"/>
      <c r="N106"/>
      <c r="O106"/>
      <c r="P106"/>
      <c r="Q106"/>
      <c r="R106"/>
      <c r="S106"/>
      <c r="T106"/>
      <c r="U106"/>
      <c r="V106"/>
      <c r="W106"/>
      <c r="X106"/>
      <c r="Y106"/>
      <c r="Z106"/>
      <c r="AA106"/>
      <c r="AB106"/>
      <c r="AC106"/>
      <c r="AD106"/>
      <c r="AE106"/>
      <c r="AF106"/>
      <c r="AG106"/>
      <c r="AH106"/>
      <c r="AI106"/>
      <c r="AJ106"/>
      <c r="AK106"/>
      <c r="AL106"/>
      <c r="AM106"/>
      <c r="AN106"/>
      <c r="AO106"/>
      <c r="AP106"/>
      <c r="AQ106"/>
      <c r="AR106"/>
      <c r="AS106"/>
      <c r="AT106"/>
      <c r="AU106"/>
      <c r="AV106"/>
      <c r="AW106"/>
      <c r="AX106"/>
      <c r="AY106"/>
      <c r="AZ106"/>
      <c r="BA106"/>
      <c r="BB106"/>
    </row>
    <row r="107" spans="2:54">
      <c r="B107"/>
      <c r="C107"/>
      <c r="D107"/>
      <c r="E107"/>
      <c r="F107"/>
      <c r="G107"/>
      <c r="H107"/>
      <c r="I107"/>
      <c r="J107"/>
      <c r="K107"/>
      <c r="L107"/>
      <c r="M107"/>
      <c r="N107"/>
      <c r="O107"/>
      <c r="P107"/>
      <c r="Q107"/>
      <c r="R107"/>
      <c r="S107"/>
      <c r="T107"/>
      <c r="U107"/>
      <c r="V107"/>
      <c r="W107"/>
      <c r="X107"/>
      <c r="Y107"/>
      <c r="Z107"/>
      <c r="AA107"/>
      <c r="AB107"/>
      <c r="AC107"/>
      <c r="AD107"/>
      <c r="AE107"/>
      <c r="AF107"/>
      <c r="AG107"/>
      <c r="AH107"/>
      <c r="AI107"/>
      <c r="AJ107"/>
      <c r="AK107"/>
      <c r="AL107"/>
      <c r="AM107"/>
      <c r="AN107"/>
      <c r="AO107"/>
      <c r="AP107"/>
      <c r="AQ107"/>
      <c r="AR107"/>
      <c r="AS107"/>
      <c r="AT107"/>
      <c r="AU107"/>
      <c r="AV107"/>
      <c r="AW107"/>
      <c r="AX107"/>
      <c r="AY107"/>
      <c r="AZ107"/>
      <c r="BA107"/>
      <c r="BB107"/>
    </row>
    <row r="108" spans="2:54">
      <c r="B108"/>
      <c r="C108"/>
      <c r="D108"/>
      <c r="E108"/>
      <c r="F108"/>
      <c r="G108"/>
      <c r="H108"/>
      <c r="I108"/>
      <c r="J108"/>
      <c r="K108"/>
      <c r="L108"/>
      <c r="M108"/>
      <c r="N108"/>
      <c r="O108"/>
      <c r="P108"/>
      <c r="Q108"/>
      <c r="R108"/>
      <c r="S108"/>
      <c r="T108"/>
      <c r="U108"/>
      <c r="V108"/>
      <c r="W108"/>
      <c r="X108"/>
      <c r="Y108"/>
      <c r="Z108"/>
      <c r="AA108"/>
      <c r="AB108"/>
      <c r="AC108"/>
      <c r="AD108"/>
      <c r="AE108"/>
      <c r="AF108"/>
      <c r="AG108"/>
      <c r="AH108"/>
      <c r="AI108"/>
      <c r="AJ108"/>
      <c r="AK108"/>
      <c r="AL108"/>
      <c r="AM108"/>
      <c r="AN108"/>
      <c r="AO108"/>
      <c r="AP108"/>
      <c r="AQ108"/>
      <c r="AR108"/>
      <c r="AS108"/>
      <c r="AT108"/>
      <c r="AU108"/>
      <c r="AV108"/>
      <c r="AW108"/>
      <c r="AX108"/>
      <c r="AY108"/>
      <c r="AZ108"/>
      <c r="BA108"/>
      <c r="BB108"/>
    </row>
    <row r="109" spans="2:54">
      <c r="B109"/>
      <c r="C109"/>
      <c r="D109"/>
      <c r="E109"/>
      <c r="F109"/>
      <c r="G109"/>
      <c r="H109"/>
      <c r="I109"/>
      <c r="J109"/>
      <c r="K109"/>
      <c r="L109"/>
      <c r="M109"/>
      <c r="N109"/>
      <c r="O109"/>
      <c r="P109"/>
      <c r="Q109"/>
      <c r="R109"/>
      <c r="S109"/>
      <c r="T109"/>
      <c r="U109"/>
      <c r="V109"/>
      <c r="W109"/>
      <c r="X109"/>
      <c r="Y109"/>
      <c r="Z109"/>
      <c r="AA109"/>
      <c r="AB109"/>
      <c r="AC109"/>
      <c r="AD109"/>
      <c r="AE109"/>
      <c r="AF109"/>
      <c r="AG109"/>
      <c r="AH109"/>
      <c r="AI109"/>
      <c r="AJ109"/>
      <c r="AK109"/>
      <c r="AL109"/>
      <c r="AM109"/>
      <c r="AN109"/>
      <c r="AO109"/>
      <c r="AP109"/>
      <c r="AQ109"/>
      <c r="AR109"/>
      <c r="AS109"/>
      <c r="AT109"/>
      <c r="AU109"/>
      <c r="AV109"/>
      <c r="AW109"/>
      <c r="AX109"/>
      <c r="AY109"/>
      <c r="AZ109"/>
      <c r="BA109"/>
      <c r="BB109"/>
    </row>
    <row r="110" spans="2:54">
      <c r="B110"/>
      <c r="C110"/>
      <c r="D110"/>
      <c r="E110"/>
      <c r="F110"/>
      <c r="G110"/>
      <c r="H110"/>
      <c r="I110"/>
      <c r="J110"/>
      <c r="K110"/>
      <c r="L110"/>
      <c r="M110"/>
      <c r="N110"/>
      <c r="O110"/>
      <c r="P110"/>
      <c r="Q110"/>
      <c r="R110"/>
      <c r="S110"/>
      <c r="T110"/>
      <c r="U110"/>
      <c r="V110"/>
      <c r="W110"/>
      <c r="X110"/>
      <c r="Y110"/>
      <c r="Z110"/>
      <c r="AA110"/>
      <c r="AB110"/>
      <c r="AC110"/>
      <c r="AD110"/>
      <c r="AE110"/>
      <c r="AF110"/>
      <c r="AG110"/>
      <c r="AH110"/>
      <c r="AI110"/>
      <c r="AJ110"/>
      <c r="AK110"/>
      <c r="AL110"/>
      <c r="AM110"/>
      <c r="AN110"/>
      <c r="AO110"/>
      <c r="AP110"/>
      <c r="AQ110"/>
      <c r="AR110"/>
      <c r="AS110"/>
      <c r="AT110"/>
      <c r="AU110"/>
      <c r="AV110"/>
      <c r="AW110"/>
      <c r="AX110"/>
      <c r="AY110"/>
      <c r="AZ110"/>
      <c r="BA110"/>
      <c r="BB110"/>
    </row>
    <row r="111" spans="2:54">
      <c r="B111"/>
      <c r="C111"/>
      <c r="D111"/>
      <c r="E111"/>
      <c r="F111"/>
      <c r="G111"/>
      <c r="H111"/>
      <c r="I111"/>
      <c r="J111"/>
      <c r="K111"/>
      <c r="L111"/>
      <c r="M111"/>
      <c r="N111"/>
      <c r="O111"/>
      <c r="P111"/>
      <c r="Q111"/>
      <c r="R111"/>
      <c r="S111"/>
      <c r="T111"/>
      <c r="U111"/>
      <c r="V111"/>
      <c r="W111"/>
      <c r="X111"/>
      <c r="Y111"/>
      <c r="Z111"/>
      <c r="AA111"/>
      <c r="AB111"/>
      <c r="AC111"/>
      <c r="AD111"/>
      <c r="AE111"/>
      <c r="AF111"/>
      <c r="AG111"/>
      <c r="AH111"/>
      <c r="AI111"/>
      <c r="AJ111"/>
      <c r="AK111"/>
      <c r="AL111"/>
      <c r="AM111"/>
      <c r="AN111"/>
      <c r="AO111"/>
      <c r="AP111"/>
      <c r="AQ111"/>
      <c r="AR111"/>
      <c r="AS111"/>
      <c r="AT111"/>
      <c r="AU111"/>
      <c r="AV111"/>
      <c r="AW111"/>
      <c r="AX111"/>
      <c r="AY111"/>
      <c r="AZ111"/>
      <c r="BA111"/>
      <c r="BB111"/>
    </row>
    <row r="112" spans="2:54">
      <c r="B112"/>
      <c r="C112"/>
      <c r="D112"/>
      <c r="E112"/>
      <c r="F112"/>
      <c r="G112"/>
      <c r="H112"/>
      <c r="I112"/>
      <c r="J112"/>
      <c r="K112"/>
      <c r="L112"/>
      <c r="M112"/>
      <c r="N112"/>
      <c r="O112"/>
      <c r="P112"/>
      <c r="Q112"/>
      <c r="R112"/>
      <c r="S112"/>
      <c r="T112"/>
      <c r="U112"/>
      <c r="V112"/>
      <c r="W112"/>
      <c r="X112"/>
      <c r="Y112"/>
      <c r="Z112"/>
      <c r="AA112"/>
      <c r="AB112"/>
      <c r="AC112"/>
      <c r="AD112"/>
      <c r="AE112"/>
      <c r="AF112"/>
      <c r="AG112"/>
      <c r="AH112"/>
      <c r="AI112"/>
      <c r="AJ112"/>
      <c r="AK112"/>
      <c r="AL112"/>
      <c r="AM112"/>
      <c r="AN112"/>
      <c r="AO112"/>
      <c r="AP112"/>
      <c r="AQ112"/>
      <c r="AR112"/>
      <c r="AS112"/>
      <c r="AT112"/>
      <c r="AU112"/>
      <c r="AV112"/>
      <c r="AW112"/>
      <c r="AX112"/>
      <c r="AY112"/>
      <c r="AZ112"/>
      <c r="BA112"/>
      <c r="BB112"/>
    </row>
    <row r="113" spans="2:54">
      <c r="B113"/>
      <c r="C113"/>
      <c r="D113"/>
      <c r="E113"/>
      <c r="F113"/>
      <c r="G113"/>
      <c r="H113"/>
      <c r="I113"/>
      <c r="J113"/>
      <c r="K113"/>
      <c r="L113"/>
      <c r="M113"/>
      <c r="N113"/>
      <c r="O113"/>
      <c r="P113"/>
      <c r="Q113"/>
      <c r="R113"/>
      <c r="S113"/>
      <c r="T113"/>
      <c r="U113"/>
      <c r="V113"/>
      <c r="W113"/>
      <c r="X113"/>
      <c r="Y113"/>
      <c r="Z113"/>
      <c r="AA113"/>
      <c r="AB113"/>
      <c r="AC113"/>
      <c r="AD113"/>
      <c r="AE113"/>
      <c r="AF113"/>
      <c r="AG113"/>
      <c r="AH113"/>
      <c r="AI113"/>
      <c r="AJ113"/>
      <c r="AK113"/>
      <c r="AL113"/>
      <c r="AM113"/>
      <c r="AN113"/>
      <c r="AO113"/>
      <c r="AP113"/>
      <c r="AQ113"/>
      <c r="AR113"/>
      <c r="AS113"/>
      <c r="AT113"/>
      <c r="AU113"/>
      <c r="AV113"/>
      <c r="AW113"/>
      <c r="AX113"/>
      <c r="AY113"/>
      <c r="AZ113"/>
      <c r="BA113"/>
      <c r="BB113"/>
    </row>
    <row r="114" spans="2:54">
      <c r="B114"/>
      <c r="C114"/>
      <c r="D114"/>
      <c r="E114"/>
      <c r="F114"/>
      <c r="G114"/>
      <c r="H114"/>
      <c r="I114"/>
      <c r="J114"/>
      <c r="K114"/>
      <c r="L114"/>
      <c r="M114"/>
      <c r="N114"/>
      <c r="O114"/>
      <c r="P114"/>
      <c r="Q114"/>
      <c r="R114"/>
      <c r="S114"/>
      <c r="T114"/>
      <c r="U114"/>
      <c r="V114"/>
      <c r="W114"/>
      <c r="X114"/>
      <c r="Y114"/>
      <c r="Z114"/>
      <c r="AA114"/>
      <c r="AB114"/>
      <c r="AC114"/>
      <c r="AD114"/>
      <c r="AE114"/>
      <c r="AF114"/>
      <c r="AG114"/>
      <c r="AH114"/>
      <c r="AI114"/>
      <c r="AJ114"/>
      <c r="AK114"/>
      <c r="AL114"/>
      <c r="AM114"/>
      <c r="AN114"/>
      <c r="AO114"/>
      <c r="AP114"/>
      <c r="AQ114"/>
      <c r="AR114"/>
      <c r="AS114"/>
      <c r="AT114"/>
      <c r="AU114"/>
      <c r="AV114"/>
      <c r="AW114"/>
      <c r="AX114"/>
      <c r="AY114"/>
      <c r="AZ114"/>
      <c r="BA114"/>
      <c r="BB114"/>
    </row>
    <row r="115" spans="2:54">
      <c r="B115"/>
      <c r="C115"/>
      <c r="D115"/>
      <c r="E115"/>
      <c r="F115"/>
      <c r="G115"/>
      <c r="H115"/>
      <c r="I115"/>
      <c r="J115"/>
      <c r="K115"/>
      <c r="L115"/>
      <c r="M115"/>
      <c r="N115"/>
      <c r="O115"/>
      <c r="P115"/>
      <c r="Q115"/>
      <c r="R115"/>
      <c r="S115"/>
      <c r="T115"/>
      <c r="U115"/>
      <c r="V115"/>
      <c r="W115"/>
      <c r="X115"/>
      <c r="Y115"/>
      <c r="Z115"/>
      <c r="AA115"/>
      <c r="AB115"/>
      <c r="AC115"/>
      <c r="AD115"/>
      <c r="AE115"/>
      <c r="AF115"/>
      <c r="AG115"/>
      <c r="AH115"/>
      <c r="AI115"/>
      <c r="AJ115"/>
      <c r="AK115"/>
      <c r="AL115"/>
      <c r="AM115"/>
      <c r="AN115"/>
      <c r="AO115"/>
      <c r="AP115"/>
      <c r="AQ115"/>
      <c r="AR115"/>
      <c r="AS115"/>
      <c r="AT115"/>
      <c r="AU115"/>
      <c r="AV115"/>
      <c r="AW115"/>
      <c r="AX115"/>
      <c r="AY115"/>
      <c r="AZ115"/>
      <c r="BA115"/>
      <c r="BB115"/>
    </row>
    <row r="116" spans="2:54">
      <c r="B116"/>
      <c r="C116"/>
      <c r="D116"/>
      <c r="E116"/>
      <c r="F116"/>
      <c r="G116"/>
      <c r="H116"/>
      <c r="I116"/>
      <c r="J116"/>
      <c r="K116"/>
      <c r="L116"/>
      <c r="M116"/>
      <c r="N116"/>
      <c r="O116"/>
      <c r="P116"/>
      <c r="Q116"/>
      <c r="R116"/>
      <c r="S116"/>
      <c r="T116"/>
      <c r="U116"/>
      <c r="V116"/>
      <c r="W116"/>
      <c r="X116"/>
      <c r="Y116"/>
      <c r="Z116"/>
      <c r="AA116"/>
      <c r="AB116"/>
      <c r="AC116"/>
      <c r="AD116"/>
      <c r="AE116"/>
      <c r="AF116"/>
      <c r="AG116"/>
      <c r="AH116"/>
      <c r="AI116"/>
      <c r="AJ116"/>
      <c r="AK116"/>
      <c r="AL116"/>
      <c r="AM116"/>
      <c r="AN116"/>
      <c r="AO116"/>
      <c r="AP116"/>
      <c r="AQ116"/>
      <c r="AR116"/>
      <c r="AS116"/>
      <c r="AT116"/>
      <c r="AU116"/>
      <c r="AV116"/>
      <c r="AW116"/>
      <c r="AX116"/>
      <c r="AY116"/>
      <c r="AZ116"/>
      <c r="BA116"/>
      <c r="BB116"/>
    </row>
    <row r="117" spans="2:54">
      <c r="B117"/>
      <c r="C117"/>
      <c r="D117"/>
      <c r="E117"/>
      <c r="F117"/>
      <c r="G117"/>
      <c r="H117"/>
      <c r="I117"/>
      <c r="J117"/>
      <c r="K117"/>
      <c r="L117"/>
      <c r="M117"/>
      <c r="N117"/>
      <c r="O117"/>
      <c r="P117"/>
      <c r="Q117"/>
      <c r="R117"/>
      <c r="S117"/>
      <c r="T117"/>
      <c r="U117"/>
      <c r="V117"/>
      <c r="W117"/>
      <c r="X117"/>
      <c r="Y117"/>
      <c r="Z117"/>
      <c r="AA117"/>
      <c r="AB117"/>
      <c r="AC117"/>
      <c r="AD117"/>
      <c r="AE117"/>
      <c r="AF117"/>
      <c r="AG117"/>
      <c r="AH117"/>
      <c r="AI117"/>
      <c r="AJ117"/>
      <c r="AK117"/>
      <c r="AL117"/>
      <c r="AM117"/>
      <c r="AN117"/>
      <c r="AO117"/>
      <c r="AP117"/>
      <c r="AQ117"/>
      <c r="AR117"/>
      <c r="AS117"/>
      <c r="AT117"/>
      <c r="AU117"/>
      <c r="AV117"/>
      <c r="AW117"/>
      <c r="AX117"/>
      <c r="AY117"/>
      <c r="AZ117"/>
      <c r="BA117"/>
      <c r="BB117"/>
    </row>
    <row r="118" spans="2:54">
      <c r="B118"/>
      <c r="C118"/>
      <c r="D118"/>
      <c r="E118"/>
      <c r="F118"/>
      <c r="G118"/>
      <c r="H118"/>
      <c r="I118"/>
      <c r="J118"/>
      <c r="K118"/>
      <c r="L118"/>
      <c r="M118"/>
      <c r="N118"/>
      <c r="O118"/>
      <c r="P118"/>
      <c r="Q118"/>
      <c r="R118"/>
      <c r="S118"/>
      <c r="T118"/>
      <c r="U118"/>
      <c r="V118"/>
      <c r="W118"/>
      <c r="X118"/>
      <c r="Y118"/>
      <c r="Z118"/>
      <c r="AA118"/>
      <c r="AB118"/>
      <c r="AC118"/>
      <c r="AD118"/>
      <c r="AE118"/>
      <c r="AF118"/>
      <c r="AG118"/>
      <c r="AH118"/>
      <c r="AI118"/>
      <c r="AJ118"/>
      <c r="AK118"/>
      <c r="AL118"/>
      <c r="AM118"/>
      <c r="AN118"/>
      <c r="AO118"/>
      <c r="AP118"/>
      <c r="AQ118"/>
      <c r="AR118"/>
      <c r="AS118"/>
      <c r="AT118"/>
      <c r="AU118"/>
      <c r="AV118"/>
      <c r="AW118"/>
      <c r="AX118"/>
      <c r="AY118"/>
      <c r="AZ118"/>
      <c r="BA118"/>
      <c r="BB118"/>
    </row>
    <row r="119" spans="2:54">
      <c r="B119"/>
      <c r="C119"/>
      <c r="D119"/>
      <c r="E119"/>
      <c r="F119"/>
      <c r="G119"/>
      <c r="H119"/>
      <c r="I119"/>
      <c r="J119"/>
      <c r="K119"/>
      <c r="L119"/>
      <c r="M119"/>
      <c r="N119"/>
      <c r="O119"/>
      <c r="P119"/>
      <c r="Q119"/>
      <c r="R119"/>
      <c r="S119"/>
      <c r="T119"/>
      <c r="U119"/>
      <c r="V119"/>
      <c r="W119"/>
      <c r="X119"/>
      <c r="Y119"/>
      <c r="Z119"/>
      <c r="AA119"/>
      <c r="AB119"/>
      <c r="AC119"/>
      <c r="AD119"/>
      <c r="AE119"/>
      <c r="AF119"/>
      <c r="AG119"/>
      <c r="AH119"/>
      <c r="AI119"/>
      <c r="AJ119"/>
      <c r="AK119"/>
      <c r="AL119"/>
      <c r="AM119"/>
      <c r="AN119"/>
      <c r="AO119"/>
      <c r="AP119"/>
      <c r="AQ119"/>
      <c r="AR119"/>
      <c r="AS119"/>
      <c r="AT119"/>
      <c r="AU119"/>
      <c r="AV119"/>
      <c r="AW119"/>
      <c r="AX119"/>
      <c r="AY119"/>
      <c r="AZ119"/>
      <c r="BA119"/>
      <c r="BB119"/>
    </row>
    <row r="120" spans="2:54">
      <c r="B120"/>
      <c r="C120"/>
      <c r="D120"/>
      <c r="E120"/>
      <c r="F120"/>
      <c r="G120"/>
      <c r="H120"/>
      <c r="I120"/>
      <c r="J120"/>
      <c r="K120"/>
      <c r="L120"/>
      <c r="M120"/>
      <c r="N120"/>
      <c r="O120"/>
      <c r="P120"/>
      <c r="Q120"/>
      <c r="R120"/>
      <c r="S120"/>
      <c r="T120"/>
      <c r="U120"/>
      <c r="V120"/>
      <c r="W120"/>
      <c r="X120"/>
      <c r="Y120"/>
      <c r="Z120"/>
      <c r="AA120"/>
      <c r="AB120"/>
      <c r="AC120"/>
      <c r="AD120"/>
      <c r="AE120"/>
      <c r="AF120"/>
      <c r="AG120"/>
      <c r="AH120"/>
      <c r="AI120"/>
      <c r="AJ120"/>
      <c r="AK120"/>
      <c r="AL120"/>
      <c r="AM120"/>
      <c r="AN120"/>
      <c r="AO120"/>
      <c r="AP120"/>
      <c r="AQ120"/>
      <c r="AR120"/>
      <c r="AS120"/>
      <c r="AT120"/>
      <c r="AU120"/>
      <c r="AV120"/>
      <c r="AW120"/>
      <c r="AX120"/>
      <c r="AY120"/>
      <c r="AZ120"/>
      <c r="BA120"/>
      <c r="BB120"/>
    </row>
    <row r="121" spans="2:54">
      <c r="B121"/>
      <c r="C121"/>
      <c r="D121"/>
      <c r="E121"/>
      <c r="F121"/>
      <c r="G121"/>
      <c r="H121"/>
      <c r="I121"/>
      <c r="J121"/>
      <c r="K121"/>
      <c r="L121"/>
      <c r="M121"/>
      <c r="N121"/>
      <c r="O121"/>
      <c r="P121"/>
      <c r="Q121"/>
      <c r="R121"/>
      <c r="S121"/>
      <c r="T121"/>
      <c r="U121"/>
      <c r="V121"/>
      <c r="W121"/>
      <c r="X121"/>
      <c r="Y121"/>
      <c r="Z121"/>
      <c r="AA121"/>
      <c r="AB121"/>
      <c r="AC121"/>
      <c r="AD121"/>
      <c r="AE121"/>
      <c r="AF121"/>
      <c r="AG121"/>
      <c r="AH121"/>
      <c r="AI121"/>
      <c r="AJ121"/>
      <c r="AK121"/>
      <c r="AL121"/>
      <c r="AM121"/>
      <c r="AN121"/>
      <c r="AO121"/>
      <c r="AP121"/>
      <c r="AQ121"/>
      <c r="AR121"/>
      <c r="AS121"/>
      <c r="AT121"/>
      <c r="AU121"/>
      <c r="AV121"/>
      <c r="AW121"/>
      <c r="AX121"/>
      <c r="AY121"/>
      <c r="AZ121"/>
      <c r="BA121"/>
      <c r="BB121"/>
    </row>
    <row r="122" spans="2:54">
      <c r="B122"/>
      <c r="C122"/>
      <c r="D122"/>
      <c r="E122"/>
      <c r="F122"/>
      <c r="G122"/>
      <c r="H122"/>
      <c r="I122"/>
      <c r="J122"/>
      <c r="K122"/>
      <c r="L122"/>
      <c r="M122"/>
      <c r="N122"/>
      <c r="O122"/>
      <c r="P122"/>
      <c r="Q122"/>
      <c r="R122"/>
      <c r="S122"/>
      <c r="T122"/>
      <c r="U122"/>
      <c r="V122"/>
      <c r="W122"/>
      <c r="X122"/>
      <c r="Y122"/>
      <c r="Z122"/>
      <c r="AA122"/>
      <c r="AB122"/>
      <c r="AC122"/>
      <c r="AD122"/>
      <c r="AE122"/>
      <c r="AF122"/>
      <c r="AG122"/>
      <c r="AH122"/>
      <c r="AI122"/>
      <c r="AJ122"/>
      <c r="AK122"/>
      <c r="AL122"/>
      <c r="AM122"/>
      <c r="AN122"/>
      <c r="AO122"/>
      <c r="AP122"/>
      <c r="AQ122"/>
      <c r="AR122"/>
      <c r="AS122"/>
      <c r="AT122"/>
      <c r="AU122"/>
      <c r="AV122"/>
      <c r="AW122"/>
      <c r="AX122"/>
      <c r="AY122"/>
      <c r="AZ122"/>
      <c r="BA122"/>
      <c r="BB122"/>
    </row>
    <row r="123" spans="2:54">
      <c r="B123"/>
      <c r="C123"/>
      <c r="D123"/>
      <c r="E123"/>
      <c r="F123"/>
      <c r="G123"/>
      <c r="H123"/>
      <c r="I123"/>
      <c r="J123"/>
      <c r="K123"/>
      <c r="L123"/>
      <c r="M123"/>
      <c r="N123"/>
      <c r="O123"/>
      <c r="P123"/>
      <c r="Q123"/>
      <c r="R123"/>
      <c r="S123"/>
      <c r="T123"/>
      <c r="U123"/>
      <c r="V123"/>
      <c r="W123"/>
      <c r="X123"/>
      <c r="Y123"/>
      <c r="Z123"/>
      <c r="AA123"/>
      <c r="AB123"/>
      <c r="AC123"/>
      <c r="AD123"/>
      <c r="AE123"/>
      <c r="AF123"/>
      <c r="AG123"/>
      <c r="AH123"/>
      <c r="AI123"/>
      <c r="AJ123"/>
      <c r="AK123"/>
      <c r="AL123"/>
      <c r="AM123"/>
      <c r="AN123"/>
      <c r="AO123"/>
      <c r="AP123"/>
      <c r="AQ123"/>
      <c r="AR123"/>
      <c r="AS123"/>
      <c r="AT123"/>
      <c r="AU123"/>
      <c r="AV123"/>
      <c r="AW123"/>
      <c r="AX123"/>
      <c r="AY123"/>
      <c r="AZ123"/>
      <c r="BA123"/>
      <c r="BB123"/>
    </row>
    <row r="124" spans="2:54">
      <c r="B124"/>
      <c r="C124"/>
      <c r="D124"/>
      <c r="E124"/>
      <c r="F124"/>
      <c r="G124"/>
      <c r="H124"/>
      <c r="I124"/>
      <c r="J124"/>
      <c r="K124"/>
      <c r="L124"/>
      <c r="M124"/>
      <c r="N124"/>
      <c r="O124"/>
      <c r="P124"/>
      <c r="Q124"/>
      <c r="R124"/>
      <c r="S124"/>
      <c r="T124"/>
      <c r="U124"/>
      <c r="V124"/>
      <c r="W124"/>
      <c r="X124"/>
      <c r="Y124"/>
      <c r="Z124"/>
      <c r="AA124"/>
      <c r="AB124"/>
      <c r="AC124"/>
      <c r="AD124"/>
      <c r="AE124"/>
      <c r="AF124"/>
      <c r="AG124"/>
      <c r="AH124"/>
      <c r="AI124"/>
      <c r="AJ124"/>
      <c r="AK124"/>
      <c r="AL124"/>
      <c r="AM124"/>
      <c r="AN124"/>
      <c r="AO124"/>
      <c r="AP124"/>
      <c r="AQ124"/>
      <c r="AR124"/>
      <c r="AS124"/>
      <c r="AT124"/>
      <c r="AU124"/>
      <c r="AV124"/>
      <c r="AW124"/>
      <c r="AX124"/>
      <c r="AY124"/>
      <c r="AZ124"/>
      <c r="BA124"/>
      <c r="BB124"/>
    </row>
    <row r="125" spans="2:54">
      <c r="B125"/>
      <c r="C125"/>
      <c r="D125"/>
      <c r="E125"/>
      <c r="F125"/>
      <c r="G125"/>
      <c r="H125"/>
      <c r="I125"/>
      <c r="J125"/>
      <c r="K125"/>
      <c r="L125"/>
      <c r="M125"/>
      <c r="N125"/>
      <c r="O125"/>
      <c r="P125"/>
      <c r="Q125"/>
      <c r="R125"/>
      <c r="S125"/>
      <c r="T125"/>
      <c r="U125"/>
      <c r="V125"/>
      <c r="W125"/>
      <c r="X125"/>
      <c r="Y125"/>
      <c r="Z125"/>
      <c r="AA125"/>
      <c r="AB125"/>
      <c r="AC125"/>
      <c r="AD125"/>
      <c r="AE125"/>
      <c r="AF125"/>
      <c r="AG125"/>
      <c r="AH125"/>
      <c r="AI125"/>
      <c r="AJ125"/>
      <c r="AK125"/>
      <c r="AL125"/>
      <c r="AM125"/>
      <c r="AN125"/>
      <c r="AO125"/>
      <c r="AP125"/>
      <c r="AQ125"/>
      <c r="AR125"/>
      <c r="AS125"/>
      <c r="AT125"/>
      <c r="AU125"/>
      <c r="AV125"/>
      <c r="AW125"/>
      <c r="AX125"/>
      <c r="AY125"/>
      <c r="AZ125"/>
      <c r="BA125"/>
      <c r="BB125"/>
    </row>
    <row r="126" spans="2:54">
      <c r="B126"/>
      <c r="C126"/>
      <c r="D126"/>
      <c r="E126"/>
      <c r="F126"/>
      <c r="G126"/>
      <c r="H126"/>
      <c r="I126"/>
      <c r="J126"/>
      <c r="K126"/>
      <c r="L126"/>
      <c r="M126"/>
      <c r="N126"/>
      <c r="O126"/>
      <c r="P126"/>
      <c r="Q126"/>
      <c r="R126"/>
      <c r="S126"/>
      <c r="T126"/>
      <c r="U126"/>
      <c r="V126"/>
      <c r="W126"/>
      <c r="X126"/>
      <c r="Y126"/>
      <c r="Z126"/>
      <c r="AA126"/>
      <c r="AB126"/>
      <c r="AC126"/>
      <c r="AD126"/>
      <c r="AE126"/>
      <c r="AF126"/>
      <c r="AG126"/>
      <c r="AH126"/>
      <c r="AI126"/>
      <c r="AJ126"/>
      <c r="AK126"/>
      <c r="AL126"/>
      <c r="AM126"/>
      <c r="AN126"/>
      <c r="AO126"/>
      <c r="AP126"/>
      <c r="AQ126"/>
      <c r="AR126"/>
      <c r="AS126"/>
      <c r="AT126"/>
      <c r="AU126"/>
      <c r="AV126"/>
      <c r="AW126"/>
      <c r="AX126"/>
      <c r="AY126"/>
      <c r="AZ126"/>
      <c r="BA126"/>
      <c r="BB126"/>
    </row>
    <row r="127" spans="2:54">
      <c r="B127"/>
      <c r="C127"/>
      <c r="D127"/>
      <c r="E127"/>
      <c r="F127"/>
      <c r="G127"/>
      <c r="H127"/>
      <c r="I127"/>
      <c r="J127"/>
      <c r="K127"/>
      <c r="L127"/>
      <c r="M127"/>
      <c r="N127"/>
      <c r="O127"/>
      <c r="P127"/>
      <c r="Q127"/>
      <c r="R127"/>
      <c r="S127"/>
      <c r="T127"/>
      <c r="U127"/>
      <c r="V127"/>
      <c r="W127"/>
      <c r="X127"/>
      <c r="Y127"/>
      <c r="Z127"/>
      <c r="AA127"/>
      <c r="AB127"/>
      <c r="AC127"/>
      <c r="AD127"/>
      <c r="AE127"/>
      <c r="AF127"/>
      <c r="AG127"/>
      <c r="AH127"/>
      <c r="AI127"/>
      <c r="AJ127"/>
      <c r="AK127"/>
      <c r="AL127"/>
      <c r="AM127"/>
      <c r="AN127"/>
      <c r="AO127"/>
      <c r="AP127"/>
      <c r="AQ127"/>
      <c r="AR127"/>
      <c r="AS127"/>
      <c r="AT127"/>
      <c r="AU127"/>
      <c r="AV127"/>
      <c r="AW127"/>
      <c r="AX127"/>
      <c r="AY127"/>
      <c r="AZ127"/>
      <c r="BA127"/>
      <c r="BB127"/>
    </row>
    <row r="128" spans="2:54">
      <c r="B128"/>
      <c r="C128"/>
      <c r="D128"/>
      <c r="E128"/>
      <c r="F128"/>
      <c r="G128"/>
      <c r="H128"/>
      <c r="I128"/>
      <c r="J128"/>
      <c r="K128"/>
      <c r="L128"/>
      <c r="M128"/>
      <c r="N128"/>
      <c r="O128"/>
      <c r="P128"/>
      <c r="Q128"/>
      <c r="R128"/>
      <c r="S128"/>
      <c r="T128"/>
      <c r="U128"/>
      <c r="V128"/>
      <c r="W128"/>
      <c r="X128"/>
      <c r="Y128"/>
      <c r="Z128"/>
      <c r="AA128"/>
      <c r="AB128"/>
      <c r="AC128"/>
      <c r="AD128"/>
      <c r="AE128"/>
      <c r="AF128"/>
      <c r="AG128"/>
      <c r="AH128"/>
      <c r="AI128"/>
      <c r="AJ128"/>
      <c r="AK128"/>
      <c r="AL128"/>
      <c r="AM128"/>
      <c r="AN128"/>
      <c r="AO128"/>
      <c r="AP128"/>
      <c r="AQ128"/>
      <c r="AR128"/>
      <c r="AS128"/>
      <c r="AT128"/>
      <c r="AU128"/>
      <c r="AV128"/>
      <c r="AW128"/>
      <c r="AX128"/>
      <c r="AY128"/>
      <c r="AZ128"/>
      <c r="BA128"/>
      <c r="BB128"/>
    </row>
    <row r="129" spans="2:54">
      <c r="B129"/>
      <c r="C129"/>
      <c r="D129"/>
      <c r="E129"/>
      <c r="F129"/>
      <c r="G129"/>
      <c r="H129"/>
      <c r="I129"/>
      <c r="J129"/>
      <c r="K129"/>
      <c r="L129"/>
      <c r="M129"/>
      <c r="N129"/>
      <c r="O129"/>
      <c r="P129"/>
      <c r="Q129"/>
      <c r="R129"/>
      <c r="S129"/>
      <c r="T129"/>
      <c r="U129"/>
      <c r="V129"/>
      <c r="W129"/>
      <c r="X129"/>
      <c r="Y129"/>
      <c r="Z129"/>
      <c r="AA129"/>
      <c r="AB129"/>
      <c r="AC129"/>
      <c r="AD129"/>
      <c r="AE129"/>
      <c r="AF129"/>
      <c r="AG129"/>
      <c r="AH129"/>
      <c r="AI129"/>
      <c r="AJ129"/>
      <c r="AK129"/>
      <c r="AL129"/>
      <c r="AM129"/>
      <c r="AN129"/>
      <c r="AO129"/>
      <c r="AP129"/>
      <c r="AQ129"/>
      <c r="AR129"/>
      <c r="AS129"/>
      <c r="AT129"/>
      <c r="AU129"/>
      <c r="AV129"/>
      <c r="AW129"/>
      <c r="AX129"/>
      <c r="AY129"/>
      <c r="AZ129"/>
      <c r="BA129"/>
      <c r="BB129"/>
    </row>
    <row r="130" spans="2:54">
      <c r="B130"/>
      <c r="C130"/>
      <c r="D130"/>
      <c r="E130"/>
      <c r="F130"/>
      <c r="G130"/>
      <c r="H130"/>
      <c r="I130"/>
      <c r="J130"/>
      <c r="K130"/>
      <c r="L130"/>
      <c r="M130"/>
      <c r="N130"/>
      <c r="O130"/>
      <c r="P130"/>
      <c r="Q130"/>
      <c r="R130"/>
      <c r="S130"/>
      <c r="T130"/>
      <c r="U130"/>
      <c r="V130"/>
      <c r="W130"/>
      <c r="X130"/>
      <c r="Y130"/>
      <c r="Z130"/>
      <c r="AA130"/>
      <c r="AB130"/>
      <c r="AC130"/>
      <c r="AD130"/>
      <c r="AE130"/>
      <c r="AF130"/>
      <c r="AG130"/>
      <c r="AH130"/>
      <c r="AI130"/>
      <c r="AJ130"/>
      <c r="AK130"/>
      <c r="AL130"/>
      <c r="AM130"/>
      <c r="AN130"/>
      <c r="AO130"/>
      <c r="AP130"/>
      <c r="AQ130"/>
      <c r="AR130"/>
      <c r="AS130"/>
      <c r="AT130"/>
      <c r="AU130"/>
      <c r="AV130"/>
      <c r="AW130"/>
      <c r="AX130"/>
      <c r="AY130"/>
      <c r="AZ130"/>
      <c r="BA130"/>
      <c r="BB130"/>
    </row>
    <row r="131" spans="2:54">
      <c r="B131"/>
      <c r="C131"/>
      <c r="D131"/>
      <c r="E131"/>
      <c r="F131"/>
      <c r="G131"/>
      <c r="H131"/>
      <c r="I131"/>
      <c r="J131"/>
      <c r="K131"/>
      <c r="L131"/>
      <c r="M131"/>
      <c r="N131"/>
      <c r="O131"/>
      <c r="P131"/>
      <c r="Q131"/>
      <c r="R131"/>
      <c r="S131"/>
      <c r="T131"/>
      <c r="U131"/>
      <c r="V131"/>
      <c r="W131"/>
      <c r="X131"/>
      <c r="Y131"/>
      <c r="Z131"/>
      <c r="AA131"/>
      <c r="AB131"/>
      <c r="AC131"/>
      <c r="AD131"/>
      <c r="AE131"/>
      <c r="AF131"/>
      <c r="AG131"/>
      <c r="AH131"/>
      <c r="AI131"/>
      <c r="AJ131"/>
      <c r="AK131"/>
      <c r="AL131"/>
      <c r="AM131"/>
      <c r="AN131"/>
      <c r="AO131"/>
      <c r="AP131"/>
      <c r="AQ131"/>
      <c r="AR131"/>
      <c r="AS131"/>
      <c r="AT131"/>
      <c r="AU131"/>
      <c r="AV131"/>
      <c r="AW131"/>
      <c r="AX131"/>
      <c r="AY131"/>
      <c r="AZ131"/>
      <c r="BA131"/>
      <c r="BB131"/>
    </row>
    <row r="132" spans="2:54">
      <c r="B132"/>
      <c r="C132"/>
      <c r="D132"/>
      <c r="E132"/>
      <c r="F132"/>
      <c r="G132"/>
      <c r="H132"/>
      <c r="I132"/>
      <c r="J132"/>
      <c r="K132"/>
      <c r="L132"/>
      <c r="M132"/>
      <c r="N132"/>
      <c r="O132"/>
      <c r="P132"/>
      <c r="Q132"/>
      <c r="R132"/>
      <c r="S132"/>
      <c r="T132"/>
      <c r="U132"/>
      <c r="V132"/>
      <c r="W132"/>
      <c r="X132"/>
      <c r="Y132"/>
      <c r="Z132"/>
      <c r="AA132"/>
      <c r="AB132"/>
      <c r="AC132"/>
      <c r="AD132"/>
      <c r="AE132"/>
      <c r="AF132"/>
      <c r="AG132"/>
      <c r="AH132"/>
      <c r="AI132"/>
      <c r="AJ132"/>
      <c r="AK132"/>
      <c r="AL132"/>
      <c r="AM132"/>
      <c r="AN132"/>
      <c r="AO132"/>
      <c r="AP132"/>
      <c r="AQ132"/>
      <c r="AR132"/>
      <c r="AS132"/>
      <c r="AT132"/>
      <c r="AU132"/>
      <c r="AV132"/>
      <c r="AW132"/>
      <c r="AX132"/>
      <c r="AY132"/>
      <c r="AZ132"/>
      <c r="BA132"/>
      <c r="BB132"/>
    </row>
    <row r="133" spans="2:54">
      <c r="B133"/>
      <c r="C133"/>
      <c r="D133"/>
      <c r="E133"/>
      <c r="F133"/>
      <c r="G133"/>
      <c r="H133"/>
      <c r="I133"/>
      <c r="J133"/>
      <c r="K133"/>
      <c r="L133"/>
      <c r="M133"/>
      <c r="N133"/>
      <c r="O133"/>
      <c r="P133"/>
      <c r="Q133"/>
      <c r="R133"/>
      <c r="S133"/>
      <c r="T133"/>
      <c r="U133"/>
      <c r="V133"/>
      <c r="W133"/>
      <c r="X133"/>
      <c r="Y133"/>
      <c r="Z133"/>
      <c r="AA133"/>
      <c r="AB133"/>
      <c r="AC133"/>
      <c r="AD133"/>
      <c r="AE133"/>
      <c r="AF133"/>
      <c r="AG133"/>
      <c r="AH133"/>
      <c r="AI133"/>
      <c r="AJ133"/>
      <c r="AK133"/>
      <c r="AL133"/>
      <c r="AM133"/>
      <c r="AN133"/>
      <c r="AO133"/>
      <c r="AP133"/>
      <c r="AQ133"/>
      <c r="AR133"/>
      <c r="AS133"/>
      <c r="AT133"/>
      <c r="AU133"/>
      <c r="AV133"/>
      <c r="AW133"/>
      <c r="AX133"/>
      <c r="AY133"/>
      <c r="AZ133"/>
      <c r="BA133"/>
      <c r="BB133"/>
    </row>
    <row r="134" spans="2:54">
      <c r="B134"/>
      <c r="C134"/>
      <c r="D134"/>
      <c r="E134"/>
      <c r="F134"/>
      <c r="G134"/>
      <c r="H134"/>
      <c r="I134"/>
      <c r="J134"/>
      <c r="K134"/>
      <c r="L134"/>
      <c r="M134"/>
      <c r="N134"/>
      <c r="O134"/>
      <c r="P134"/>
      <c r="Q134"/>
      <c r="R134"/>
      <c r="S134"/>
      <c r="T134"/>
      <c r="U134"/>
      <c r="V134"/>
      <c r="W134"/>
      <c r="X134"/>
      <c r="Y134"/>
      <c r="Z134"/>
      <c r="AA134"/>
      <c r="AB134"/>
      <c r="AC134"/>
      <c r="AD134"/>
      <c r="AE134"/>
      <c r="AF134"/>
      <c r="AG134"/>
      <c r="AH134"/>
      <c r="AI134"/>
      <c r="AJ134"/>
      <c r="AK134"/>
      <c r="AL134"/>
      <c r="AM134"/>
      <c r="AN134"/>
      <c r="AO134"/>
      <c r="AP134"/>
      <c r="AQ134"/>
      <c r="AR134"/>
      <c r="AS134"/>
      <c r="AT134"/>
      <c r="AU134"/>
      <c r="AV134"/>
      <c r="AW134"/>
      <c r="AX134"/>
      <c r="AY134"/>
      <c r="AZ134"/>
      <c r="BA134"/>
      <c r="BB134"/>
    </row>
    <row r="135" spans="2:54">
      <c r="B135"/>
      <c r="C135"/>
      <c r="D135"/>
      <c r="E135"/>
      <c r="F135"/>
      <c r="G135"/>
      <c r="H135"/>
      <c r="I135"/>
      <c r="J135"/>
      <c r="K135"/>
      <c r="L135"/>
      <c r="M135"/>
      <c r="N135"/>
      <c r="O135"/>
      <c r="P135"/>
      <c r="Q135"/>
      <c r="R135"/>
      <c r="S135"/>
      <c r="T135"/>
      <c r="U135"/>
      <c r="V135"/>
      <c r="W135"/>
      <c r="X135"/>
      <c r="Y135"/>
      <c r="Z135"/>
      <c r="AA135"/>
      <c r="AB135"/>
      <c r="AC135"/>
      <c r="AD135"/>
      <c r="AE135"/>
      <c r="AF135"/>
      <c r="AG135"/>
      <c r="AH135"/>
      <c r="AI135"/>
      <c r="AJ135"/>
      <c r="AK135"/>
      <c r="AL135"/>
      <c r="AM135"/>
      <c r="AN135"/>
      <c r="AO135"/>
      <c r="AP135"/>
      <c r="AQ135"/>
      <c r="AR135"/>
      <c r="AS135"/>
      <c r="AT135"/>
      <c r="AU135"/>
      <c r="AV135"/>
      <c r="AW135"/>
      <c r="AX135"/>
      <c r="AY135"/>
      <c r="AZ135"/>
      <c r="BA135"/>
      <c r="BB135"/>
    </row>
    <row r="136" spans="2:54">
      <c r="B136"/>
      <c r="C136"/>
      <c r="D136"/>
      <c r="E136"/>
      <c r="F136"/>
      <c r="G136"/>
      <c r="H136"/>
      <c r="I136"/>
      <c r="J136"/>
      <c r="K136"/>
      <c r="L136"/>
      <c r="M136"/>
      <c r="N136"/>
      <c r="O136"/>
      <c r="P136"/>
      <c r="Q136"/>
      <c r="R136"/>
      <c r="S136"/>
      <c r="T136"/>
      <c r="U136"/>
      <c r="V136"/>
      <c r="W136"/>
      <c r="X136"/>
      <c r="Y136"/>
      <c r="Z136"/>
      <c r="AA136"/>
      <c r="AB136"/>
      <c r="AC136"/>
      <c r="AD136"/>
      <c r="AE136"/>
      <c r="AF136"/>
      <c r="AG136"/>
      <c r="AH136"/>
      <c r="AI136"/>
      <c r="AJ136"/>
      <c r="AK136"/>
      <c r="AL136"/>
      <c r="AM136"/>
      <c r="AN136"/>
      <c r="AO136"/>
      <c r="AP136"/>
      <c r="AQ136"/>
      <c r="AR136"/>
      <c r="AS136"/>
      <c r="AT136"/>
      <c r="AU136"/>
      <c r="AV136"/>
      <c r="AW136"/>
      <c r="AX136"/>
      <c r="AY136"/>
      <c r="AZ136"/>
      <c r="BA136"/>
      <c r="BB136"/>
    </row>
    <row r="137" spans="2:54">
      <c r="B137"/>
      <c r="C137"/>
      <c r="D137"/>
      <c r="E137"/>
      <c r="F137"/>
      <c r="G137"/>
      <c r="H137"/>
      <c r="I137"/>
      <c r="J137"/>
      <c r="K137"/>
      <c r="L137"/>
      <c r="M137"/>
      <c r="N137"/>
      <c r="O137"/>
      <c r="P137"/>
      <c r="Q137"/>
      <c r="R137"/>
      <c r="S137"/>
      <c r="T137"/>
      <c r="U137"/>
      <c r="V137"/>
      <c r="W137"/>
      <c r="X137"/>
      <c r="Y137"/>
      <c r="Z137"/>
      <c r="AA137"/>
      <c r="AB137"/>
      <c r="AC137"/>
      <c r="AD137"/>
      <c r="AE137"/>
      <c r="AF137"/>
      <c r="AG137"/>
      <c r="AH137"/>
      <c r="AI137"/>
      <c r="AJ137"/>
      <c r="AK137"/>
      <c r="AL137"/>
      <c r="AM137"/>
      <c r="AN137"/>
      <c r="AO137"/>
      <c r="AP137"/>
      <c r="AQ137"/>
      <c r="AR137"/>
      <c r="AS137"/>
      <c r="AT137"/>
      <c r="AU137"/>
      <c r="AV137"/>
      <c r="AW137"/>
      <c r="AX137"/>
      <c r="AY137"/>
      <c r="AZ137"/>
      <c r="BA137"/>
      <c r="BB137"/>
    </row>
    <row r="138" spans="2:54">
      <c r="B138"/>
      <c r="C138"/>
      <c r="D138"/>
      <c r="E138"/>
      <c r="F138"/>
      <c r="G138"/>
      <c r="H138"/>
      <c r="I138"/>
      <c r="J138"/>
      <c r="K138"/>
      <c r="L138"/>
      <c r="M138"/>
      <c r="N138"/>
      <c r="O138"/>
      <c r="P138"/>
      <c r="Q138"/>
      <c r="R138"/>
      <c r="S138"/>
      <c r="T138"/>
      <c r="U138"/>
      <c r="V138"/>
      <c r="W138"/>
      <c r="X138"/>
      <c r="Y138"/>
      <c r="Z138"/>
      <c r="AA138"/>
      <c r="AB138"/>
      <c r="AC138"/>
      <c r="AD138"/>
      <c r="AE138"/>
      <c r="AF138"/>
      <c r="AG138"/>
      <c r="AH138"/>
      <c r="AI138"/>
      <c r="AJ138"/>
      <c r="AK138"/>
      <c r="AL138"/>
      <c r="AM138"/>
      <c r="AN138"/>
      <c r="AO138"/>
      <c r="AP138"/>
      <c r="AQ138"/>
      <c r="AR138"/>
      <c r="AS138"/>
      <c r="AT138"/>
      <c r="AU138"/>
      <c r="AV138"/>
      <c r="AW138"/>
      <c r="AX138"/>
      <c r="AY138"/>
      <c r="AZ138"/>
      <c r="BA138"/>
      <c r="BB138"/>
    </row>
    <row r="139" spans="2:54">
      <c r="B139"/>
      <c r="C139"/>
      <c r="D139"/>
      <c r="E139"/>
      <c r="F139"/>
      <c r="G139"/>
      <c r="H139"/>
      <c r="I139"/>
      <c r="J139"/>
      <c r="K139"/>
      <c r="L139"/>
      <c r="M139"/>
      <c r="N139"/>
      <c r="O139"/>
      <c r="P139"/>
      <c r="Q139"/>
      <c r="R139"/>
      <c r="S139"/>
      <c r="T139"/>
      <c r="U139"/>
      <c r="V139"/>
      <c r="W139"/>
      <c r="X139"/>
      <c r="Y139"/>
      <c r="Z139"/>
      <c r="AA139"/>
      <c r="AB139"/>
      <c r="AC139"/>
      <c r="AD139"/>
      <c r="AE139"/>
      <c r="AF139"/>
      <c r="AG139"/>
      <c r="AH139"/>
      <c r="AI139"/>
      <c r="AJ139"/>
      <c r="AK139"/>
      <c r="AL139"/>
      <c r="AM139"/>
      <c r="AN139"/>
      <c r="AO139"/>
      <c r="AP139"/>
      <c r="AQ139"/>
      <c r="AR139"/>
      <c r="AS139"/>
      <c r="AT139"/>
      <c r="AU139"/>
      <c r="AV139"/>
      <c r="AW139"/>
      <c r="AX139"/>
      <c r="AY139"/>
      <c r="AZ139"/>
      <c r="BA139"/>
      <c r="BB139"/>
    </row>
    <row r="140" spans="2:54">
      <c r="B140"/>
      <c r="C140"/>
      <c r="D140"/>
      <c r="E140"/>
      <c r="F140"/>
      <c r="G140"/>
      <c r="H140"/>
      <c r="I140"/>
      <c r="J140"/>
      <c r="K140"/>
      <c r="L140"/>
      <c r="M140"/>
      <c r="N140"/>
      <c r="O140"/>
      <c r="P140"/>
      <c r="Q140"/>
      <c r="R140"/>
      <c r="S140"/>
      <c r="T140"/>
      <c r="U140"/>
      <c r="V140"/>
      <c r="W140"/>
      <c r="X140"/>
      <c r="Y140"/>
      <c r="Z140"/>
      <c r="AA140"/>
      <c r="AB140"/>
      <c r="AC140"/>
      <c r="AD140"/>
      <c r="AE140"/>
      <c r="AF140"/>
      <c r="AG140"/>
      <c r="AH140"/>
      <c r="AI140"/>
      <c r="AJ140"/>
      <c r="AK140"/>
      <c r="AL140"/>
      <c r="AM140"/>
      <c r="AN140"/>
      <c r="AO140"/>
      <c r="AP140"/>
      <c r="AQ140"/>
      <c r="AR140"/>
      <c r="AS140"/>
      <c r="AT140"/>
      <c r="AU140"/>
      <c r="AV140"/>
      <c r="AW140"/>
      <c r="AX140"/>
      <c r="AY140"/>
      <c r="AZ140"/>
      <c r="BA140"/>
      <c r="BB140"/>
    </row>
    <row r="141" spans="2:54">
      <c r="B141"/>
      <c r="C141"/>
      <c r="D141"/>
      <c r="E141"/>
      <c r="F141"/>
      <c r="G141"/>
      <c r="H141"/>
      <c r="I141"/>
      <c r="J141"/>
      <c r="K141"/>
      <c r="L141"/>
      <c r="M141"/>
      <c r="N141"/>
      <c r="O141"/>
      <c r="P141"/>
      <c r="Q141"/>
      <c r="R141"/>
      <c r="S141"/>
      <c r="T141"/>
      <c r="U141"/>
      <c r="V141"/>
      <c r="W141"/>
      <c r="X141"/>
      <c r="Y141"/>
      <c r="Z141"/>
      <c r="AA141"/>
      <c r="AB141"/>
      <c r="AC141"/>
      <c r="AD141"/>
      <c r="AE141"/>
      <c r="AF141"/>
      <c r="AG141"/>
      <c r="AH141"/>
      <c r="AI141"/>
      <c r="AJ141"/>
      <c r="AK141"/>
      <c r="AL141"/>
      <c r="AM141"/>
      <c r="AN141"/>
      <c r="AO141"/>
      <c r="AP141"/>
      <c r="AQ141"/>
      <c r="AR141"/>
      <c r="AS141"/>
      <c r="AT141"/>
      <c r="AU141"/>
      <c r="AV141"/>
      <c r="AW141"/>
      <c r="AX141"/>
      <c r="AY141"/>
      <c r="AZ141"/>
      <c r="BA141"/>
      <c r="BB141"/>
    </row>
    <row r="142" spans="2:54">
      <c r="B142"/>
      <c r="C142"/>
      <c r="D142"/>
      <c r="E142"/>
      <c r="F142"/>
      <c r="G142"/>
      <c r="H142"/>
      <c r="I142"/>
      <c r="J142"/>
      <c r="K142"/>
      <c r="L142"/>
      <c r="M142"/>
      <c r="N142"/>
      <c r="O142"/>
      <c r="P142"/>
      <c r="Q142"/>
      <c r="R142"/>
      <c r="S142"/>
      <c r="T142"/>
      <c r="U142"/>
      <c r="V142"/>
      <c r="W142"/>
      <c r="X142"/>
      <c r="Y142"/>
      <c r="Z142"/>
      <c r="AA142"/>
      <c r="AB142"/>
      <c r="AC142"/>
      <c r="AD142"/>
      <c r="AE142"/>
      <c r="AF142"/>
      <c r="AG142"/>
      <c r="AH142"/>
      <c r="AI142"/>
      <c r="AJ142"/>
      <c r="AK142"/>
      <c r="AL142"/>
      <c r="AM142"/>
      <c r="AN142"/>
      <c r="AO142"/>
      <c r="AP142"/>
      <c r="AQ142"/>
      <c r="AR142"/>
      <c r="AS142"/>
      <c r="AT142"/>
      <c r="AU142"/>
      <c r="AV142"/>
      <c r="AW142"/>
      <c r="AX142"/>
      <c r="AY142"/>
      <c r="AZ142"/>
      <c r="BA142"/>
      <c r="BB142"/>
    </row>
    <row r="143" spans="2:54">
      <c r="B143"/>
      <c r="C143"/>
      <c r="D143"/>
      <c r="E143"/>
      <c r="F143"/>
      <c r="G143"/>
      <c r="H143"/>
      <c r="I143"/>
      <c r="J143"/>
      <c r="K143"/>
      <c r="L143"/>
      <c r="M143"/>
      <c r="N143"/>
      <c r="O143"/>
      <c r="P143"/>
      <c r="Q143"/>
      <c r="R143"/>
      <c r="S143"/>
      <c r="T143"/>
      <c r="U143"/>
      <c r="V143"/>
      <c r="W143"/>
      <c r="X143"/>
      <c r="Y143"/>
      <c r="Z143"/>
      <c r="AA143"/>
      <c r="AB143"/>
      <c r="AC143"/>
      <c r="AD143"/>
      <c r="AE143"/>
      <c r="AF143"/>
      <c r="AG143"/>
      <c r="AH143"/>
      <c r="AI143"/>
      <c r="AJ143"/>
      <c r="AK143"/>
      <c r="AL143"/>
      <c r="AM143"/>
      <c r="AN143"/>
      <c r="AO143"/>
      <c r="AP143"/>
      <c r="AQ143"/>
      <c r="AR143"/>
      <c r="AS143"/>
      <c r="AT143"/>
      <c r="AU143"/>
      <c r="AV143"/>
      <c r="AW143"/>
      <c r="AX143"/>
      <c r="AY143"/>
      <c r="AZ143"/>
      <c r="BA143"/>
      <c r="BB143"/>
    </row>
    <row r="144" spans="2:54">
      <c r="B144"/>
      <c r="C144"/>
      <c r="D144"/>
      <c r="E144"/>
      <c r="F144"/>
      <c r="G144"/>
      <c r="H144"/>
      <c r="I144"/>
      <c r="J144"/>
      <c r="K144"/>
      <c r="L144"/>
      <c r="M144"/>
      <c r="N144"/>
      <c r="O144"/>
      <c r="P144"/>
      <c r="Q144"/>
      <c r="R144"/>
      <c r="S144"/>
      <c r="T144"/>
      <c r="U144"/>
      <c r="V144"/>
      <c r="W144"/>
      <c r="X144"/>
      <c r="Y144"/>
      <c r="Z144"/>
      <c r="AA144"/>
      <c r="AB144"/>
      <c r="AC144"/>
      <c r="AD144"/>
      <c r="AE144"/>
      <c r="AF144"/>
      <c r="AG144"/>
      <c r="AH144"/>
      <c r="AI144"/>
      <c r="AJ144"/>
      <c r="AK144"/>
      <c r="AL144"/>
      <c r="AM144"/>
      <c r="AN144"/>
      <c r="AO144"/>
      <c r="AP144"/>
      <c r="AQ144"/>
      <c r="AR144"/>
      <c r="AS144"/>
      <c r="AT144"/>
      <c r="AU144"/>
      <c r="AV144"/>
      <c r="AW144"/>
      <c r="AX144"/>
      <c r="AY144"/>
      <c r="AZ144"/>
      <c r="BA144"/>
      <c r="BB144"/>
    </row>
    <row r="145" spans="2:54">
      <c r="B145"/>
      <c r="C145"/>
      <c r="D145"/>
      <c r="E145"/>
      <c r="F145"/>
      <c r="G145"/>
      <c r="H145"/>
      <c r="I145"/>
      <c r="J145"/>
      <c r="K145"/>
      <c r="L145"/>
      <c r="M145"/>
      <c r="N145"/>
      <c r="O145"/>
      <c r="P145"/>
      <c r="Q145"/>
      <c r="R145"/>
      <c r="S145"/>
      <c r="T145"/>
      <c r="U145"/>
      <c r="V145"/>
      <c r="W145"/>
      <c r="X145"/>
      <c r="Y145"/>
      <c r="Z145"/>
      <c r="AA145"/>
      <c r="AB145"/>
      <c r="AC145"/>
      <c r="AD145"/>
      <c r="AE145"/>
      <c r="AF145"/>
      <c r="AG145"/>
      <c r="AH145"/>
      <c r="AI145"/>
      <c r="AJ145"/>
      <c r="AK145"/>
      <c r="AL145"/>
      <c r="AM145"/>
      <c r="AN145"/>
      <c r="AO145"/>
      <c r="AP145"/>
      <c r="AQ145"/>
      <c r="AR145"/>
      <c r="AS145"/>
      <c r="AT145"/>
      <c r="AU145"/>
      <c r="AV145"/>
      <c r="AW145"/>
      <c r="AX145"/>
      <c r="AY145"/>
      <c r="AZ145"/>
      <c r="BA145"/>
      <c r="BB145"/>
    </row>
    <row r="146" spans="2:54">
      <c r="B146"/>
      <c r="C146"/>
      <c r="D146"/>
      <c r="E146"/>
      <c r="F146"/>
      <c r="G146"/>
      <c r="H146"/>
      <c r="I146"/>
      <c r="J146"/>
      <c r="K146"/>
      <c r="L146"/>
      <c r="M146"/>
      <c r="N146"/>
      <c r="O146"/>
      <c r="P146"/>
      <c r="Q146"/>
      <c r="R146"/>
      <c r="S146"/>
      <c r="T146"/>
      <c r="U146"/>
      <c r="V146"/>
      <c r="W146"/>
      <c r="X146"/>
      <c r="Y146"/>
      <c r="Z146"/>
      <c r="AA146"/>
      <c r="AB146"/>
      <c r="AC146"/>
      <c r="AD146"/>
      <c r="AE146"/>
      <c r="AF146"/>
      <c r="AG146"/>
      <c r="AH146"/>
      <c r="AI146"/>
      <c r="AJ146"/>
      <c r="AK146"/>
      <c r="AL146"/>
      <c r="AM146"/>
      <c r="AN146"/>
      <c r="AO146"/>
      <c r="AP146"/>
      <c r="AQ146"/>
      <c r="AR146"/>
      <c r="AS146"/>
      <c r="AT146"/>
      <c r="AU146"/>
      <c r="AV146"/>
      <c r="AW146"/>
      <c r="AX146"/>
      <c r="AY146"/>
      <c r="AZ146"/>
      <c r="BA146"/>
      <c r="BB146"/>
    </row>
    <row r="147" spans="2:54">
      <c r="B147"/>
      <c r="C147"/>
      <c r="D147"/>
      <c r="E147"/>
      <c r="F147"/>
      <c r="G147"/>
      <c r="H147"/>
      <c r="I147"/>
      <c r="J147"/>
      <c r="K147"/>
      <c r="L147"/>
      <c r="M147"/>
      <c r="N147"/>
      <c r="O147"/>
      <c r="P147"/>
      <c r="Q147"/>
      <c r="R147"/>
      <c r="S147"/>
      <c r="T147"/>
      <c r="U147"/>
      <c r="V147"/>
      <c r="W147"/>
      <c r="X147"/>
      <c r="Y147"/>
      <c r="Z147"/>
      <c r="AA147"/>
      <c r="AB147"/>
      <c r="AC147"/>
      <c r="AD147"/>
      <c r="AE147"/>
      <c r="AF147"/>
      <c r="AG147"/>
      <c r="AH147"/>
      <c r="AI147"/>
      <c r="AJ147"/>
      <c r="AK147"/>
      <c r="AL147"/>
      <c r="AM147"/>
      <c r="AN147"/>
      <c r="AO147"/>
      <c r="AP147"/>
      <c r="AQ147"/>
      <c r="AR147"/>
      <c r="AS147"/>
      <c r="AT147"/>
      <c r="AU147"/>
      <c r="AV147"/>
      <c r="AW147"/>
      <c r="AX147"/>
      <c r="AY147"/>
      <c r="AZ147"/>
      <c r="BA147"/>
      <c r="BB147"/>
    </row>
    <row r="148" spans="2:54">
      <c r="B148"/>
      <c r="C148"/>
      <c r="D148"/>
      <c r="E148"/>
      <c r="F148"/>
      <c r="G148"/>
      <c r="H148"/>
      <c r="I148"/>
      <c r="J148"/>
      <c r="K148"/>
      <c r="L148"/>
      <c r="M148"/>
      <c r="N148"/>
      <c r="O148"/>
      <c r="P148"/>
      <c r="Q148"/>
      <c r="R148"/>
      <c r="S148"/>
      <c r="T148"/>
      <c r="U148"/>
      <c r="V148"/>
      <c r="W148"/>
      <c r="X148"/>
      <c r="Y148"/>
      <c r="Z148"/>
      <c r="AA148"/>
      <c r="AB148"/>
      <c r="AC148"/>
      <c r="AD148"/>
      <c r="AE148"/>
      <c r="AF148"/>
      <c r="AG148"/>
      <c r="AH148"/>
      <c r="AI148"/>
      <c r="AJ148"/>
      <c r="AK148"/>
      <c r="AL148"/>
      <c r="AM148"/>
      <c r="AN148"/>
      <c r="AO148"/>
      <c r="AP148"/>
      <c r="AQ148"/>
      <c r="AR148"/>
      <c r="AS148"/>
      <c r="AT148"/>
      <c r="AU148"/>
      <c r="AV148"/>
      <c r="AW148"/>
      <c r="AX148"/>
      <c r="AY148"/>
      <c r="AZ148"/>
      <c r="BA148"/>
      <c r="BB148"/>
    </row>
    <row r="149" spans="2:54">
      <c r="B149"/>
      <c r="C149"/>
      <c r="D149"/>
      <c r="E149"/>
      <c r="F149"/>
      <c r="G149"/>
      <c r="H149"/>
      <c r="I149"/>
      <c r="J149"/>
      <c r="K149"/>
      <c r="L149"/>
      <c r="M149"/>
      <c r="N149"/>
      <c r="O149"/>
      <c r="P149"/>
      <c r="Q149"/>
      <c r="R149"/>
      <c r="S149"/>
      <c r="T149"/>
      <c r="U149"/>
      <c r="V149"/>
      <c r="W149"/>
      <c r="X149"/>
      <c r="Y149"/>
      <c r="Z149"/>
      <c r="AA149"/>
      <c r="AB149"/>
      <c r="AC149"/>
      <c r="AD149"/>
      <c r="AE149"/>
      <c r="AF149"/>
      <c r="AG149"/>
      <c r="AH149"/>
      <c r="AI149"/>
      <c r="AJ149"/>
      <c r="AK149"/>
      <c r="AL149"/>
      <c r="AM149"/>
      <c r="AN149"/>
      <c r="AO149"/>
      <c r="AP149"/>
      <c r="AQ149"/>
      <c r="AR149"/>
      <c r="AS149"/>
      <c r="AT149"/>
      <c r="AU149"/>
      <c r="AV149"/>
      <c r="AW149"/>
      <c r="AX149"/>
      <c r="AY149"/>
      <c r="AZ149"/>
      <c r="BA149"/>
      <c r="BB149"/>
    </row>
    <row r="150" spans="2:54">
      <c r="B150"/>
      <c r="C150"/>
      <c r="D150"/>
      <c r="E150"/>
      <c r="F150"/>
      <c r="G150"/>
      <c r="H150"/>
      <c r="I150"/>
      <c r="J150"/>
      <c r="K150"/>
      <c r="L150"/>
      <c r="M150"/>
      <c r="N150"/>
      <c r="O150"/>
      <c r="P150"/>
      <c r="Q150"/>
      <c r="R150"/>
      <c r="S150"/>
      <c r="T150"/>
      <c r="U150"/>
      <c r="V150"/>
      <c r="W150"/>
      <c r="X150"/>
      <c r="Y150"/>
      <c r="Z150"/>
      <c r="AA150"/>
      <c r="AB150"/>
      <c r="AC150"/>
      <c r="AD150"/>
      <c r="AE150"/>
      <c r="AF150"/>
      <c r="AG150"/>
      <c r="AH150"/>
      <c r="AI150"/>
      <c r="AJ150"/>
      <c r="AK150"/>
      <c r="AL150"/>
      <c r="AM150"/>
      <c r="AN150"/>
      <c r="AO150"/>
      <c r="AP150"/>
      <c r="AQ150"/>
      <c r="AR150"/>
      <c r="AS150"/>
      <c r="AT150"/>
      <c r="AU150"/>
      <c r="AV150"/>
      <c r="AW150"/>
      <c r="AX150"/>
      <c r="AY150"/>
      <c r="AZ150"/>
      <c r="BA150"/>
      <c r="BB150"/>
    </row>
    <row r="151" spans="2:54">
      <c r="B151"/>
      <c r="C151"/>
      <c r="D151"/>
      <c r="E151"/>
      <c r="F151"/>
      <c r="G151"/>
      <c r="H151"/>
      <c r="I151"/>
      <c r="J151"/>
      <c r="K151"/>
      <c r="L151"/>
      <c r="M151"/>
      <c r="N151"/>
      <c r="O151"/>
      <c r="P151"/>
      <c r="Q151"/>
      <c r="R151"/>
      <c r="S151"/>
      <c r="T151"/>
      <c r="U151"/>
      <c r="V151"/>
      <c r="W151"/>
      <c r="X151"/>
      <c r="Y151"/>
      <c r="Z151"/>
      <c r="AA151"/>
      <c r="AB151"/>
      <c r="AC151"/>
      <c r="AD151"/>
      <c r="AE151"/>
      <c r="AF151"/>
      <c r="AG151"/>
      <c r="AH151"/>
      <c r="AI151"/>
      <c r="AJ151"/>
      <c r="AK151"/>
      <c r="AL151"/>
      <c r="AM151"/>
      <c r="AN151"/>
      <c r="AO151"/>
      <c r="AP151"/>
      <c r="AQ151"/>
      <c r="AR151"/>
      <c r="AS151"/>
      <c r="AT151"/>
      <c r="AU151"/>
      <c r="AV151"/>
      <c r="AW151"/>
      <c r="AX151"/>
      <c r="AY151"/>
      <c r="AZ151"/>
      <c r="BA151"/>
      <c r="BB151"/>
    </row>
    <row r="152" spans="2:54">
      <c r="B152"/>
      <c r="C152"/>
      <c r="D152"/>
      <c r="E152"/>
      <c r="F152"/>
      <c r="G152"/>
      <c r="H152"/>
      <c r="I152"/>
      <c r="J152"/>
      <c r="K152"/>
      <c r="L152"/>
      <c r="M152"/>
      <c r="N152"/>
      <c r="O152"/>
      <c r="P152"/>
      <c r="Q152"/>
      <c r="R152"/>
      <c r="S152"/>
      <c r="T152"/>
      <c r="U152"/>
      <c r="V152"/>
      <c r="W152"/>
      <c r="X152"/>
      <c r="Y152"/>
      <c r="Z152"/>
      <c r="AA152"/>
      <c r="AB152"/>
      <c r="AC152"/>
      <c r="AD152"/>
      <c r="AE152"/>
      <c r="AF152"/>
      <c r="AG152"/>
      <c r="AH152"/>
      <c r="AI152"/>
      <c r="AJ152"/>
      <c r="AK152"/>
      <c r="AL152"/>
      <c r="AM152"/>
      <c r="AN152"/>
      <c r="AO152"/>
      <c r="AP152"/>
      <c r="AQ152"/>
      <c r="AR152"/>
      <c r="AS152"/>
      <c r="AT152"/>
      <c r="AU152"/>
      <c r="AV152"/>
      <c r="AW152"/>
      <c r="AX152"/>
      <c r="AY152"/>
      <c r="AZ152"/>
      <c r="BA152"/>
      <c r="BB152"/>
    </row>
    <row r="153" spans="2:54">
      <c r="B153"/>
      <c r="C153"/>
      <c r="D153"/>
      <c r="E153"/>
      <c r="F153"/>
      <c r="G153"/>
      <c r="H153"/>
      <c r="I153"/>
      <c r="J153"/>
      <c r="K153"/>
      <c r="L153"/>
      <c r="M153"/>
      <c r="N153"/>
      <c r="O153"/>
      <c r="P153"/>
      <c r="Q153"/>
      <c r="R153"/>
      <c r="S153"/>
      <c r="T153"/>
      <c r="U153"/>
      <c r="V153"/>
      <c r="W153"/>
      <c r="X153"/>
      <c r="Y153"/>
      <c r="Z153"/>
      <c r="AA153"/>
      <c r="AB153"/>
      <c r="AC153"/>
      <c r="AD153"/>
      <c r="AE153"/>
      <c r="AF153"/>
      <c r="AG153"/>
      <c r="AH153"/>
      <c r="AI153"/>
      <c r="AJ153"/>
      <c r="AK153"/>
      <c r="AL153"/>
      <c r="AM153"/>
      <c r="AN153"/>
      <c r="AO153"/>
      <c r="AP153"/>
      <c r="AQ153"/>
      <c r="AR153"/>
      <c r="AS153"/>
      <c r="AT153"/>
      <c r="AU153"/>
      <c r="AV153"/>
      <c r="AW153"/>
      <c r="AX153"/>
      <c r="AY153"/>
      <c r="AZ153"/>
      <c r="BA153"/>
      <c r="BB153"/>
    </row>
    <row r="154" spans="2:54">
      <c r="B154"/>
      <c r="C154"/>
      <c r="D154"/>
      <c r="E154"/>
      <c r="F154"/>
      <c r="G154"/>
      <c r="H154"/>
      <c r="I154"/>
      <c r="J154"/>
      <c r="K154"/>
      <c r="L154"/>
      <c r="M154"/>
      <c r="N154"/>
      <c r="O154"/>
      <c r="P154"/>
      <c r="Q154"/>
      <c r="R154"/>
      <c r="S154"/>
      <c r="T154"/>
      <c r="U154"/>
      <c r="V154"/>
      <c r="W154"/>
      <c r="X154"/>
      <c r="Y154"/>
      <c r="Z154"/>
      <c r="AA154"/>
      <c r="AB154"/>
      <c r="AC154"/>
      <c r="AD154"/>
      <c r="AE154"/>
      <c r="AF154"/>
      <c r="AG154"/>
      <c r="AH154"/>
      <c r="AI154"/>
      <c r="AJ154"/>
      <c r="AK154"/>
      <c r="AL154"/>
      <c r="AM154"/>
      <c r="AN154"/>
      <c r="AO154"/>
      <c r="AP154"/>
      <c r="AQ154"/>
      <c r="AR154"/>
      <c r="AS154"/>
      <c r="AT154"/>
      <c r="AU154"/>
      <c r="AV154"/>
      <c r="AW154"/>
      <c r="AX154"/>
      <c r="AY154"/>
      <c r="AZ154"/>
      <c r="BA154"/>
      <c r="BB154"/>
    </row>
    <row r="155" spans="2:54">
      <c r="B155"/>
      <c r="C155"/>
      <c r="D155"/>
      <c r="E155"/>
      <c r="F155"/>
      <c r="G155"/>
      <c r="H155"/>
      <c r="I155"/>
      <c r="J155"/>
      <c r="K155"/>
      <c r="L155"/>
      <c r="M155"/>
      <c r="N155"/>
      <c r="O155"/>
      <c r="P155"/>
      <c r="Q155"/>
      <c r="R155"/>
      <c r="S155"/>
      <c r="T155"/>
      <c r="U155"/>
      <c r="V155"/>
      <c r="W155"/>
      <c r="X155"/>
      <c r="Y155"/>
      <c r="Z155"/>
      <c r="AA155"/>
      <c r="AB155"/>
      <c r="AC155"/>
      <c r="AD155"/>
      <c r="AE155"/>
      <c r="AF155"/>
      <c r="AG155"/>
      <c r="AH155"/>
      <c r="AI155"/>
      <c r="AJ155"/>
      <c r="AK155"/>
      <c r="AL155"/>
      <c r="AM155"/>
      <c r="AN155"/>
      <c r="AO155"/>
      <c r="AP155"/>
      <c r="AQ155"/>
      <c r="AR155"/>
      <c r="AS155"/>
      <c r="AT155"/>
      <c r="AU155"/>
      <c r="AV155"/>
      <c r="AW155"/>
      <c r="AX155"/>
      <c r="AY155"/>
      <c r="AZ155"/>
      <c r="BA155"/>
      <c r="BB155"/>
    </row>
    <row r="156" spans="2:54">
      <c r="B156"/>
      <c r="C156"/>
      <c r="D156"/>
      <c r="E156"/>
      <c r="F156"/>
      <c r="G156"/>
      <c r="H156"/>
      <c r="I156"/>
      <c r="J156"/>
      <c r="K156"/>
      <c r="L156"/>
      <c r="M156"/>
      <c r="N156"/>
      <c r="O156"/>
      <c r="P156"/>
      <c r="Q156"/>
      <c r="R156"/>
      <c r="S156"/>
      <c r="T156"/>
      <c r="U156"/>
      <c r="V156"/>
      <c r="W156"/>
      <c r="X156"/>
      <c r="Y156"/>
      <c r="Z156"/>
      <c r="AA156"/>
      <c r="AB156"/>
      <c r="AC156"/>
      <c r="AD156"/>
      <c r="AE156"/>
      <c r="AF156"/>
      <c r="AG156"/>
      <c r="AH156"/>
      <c r="AI156"/>
      <c r="AJ156"/>
      <c r="AK156"/>
      <c r="AL156"/>
      <c r="AM156"/>
      <c r="AN156"/>
      <c r="AO156"/>
      <c r="AP156"/>
      <c r="AQ156"/>
      <c r="AR156"/>
      <c r="AS156"/>
      <c r="AT156"/>
      <c r="AU156"/>
      <c r="AV156"/>
      <c r="AW156"/>
      <c r="AX156"/>
      <c r="AY156"/>
      <c r="AZ156"/>
      <c r="BA156"/>
      <c r="BB156"/>
    </row>
    <row r="157" spans="2:54">
      <c r="B157"/>
      <c r="C157"/>
      <c r="D157"/>
      <c r="E157"/>
      <c r="F157"/>
      <c r="G157"/>
      <c r="H157"/>
      <c r="I157"/>
      <c r="J157"/>
      <c r="K157"/>
      <c r="L157"/>
      <c r="M157"/>
      <c r="N157"/>
      <c r="O157"/>
      <c r="P157"/>
      <c r="Q157"/>
      <c r="R157"/>
      <c r="S157"/>
      <c r="T157"/>
      <c r="U157"/>
      <c r="V157"/>
      <c r="W157"/>
      <c r="X157"/>
      <c r="Y157"/>
      <c r="Z157"/>
      <c r="AA157"/>
      <c r="AB157"/>
      <c r="AC157"/>
      <c r="AD157"/>
      <c r="AE157"/>
      <c r="AF157"/>
      <c r="AG157"/>
      <c r="AH157"/>
      <c r="AI157"/>
      <c r="AJ157"/>
      <c r="AK157"/>
      <c r="AL157"/>
      <c r="AM157"/>
      <c r="AN157"/>
      <c r="AO157"/>
      <c r="AP157"/>
      <c r="AQ157"/>
      <c r="AR157"/>
      <c r="AS157"/>
      <c r="AT157"/>
      <c r="AU157"/>
      <c r="AV157"/>
      <c r="AW157"/>
      <c r="AX157"/>
      <c r="AY157"/>
      <c r="AZ157"/>
      <c r="BA157"/>
      <c r="BB157"/>
    </row>
    <row r="158" spans="2:54">
      <c r="B158"/>
      <c r="C158"/>
      <c r="D158"/>
      <c r="E158"/>
      <c r="F158"/>
      <c r="G158"/>
      <c r="H158"/>
      <c r="I158"/>
      <c r="J158"/>
      <c r="K158"/>
      <c r="L158"/>
      <c r="M158"/>
      <c r="N158"/>
      <c r="O158"/>
      <c r="P158"/>
      <c r="Q158"/>
      <c r="R158"/>
      <c r="S158"/>
      <c r="T158"/>
      <c r="U158"/>
      <c r="V158"/>
      <c r="W158"/>
      <c r="X158"/>
      <c r="Y158"/>
      <c r="Z158"/>
      <c r="AA158"/>
      <c r="AB158"/>
      <c r="AC158"/>
      <c r="AD158"/>
      <c r="AE158"/>
      <c r="AF158"/>
      <c r="AG158"/>
      <c r="AH158"/>
      <c r="AI158"/>
      <c r="AJ158"/>
      <c r="AK158"/>
      <c r="AL158"/>
      <c r="AM158"/>
      <c r="AN158"/>
      <c r="AO158"/>
      <c r="AP158"/>
      <c r="AQ158"/>
      <c r="AR158"/>
      <c r="AS158"/>
      <c r="AT158"/>
      <c r="AU158"/>
      <c r="AV158"/>
      <c r="AW158"/>
      <c r="AX158"/>
      <c r="AY158"/>
      <c r="AZ158"/>
      <c r="BA158"/>
      <c r="BB158"/>
    </row>
    <row r="159" spans="2:54">
      <c r="B159"/>
      <c r="C159"/>
      <c r="D159"/>
      <c r="E159"/>
      <c r="F159"/>
      <c r="G159"/>
      <c r="H159"/>
      <c r="I159"/>
      <c r="J159"/>
      <c r="K159"/>
      <c r="L159"/>
      <c r="M159"/>
      <c r="N159"/>
      <c r="O159"/>
      <c r="P159"/>
      <c r="Q159"/>
      <c r="R159"/>
      <c r="S159"/>
      <c r="T159"/>
      <c r="U159"/>
      <c r="V159"/>
      <c r="W159"/>
      <c r="X159"/>
      <c r="Y159"/>
      <c r="Z159"/>
      <c r="AA159"/>
      <c r="AB159"/>
      <c r="AC159"/>
      <c r="AD159"/>
      <c r="AE159"/>
      <c r="AF159"/>
      <c r="AG159"/>
      <c r="AH159"/>
      <c r="AI159"/>
      <c r="AJ159"/>
      <c r="AK159"/>
      <c r="AL159"/>
      <c r="AM159"/>
      <c r="AN159"/>
      <c r="AO159"/>
      <c r="AP159"/>
      <c r="AQ159"/>
      <c r="AR159"/>
      <c r="AS159"/>
      <c r="AT159"/>
      <c r="AU159"/>
      <c r="AV159"/>
      <c r="AW159"/>
      <c r="AX159"/>
      <c r="AY159"/>
      <c r="AZ159"/>
      <c r="BA159"/>
      <c r="BB159"/>
    </row>
    <row r="160" spans="2:54">
      <c r="B160"/>
      <c r="C160"/>
      <c r="D160"/>
      <c r="E160"/>
      <c r="F160"/>
      <c r="G160"/>
      <c r="H160"/>
      <c r="I160"/>
      <c r="J160"/>
      <c r="K160"/>
      <c r="L160"/>
      <c r="M160"/>
      <c r="N160"/>
      <c r="O160"/>
      <c r="P160"/>
      <c r="Q160"/>
      <c r="R160"/>
      <c r="S160"/>
      <c r="T160"/>
      <c r="U160"/>
      <c r="V160"/>
      <c r="W160"/>
      <c r="X160"/>
      <c r="Y160"/>
      <c r="Z160"/>
      <c r="AA160"/>
      <c r="AB160"/>
      <c r="AC160"/>
      <c r="AD160"/>
      <c r="AE160"/>
      <c r="AF160"/>
      <c r="AG160"/>
      <c r="AH160"/>
      <c r="AI160"/>
      <c r="AJ160"/>
      <c r="AK160"/>
      <c r="AL160"/>
      <c r="AM160"/>
      <c r="AN160"/>
      <c r="AO160"/>
      <c r="AP160"/>
      <c r="AQ160"/>
      <c r="AR160"/>
      <c r="AS160"/>
      <c r="AT160"/>
      <c r="AU160"/>
      <c r="AV160"/>
      <c r="AW160"/>
      <c r="AX160"/>
      <c r="AY160"/>
      <c r="AZ160"/>
      <c r="BA160"/>
      <c r="BB160"/>
    </row>
    <row r="161" spans="2:54">
      <c r="B161"/>
      <c r="C161"/>
      <c r="D161"/>
      <c r="E161"/>
      <c r="F161"/>
      <c r="G161"/>
      <c r="H161"/>
      <c r="I161"/>
      <c r="J161"/>
      <c r="K161"/>
      <c r="L161"/>
      <c r="M161"/>
      <c r="N161"/>
      <c r="O161"/>
      <c r="P161"/>
      <c r="Q161"/>
      <c r="R161"/>
      <c r="S161"/>
      <c r="T161"/>
      <c r="U161"/>
      <c r="V161"/>
      <c r="W161"/>
      <c r="X161"/>
      <c r="Y161"/>
      <c r="Z161"/>
      <c r="AA161"/>
      <c r="AB161"/>
      <c r="AC161"/>
      <c r="AD161"/>
      <c r="AE161"/>
      <c r="AF161"/>
      <c r="AG161"/>
      <c r="AH161"/>
      <c r="AI161"/>
      <c r="AJ161"/>
      <c r="AK161"/>
      <c r="AL161"/>
      <c r="AM161"/>
      <c r="AN161"/>
      <c r="AO161"/>
      <c r="AP161"/>
      <c r="AQ161"/>
      <c r="AR161"/>
      <c r="AS161"/>
      <c r="AT161"/>
      <c r="AU161"/>
      <c r="AV161"/>
      <c r="AW161"/>
      <c r="AX161"/>
      <c r="AY161"/>
      <c r="AZ161"/>
      <c r="BA161"/>
      <c r="BB161"/>
    </row>
    <row r="162" spans="2:54">
      <c r="B162"/>
      <c r="C162"/>
      <c r="D162"/>
      <c r="E162"/>
      <c r="F162"/>
      <c r="G162"/>
      <c r="H162"/>
      <c r="I162"/>
      <c r="J162"/>
      <c r="K162"/>
      <c r="L162"/>
      <c r="M162"/>
      <c r="N162"/>
      <c r="O162"/>
      <c r="P162"/>
      <c r="Q162"/>
      <c r="R162"/>
      <c r="S162"/>
      <c r="T162"/>
      <c r="U162"/>
      <c r="V162"/>
      <c r="W162"/>
      <c r="X162"/>
      <c r="Y162"/>
      <c r="Z162"/>
      <c r="AA162"/>
      <c r="AB162"/>
      <c r="AC162"/>
      <c r="AD162"/>
      <c r="AE162"/>
      <c r="AF162"/>
      <c r="AG162"/>
      <c r="AH162"/>
      <c r="AI162"/>
      <c r="AJ162"/>
      <c r="AK162"/>
      <c r="AL162"/>
      <c r="AM162"/>
      <c r="AN162"/>
      <c r="AO162"/>
      <c r="AP162"/>
      <c r="AQ162"/>
      <c r="AR162"/>
      <c r="AS162"/>
      <c r="AT162"/>
      <c r="AU162"/>
      <c r="AV162"/>
      <c r="AW162"/>
      <c r="AX162"/>
      <c r="AY162"/>
      <c r="AZ162"/>
      <c r="BA162"/>
      <c r="BB162"/>
    </row>
    <row r="163" spans="2:54">
      <c r="B163"/>
      <c r="C163"/>
      <c r="D163"/>
      <c r="E163"/>
      <c r="F163"/>
      <c r="G163"/>
      <c r="H163"/>
      <c r="I163"/>
      <c r="J163"/>
      <c r="K163"/>
      <c r="L163"/>
      <c r="M163"/>
      <c r="N163"/>
      <c r="O163"/>
      <c r="P163"/>
      <c r="Q163"/>
      <c r="R163"/>
      <c r="S163"/>
      <c r="T163"/>
      <c r="U163"/>
      <c r="V163"/>
      <c r="W163"/>
      <c r="X163"/>
      <c r="Y163"/>
      <c r="Z163"/>
      <c r="AA163"/>
      <c r="AB163"/>
      <c r="AC163"/>
      <c r="AD163"/>
      <c r="AE163"/>
      <c r="AF163"/>
      <c r="AG163"/>
      <c r="AH163"/>
      <c r="AI163"/>
      <c r="AJ163"/>
      <c r="AK163"/>
      <c r="AL163"/>
      <c r="AM163"/>
      <c r="AN163"/>
      <c r="AO163"/>
      <c r="AP163"/>
      <c r="AQ163"/>
      <c r="AR163"/>
      <c r="AS163"/>
      <c r="AT163"/>
      <c r="AU163"/>
      <c r="AV163"/>
      <c r="AW163"/>
      <c r="AX163"/>
      <c r="AY163"/>
      <c r="AZ163"/>
      <c r="BA163"/>
      <c r="BB163"/>
    </row>
    <row r="164" spans="2:54">
      <c r="B164"/>
      <c r="C164"/>
      <c r="D164"/>
      <c r="E164"/>
      <c r="F164"/>
      <c r="G164"/>
      <c r="H164"/>
      <c r="I164"/>
      <c r="J164"/>
      <c r="K164"/>
      <c r="L164"/>
      <c r="M164"/>
      <c r="N164"/>
      <c r="O164"/>
      <c r="P164"/>
      <c r="Q164"/>
      <c r="R164"/>
      <c r="S164"/>
      <c r="T164"/>
      <c r="U164"/>
      <c r="V164"/>
      <c r="W164"/>
      <c r="X164"/>
      <c r="Y164"/>
      <c r="Z164"/>
      <c r="AA164"/>
      <c r="AB164"/>
      <c r="AC164"/>
      <c r="AD164"/>
      <c r="AE164"/>
      <c r="AF164"/>
      <c r="AG164"/>
      <c r="AH164"/>
      <c r="AI164"/>
      <c r="AJ164"/>
      <c r="AK164"/>
      <c r="AL164"/>
      <c r="AM164"/>
      <c r="AN164"/>
      <c r="AO164"/>
      <c r="AP164"/>
      <c r="AQ164"/>
      <c r="AR164"/>
      <c r="AS164"/>
      <c r="AT164"/>
      <c r="AU164"/>
      <c r="AV164"/>
      <c r="AW164"/>
      <c r="AX164"/>
      <c r="AY164"/>
      <c r="AZ164"/>
      <c r="BA164"/>
      <c r="BB164"/>
    </row>
    <row r="165" spans="2:54">
      <c r="B165"/>
      <c r="C165"/>
      <c r="D165"/>
      <c r="E165"/>
      <c r="F165"/>
      <c r="G165"/>
      <c r="H165"/>
      <c r="I165"/>
      <c r="J165"/>
      <c r="K165"/>
      <c r="L165"/>
      <c r="M165"/>
      <c r="N165"/>
      <c r="O165"/>
      <c r="P165"/>
      <c r="Q165"/>
      <c r="R165"/>
      <c r="S165"/>
      <c r="T165"/>
      <c r="U165"/>
      <c r="V165"/>
      <c r="W165"/>
      <c r="X165"/>
      <c r="Y165"/>
      <c r="Z165"/>
      <c r="AA165"/>
      <c r="AB165"/>
      <c r="AC165"/>
      <c r="AD165"/>
      <c r="AE165"/>
      <c r="AF165"/>
      <c r="AG165"/>
      <c r="AH165"/>
      <c r="AI165"/>
      <c r="AJ165"/>
      <c r="AK165"/>
      <c r="AL165"/>
      <c r="AM165"/>
      <c r="AN165"/>
      <c r="AO165"/>
      <c r="AP165"/>
      <c r="AQ165"/>
      <c r="AR165"/>
      <c r="AS165"/>
      <c r="AT165"/>
      <c r="AU165"/>
      <c r="AV165"/>
      <c r="AW165"/>
      <c r="AX165"/>
      <c r="AY165"/>
      <c r="AZ165"/>
      <c r="BA165"/>
      <c r="BB165"/>
    </row>
    <row r="166" spans="2:54">
      <c r="B166"/>
      <c r="C166"/>
      <c r="D166"/>
      <c r="E166"/>
      <c r="F166"/>
      <c r="G166"/>
      <c r="H166"/>
      <c r="I166"/>
      <c r="J166"/>
      <c r="K166"/>
      <c r="L166"/>
      <c r="M166"/>
      <c r="N166"/>
      <c r="O166"/>
      <c r="P166"/>
      <c r="Q166"/>
      <c r="R166"/>
      <c r="S166"/>
      <c r="T166"/>
      <c r="U166"/>
      <c r="V166"/>
      <c r="W166"/>
      <c r="X166"/>
      <c r="Y166"/>
      <c r="Z166"/>
      <c r="AA166"/>
      <c r="AB166"/>
      <c r="AC166"/>
      <c r="AD166"/>
      <c r="AE166"/>
      <c r="AF166"/>
      <c r="AG166"/>
      <c r="AH166"/>
      <c r="AI166"/>
      <c r="AJ166"/>
      <c r="AK166"/>
      <c r="AL166"/>
      <c r="AM166"/>
      <c r="AN166"/>
      <c r="AO166"/>
      <c r="AP166"/>
      <c r="AQ166"/>
      <c r="AR166"/>
      <c r="AS166"/>
      <c r="AT166"/>
      <c r="AU166"/>
      <c r="AV166"/>
      <c r="AW166"/>
      <c r="AX166"/>
      <c r="AY166"/>
      <c r="AZ166"/>
      <c r="BA166"/>
      <c r="BB166"/>
    </row>
    <row r="167" spans="2:54">
      <c r="B167"/>
      <c r="C167"/>
      <c r="D167"/>
      <c r="E167"/>
      <c r="F167"/>
      <c r="G167"/>
      <c r="H167"/>
      <c r="I167"/>
      <c r="J167"/>
      <c r="K167"/>
      <c r="L167"/>
      <c r="M167"/>
      <c r="N167"/>
      <c r="O167"/>
      <c r="P167"/>
      <c r="Q167"/>
      <c r="R167"/>
      <c r="S167"/>
      <c r="T167"/>
      <c r="U167"/>
      <c r="V167"/>
      <c r="W167"/>
      <c r="X167"/>
      <c r="Y167"/>
      <c r="Z167"/>
      <c r="AA167"/>
      <c r="AB167"/>
      <c r="AC167"/>
      <c r="AD167"/>
      <c r="AE167"/>
      <c r="AF167"/>
      <c r="AG167"/>
      <c r="AH167"/>
      <c r="AI167"/>
      <c r="AJ167"/>
      <c r="AK167"/>
      <c r="AL167"/>
      <c r="AM167"/>
      <c r="AN167"/>
      <c r="AO167"/>
      <c r="AP167"/>
      <c r="AQ167"/>
      <c r="AR167"/>
      <c r="AS167"/>
      <c r="AT167"/>
      <c r="AU167"/>
      <c r="AV167"/>
      <c r="AW167"/>
      <c r="AX167"/>
      <c r="AY167"/>
      <c r="AZ167"/>
      <c r="BA167"/>
      <c r="BB167"/>
    </row>
    <row r="168" spans="2:54">
      <c r="B168"/>
      <c r="C168"/>
      <c r="D168"/>
      <c r="E168"/>
      <c r="F168"/>
      <c r="G168"/>
      <c r="H168"/>
      <c r="I168"/>
      <c r="J168"/>
      <c r="K168"/>
      <c r="L168"/>
      <c r="M168"/>
      <c r="N168"/>
      <c r="O168"/>
      <c r="P168"/>
      <c r="Q168"/>
      <c r="R168"/>
      <c r="S168"/>
      <c r="T168"/>
      <c r="U168"/>
      <c r="V168"/>
      <c r="W168"/>
      <c r="X168"/>
      <c r="Y168"/>
      <c r="Z168"/>
      <c r="AA168"/>
      <c r="AB168"/>
      <c r="AC168"/>
      <c r="AD168"/>
      <c r="AE168"/>
      <c r="AF168"/>
      <c r="AG168"/>
      <c r="AH168"/>
      <c r="AI168"/>
      <c r="AJ168"/>
      <c r="AK168"/>
      <c r="AL168"/>
      <c r="AM168"/>
      <c r="AN168"/>
      <c r="AO168"/>
      <c r="AP168"/>
      <c r="AQ168"/>
      <c r="AR168"/>
      <c r="AS168"/>
      <c r="AT168"/>
      <c r="AU168"/>
      <c r="AV168"/>
      <c r="AW168"/>
      <c r="AX168"/>
      <c r="AY168"/>
      <c r="AZ168"/>
      <c r="BA168"/>
      <c r="BB168"/>
    </row>
    <row r="169" spans="2:54">
      <c r="B169"/>
      <c r="C169"/>
      <c r="D169"/>
      <c r="E169"/>
      <c r="F169"/>
      <c r="G169"/>
      <c r="H169"/>
      <c r="I169"/>
      <c r="J169"/>
      <c r="K169"/>
      <c r="L169"/>
      <c r="M169"/>
      <c r="N169"/>
      <c r="O169"/>
      <c r="P169"/>
      <c r="Q169"/>
      <c r="R169"/>
      <c r="S169"/>
      <c r="T169"/>
      <c r="U169"/>
      <c r="V169"/>
      <c r="W169"/>
      <c r="X169"/>
      <c r="Y169"/>
      <c r="Z169"/>
      <c r="AA169"/>
      <c r="AB169"/>
      <c r="AC169"/>
      <c r="AD169"/>
      <c r="AE169"/>
      <c r="AF169"/>
      <c r="AG169"/>
      <c r="AH169"/>
      <c r="AI169"/>
      <c r="AJ169"/>
      <c r="AK169"/>
      <c r="AL169"/>
      <c r="AM169"/>
      <c r="AN169"/>
      <c r="AO169"/>
      <c r="AP169"/>
      <c r="AQ169"/>
      <c r="AR169"/>
      <c r="AS169"/>
      <c r="AT169"/>
      <c r="AU169"/>
      <c r="AV169"/>
      <c r="AW169"/>
      <c r="AX169"/>
      <c r="AY169"/>
      <c r="AZ169"/>
      <c r="BA169"/>
      <c r="BB169"/>
    </row>
    <row r="170" spans="2:54">
      <c r="B170"/>
      <c r="C170"/>
      <c r="D170"/>
      <c r="E170"/>
      <c r="F170"/>
      <c r="G170"/>
      <c r="H170"/>
      <c r="I170"/>
      <c r="J170"/>
      <c r="K170"/>
      <c r="L170"/>
      <c r="M170"/>
      <c r="N170"/>
      <c r="O170"/>
      <c r="P170"/>
      <c r="Q170"/>
      <c r="R170"/>
      <c r="S170"/>
      <c r="T170"/>
      <c r="U170"/>
      <c r="V170"/>
      <c r="W170"/>
      <c r="X170"/>
      <c r="Y170"/>
      <c r="Z170"/>
      <c r="AA170"/>
      <c r="AB170"/>
      <c r="AC170"/>
      <c r="AD170"/>
      <c r="AE170"/>
      <c r="AF170"/>
      <c r="AG170"/>
      <c r="AH170"/>
      <c r="AI170"/>
      <c r="AJ170"/>
      <c r="AK170"/>
      <c r="AL170"/>
      <c r="AM170"/>
      <c r="AN170"/>
      <c r="AO170"/>
      <c r="AP170"/>
      <c r="AQ170"/>
      <c r="AR170"/>
      <c r="AS170"/>
      <c r="AT170"/>
      <c r="AU170"/>
      <c r="AV170"/>
      <c r="AW170"/>
      <c r="AX170"/>
      <c r="AY170"/>
      <c r="AZ170"/>
      <c r="BA170"/>
      <c r="BB170"/>
    </row>
    <row r="171" spans="2:54">
      <c r="B171"/>
      <c r="C171"/>
      <c r="D171"/>
      <c r="E171"/>
      <c r="F171"/>
      <c r="G171"/>
      <c r="H171"/>
      <c r="I171"/>
      <c r="J171"/>
      <c r="K171"/>
      <c r="L171"/>
      <c r="M171"/>
      <c r="N171"/>
      <c r="O171"/>
      <c r="P171"/>
      <c r="Q171"/>
      <c r="R171"/>
      <c r="S171"/>
      <c r="T171"/>
      <c r="U171"/>
      <c r="V171"/>
      <c r="W171"/>
      <c r="X171"/>
      <c r="Y171"/>
      <c r="Z171"/>
      <c r="AA171"/>
      <c r="AB171"/>
      <c r="AC171"/>
      <c r="AD171"/>
      <c r="AE171"/>
      <c r="AF171"/>
      <c r="AG171"/>
      <c r="AH171"/>
      <c r="AI171"/>
      <c r="AJ171"/>
      <c r="AK171"/>
      <c r="AL171"/>
      <c r="AM171"/>
      <c r="AN171"/>
      <c r="AO171"/>
      <c r="AP171"/>
      <c r="AQ171"/>
      <c r="AR171"/>
      <c r="AS171"/>
      <c r="AT171"/>
      <c r="AU171"/>
      <c r="AV171"/>
      <c r="AW171"/>
      <c r="AX171"/>
      <c r="AY171"/>
      <c r="AZ171"/>
      <c r="BA171"/>
      <c r="BB171"/>
    </row>
    <row r="172" spans="2:54">
      <c r="B172"/>
      <c r="C172"/>
      <c r="D172"/>
      <c r="E172"/>
      <c r="F172"/>
      <c r="G172"/>
      <c r="H172"/>
      <c r="I172"/>
      <c r="J172"/>
      <c r="K172"/>
      <c r="L172"/>
      <c r="M172"/>
      <c r="N172"/>
      <c r="O172"/>
      <c r="P172"/>
      <c r="Q172"/>
      <c r="R172"/>
      <c r="S172"/>
      <c r="T172"/>
      <c r="U172"/>
      <c r="V172"/>
      <c r="W172"/>
      <c r="X172"/>
      <c r="Y172"/>
      <c r="Z172"/>
      <c r="AA172"/>
      <c r="AB172"/>
      <c r="AC172"/>
      <c r="AD172"/>
      <c r="AE172"/>
      <c r="AF172"/>
      <c r="AG172"/>
      <c r="AH172"/>
      <c r="AI172"/>
      <c r="AJ172"/>
      <c r="AK172"/>
      <c r="AL172"/>
      <c r="AM172"/>
      <c r="AN172"/>
      <c r="AO172"/>
      <c r="AP172"/>
      <c r="AQ172"/>
      <c r="AR172"/>
      <c r="AS172"/>
      <c r="AT172"/>
      <c r="AU172"/>
      <c r="AV172"/>
      <c r="AW172"/>
      <c r="AX172"/>
      <c r="AY172"/>
      <c r="AZ172"/>
      <c r="BA172"/>
      <c r="BB172"/>
    </row>
    <row r="173" spans="2:54">
      <c r="B173"/>
      <c r="C173"/>
      <c r="D173"/>
      <c r="E173"/>
      <c r="F173"/>
      <c r="G173"/>
      <c r="H173"/>
      <c r="I173"/>
      <c r="J173"/>
      <c r="K173"/>
      <c r="L173"/>
      <c r="M173"/>
      <c r="N173"/>
      <c r="O173"/>
      <c r="P173"/>
      <c r="Q173"/>
      <c r="R173"/>
      <c r="S173"/>
      <c r="T173"/>
      <c r="U173"/>
      <c r="V173"/>
      <c r="W173"/>
      <c r="X173"/>
      <c r="Y173"/>
      <c r="Z173"/>
      <c r="AA173"/>
      <c r="AB173"/>
      <c r="AC173"/>
      <c r="AD173"/>
      <c r="AE173"/>
      <c r="AF173"/>
      <c r="AG173"/>
      <c r="AH173"/>
      <c r="AI173"/>
      <c r="AJ173"/>
      <c r="AK173"/>
      <c r="AL173"/>
      <c r="AM173"/>
      <c r="AN173"/>
      <c r="AO173"/>
      <c r="AP173"/>
      <c r="AQ173"/>
      <c r="AR173"/>
      <c r="AS173"/>
      <c r="AT173"/>
      <c r="AU173"/>
      <c r="AV173"/>
      <c r="AW173"/>
      <c r="AX173"/>
      <c r="AY173"/>
      <c r="AZ173"/>
      <c r="BA173"/>
      <c r="BB173"/>
    </row>
    <row r="174" spans="2:54">
      <c r="B174"/>
      <c r="C174"/>
      <c r="D174"/>
      <c r="E174"/>
      <c r="F174"/>
      <c r="G174"/>
      <c r="H174"/>
      <c r="I174"/>
      <c r="J174"/>
      <c r="K174"/>
      <c r="L174"/>
      <c r="M174"/>
      <c r="N174"/>
      <c r="O174"/>
      <c r="P174"/>
      <c r="Q174"/>
      <c r="R174"/>
      <c r="S174"/>
      <c r="T174"/>
      <c r="U174"/>
      <c r="V174"/>
      <c r="W174"/>
      <c r="X174"/>
      <c r="Y174"/>
      <c r="Z174"/>
      <c r="AA174"/>
      <c r="AB174"/>
      <c r="AC174"/>
      <c r="AD174"/>
      <c r="AE174"/>
      <c r="AF174"/>
      <c r="AG174"/>
      <c r="AH174"/>
      <c r="AI174"/>
      <c r="AJ174"/>
      <c r="AK174"/>
      <c r="AL174"/>
      <c r="AM174"/>
      <c r="AN174"/>
      <c r="AO174"/>
      <c r="AP174"/>
      <c r="AQ174"/>
      <c r="AR174"/>
      <c r="AS174"/>
      <c r="AT174"/>
      <c r="AU174"/>
      <c r="AV174"/>
      <c r="AW174"/>
      <c r="AX174"/>
      <c r="AY174"/>
      <c r="AZ174"/>
      <c r="BA174"/>
      <c r="BB174"/>
    </row>
    <row r="175" spans="2:54">
      <c r="B175"/>
      <c r="C175"/>
      <c r="D175"/>
      <c r="E175"/>
      <c r="F175"/>
      <c r="G175"/>
      <c r="H175"/>
      <c r="I175"/>
      <c r="J175"/>
      <c r="K175"/>
      <c r="L175"/>
      <c r="M175"/>
      <c r="N175"/>
      <c r="O175"/>
      <c r="P175"/>
      <c r="Q175"/>
      <c r="R175"/>
      <c r="S175"/>
      <c r="T175"/>
      <c r="U175"/>
      <c r="V175"/>
      <c r="W175"/>
      <c r="X175"/>
      <c r="Y175"/>
      <c r="Z175"/>
      <c r="AA175"/>
      <c r="AB175"/>
      <c r="AC175"/>
      <c r="AD175"/>
      <c r="AE175"/>
      <c r="AF175"/>
      <c r="AG175"/>
      <c r="AH175"/>
      <c r="AI175"/>
      <c r="AJ175"/>
      <c r="AK175"/>
      <c r="AL175"/>
      <c r="AM175"/>
      <c r="AN175"/>
      <c r="AO175"/>
      <c r="AP175"/>
      <c r="AQ175"/>
      <c r="AR175"/>
      <c r="AS175"/>
      <c r="AT175"/>
      <c r="AU175"/>
      <c r="AV175"/>
      <c r="AW175"/>
      <c r="AX175"/>
      <c r="AY175"/>
      <c r="AZ175"/>
      <c r="BA175"/>
      <c r="BB175"/>
    </row>
    <row r="176" spans="2:54">
      <c r="B176"/>
      <c r="C176"/>
      <c r="D176"/>
      <c r="E176"/>
      <c r="F176"/>
      <c r="G176"/>
      <c r="H176"/>
      <c r="I176"/>
      <c r="J176"/>
      <c r="K176"/>
      <c r="L176"/>
      <c r="M176"/>
      <c r="N176"/>
      <c r="O176"/>
      <c r="P176"/>
      <c r="Q176"/>
      <c r="R176"/>
      <c r="S176"/>
      <c r="T176"/>
      <c r="U176"/>
      <c r="V176"/>
      <c r="W176"/>
      <c r="X176"/>
      <c r="Y176"/>
      <c r="Z176"/>
      <c r="AA176"/>
      <c r="AB176"/>
      <c r="AC176"/>
      <c r="AD176"/>
      <c r="AE176"/>
      <c r="AF176"/>
      <c r="AG176"/>
      <c r="AH176"/>
      <c r="AI176"/>
      <c r="AJ176"/>
      <c r="AK176"/>
      <c r="AL176"/>
      <c r="AM176"/>
      <c r="AN176"/>
      <c r="AO176"/>
      <c r="AP176"/>
      <c r="AQ176"/>
      <c r="AR176"/>
      <c r="AS176"/>
      <c r="AT176"/>
      <c r="AU176"/>
      <c r="AV176"/>
      <c r="AW176"/>
      <c r="AX176"/>
      <c r="AY176"/>
      <c r="AZ176"/>
      <c r="BA176"/>
      <c r="BB176"/>
    </row>
    <row r="177" spans="2:54">
      <c r="B177"/>
      <c r="C177"/>
      <c r="D177"/>
      <c r="E177"/>
      <c r="F177"/>
      <c r="G177"/>
      <c r="H177"/>
      <c r="I177"/>
      <c r="J177"/>
      <c r="K177"/>
      <c r="L177"/>
      <c r="M177"/>
      <c r="N177"/>
      <c r="O177"/>
      <c r="P177"/>
      <c r="Q177"/>
      <c r="R177"/>
      <c r="S177"/>
      <c r="T177"/>
      <c r="U177"/>
      <c r="V177"/>
      <c r="W177"/>
      <c r="X177"/>
      <c r="Y177"/>
      <c r="Z177"/>
      <c r="AA177"/>
      <c r="AB177"/>
      <c r="AC177"/>
      <c r="AD177"/>
      <c r="AE177"/>
      <c r="AF177"/>
      <c r="AG177"/>
      <c r="AH177"/>
      <c r="AI177"/>
      <c r="AJ177"/>
      <c r="AK177"/>
      <c r="AL177"/>
      <c r="AM177"/>
      <c r="AN177"/>
      <c r="AO177"/>
      <c r="AP177"/>
      <c r="AQ177"/>
      <c r="AR177"/>
      <c r="AS177"/>
      <c r="AT177"/>
      <c r="AU177"/>
      <c r="AV177"/>
      <c r="AW177"/>
      <c r="AX177"/>
      <c r="AY177"/>
      <c r="AZ177"/>
      <c r="BA177"/>
      <c r="BB177"/>
    </row>
    <row r="178" spans="2:54">
      <c r="B178"/>
      <c r="C178"/>
      <c r="D178"/>
      <c r="E178"/>
      <c r="F178"/>
      <c r="G178"/>
      <c r="H178"/>
      <c r="I178"/>
      <c r="J178"/>
      <c r="K178"/>
      <c r="L178"/>
      <c r="M178"/>
      <c r="N178"/>
      <c r="O178"/>
      <c r="P178"/>
      <c r="Q178"/>
      <c r="R178"/>
      <c r="S178"/>
      <c r="T178"/>
      <c r="U178"/>
      <c r="V178"/>
      <c r="W178"/>
      <c r="X178"/>
      <c r="Y178"/>
      <c r="Z178"/>
      <c r="AA178"/>
      <c r="AB178"/>
      <c r="AC178"/>
      <c r="AD178"/>
      <c r="AE178"/>
      <c r="AF178"/>
      <c r="AG178"/>
      <c r="AH178"/>
      <c r="AI178"/>
      <c r="AJ178"/>
      <c r="AK178"/>
      <c r="AL178"/>
      <c r="AM178"/>
      <c r="AN178"/>
      <c r="AO178"/>
      <c r="AP178"/>
      <c r="AQ178"/>
      <c r="AR178"/>
      <c r="AS178"/>
      <c r="AT178"/>
      <c r="AU178"/>
      <c r="AV178"/>
      <c r="AW178"/>
      <c r="AX178"/>
      <c r="AY178"/>
      <c r="AZ178"/>
      <c r="BA178"/>
      <c r="BB178"/>
    </row>
    <row r="179" spans="2:54">
      <c r="B179"/>
      <c r="C179"/>
      <c r="D179"/>
      <c r="E179"/>
      <c r="F179"/>
      <c r="G179"/>
      <c r="H179"/>
      <c r="I179"/>
      <c r="J179"/>
      <c r="K179"/>
      <c r="L179"/>
      <c r="M179"/>
      <c r="N179"/>
      <c r="O179"/>
      <c r="P179"/>
      <c r="Q179"/>
      <c r="R179"/>
      <c r="S179"/>
      <c r="T179"/>
      <c r="U179"/>
      <c r="V179"/>
      <c r="W179"/>
      <c r="X179"/>
      <c r="Y179"/>
      <c r="Z179"/>
      <c r="AA179"/>
      <c r="AB179"/>
      <c r="AC179"/>
      <c r="AD179"/>
      <c r="AE179"/>
      <c r="AF179"/>
      <c r="AG179"/>
      <c r="AH179"/>
      <c r="AI179"/>
      <c r="AJ179"/>
      <c r="AK179"/>
      <c r="AL179"/>
      <c r="AM179"/>
      <c r="AN179"/>
      <c r="AO179"/>
      <c r="AP179"/>
      <c r="AQ179"/>
      <c r="AR179"/>
      <c r="AS179"/>
      <c r="AT179"/>
      <c r="AU179"/>
      <c r="AV179"/>
      <c r="AW179"/>
      <c r="AX179"/>
      <c r="AY179"/>
      <c r="AZ179"/>
      <c r="BA179"/>
      <c r="BB179"/>
    </row>
    <row r="180" spans="2:54">
      <c r="B180"/>
      <c r="C180"/>
      <c r="D180"/>
      <c r="E180"/>
      <c r="F180"/>
      <c r="G180"/>
      <c r="H180"/>
      <c r="I180"/>
      <c r="J180"/>
      <c r="K180"/>
      <c r="L180"/>
      <c r="M180"/>
      <c r="N180"/>
      <c r="O180"/>
      <c r="P180"/>
      <c r="Q180"/>
      <c r="R180"/>
      <c r="S180"/>
      <c r="T180"/>
      <c r="U180"/>
      <c r="V180"/>
      <c r="W180"/>
      <c r="X180"/>
      <c r="Y180"/>
      <c r="Z180"/>
      <c r="AA180"/>
      <c r="AB180"/>
      <c r="AC180"/>
      <c r="AD180"/>
      <c r="AE180"/>
      <c r="AF180"/>
      <c r="AG180"/>
      <c r="AH180"/>
      <c r="AI180"/>
      <c r="AJ180"/>
      <c r="AK180"/>
      <c r="AL180"/>
      <c r="AM180"/>
      <c r="AN180"/>
      <c r="AO180"/>
      <c r="AP180"/>
      <c r="AQ180"/>
      <c r="AR180"/>
      <c r="AS180"/>
      <c r="AT180"/>
      <c r="AU180"/>
      <c r="AV180"/>
      <c r="AW180"/>
      <c r="AX180"/>
      <c r="AY180"/>
      <c r="AZ180"/>
      <c r="BA180"/>
      <c r="BB180"/>
    </row>
    <row r="181" spans="2:54">
      <c r="B181"/>
      <c r="C181"/>
      <c r="D181"/>
      <c r="E181"/>
      <c r="F181"/>
      <c r="G181"/>
      <c r="H181"/>
      <c r="I181"/>
      <c r="J181"/>
      <c r="K181"/>
      <c r="L181"/>
      <c r="M181"/>
      <c r="N181"/>
      <c r="O181"/>
      <c r="P181"/>
      <c r="Q181"/>
      <c r="R181"/>
      <c r="S181"/>
      <c r="T181"/>
      <c r="U181"/>
      <c r="V181"/>
      <c r="W181"/>
      <c r="X181"/>
      <c r="Y181"/>
      <c r="Z181"/>
      <c r="AA181"/>
      <c r="AB181"/>
      <c r="AC181"/>
      <c r="AD181"/>
      <c r="AE181"/>
      <c r="AF181"/>
      <c r="AG181"/>
      <c r="AH181"/>
      <c r="AI181"/>
      <c r="AJ181"/>
      <c r="AK181"/>
      <c r="AL181"/>
      <c r="AM181"/>
      <c r="AN181"/>
      <c r="AO181"/>
      <c r="AP181"/>
      <c r="AQ181"/>
      <c r="AR181"/>
      <c r="AS181"/>
      <c r="AT181"/>
      <c r="AU181"/>
      <c r="AV181"/>
      <c r="AW181"/>
      <c r="AX181"/>
      <c r="AY181"/>
      <c r="AZ181"/>
      <c r="BA181"/>
      <c r="BB181"/>
    </row>
    <row r="182" spans="2:54">
      <c r="B182"/>
      <c r="C182"/>
      <c r="D182"/>
      <c r="E182"/>
      <c r="F182"/>
      <c r="G182"/>
      <c r="H182"/>
      <c r="I182"/>
      <c r="J182"/>
      <c r="K182"/>
      <c r="L182"/>
      <c r="M182"/>
      <c r="N182"/>
      <c r="O182"/>
      <c r="P182"/>
      <c r="Q182"/>
      <c r="R182"/>
      <c r="S182"/>
      <c r="T182"/>
      <c r="U182"/>
      <c r="V182"/>
      <c r="W182"/>
      <c r="X182"/>
      <c r="Y182"/>
      <c r="Z182"/>
      <c r="AA182"/>
      <c r="AB182"/>
      <c r="AC182"/>
      <c r="AD182"/>
      <c r="AE182"/>
      <c r="AF182"/>
      <c r="AG182"/>
      <c r="AH182"/>
      <c r="AI182"/>
      <c r="AJ182"/>
      <c r="AK182"/>
      <c r="AL182"/>
      <c r="AM182"/>
      <c r="AN182"/>
      <c r="AO182"/>
      <c r="AP182"/>
      <c r="AQ182"/>
      <c r="AR182"/>
      <c r="AS182"/>
      <c r="AT182"/>
      <c r="AU182"/>
      <c r="AV182"/>
      <c r="AW182"/>
      <c r="AX182"/>
      <c r="AY182"/>
      <c r="AZ182"/>
      <c r="BA182"/>
      <c r="BB182"/>
    </row>
    <row r="183" spans="2:54">
      <c r="B183"/>
      <c r="C183"/>
      <c r="D183"/>
      <c r="E183"/>
      <c r="F183"/>
      <c r="G183"/>
      <c r="H183"/>
      <c r="I183"/>
      <c r="J183"/>
      <c r="K183"/>
      <c r="L183"/>
      <c r="M183"/>
      <c r="N183"/>
      <c r="O183"/>
      <c r="P183"/>
      <c r="Q183"/>
      <c r="R183"/>
      <c r="S183"/>
      <c r="T183"/>
      <c r="U183"/>
      <c r="V183"/>
      <c r="W183"/>
      <c r="X183"/>
      <c r="Y183"/>
      <c r="Z183"/>
      <c r="AA183"/>
      <c r="AB183"/>
      <c r="AC183"/>
      <c r="AD183"/>
      <c r="AE183"/>
      <c r="AF183"/>
      <c r="AG183"/>
      <c r="AH183"/>
      <c r="AI183"/>
      <c r="AJ183"/>
      <c r="AK183"/>
      <c r="AL183"/>
      <c r="AM183"/>
      <c r="AN183"/>
      <c r="AO183"/>
      <c r="AP183"/>
      <c r="AQ183"/>
      <c r="AR183"/>
      <c r="AS183"/>
      <c r="AT183"/>
      <c r="AU183"/>
      <c r="AV183"/>
      <c r="AW183"/>
      <c r="AX183"/>
      <c r="AY183"/>
      <c r="AZ183"/>
      <c r="BA183"/>
      <c r="BB183"/>
    </row>
    <row r="184" spans="2:54">
      <c r="B184"/>
      <c r="C184"/>
      <c r="D184"/>
      <c r="E184"/>
      <c r="F184"/>
      <c r="G184"/>
      <c r="H184"/>
      <c r="I184"/>
      <c r="J184"/>
      <c r="K184"/>
      <c r="L184"/>
      <c r="M184"/>
      <c r="N184"/>
      <c r="O184"/>
      <c r="P184"/>
      <c r="Q184"/>
      <c r="R184"/>
      <c r="S184"/>
      <c r="T184"/>
      <c r="U184"/>
      <c r="V184"/>
      <c r="W184"/>
      <c r="X184"/>
      <c r="Y184"/>
      <c r="Z184"/>
      <c r="AA184"/>
      <c r="AB184"/>
      <c r="AC184"/>
      <c r="AD184"/>
      <c r="AE184"/>
      <c r="AF184"/>
      <c r="AG184"/>
      <c r="AH184"/>
      <c r="AI184"/>
      <c r="AJ184"/>
      <c r="AK184"/>
      <c r="AL184"/>
      <c r="AM184"/>
      <c r="AN184"/>
      <c r="AO184"/>
      <c r="AP184"/>
      <c r="AQ184"/>
      <c r="AR184"/>
      <c r="AS184"/>
      <c r="AT184"/>
      <c r="AU184"/>
      <c r="AV184"/>
      <c r="AW184"/>
      <c r="AX184"/>
      <c r="AY184"/>
      <c r="AZ184"/>
      <c r="BA184"/>
      <c r="BB184"/>
    </row>
    <row r="185" spans="2:54">
      <c r="B185"/>
      <c r="C185"/>
      <c r="D185"/>
      <c r="E185"/>
      <c r="F185"/>
      <c r="G185"/>
      <c r="H185"/>
      <c r="I185"/>
      <c r="J185"/>
      <c r="K185"/>
      <c r="L185"/>
      <c r="M185"/>
      <c r="N185"/>
      <c r="O185"/>
      <c r="P185"/>
      <c r="Q185"/>
      <c r="R185"/>
      <c r="S185"/>
      <c r="T185"/>
      <c r="U185"/>
      <c r="V185"/>
      <c r="W185"/>
      <c r="X185"/>
      <c r="Y185"/>
      <c r="Z185"/>
      <c r="AA185"/>
      <c r="AB185"/>
      <c r="AC185"/>
      <c r="AD185"/>
      <c r="AE185"/>
      <c r="AF185"/>
      <c r="AG185"/>
      <c r="AH185"/>
      <c r="AI185"/>
      <c r="AJ185"/>
      <c r="AK185"/>
      <c r="AL185"/>
      <c r="AM185"/>
      <c r="AN185"/>
      <c r="AO185"/>
      <c r="AP185"/>
      <c r="AQ185"/>
      <c r="AR185"/>
      <c r="AS185"/>
      <c r="AT185"/>
      <c r="AU185"/>
      <c r="AV185"/>
      <c r="AW185"/>
      <c r="AX185"/>
      <c r="AY185"/>
      <c r="AZ185"/>
      <c r="BA185"/>
      <c r="BB185"/>
    </row>
    <row r="186" spans="2:54">
      <c r="B186"/>
      <c r="C186"/>
      <c r="D186"/>
      <c r="E186"/>
      <c r="F186"/>
      <c r="G186"/>
      <c r="H186"/>
      <c r="I186"/>
      <c r="J186"/>
      <c r="K186"/>
      <c r="L186"/>
      <c r="M186"/>
      <c r="N186"/>
      <c r="O186"/>
      <c r="P186"/>
      <c r="Q186"/>
      <c r="R186"/>
      <c r="S186"/>
      <c r="T186"/>
      <c r="U186"/>
      <c r="V186"/>
      <c r="W186"/>
      <c r="X186"/>
      <c r="Y186"/>
      <c r="Z186"/>
      <c r="AA186"/>
      <c r="AB186"/>
      <c r="AC186"/>
      <c r="AD186"/>
      <c r="AE186"/>
      <c r="AF186"/>
      <c r="AG186"/>
      <c r="AH186"/>
      <c r="AI186"/>
      <c r="AJ186"/>
      <c r="AK186"/>
      <c r="AL186"/>
      <c r="AM186"/>
      <c r="AN186"/>
      <c r="AO186"/>
      <c r="AP186"/>
      <c r="AQ186"/>
      <c r="AR186"/>
      <c r="AS186"/>
      <c r="AT186"/>
      <c r="AU186"/>
      <c r="AV186"/>
      <c r="AW186"/>
      <c r="AX186"/>
      <c r="AY186"/>
      <c r="AZ186"/>
      <c r="BA186"/>
      <c r="BB186"/>
    </row>
    <row r="187" spans="2:54">
      <c r="B187"/>
      <c r="C187"/>
      <c r="D187"/>
      <c r="E187"/>
      <c r="F187"/>
      <c r="G187"/>
      <c r="H187"/>
      <c r="I187"/>
      <c r="J187"/>
      <c r="K187"/>
      <c r="L187"/>
      <c r="M187"/>
      <c r="N187"/>
      <c r="O187"/>
      <c r="P187"/>
      <c r="Q187"/>
      <c r="R187"/>
      <c r="S187"/>
      <c r="T187"/>
      <c r="U187"/>
      <c r="V187"/>
      <c r="W187"/>
      <c r="X187"/>
      <c r="Y187"/>
      <c r="Z187"/>
      <c r="AA187"/>
      <c r="AB187"/>
      <c r="AC187"/>
      <c r="AD187"/>
      <c r="AE187"/>
      <c r="AF187"/>
      <c r="AG187"/>
      <c r="AH187"/>
      <c r="AI187"/>
      <c r="AJ187"/>
      <c r="AK187"/>
      <c r="AL187"/>
      <c r="AM187"/>
      <c r="AN187"/>
      <c r="AO187"/>
      <c r="AP187"/>
      <c r="AQ187"/>
      <c r="AR187"/>
      <c r="AS187"/>
      <c r="AT187"/>
      <c r="AU187"/>
      <c r="AV187"/>
      <c r="AW187"/>
      <c r="AX187"/>
      <c r="AY187"/>
      <c r="AZ187"/>
      <c r="BA187"/>
      <c r="BB187"/>
    </row>
    <row r="188" spans="2:54">
      <c r="B188"/>
      <c r="C188"/>
      <c r="D188"/>
      <c r="E188"/>
      <c r="F188"/>
      <c r="G188"/>
      <c r="H188"/>
      <c r="I188"/>
      <c r="J188"/>
      <c r="K188"/>
      <c r="L188"/>
      <c r="M188"/>
      <c r="N188"/>
      <c r="O188"/>
      <c r="P188"/>
      <c r="Q188"/>
      <c r="R188"/>
      <c r="S188"/>
      <c r="T188"/>
      <c r="U188"/>
      <c r="V188"/>
      <c r="W188"/>
      <c r="X188"/>
      <c r="Y188"/>
      <c r="Z188"/>
      <c r="AA188"/>
      <c r="AB188"/>
      <c r="AC188"/>
      <c r="AD188"/>
      <c r="AE188"/>
      <c r="AF188"/>
      <c r="AG188"/>
      <c r="AH188"/>
      <c r="AI188"/>
      <c r="AJ188"/>
      <c r="AK188"/>
      <c r="AL188"/>
      <c r="AM188"/>
      <c r="AN188"/>
      <c r="AO188"/>
      <c r="AP188"/>
      <c r="AQ188"/>
      <c r="AR188"/>
      <c r="AS188"/>
      <c r="AT188"/>
      <c r="AU188"/>
      <c r="AV188"/>
      <c r="AW188"/>
      <c r="AX188"/>
      <c r="AY188"/>
      <c r="AZ188"/>
      <c r="BA188"/>
      <c r="BB188"/>
    </row>
    <row r="189" spans="2:54">
      <c r="B189"/>
      <c r="C189"/>
      <c r="D189"/>
      <c r="E189"/>
      <c r="F189"/>
      <c r="G189"/>
      <c r="H189"/>
      <c r="I189"/>
      <c r="J189"/>
      <c r="K189"/>
      <c r="L189"/>
      <c r="M189"/>
      <c r="N189"/>
      <c r="O189"/>
      <c r="P189"/>
      <c r="Q189"/>
      <c r="R189"/>
      <c r="S189"/>
      <c r="T189"/>
      <c r="U189"/>
      <c r="V189"/>
      <c r="W189"/>
      <c r="X189"/>
      <c r="Y189"/>
      <c r="Z189"/>
      <c r="AA189"/>
      <c r="AB189"/>
      <c r="AC189"/>
      <c r="AD189"/>
      <c r="AE189"/>
      <c r="AF189"/>
      <c r="AG189"/>
      <c r="AH189"/>
      <c r="AI189"/>
      <c r="AJ189"/>
      <c r="AK189"/>
      <c r="AL189"/>
      <c r="AM189"/>
      <c r="AN189"/>
      <c r="AO189"/>
      <c r="AP189"/>
      <c r="AQ189"/>
      <c r="AR189"/>
      <c r="AS189"/>
      <c r="AT189"/>
      <c r="AU189"/>
      <c r="AV189"/>
      <c r="AW189"/>
      <c r="AX189"/>
      <c r="AY189"/>
      <c r="AZ189"/>
      <c r="BA189"/>
      <c r="BB189"/>
    </row>
    <row r="190" spans="2:54">
      <c r="B190"/>
      <c r="C190"/>
      <c r="D190"/>
      <c r="E190"/>
      <c r="F190"/>
      <c r="G190"/>
      <c r="H190"/>
      <c r="I190"/>
      <c r="J190"/>
      <c r="K190"/>
      <c r="L190"/>
      <c r="M190"/>
      <c r="N190"/>
      <c r="O190"/>
      <c r="P190"/>
      <c r="Q190"/>
      <c r="R190"/>
      <c r="S190"/>
      <c r="T190"/>
      <c r="U190"/>
      <c r="V190"/>
      <c r="W190"/>
      <c r="X190"/>
      <c r="Y190"/>
      <c r="Z190"/>
      <c r="AA190"/>
      <c r="AB190"/>
      <c r="AC190"/>
      <c r="AD190"/>
      <c r="AE190"/>
      <c r="AF190"/>
      <c r="AG190"/>
      <c r="AH190"/>
      <c r="AI190"/>
      <c r="AJ190"/>
      <c r="AK190"/>
      <c r="AL190"/>
      <c r="AM190"/>
      <c r="AN190"/>
      <c r="AO190"/>
      <c r="AP190"/>
      <c r="AQ190"/>
      <c r="AR190"/>
      <c r="AS190"/>
      <c r="AT190"/>
      <c r="AU190"/>
      <c r="AV190"/>
      <c r="AW190"/>
      <c r="AX190"/>
      <c r="AY190"/>
      <c r="AZ190"/>
      <c r="BA190"/>
      <c r="BB190"/>
    </row>
    <row r="191" spans="2:54">
      <c r="B191"/>
      <c r="C191"/>
      <c r="D191"/>
      <c r="E191"/>
      <c r="F191"/>
      <c r="G191"/>
      <c r="H191"/>
      <c r="I191"/>
      <c r="J191"/>
      <c r="K191"/>
      <c r="L191"/>
      <c r="M191"/>
      <c r="N191"/>
      <c r="O191"/>
      <c r="P191"/>
      <c r="Q191"/>
      <c r="R191"/>
      <c r="S191"/>
      <c r="T191"/>
      <c r="U191"/>
      <c r="V191"/>
      <c r="W191"/>
      <c r="X191"/>
      <c r="Y191"/>
      <c r="Z191"/>
      <c r="AA191"/>
      <c r="AB191"/>
      <c r="AC191"/>
      <c r="AD191"/>
      <c r="AE191"/>
      <c r="AF191"/>
      <c r="AG191"/>
      <c r="AH191"/>
      <c r="AI191"/>
      <c r="AJ191"/>
      <c r="AK191"/>
      <c r="AL191"/>
      <c r="AM191"/>
      <c r="AN191"/>
      <c r="AO191"/>
      <c r="AP191"/>
      <c r="AQ191"/>
      <c r="AR191"/>
      <c r="AS191"/>
      <c r="AT191"/>
      <c r="AU191"/>
      <c r="AV191"/>
      <c r="AW191"/>
      <c r="AX191"/>
      <c r="AY191"/>
      <c r="AZ191"/>
      <c r="BA191"/>
      <c r="BB191"/>
    </row>
    <row r="192" spans="2:54">
      <c r="B192"/>
      <c r="C192"/>
      <c r="D192"/>
      <c r="E192"/>
      <c r="F192"/>
      <c r="G192"/>
      <c r="H192"/>
      <c r="I192"/>
      <c r="J192"/>
      <c r="K192"/>
      <c r="L192"/>
      <c r="M192"/>
      <c r="N192"/>
      <c r="O192"/>
      <c r="P192"/>
      <c r="Q192"/>
      <c r="R192"/>
      <c r="S192"/>
      <c r="T192"/>
      <c r="U192"/>
      <c r="V192"/>
      <c r="W192"/>
      <c r="X192"/>
      <c r="Y192"/>
      <c r="Z192"/>
      <c r="AA192"/>
      <c r="AB192"/>
      <c r="AC192"/>
      <c r="AD192"/>
      <c r="AE192"/>
      <c r="AF192"/>
      <c r="AG192"/>
      <c r="AH192"/>
      <c r="AI192"/>
      <c r="AJ192"/>
      <c r="AK192"/>
      <c r="AL192"/>
      <c r="AM192"/>
      <c r="AN192"/>
      <c r="AO192"/>
      <c r="AP192"/>
      <c r="AQ192"/>
      <c r="AR192"/>
      <c r="AS192"/>
      <c r="AT192"/>
      <c r="AU192"/>
      <c r="AV192"/>
      <c r="AW192"/>
      <c r="AX192"/>
      <c r="AY192"/>
      <c r="AZ192"/>
      <c r="BA192"/>
      <c r="BB192"/>
    </row>
    <row r="193" spans="2:54">
      <c r="B193"/>
      <c r="C193"/>
      <c r="D193"/>
      <c r="E193"/>
      <c r="F193"/>
      <c r="G193"/>
      <c r="H193"/>
      <c r="I193"/>
      <c r="J193"/>
      <c r="K193"/>
      <c r="L193"/>
      <c r="M193"/>
      <c r="N193"/>
      <c r="O193"/>
      <c r="P193"/>
      <c r="Q193"/>
      <c r="R193"/>
      <c r="S193"/>
      <c r="T193"/>
      <c r="U193"/>
      <c r="V193"/>
      <c r="W193"/>
      <c r="X193"/>
      <c r="Y193"/>
      <c r="Z193"/>
      <c r="AA193"/>
      <c r="AB193"/>
      <c r="AC193"/>
      <c r="AD193"/>
      <c r="AE193"/>
      <c r="AF193"/>
      <c r="AG193"/>
      <c r="AH193"/>
      <c r="AI193"/>
      <c r="AJ193"/>
      <c r="AK193"/>
      <c r="AL193"/>
      <c r="AM193"/>
      <c r="AN193"/>
      <c r="AO193"/>
      <c r="AP193"/>
      <c r="AQ193"/>
      <c r="AR193"/>
      <c r="AS193"/>
      <c r="AT193"/>
      <c r="AU193"/>
      <c r="AV193"/>
      <c r="AW193"/>
      <c r="AX193"/>
      <c r="AY193"/>
      <c r="AZ193"/>
      <c r="BA193"/>
      <c r="BB193"/>
    </row>
    <row r="194" spans="2:54">
      <c r="B194"/>
      <c r="C194"/>
      <c r="D194"/>
      <c r="E194"/>
      <c r="F194"/>
      <c r="G194"/>
      <c r="H194"/>
      <c r="I194"/>
      <c r="J194"/>
      <c r="K194"/>
      <c r="L194"/>
      <c r="M194"/>
      <c r="N194"/>
      <c r="O194"/>
      <c r="P194"/>
      <c r="Q194"/>
      <c r="R194"/>
      <c r="S194"/>
      <c r="T194"/>
      <c r="U194"/>
      <c r="V194"/>
      <c r="W194"/>
      <c r="X194"/>
      <c r="Y194"/>
      <c r="Z194"/>
      <c r="AA194"/>
      <c r="AB194"/>
      <c r="AC194"/>
      <c r="AD194"/>
      <c r="AE194"/>
      <c r="AF194"/>
      <c r="AG194"/>
      <c r="AH194"/>
      <c r="AI194"/>
      <c r="AJ194"/>
      <c r="AK194"/>
      <c r="AL194"/>
      <c r="AM194"/>
      <c r="AN194"/>
      <c r="AO194"/>
      <c r="AP194"/>
      <c r="AQ194"/>
      <c r="AR194"/>
      <c r="AS194"/>
      <c r="AT194"/>
      <c r="AU194"/>
      <c r="AV194"/>
      <c r="AW194"/>
      <c r="AX194"/>
      <c r="AY194"/>
      <c r="AZ194"/>
      <c r="BA194"/>
      <c r="BB194"/>
    </row>
    <row r="195" spans="2:54">
      <c r="B195"/>
      <c r="C195"/>
      <c r="D195"/>
      <c r="E195"/>
      <c r="F195"/>
      <c r="G195"/>
      <c r="H195"/>
      <c r="I195"/>
      <c r="J195"/>
      <c r="K195"/>
      <c r="L195"/>
      <c r="M195"/>
      <c r="N195"/>
      <c r="O195"/>
      <c r="P195"/>
      <c r="Q195"/>
      <c r="R195"/>
      <c r="S195"/>
      <c r="T195"/>
      <c r="U195"/>
      <c r="V195"/>
      <c r="W195"/>
      <c r="X195"/>
      <c r="Y195"/>
      <c r="Z195"/>
      <c r="AA195"/>
      <c r="AB195"/>
      <c r="AC195"/>
      <c r="AD195"/>
      <c r="AE195"/>
      <c r="AF195"/>
      <c r="AG195"/>
      <c r="AH195"/>
      <c r="AI195"/>
      <c r="AJ195"/>
      <c r="AK195"/>
      <c r="AL195"/>
      <c r="AM195"/>
      <c r="AN195"/>
      <c r="AO195"/>
      <c r="AP195"/>
      <c r="AQ195"/>
      <c r="AR195"/>
      <c r="AS195"/>
      <c r="AT195"/>
      <c r="AU195"/>
      <c r="AV195"/>
      <c r="AW195"/>
      <c r="AX195"/>
      <c r="AY195"/>
      <c r="AZ195"/>
      <c r="BA195"/>
      <c r="BB195"/>
    </row>
    <row r="196" spans="2:54">
      <c r="B196"/>
      <c r="C196"/>
      <c r="D196"/>
      <c r="E196"/>
      <c r="F196"/>
      <c r="G196"/>
      <c r="H196"/>
      <c r="I196"/>
      <c r="J196"/>
      <c r="K196"/>
      <c r="L196"/>
      <c r="M196"/>
      <c r="N196"/>
      <c r="O196"/>
      <c r="P196"/>
      <c r="Q196"/>
      <c r="R196"/>
      <c r="S196"/>
      <c r="T196"/>
      <c r="U196"/>
      <c r="V196"/>
      <c r="W196"/>
      <c r="X196"/>
      <c r="Y196"/>
      <c r="Z196"/>
      <c r="AA196"/>
      <c r="AB196"/>
      <c r="AC196"/>
      <c r="AD196"/>
      <c r="AE196"/>
      <c r="AF196"/>
      <c r="AG196"/>
      <c r="AH196"/>
      <c r="AI196"/>
      <c r="AJ196"/>
      <c r="AK196"/>
      <c r="AL196"/>
      <c r="AM196"/>
      <c r="AN196"/>
      <c r="AO196"/>
      <c r="AP196"/>
      <c r="AQ196"/>
      <c r="AR196"/>
      <c r="AS196"/>
      <c r="AT196"/>
      <c r="AU196"/>
      <c r="AV196"/>
      <c r="AW196"/>
      <c r="AX196"/>
      <c r="AY196"/>
      <c r="AZ196"/>
      <c r="BA196"/>
      <c r="BB196"/>
    </row>
    <row r="197" spans="2:54">
      <c r="B197"/>
      <c r="C197"/>
      <c r="D197"/>
      <c r="E197"/>
      <c r="F197"/>
      <c r="G197"/>
      <c r="H197"/>
      <c r="I197"/>
      <c r="J197"/>
      <c r="K197"/>
      <c r="L197"/>
      <c r="M197"/>
      <c r="N197"/>
      <c r="O197"/>
      <c r="P197"/>
      <c r="Q197"/>
      <c r="R197"/>
      <c r="S197"/>
      <c r="T197"/>
      <c r="U197"/>
      <c r="V197"/>
      <c r="W197"/>
      <c r="X197"/>
      <c r="Y197"/>
      <c r="Z197"/>
      <c r="AA197"/>
      <c r="AB197"/>
      <c r="AC197"/>
      <c r="AD197"/>
      <c r="AE197"/>
      <c r="AF197"/>
      <c r="AG197"/>
      <c r="AH197"/>
      <c r="AI197"/>
      <c r="AJ197"/>
      <c r="AK197"/>
      <c r="AL197"/>
      <c r="AM197"/>
      <c r="AN197"/>
      <c r="AO197"/>
      <c r="AP197"/>
      <c r="AQ197"/>
      <c r="AR197"/>
      <c r="AS197"/>
      <c r="AT197"/>
      <c r="AU197"/>
      <c r="AV197"/>
      <c r="AW197"/>
      <c r="AX197"/>
      <c r="AY197"/>
      <c r="AZ197"/>
      <c r="BA197"/>
      <c r="BB197"/>
    </row>
    <row r="198" spans="2:54">
      <c r="B198"/>
      <c r="C198"/>
      <c r="D198"/>
      <c r="E198"/>
      <c r="F198"/>
      <c r="G198"/>
      <c r="H198"/>
      <c r="I198"/>
      <c r="J198"/>
      <c r="K198"/>
      <c r="L198"/>
      <c r="M198"/>
      <c r="N198"/>
      <c r="O198"/>
      <c r="P198"/>
      <c r="Q198"/>
      <c r="R198"/>
      <c r="S198"/>
      <c r="T198"/>
      <c r="U198"/>
      <c r="V198"/>
      <c r="W198"/>
      <c r="X198"/>
      <c r="Y198"/>
      <c r="Z198"/>
      <c r="AA198"/>
      <c r="AB198"/>
      <c r="AC198"/>
      <c r="AD198"/>
      <c r="AE198"/>
      <c r="AF198"/>
      <c r="AG198"/>
      <c r="AH198"/>
      <c r="AI198"/>
      <c r="AJ198"/>
      <c r="AK198"/>
      <c r="AL198"/>
      <c r="AM198"/>
      <c r="AN198"/>
      <c r="AO198"/>
      <c r="AP198"/>
      <c r="AQ198"/>
      <c r="AR198"/>
      <c r="AS198"/>
      <c r="AT198"/>
      <c r="AU198"/>
      <c r="AV198"/>
      <c r="AW198"/>
      <c r="AX198"/>
      <c r="AY198"/>
      <c r="AZ198"/>
      <c r="BA198"/>
      <c r="BB198"/>
    </row>
    <row r="199" spans="2:54">
      <c r="B199"/>
      <c r="C199"/>
      <c r="D199"/>
      <c r="E199"/>
      <c r="F199"/>
      <c r="G199"/>
      <c r="H199"/>
      <c r="I199"/>
      <c r="J199"/>
      <c r="K199"/>
      <c r="L199"/>
      <c r="M199"/>
      <c r="N199"/>
      <c r="O199"/>
      <c r="P199"/>
      <c r="Q199"/>
      <c r="R199"/>
      <c r="S199"/>
      <c r="T199"/>
      <c r="U199"/>
      <c r="V199"/>
      <c r="W199"/>
      <c r="X199"/>
      <c r="Y199"/>
      <c r="Z199"/>
      <c r="AA199"/>
      <c r="AB199"/>
      <c r="AC199"/>
      <c r="AD199"/>
      <c r="AE199"/>
      <c r="AF199"/>
      <c r="AG199"/>
      <c r="AH199"/>
      <c r="AI199"/>
      <c r="AJ199"/>
      <c r="AK199"/>
      <c r="AL199"/>
      <c r="AM199"/>
      <c r="AN199"/>
      <c r="AO199"/>
      <c r="AP199"/>
      <c r="AQ199"/>
      <c r="AR199"/>
      <c r="AS199"/>
      <c r="AT199"/>
      <c r="AU199"/>
      <c r="AV199"/>
      <c r="AW199"/>
      <c r="AX199"/>
      <c r="AY199"/>
      <c r="AZ199"/>
      <c r="BA199"/>
      <c r="BB199"/>
    </row>
    <row r="200" spans="2:54">
      <c r="B200"/>
      <c r="C200"/>
      <c r="D200"/>
      <c r="E200"/>
      <c r="F200"/>
      <c r="G200"/>
      <c r="H200"/>
      <c r="I200"/>
      <c r="J200"/>
      <c r="K200"/>
      <c r="L200"/>
      <c r="M200"/>
      <c r="N200"/>
      <c r="O200"/>
      <c r="P200"/>
      <c r="Q200"/>
      <c r="R200"/>
      <c r="S200"/>
      <c r="T200"/>
      <c r="U200"/>
      <c r="V200"/>
      <c r="W200"/>
      <c r="X200"/>
      <c r="Y200"/>
      <c r="Z200"/>
      <c r="AA200"/>
      <c r="AB200"/>
      <c r="AC200"/>
      <c r="AD200"/>
      <c r="AE200"/>
      <c r="AF200"/>
      <c r="AG200"/>
      <c r="AH200"/>
      <c r="AI200"/>
      <c r="AJ200"/>
      <c r="AK200"/>
      <c r="AL200"/>
      <c r="AM200"/>
      <c r="AN200"/>
      <c r="AO200"/>
      <c r="AP200"/>
      <c r="AQ200"/>
      <c r="AR200"/>
      <c r="AS200"/>
      <c r="AT200"/>
      <c r="AU200"/>
      <c r="AV200"/>
      <c r="AW200"/>
      <c r="AX200"/>
      <c r="AY200"/>
      <c r="AZ200"/>
      <c r="BA200"/>
      <c r="BB200"/>
    </row>
    <row r="201" spans="2:54">
      <c r="B201"/>
      <c r="C201"/>
      <c r="D201"/>
      <c r="E201"/>
      <c r="F201"/>
      <c r="G201"/>
      <c r="H201"/>
      <c r="I201"/>
      <c r="J201"/>
      <c r="K201"/>
      <c r="L201"/>
      <c r="M201"/>
      <c r="N201"/>
      <c r="O201"/>
      <c r="P201"/>
      <c r="Q201"/>
      <c r="R201"/>
      <c r="S201"/>
      <c r="T201"/>
      <c r="U201"/>
      <c r="V201"/>
      <c r="W201"/>
      <c r="X201"/>
      <c r="Y201"/>
      <c r="Z201"/>
      <c r="AA201"/>
      <c r="AB201"/>
      <c r="AC201"/>
      <c r="AD201"/>
      <c r="AE201"/>
      <c r="AF201"/>
      <c r="AG201"/>
      <c r="AH201"/>
      <c r="AI201"/>
      <c r="AJ201"/>
      <c r="AK201"/>
      <c r="AL201"/>
      <c r="AM201"/>
      <c r="AN201"/>
      <c r="AO201"/>
      <c r="AP201"/>
      <c r="AQ201"/>
      <c r="AR201"/>
      <c r="AS201"/>
      <c r="AT201"/>
      <c r="AU201"/>
      <c r="AV201"/>
      <c r="AW201"/>
      <c r="AX201"/>
      <c r="AY201"/>
      <c r="AZ201"/>
      <c r="BA201"/>
      <c r="BB201"/>
    </row>
    <row r="202" spans="2:54">
      <c r="B202"/>
      <c r="C202"/>
      <c r="D202"/>
      <c r="E202"/>
      <c r="F202"/>
      <c r="G202"/>
      <c r="H202"/>
      <c r="I202"/>
      <c r="J202"/>
      <c r="K202"/>
      <c r="L202"/>
      <c r="M202"/>
      <c r="N202"/>
      <c r="O202"/>
      <c r="P202"/>
      <c r="Q202"/>
      <c r="R202"/>
      <c r="S202"/>
      <c r="T202"/>
    </row>
    <row r="203" spans="2:54">
      <c r="B203"/>
      <c r="C203"/>
      <c r="D203"/>
      <c r="E203"/>
      <c r="F203"/>
      <c r="G203"/>
      <c r="H203"/>
      <c r="I203"/>
      <c r="J203"/>
      <c r="K203"/>
      <c r="L203"/>
      <c r="M203"/>
      <c r="N203"/>
      <c r="O203"/>
      <c r="P203"/>
      <c r="Q203"/>
      <c r="R203"/>
      <c r="S203"/>
      <c r="T203"/>
    </row>
    <row r="204" spans="2:54">
      <c r="B204"/>
      <c r="C204"/>
      <c r="D204"/>
      <c r="E204"/>
      <c r="F204"/>
      <c r="G204"/>
      <c r="H204"/>
      <c r="I204"/>
      <c r="J204"/>
      <c r="K204"/>
      <c r="L204"/>
      <c r="M204"/>
      <c r="N204"/>
      <c r="O204"/>
      <c r="P204"/>
      <c r="Q204"/>
      <c r="R204"/>
      <c r="S204"/>
      <c r="T204"/>
    </row>
    <row r="205" spans="2:54">
      <c r="B205"/>
      <c r="C205"/>
      <c r="D205"/>
      <c r="E205"/>
      <c r="F205"/>
      <c r="G205"/>
      <c r="H205"/>
      <c r="I205"/>
      <c r="J205"/>
      <c r="K205"/>
      <c r="L205"/>
      <c r="M205"/>
      <c r="N205"/>
      <c r="O205"/>
      <c r="P205"/>
      <c r="Q205"/>
      <c r="R205"/>
      <c r="S205"/>
      <c r="T205"/>
    </row>
    <row r="206" spans="2:54">
      <c r="B206"/>
      <c r="C206"/>
      <c r="D206"/>
      <c r="E206"/>
      <c r="F206"/>
      <c r="G206"/>
      <c r="H206"/>
      <c r="I206"/>
      <c r="J206"/>
      <c r="K206"/>
      <c r="L206"/>
      <c r="M206"/>
      <c r="N206"/>
      <c r="O206"/>
      <c r="P206"/>
      <c r="Q206"/>
      <c r="R206"/>
      <c r="S206"/>
      <c r="T206"/>
    </row>
    <row r="207" spans="2:54">
      <c r="B207"/>
      <c r="C207"/>
      <c r="D207"/>
      <c r="E207"/>
      <c r="F207"/>
      <c r="G207"/>
      <c r="H207"/>
      <c r="I207"/>
      <c r="J207"/>
      <c r="K207"/>
      <c r="L207"/>
      <c r="M207"/>
      <c r="N207"/>
      <c r="O207"/>
      <c r="P207"/>
      <c r="Q207"/>
      <c r="R207"/>
      <c r="S207"/>
      <c r="T207"/>
    </row>
    <row r="208" spans="2:54">
      <c r="B208"/>
      <c r="C208"/>
      <c r="D208"/>
      <c r="E208"/>
      <c r="F208"/>
      <c r="G208"/>
      <c r="H208"/>
      <c r="I208"/>
      <c r="J208"/>
      <c r="K208"/>
      <c r="L208"/>
      <c r="M208"/>
      <c r="N208"/>
      <c r="O208"/>
      <c r="P208"/>
      <c r="Q208"/>
      <c r="R208"/>
      <c r="S208"/>
      <c r="T208"/>
    </row>
    <row r="209" spans="2:20">
      <c r="B209"/>
      <c r="C209"/>
      <c r="D209"/>
      <c r="E209"/>
      <c r="F209"/>
      <c r="G209"/>
      <c r="H209"/>
      <c r="I209"/>
      <c r="J209"/>
      <c r="K209"/>
      <c r="L209"/>
      <c r="M209"/>
      <c r="N209"/>
      <c r="O209"/>
      <c r="P209"/>
      <c r="Q209"/>
      <c r="R209"/>
      <c r="S209"/>
      <c r="T209"/>
    </row>
    <row r="210" spans="2:20">
      <c r="B210"/>
      <c r="C210"/>
      <c r="D210"/>
      <c r="E210"/>
      <c r="F210"/>
      <c r="G210"/>
      <c r="H210"/>
      <c r="I210"/>
      <c r="J210"/>
      <c r="K210"/>
      <c r="L210"/>
      <c r="M210"/>
      <c r="N210"/>
      <c r="O210"/>
      <c r="P210"/>
      <c r="Q210"/>
      <c r="R210"/>
      <c r="S210"/>
      <c r="T210"/>
    </row>
    <row r="211" spans="2:20">
      <c r="B211"/>
      <c r="C211"/>
      <c r="D211"/>
      <c r="E211"/>
      <c r="F211"/>
      <c r="G211"/>
      <c r="H211"/>
      <c r="I211"/>
      <c r="J211"/>
      <c r="K211"/>
      <c r="L211"/>
      <c r="M211"/>
      <c r="N211"/>
      <c r="O211"/>
      <c r="P211"/>
      <c r="Q211"/>
      <c r="R211"/>
      <c r="S211"/>
      <c r="T211"/>
    </row>
    <row r="212" spans="2:20">
      <c r="B212"/>
      <c r="C212"/>
      <c r="D212"/>
      <c r="E212"/>
      <c r="F212"/>
      <c r="G212"/>
      <c r="H212"/>
      <c r="I212"/>
      <c r="J212"/>
      <c r="K212"/>
      <c r="L212"/>
      <c r="M212"/>
      <c r="N212"/>
      <c r="O212"/>
      <c r="P212"/>
      <c r="Q212"/>
      <c r="R212"/>
      <c r="S212"/>
      <c r="T212"/>
    </row>
    <row r="213" spans="2:20">
      <c r="B213"/>
      <c r="C213"/>
      <c r="D213"/>
      <c r="E213"/>
      <c r="F213"/>
      <c r="G213"/>
      <c r="H213"/>
      <c r="I213"/>
      <c r="J213"/>
      <c r="K213"/>
      <c r="L213"/>
      <c r="M213"/>
      <c r="N213"/>
      <c r="O213"/>
      <c r="P213"/>
      <c r="Q213"/>
      <c r="R213"/>
      <c r="S213"/>
      <c r="T213"/>
    </row>
    <row r="214" spans="2:20">
      <c r="B214"/>
      <c r="C214"/>
      <c r="D214"/>
      <c r="E214"/>
      <c r="F214"/>
      <c r="G214"/>
      <c r="H214"/>
      <c r="I214"/>
      <c r="J214"/>
      <c r="K214"/>
      <c r="L214"/>
      <c r="M214"/>
      <c r="N214"/>
      <c r="O214"/>
      <c r="P214"/>
      <c r="Q214"/>
      <c r="R214"/>
      <c r="S214"/>
      <c r="T214"/>
    </row>
    <row r="215" spans="2:20">
      <c r="B215"/>
      <c r="C215"/>
      <c r="D215"/>
      <c r="E215"/>
      <c r="F215"/>
      <c r="G215"/>
      <c r="H215"/>
      <c r="I215"/>
      <c r="J215"/>
    </row>
    <row r="216" spans="2:20">
      <c r="B216"/>
      <c r="C216"/>
      <c r="D216"/>
      <c r="E216"/>
      <c r="F216"/>
      <c r="G216"/>
      <c r="H216"/>
      <c r="I216"/>
      <c r="J216"/>
    </row>
    <row r="217" spans="2:20">
      <c r="B217"/>
      <c r="C217"/>
      <c r="D217"/>
      <c r="E217"/>
      <c r="F217"/>
      <c r="G217"/>
      <c r="H217"/>
      <c r="I217"/>
      <c r="J217"/>
    </row>
    <row r="218" spans="2:20">
      <c r="B218"/>
      <c r="C218"/>
      <c r="D218"/>
      <c r="E218"/>
      <c r="F218"/>
      <c r="G218"/>
      <c r="H218"/>
      <c r="I218"/>
      <c r="J218"/>
    </row>
    <row r="219" spans="2:20">
      <c r="B219"/>
      <c r="C219"/>
      <c r="D219"/>
      <c r="E219"/>
      <c r="F219"/>
      <c r="G219"/>
      <c r="H219"/>
      <c r="I219"/>
      <c r="J219"/>
    </row>
    <row r="220" spans="2:20">
      <c r="B220"/>
      <c r="C220"/>
      <c r="D220"/>
      <c r="E220"/>
      <c r="F220"/>
      <c r="G220"/>
      <c r="H220"/>
      <c r="I220"/>
      <c r="J220"/>
    </row>
    <row r="221" spans="2:20">
      <c r="B221"/>
      <c r="C221"/>
      <c r="D221"/>
      <c r="E221"/>
      <c r="F221"/>
      <c r="G221"/>
      <c r="H221"/>
      <c r="I221"/>
      <c r="J221"/>
    </row>
    <row r="222" spans="2:20">
      <c r="B222"/>
      <c r="C222"/>
      <c r="D222"/>
      <c r="E222"/>
      <c r="F222"/>
      <c r="G222"/>
      <c r="H222"/>
      <c r="I222"/>
      <c r="J222"/>
    </row>
    <row r="223" spans="2:20">
      <c r="B223"/>
      <c r="C223"/>
      <c r="D223"/>
      <c r="E223"/>
      <c r="F223"/>
      <c r="G223"/>
      <c r="H223"/>
      <c r="I223"/>
      <c r="J223"/>
    </row>
    <row r="224" spans="2:20">
      <c r="B224"/>
      <c r="C224"/>
      <c r="D224"/>
      <c r="E224"/>
      <c r="F224"/>
      <c r="G224"/>
      <c r="H224"/>
      <c r="I224"/>
      <c r="J224"/>
    </row>
    <row r="225" spans="2:10">
      <c r="B225"/>
      <c r="C225"/>
      <c r="D225"/>
      <c r="E225"/>
      <c r="F225"/>
      <c r="G225"/>
      <c r="H225"/>
      <c r="I225"/>
      <c r="J225"/>
    </row>
    <row r="226" spans="2:10">
      <c r="B226"/>
      <c r="C226"/>
      <c r="D226"/>
      <c r="E226"/>
      <c r="F226"/>
      <c r="G226"/>
      <c r="H226"/>
      <c r="I226"/>
      <c r="J226"/>
    </row>
    <row r="227" spans="2:10">
      <c r="B227"/>
      <c r="C227"/>
      <c r="D227"/>
      <c r="E227"/>
      <c r="F227"/>
      <c r="G227"/>
      <c r="H227"/>
      <c r="I227"/>
      <c r="J227"/>
    </row>
    <row r="228" spans="2:10">
      <c r="B228"/>
      <c r="C228"/>
      <c r="D228"/>
      <c r="E228"/>
      <c r="F228"/>
      <c r="G228"/>
      <c r="H228"/>
      <c r="I228"/>
      <c r="J228"/>
    </row>
    <row r="229" spans="2:10">
      <c r="B229"/>
      <c r="C229"/>
      <c r="D229"/>
      <c r="E229"/>
      <c r="F229"/>
      <c r="G229"/>
      <c r="H229"/>
      <c r="I229"/>
      <c r="J229"/>
    </row>
    <row r="230" spans="2:10">
      <c r="B230"/>
      <c r="C230"/>
      <c r="D230"/>
      <c r="E230"/>
      <c r="F230"/>
      <c r="G230"/>
      <c r="H230"/>
      <c r="I230"/>
      <c r="J230"/>
    </row>
    <row r="231" spans="2:10">
      <c r="B231"/>
      <c r="C231"/>
      <c r="D231"/>
      <c r="E231"/>
      <c r="F231"/>
      <c r="G231"/>
      <c r="H231"/>
      <c r="I231"/>
      <c r="J231"/>
    </row>
    <row r="232" spans="2:10">
      <c r="B232"/>
      <c r="C232"/>
      <c r="D232"/>
      <c r="E232"/>
      <c r="F232"/>
      <c r="G232"/>
      <c r="H232"/>
      <c r="I232"/>
      <c r="J232"/>
    </row>
    <row r="233" spans="2:10">
      <c r="B233"/>
      <c r="C233"/>
      <c r="D233"/>
      <c r="E233"/>
      <c r="F233"/>
      <c r="G233"/>
      <c r="H233"/>
      <c r="I233"/>
      <c r="J233"/>
    </row>
    <row r="234" spans="2:10">
      <c r="B234"/>
      <c r="C234"/>
      <c r="D234"/>
      <c r="E234"/>
      <c r="F234"/>
      <c r="G234"/>
      <c r="H234"/>
      <c r="I234"/>
      <c r="J234"/>
    </row>
    <row r="235" spans="2:10">
      <c r="B235"/>
      <c r="C235"/>
      <c r="D235"/>
      <c r="E235"/>
      <c r="F235"/>
      <c r="G235"/>
      <c r="H235"/>
      <c r="I235"/>
      <c r="J235"/>
    </row>
    <row r="236" spans="2:10">
      <c r="B236"/>
      <c r="C236"/>
      <c r="D236"/>
      <c r="E236"/>
      <c r="F236"/>
      <c r="G236"/>
      <c r="H236"/>
      <c r="I236"/>
      <c r="J236"/>
    </row>
    <row r="237" spans="2:10">
      <c r="B237"/>
      <c r="C237"/>
      <c r="D237"/>
      <c r="E237"/>
      <c r="F237"/>
      <c r="G237"/>
      <c r="H237"/>
      <c r="I237"/>
      <c r="J237"/>
    </row>
    <row r="238" spans="2:10">
      <c r="B238"/>
      <c r="C238"/>
      <c r="D238"/>
      <c r="E238"/>
      <c r="F238"/>
      <c r="G238"/>
      <c r="H238"/>
      <c r="I238"/>
      <c r="J238"/>
    </row>
    <row r="239" spans="2:10">
      <c r="B239"/>
      <c r="C239"/>
      <c r="D239"/>
      <c r="E239"/>
      <c r="F239"/>
      <c r="G239"/>
      <c r="H239"/>
      <c r="I239"/>
      <c r="J239"/>
    </row>
    <row r="240" spans="2:10">
      <c r="B240"/>
      <c r="C240"/>
      <c r="D240"/>
      <c r="E240"/>
      <c r="F240"/>
      <c r="G240"/>
      <c r="H240"/>
      <c r="I240"/>
      <c r="J240"/>
    </row>
    <row r="241" spans="2:10">
      <c r="B241"/>
      <c r="C241"/>
      <c r="D241"/>
      <c r="E241"/>
      <c r="F241"/>
      <c r="G241"/>
      <c r="H241"/>
      <c r="I241"/>
      <c r="J241"/>
    </row>
    <row r="242" spans="2:10">
      <c r="B242"/>
      <c r="C242"/>
      <c r="D242"/>
      <c r="E242"/>
      <c r="F242"/>
      <c r="G242"/>
      <c r="H242"/>
      <c r="I242"/>
      <c r="J242"/>
    </row>
    <row r="243" spans="2:10">
      <c r="B243"/>
      <c r="C243"/>
      <c r="D243"/>
      <c r="E243"/>
      <c r="F243"/>
      <c r="G243"/>
      <c r="H243"/>
      <c r="I243"/>
      <c r="J243"/>
    </row>
    <row r="244" spans="2:10">
      <c r="B244"/>
      <c r="C244"/>
      <c r="D244"/>
      <c r="E244"/>
      <c r="F244"/>
      <c r="G244"/>
      <c r="H244"/>
      <c r="I244"/>
      <c r="J244"/>
    </row>
    <row r="245" spans="2:10">
      <c r="B245"/>
      <c r="C245"/>
      <c r="D245"/>
      <c r="E245"/>
      <c r="F245"/>
      <c r="G245"/>
      <c r="H245"/>
      <c r="I245"/>
      <c r="J245"/>
    </row>
    <row r="246" spans="2:10">
      <c r="B246"/>
      <c r="C246"/>
      <c r="D246"/>
      <c r="E246"/>
      <c r="F246"/>
      <c r="G246"/>
      <c r="H246"/>
      <c r="I246"/>
      <c r="J246"/>
    </row>
    <row r="247" spans="2:10">
      <c r="B247"/>
      <c r="C247"/>
      <c r="D247"/>
      <c r="E247"/>
      <c r="F247"/>
      <c r="G247"/>
      <c r="H247"/>
      <c r="I247"/>
      <c r="J247"/>
    </row>
    <row r="248" spans="2:10">
      <c r="B248"/>
      <c r="C248"/>
      <c r="D248"/>
      <c r="E248"/>
      <c r="F248"/>
      <c r="G248"/>
      <c r="H248"/>
      <c r="I248"/>
      <c r="J248"/>
    </row>
    <row r="249" spans="2:10">
      <c r="B249"/>
      <c r="C249"/>
      <c r="D249"/>
      <c r="E249"/>
      <c r="F249"/>
      <c r="G249"/>
      <c r="H249"/>
      <c r="I249"/>
      <c r="J249"/>
    </row>
    <row r="250" spans="2:10">
      <c r="B250"/>
      <c r="C250"/>
      <c r="D250"/>
      <c r="E250"/>
      <c r="F250"/>
      <c r="G250"/>
      <c r="H250"/>
      <c r="I250"/>
      <c r="J250"/>
    </row>
    <row r="251" spans="2:10">
      <c r="B251"/>
      <c r="C251"/>
      <c r="D251"/>
      <c r="E251"/>
      <c r="F251"/>
      <c r="G251"/>
      <c r="H251"/>
      <c r="I251"/>
      <c r="J251"/>
    </row>
    <row r="252" spans="2:10">
      <c r="B252"/>
      <c r="C252"/>
      <c r="D252"/>
      <c r="E252"/>
      <c r="F252"/>
      <c r="G252"/>
      <c r="H252"/>
      <c r="I252"/>
      <c r="J252"/>
    </row>
    <row r="253" spans="2:10">
      <c r="B253"/>
      <c r="C253"/>
      <c r="D253"/>
      <c r="E253"/>
      <c r="F253"/>
      <c r="G253"/>
      <c r="H253"/>
      <c r="I253"/>
      <c r="J253"/>
    </row>
    <row r="254" spans="2:10">
      <c r="B254"/>
      <c r="C254"/>
      <c r="D254"/>
      <c r="E254"/>
      <c r="F254"/>
      <c r="G254"/>
      <c r="H254"/>
      <c r="I254"/>
      <c r="J254"/>
    </row>
    <row r="255" spans="2:10">
      <c r="B255"/>
      <c r="C255"/>
      <c r="D255"/>
      <c r="E255"/>
      <c r="F255"/>
      <c r="G255"/>
      <c r="H255"/>
      <c r="I255"/>
      <c r="J255"/>
    </row>
    <row r="256" spans="2:10">
      <c r="B256"/>
      <c r="C256"/>
      <c r="D256"/>
      <c r="E256"/>
      <c r="F256"/>
      <c r="G256"/>
      <c r="H256"/>
      <c r="I256"/>
      <c r="J256"/>
    </row>
    <row r="257" spans="2:10">
      <c r="B257"/>
      <c r="C257"/>
      <c r="D257"/>
      <c r="E257"/>
      <c r="F257"/>
      <c r="G257"/>
      <c r="H257"/>
      <c r="I257"/>
      <c r="J257"/>
    </row>
    <row r="258" spans="2:10">
      <c r="B258"/>
      <c r="C258"/>
      <c r="D258"/>
      <c r="E258"/>
      <c r="F258"/>
      <c r="G258"/>
      <c r="H258"/>
      <c r="I258"/>
      <c r="J258"/>
    </row>
    <row r="259" spans="2:10">
      <c r="B259"/>
      <c r="C259"/>
      <c r="D259"/>
      <c r="E259"/>
      <c r="F259"/>
      <c r="G259"/>
      <c r="H259"/>
      <c r="I259"/>
      <c r="J259"/>
    </row>
    <row r="260" spans="2:10">
      <c r="B260"/>
      <c r="C260"/>
      <c r="D260"/>
      <c r="E260"/>
      <c r="F260"/>
      <c r="G260"/>
      <c r="H260"/>
      <c r="I260"/>
      <c r="J260"/>
    </row>
    <row r="261" spans="2:10">
      <c r="B261"/>
      <c r="C261"/>
      <c r="D261"/>
      <c r="E261"/>
      <c r="F261"/>
      <c r="G261"/>
      <c r="H261"/>
      <c r="I261"/>
      <c r="J261"/>
    </row>
    <row r="262" spans="2:10">
      <c r="B262"/>
      <c r="C262"/>
      <c r="D262"/>
      <c r="E262"/>
      <c r="F262"/>
      <c r="G262"/>
      <c r="H262"/>
      <c r="I262"/>
      <c r="J262"/>
    </row>
    <row r="263" spans="2:10">
      <c r="B263"/>
      <c r="C263"/>
      <c r="D263"/>
      <c r="E263"/>
      <c r="F263"/>
      <c r="G263"/>
      <c r="H263"/>
      <c r="I263"/>
      <c r="J263"/>
    </row>
    <row r="264" spans="2:10">
      <c r="B264"/>
      <c r="C264"/>
      <c r="D264"/>
      <c r="E264"/>
      <c r="F264"/>
      <c r="G264"/>
      <c r="H264"/>
      <c r="I264"/>
      <c r="J264"/>
    </row>
    <row r="265" spans="2:10">
      <c r="B265"/>
      <c r="C265"/>
      <c r="D265"/>
      <c r="E265"/>
      <c r="F265"/>
      <c r="G265"/>
      <c r="H265"/>
      <c r="I265"/>
      <c r="J265"/>
    </row>
    <row r="266" spans="2:10">
      <c r="B266"/>
      <c r="C266"/>
      <c r="D266"/>
      <c r="E266"/>
      <c r="F266"/>
      <c r="G266"/>
      <c r="H266"/>
      <c r="I266"/>
      <c r="J266"/>
    </row>
    <row r="267" spans="2:10">
      <c r="B267"/>
      <c r="C267"/>
      <c r="D267"/>
      <c r="E267"/>
      <c r="F267"/>
      <c r="G267"/>
      <c r="H267"/>
      <c r="I267"/>
      <c r="J267"/>
    </row>
    <row r="268" spans="2:10">
      <c r="B268"/>
      <c r="C268"/>
      <c r="D268"/>
      <c r="E268"/>
      <c r="F268"/>
      <c r="G268"/>
      <c r="H268"/>
      <c r="I268"/>
      <c r="J268"/>
    </row>
    <row r="269" spans="2:10">
      <c r="B269"/>
      <c r="C269"/>
      <c r="D269"/>
      <c r="E269"/>
      <c r="F269"/>
      <c r="G269"/>
      <c r="H269"/>
      <c r="I269"/>
      <c r="J269"/>
    </row>
    <row r="270" spans="2:10">
      <c r="B270"/>
      <c r="C270"/>
      <c r="D270"/>
      <c r="E270"/>
      <c r="F270"/>
      <c r="G270"/>
      <c r="H270"/>
      <c r="I270"/>
      <c r="J270"/>
    </row>
    <row r="271" spans="2:10">
      <c r="B271"/>
      <c r="C271"/>
      <c r="D271"/>
      <c r="E271"/>
      <c r="F271"/>
      <c r="G271"/>
      <c r="H271"/>
      <c r="I271"/>
      <c r="J271"/>
    </row>
    <row r="272" spans="2:10">
      <c r="B272"/>
      <c r="C272"/>
      <c r="D272"/>
      <c r="E272"/>
      <c r="F272"/>
      <c r="G272"/>
      <c r="H272"/>
      <c r="I272"/>
      <c r="J272"/>
    </row>
    <row r="273" spans="2:10">
      <c r="B273"/>
      <c r="C273"/>
      <c r="D273"/>
      <c r="E273"/>
      <c r="F273"/>
      <c r="G273"/>
      <c r="H273"/>
      <c r="I273"/>
      <c r="J273"/>
    </row>
    <row r="274" spans="2:10">
      <c r="B274"/>
      <c r="C274"/>
      <c r="D274"/>
      <c r="E274"/>
      <c r="F274"/>
      <c r="G274"/>
      <c r="H274"/>
      <c r="I274"/>
      <c r="J274"/>
    </row>
    <row r="275" spans="2:10">
      <c r="B275"/>
      <c r="C275"/>
      <c r="D275"/>
      <c r="E275"/>
      <c r="F275"/>
      <c r="G275"/>
      <c r="H275"/>
      <c r="I275"/>
      <c r="J275"/>
    </row>
    <row r="276" spans="2:10">
      <c r="B276"/>
      <c r="C276"/>
      <c r="D276"/>
      <c r="E276"/>
      <c r="F276"/>
      <c r="G276"/>
      <c r="H276"/>
      <c r="I276"/>
      <c r="J276"/>
    </row>
    <row r="277" spans="2:10">
      <c r="B277"/>
      <c r="C277"/>
      <c r="D277"/>
      <c r="E277"/>
      <c r="F277"/>
      <c r="G277"/>
      <c r="H277"/>
      <c r="I277"/>
      <c r="J277"/>
    </row>
    <row r="278" spans="2:10">
      <c r="B278"/>
      <c r="C278"/>
      <c r="D278"/>
      <c r="E278"/>
      <c r="F278"/>
      <c r="G278"/>
      <c r="H278"/>
      <c r="I278"/>
      <c r="J278"/>
    </row>
    <row r="279" spans="2:10">
      <c r="B279"/>
      <c r="C279"/>
      <c r="D279"/>
      <c r="E279"/>
      <c r="F279"/>
      <c r="G279"/>
      <c r="H279"/>
      <c r="I279"/>
      <c r="J279"/>
    </row>
    <row r="280" spans="2:10">
      <c r="B280"/>
      <c r="C280"/>
      <c r="D280"/>
      <c r="E280"/>
      <c r="F280"/>
      <c r="G280"/>
      <c r="H280"/>
      <c r="I280"/>
      <c r="J280"/>
    </row>
    <row r="281" spans="2:10">
      <c r="B281"/>
      <c r="C281"/>
      <c r="D281"/>
      <c r="E281"/>
      <c r="F281"/>
      <c r="G281"/>
      <c r="H281"/>
      <c r="I281"/>
      <c r="J281"/>
    </row>
    <row r="282" spans="2:10">
      <c r="B282"/>
      <c r="C282"/>
      <c r="D282"/>
      <c r="E282"/>
      <c r="F282"/>
      <c r="G282"/>
      <c r="H282"/>
      <c r="I282"/>
      <c r="J282"/>
    </row>
    <row r="283" spans="2:10">
      <c r="B283"/>
      <c r="C283"/>
      <c r="D283"/>
      <c r="E283"/>
      <c r="F283"/>
      <c r="G283"/>
      <c r="H283"/>
      <c r="I283"/>
      <c r="J283"/>
    </row>
    <row r="284" spans="2:10">
      <c r="B284"/>
      <c r="C284"/>
      <c r="D284"/>
      <c r="E284"/>
      <c r="F284"/>
      <c r="G284"/>
      <c r="H284"/>
      <c r="I284"/>
      <c r="J284"/>
    </row>
    <row r="285" spans="2:10">
      <c r="B285"/>
      <c r="C285"/>
      <c r="D285"/>
      <c r="E285"/>
      <c r="F285"/>
      <c r="G285"/>
      <c r="H285"/>
      <c r="I285"/>
      <c r="J285"/>
    </row>
    <row r="286" spans="2:10">
      <c r="B286"/>
      <c r="C286"/>
      <c r="D286"/>
      <c r="E286"/>
      <c r="F286"/>
      <c r="G286"/>
      <c r="H286"/>
      <c r="I286"/>
      <c r="J286"/>
    </row>
    <row r="287" spans="2:10">
      <c r="B287"/>
      <c r="C287"/>
      <c r="D287"/>
      <c r="E287"/>
      <c r="F287"/>
      <c r="G287"/>
      <c r="H287"/>
      <c r="I287"/>
      <c r="J287"/>
    </row>
    <row r="288" spans="2:10">
      <c r="B288"/>
      <c r="C288"/>
      <c r="D288"/>
      <c r="E288"/>
      <c r="F288"/>
      <c r="G288"/>
      <c r="H288"/>
      <c r="I288"/>
      <c r="J288"/>
    </row>
    <row r="289" spans="2:10">
      <c r="B289"/>
      <c r="C289"/>
      <c r="D289"/>
      <c r="E289"/>
      <c r="F289"/>
      <c r="G289"/>
      <c r="H289"/>
      <c r="I289"/>
      <c r="J289"/>
    </row>
    <row r="290" spans="2:10">
      <c r="B290"/>
      <c r="C290"/>
      <c r="D290"/>
      <c r="E290"/>
      <c r="F290"/>
      <c r="G290"/>
      <c r="H290"/>
      <c r="I290"/>
      <c r="J290"/>
    </row>
    <row r="291" spans="2:10">
      <c r="B291"/>
      <c r="C291"/>
      <c r="D291"/>
      <c r="E291"/>
      <c r="F291"/>
      <c r="G291"/>
      <c r="H291"/>
      <c r="I291"/>
      <c r="J291"/>
    </row>
    <row r="292" spans="2:10">
      <c r="B292"/>
      <c r="C292"/>
      <c r="D292"/>
      <c r="E292"/>
      <c r="F292"/>
      <c r="G292"/>
      <c r="H292"/>
      <c r="I292"/>
      <c r="J292"/>
    </row>
    <row r="293" spans="2:10">
      <c r="B293"/>
      <c r="C293"/>
      <c r="D293"/>
      <c r="E293"/>
      <c r="F293"/>
      <c r="G293"/>
      <c r="H293"/>
      <c r="I293"/>
      <c r="J293"/>
    </row>
    <row r="294" spans="2:10">
      <c r="B294"/>
      <c r="C294"/>
      <c r="D294"/>
      <c r="E294"/>
      <c r="F294"/>
      <c r="G294"/>
      <c r="H294"/>
      <c r="I294"/>
      <c r="J294"/>
    </row>
    <row r="295" spans="2:10">
      <c r="B295"/>
      <c r="C295"/>
      <c r="D295"/>
      <c r="E295"/>
      <c r="F295"/>
      <c r="G295"/>
      <c r="H295"/>
      <c r="I295"/>
      <c r="J295"/>
    </row>
    <row r="296" spans="2:10">
      <c r="B296"/>
      <c r="C296"/>
      <c r="D296"/>
      <c r="E296"/>
      <c r="F296"/>
      <c r="G296"/>
      <c r="H296"/>
      <c r="I296"/>
      <c r="J296"/>
    </row>
    <row r="297" spans="2:10">
      <c r="B297"/>
      <c r="C297"/>
      <c r="D297"/>
      <c r="E297"/>
      <c r="F297"/>
      <c r="G297"/>
      <c r="H297"/>
      <c r="I297"/>
      <c r="J297"/>
    </row>
    <row r="298" spans="2:10">
      <c r="B298"/>
      <c r="C298"/>
      <c r="D298"/>
      <c r="E298"/>
      <c r="F298"/>
      <c r="G298"/>
      <c r="H298"/>
      <c r="I298"/>
      <c r="J298"/>
    </row>
    <row r="299" spans="2:10">
      <c r="B299"/>
      <c r="C299"/>
      <c r="D299"/>
      <c r="E299"/>
      <c r="F299"/>
      <c r="G299"/>
      <c r="H299"/>
      <c r="I299"/>
      <c r="J299"/>
    </row>
    <row r="300" spans="2:10">
      <c r="B300"/>
      <c r="C300"/>
      <c r="D300"/>
      <c r="E300"/>
      <c r="F300"/>
      <c r="G300"/>
      <c r="H300"/>
      <c r="I300"/>
      <c r="J300"/>
    </row>
    <row r="301" spans="2:10">
      <c r="B301"/>
      <c r="C301"/>
      <c r="D301"/>
      <c r="E301"/>
      <c r="F301"/>
      <c r="G301"/>
      <c r="H301"/>
      <c r="I301"/>
      <c r="J301"/>
    </row>
    <row r="302" spans="2:10">
      <c r="B302"/>
      <c r="C302"/>
      <c r="D302"/>
      <c r="E302"/>
      <c r="F302"/>
      <c r="G302"/>
      <c r="H302"/>
      <c r="I302"/>
      <c r="J302"/>
    </row>
    <row r="303" spans="2:10">
      <c r="B303"/>
      <c r="C303"/>
      <c r="D303"/>
      <c r="E303"/>
      <c r="F303"/>
      <c r="G303"/>
      <c r="H303"/>
      <c r="I303"/>
      <c r="J303"/>
    </row>
    <row r="304" spans="2:10">
      <c r="B304"/>
      <c r="C304"/>
      <c r="D304"/>
      <c r="E304"/>
      <c r="F304"/>
      <c r="G304"/>
      <c r="H304"/>
      <c r="I304"/>
      <c r="J304"/>
    </row>
    <row r="305" spans="2:10">
      <c r="B305"/>
      <c r="C305"/>
      <c r="D305"/>
      <c r="E305"/>
      <c r="F305"/>
      <c r="G305"/>
      <c r="H305"/>
      <c r="I305"/>
      <c r="J305"/>
    </row>
    <row r="306" spans="2:10">
      <c r="B306"/>
      <c r="C306"/>
      <c r="D306"/>
      <c r="E306"/>
      <c r="F306"/>
      <c r="G306"/>
      <c r="H306"/>
      <c r="I306"/>
      <c r="J306"/>
    </row>
    <row r="307" spans="2:10">
      <c r="B307"/>
      <c r="C307"/>
      <c r="D307"/>
      <c r="E307"/>
      <c r="F307"/>
      <c r="G307"/>
      <c r="H307"/>
      <c r="I307"/>
      <c r="J307"/>
    </row>
    <row r="308" spans="2:10">
      <c r="B308"/>
      <c r="C308"/>
      <c r="D308"/>
      <c r="E308"/>
      <c r="F308"/>
      <c r="G308"/>
      <c r="H308"/>
      <c r="I308"/>
      <c r="J308"/>
    </row>
    <row r="309" spans="2:10">
      <c r="B309"/>
      <c r="C309"/>
      <c r="D309"/>
      <c r="E309"/>
      <c r="F309"/>
      <c r="G309"/>
      <c r="H309"/>
      <c r="I309"/>
      <c r="J309"/>
    </row>
    <row r="310" spans="2:10">
      <c r="B310"/>
      <c r="C310"/>
      <c r="D310"/>
      <c r="E310"/>
      <c r="F310"/>
      <c r="G310"/>
      <c r="H310"/>
      <c r="I310"/>
      <c r="J310"/>
    </row>
    <row r="311" spans="2:10">
      <c r="B311"/>
      <c r="C311"/>
      <c r="D311"/>
      <c r="E311"/>
      <c r="F311"/>
      <c r="G311"/>
      <c r="H311"/>
      <c r="I311"/>
      <c r="J311"/>
    </row>
    <row r="312" spans="2:10">
      <c r="B312"/>
      <c r="C312"/>
      <c r="D312"/>
      <c r="E312"/>
      <c r="F312"/>
      <c r="G312"/>
      <c r="H312"/>
      <c r="I312"/>
      <c r="J312"/>
    </row>
    <row r="313" spans="2:10">
      <c r="B313"/>
      <c r="C313"/>
      <c r="D313"/>
      <c r="E313"/>
      <c r="F313"/>
      <c r="G313"/>
      <c r="H313"/>
      <c r="I313"/>
      <c r="J313"/>
    </row>
    <row r="314" spans="2:10">
      <c r="B314"/>
      <c r="C314"/>
      <c r="D314"/>
      <c r="E314"/>
      <c r="F314"/>
      <c r="G314"/>
      <c r="H314"/>
      <c r="I314"/>
      <c r="J314"/>
    </row>
    <row r="315" spans="2:10">
      <c r="B315"/>
      <c r="C315"/>
      <c r="D315"/>
      <c r="E315"/>
      <c r="F315"/>
      <c r="G315"/>
      <c r="H315"/>
      <c r="I315"/>
      <c r="J315"/>
    </row>
    <row r="316" spans="2:10">
      <c r="B316"/>
      <c r="C316"/>
      <c r="D316"/>
      <c r="E316"/>
      <c r="F316"/>
      <c r="G316"/>
      <c r="H316"/>
      <c r="I316"/>
      <c r="J316"/>
    </row>
    <row r="317" spans="2:10">
      <c r="B317"/>
      <c r="C317"/>
      <c r="D317"/>
      <c r="E317"/>
      <c r="F317"/>
      <c r="G317"/>
      <c r="H317"/>
      <c r="I317"/>
      <c r="J317"/>
    </row>
    <row r="318" spans="2:10">
      <c r="B318"/>
      <c r="C318"/>
      <c r="D318"/>
      <c r="E318"/>
      <c r="F318"/>
      <c r="G318"/>
      <c r="H318"/>
      <c r="I318"/>
      <c r="J318"/>
    </row>
    <row r="319" spans="2:10">
      <c r="B319"/>
      <c r="C319"/>
      <c r="D319"/>
      <c r="E319"/>
      <c r="F319"/>
      <c r="G319"/>
      <c r="H319"/>
      <c r="I319"/>
      <c r="J319"/>
    </row>
    <row r="320" spans="2:10">
      <c r="B320"/>
      <c r="C320"/>
      <c r="D320"/>
      <c r="E320"/>
      <c r="F320"/>
      <c r="G320"/>
      <c r="H320"/>
      <c r="I320"/>
      <c r="J320"/>
    </row>
    <row r="321" spans="2:10">
      <c r="B321"/>
      <c r="C321"/>
      <c r="D321"/>
      <c r="E321"/>
      <c r="F321"/>
      <c r="G321"/>
      <c r="H321"/>
      <c r="I321"/>
      <c r="J321"/>
    </row>
    <row r="322" spans="2:10">
      <c r="B322"/>
      <c r="C322"/>
      <c r="D322"/>
      <c r="E322"/>
      <c r="F322"/>
      <c r="G322"/>
      <c r="H322"/>
      <c r="I322"/>
      <c r="J322"/>
    </row>
    <row r="323" spans="2:10">
      <c r="B323"/>
      <c r="C323"/>
      <c r="D323"/>
      <c r="E323"/>
      <c r="F323"/>
      <c r="G323"/>
      <c r="H323"/>
      <c r="I323"/>
      <c r="J323"/>
    </row>
    <row r="324" spans="2:10">
      <c r="B324"/>
      <c r="C324"/>
      <c r="D324"/>
      <c r="E324"/>
      <c r="F324"/>
      <c r="G324"/>
      <c r="H324"/>
      <c r="I324"/>
      <c r="J324"/>
    </row>
    <row r="325" spans="2:10">
      <c r="B325"/>
      <c r="C325"/>
      <c r="D325"/>
      <c r="E325"/>
      <c r="F325"/>
      <c r="G325"/>
      <c r="H325"/>
      <c r="I325"/>
      <c r="J325"/>
    </row>
    <row r="326" spans="2:10">
      <c r="B326"/>
      <c r="C326"/>
      <c r="D326"/>
      <c r="E326"/>
      <c r="F326"/>
      <c r="G326"/>
      <c r="H326"/>
      <c r="I326"/>
      <c r="J326"/>
    </row>
    <row r="327" spans="2:10">
      <c r="B327"/>
      <c r="C327"/>
      <c r="D327"/>
      <c r="E327"/>
      <c r="F327"/>
      <c r="G327"/>
      <c r="H327"/>
      <c r="I327"/>
      <c r="J327"/>
    </row>
    <row r="328" spans="2:10">
      <c r="B328"/>
      <c r="C328"/>
      <c r="D328"/>
      <c r="E328"/>
      <c r="F328"/>
      <c r="G328"/>
      <c r="H328"/>
      <c r="I328"/>
      <c r="J328"/>
    </row>
    <row r="329" spans="2:10">
      <c r="B329"/>
      <c r="C329"/>
      <c r="D329"/>
      <c r="E329"/>
      <c r="F329"/>
      <c r="G329"/>
      <c r="H329"/>
      <c r="I329"/>
      <c r="J329"/>
    </row>
    <row r="330" spans="2:10">
      <c r="B330"/>
      <c r="C330"/>
      <c r="D330"/>
      <c r="E330"/>
      <c r="F330"/>
      <c r="G330"/>
      <c r="H330"/>
      <c r="I330"/>
      <c r="J330"/>
    </row>
    <row r="331" spans="2:10">
      <c r="B331"/>
      <c r="C331"/>
      <c r="D331"/>
      <c r="E331"/>
      <c r="F331"/>
      <c r="G331"/>
      <c r="H331"/>
      <c r="I331"/>
      <c r="J331"/>
    </row>
    <row r="332" spans="2:10">
      <c r="B332"/>
      <c r="C332"/>
      <c r="D332"/>
      <c r="E332"/>
      <c r="F332"/>
      <c r="G332"/>
      <c r="H332"/>
      <c r="I332"/>
      <c r="J332"/>
    </row>
    <row r="333" spans="2:10">
      <c r="B333"/>
      <c r="C333"/>
      <c r="D333"/>
      <c r="E333"/>
      <c r="F333"/>
      <c r="G333"/>
      <c r="H333"/>
      <c r="I333"/>
      <c r="J333"/>
    </row>
    <row r="334" spans="2:10">
      <c r="B334"/>
      <c r="C334"/>
      <c r="D334"/>
      <c r="E334"/>
      <c r="F334"/>
      <c r="G334"/>
      <c r="H334"/>
      <c r="I334"/>
      <c r="J334"/>
    </row>
    <row r="335" spans="2:10">
      <c r="B335"/>
      <c r="C335"/>
      <c r="D335"/>
      <c r="E335"/>
      <c r="F335"/>
      <c r="G335"/>
      <c r="H335"/>
      <c r="I335"/>
      <c r="J335"/>
    </row>
    <row r="336" spans="2:10">
      <c r="B336"/>
      <c r="C336"/>
      <c r="D336"/>
      <c r="E336"/>
      <c r="F336"/>
      <c r="G336"/>
      <c r="H336"/>
      <c r="I336"/>
      <c r="J336"/>
    </row>
    <row r="337" spans="2:10">
      <c r="B337"/>
      <c r="C337"/>
      <c r="D337"/>
      <c r="E337"/>
      <c r="F337"/>
      <c r="G337"/>
      <c r="H337"/>
      <c r="I337"/>
      <c r="J337"/>
    </row>
    <row r="338" spans="2:10">
      <c r="B338"/>
      <c r="C338"/>
      <c r="D338"/>
      <c r="E338"/>
      <c r="F338"/>
      <c r="G338"/>
      <c r="H338"/>
      <c r="I338"/>
      <c r="J338"/>
    </row>
    <row r="339" spans="2:10">
      <c r="B339"/>
      <c r="C339"/>
      <c r="D339"/>
      <c r="E339"/>
      <c r="F339"/>
      <c r="G339"/>
      <c r="H339"/>
      <c r="I339"/>
      <c r="J339"/>
    </row>
    <row r="340" spans="2:10">
      <c r="B340"/>
      <c r="C340"/>
      <c r="D340"/>
      <c r="E340"/>
      <c r="F340"/>
      <c r="G340"/>
      <c r="H340"/>
      <c r="I340"/>
      <c r="J340"/>
    </row>
    <row r="341" spans="2:10">
      <c r="B341"/>
      <c r="C341"/>
      <c r="D341"/>
      <c r="E341"/>
      <c r="F341"/>
      <c r="G341"/>
      <c r="H341"/>
      <c r="I341"/>
      <c r="J341"/>
    </row>
    <row r="342" spans="2:10">
      <c r="B342"/>
      <c r="C342"/>
      <c r="D342"/>
      <c r="E342"/>
      <c r="F342"/>
      <c r="G342"/>
      <c r="H342"/>
      <c r="I342"/>
      <c r="J342"/>
    </row>
    <row r="343" spans="2:10">
      <c r="B343"/>
      <c r="C343"/>
      <c r="D343"/>
      <c r="E343"/>
      <c r="F343"/>
      <c r="G343"/>
      <c r="H343"/>
      <c r="I343"/>
      <c r="J343"/>
    </row>
    <row r="344" spans="2:10">
      <c r="B344"/>
      <c r="C344"/>
      <c r="D344"/>
      <c r="E344"/>
      <c r="F344"/>
      <c r="G344"/>
      <c r="H344"/>
      <c r="I344"/>
      <c r="J344"/>
    </row>
    <row r="345" spans="2:10">
      <c r="B345"/>
      <c r="C345"/>
      <c r="D345"/>
      <c r="E345"/>
      <c r="F345"/>
      <c r="G345"/>
      <c r="H345"/>
      <c r="I345"/>
      <c r="J345"/>
    </row>
    <row r="346" spans="2:10">
      <c r="B346"/>
      <c r="C346"/>
      <c r="D346"/>
      <c r="E346"/>
      <c r="F346"/>
      <c r="G346"/>
      <c r="H346"/>
      <c r="I346"/>
      <c r="J346"/>
    </row>
    <row r="347" spans="2:10">
      <c r="B347"/>
      <c r="C347"/>
      <c r="D347"/>
      <c r="E347"/>
      <c r="F347"/>
      <c r="G347"/>
      <c r="H347"/>
      <c r="I347"/>
      <c r="J347"/>
    </row>
    <row r="348" spans="2:10">
      <c r="B348"/>
      <c r="C348"/>
      <c r="D348"/>
      <c r="E348"/>
      <c r="F348"/>
      <c r="G348"/>
      <c r="H348"/>
      <c r="I348"/>
      <c r="J348"/>
    </row>
    <row r="349" spans="2:10">
      <c r="B349"/>
      <c r="C349"/>
      <c r="D349"/>
      <c r="E349"/>
      <c r="F349"/>
      <c r="G349"/>
      <c r="H349"/>
      <c r="I349"/>
      <c r="J349"/>
    </row>
    <row r="350" spans="2:10">
      <c r="B350"/>
      <c r="C350"/>
      <c r="D350"/>
      <c r="E350"/>
      <c r="F350"/>
      <c r="G350"/>
      <c r="H350"/>
      <c r="I350"/>
      <c r="J350"/>
    </row>
    <row r="351" spans="2:10">
      <c r="B351"/>
      <c r="C351"/>
      <c r="D351"/>
      <c r="E351"/>
      <c r="F351"/>
      <c r="G351"/>
      <c r="H351"/>
      <c r="I351"/>
      <c r="J351"/>
    </row>
    <row r="352" spans="2:10">
      <c r="B352"/>
      <c r="C352"/>
      <c r="D352"/>
      <c r="E352"/>
      <c r="F352"/>
      <c r="G352"/>
      <c r="H352"/>
      <c r="I352"/>
      <c r="J352"/>
    </row>
    <row r="353" spans="2:10">
      <c r="B353"/>
      <c r="C353"/>
      <c r="D353"/>
      <c r="E353"/>
      <c r="F353"/>
      <c r="G353"/>
      <c r="H353"/>
      <c r="I353"/>
      <c r="J353"/>
    </row>
    <row r="354" spans="2:10">
      <c r="B354"/>
      <c r="C354"/>
      <c r="D354"/>
      <c r="E354"/>
      <c r="F354"/>
      <c r="G354"/>
      <c r="H354"/>
      <c r="I354"/>
      <c r="J354"/>
    </row>
    <row r="355" spans="2:10">
      <c r="B355"/>
      <c r="C355"/>
      <c r="D355"/>
      <c r="E355"/>
      <c r="F355"/>
      <c r="G355"/>
      <c r="H355"/>
      <c r="I355"/>
      <c r="J355"/>
    </row>
    <row r="356" spans="2:10">
      <c r="B356"/>
      <c r="C356"/>
      <c r="D356"/>
      <c r="E356"/>
      <c r="F356"/>
      <c r="G356"/>
      <c r="H356"/>
      <c r="I356"/>
      <c r="J356"/>
    </row>
    <row r="357" spans="2:10">
      <c r="B357"/>
      <c r="C357"/>
      <c r="D357"/>
      <c r="E357"/>
      <c r="F357"/>
      <c r="G357"/>
      <c r="H357"/>
      <c r="I357"/>
      <c r="J357"/>
    </row>
    <row r="358" spans="2:10">
      <c r="B358"/>
      <c r="C358"/>
      <c r="D358"/>
      <c r="E358"/>
      <c r="F358"/>
      <c r="G358"/>
    </row>
    <row r="359" spans="2:10">
      <c r="B359"/>
      <c r="C359"/>
      <c r="D359"/>
      <c r="E359"/>
      <c r="F359"/>
      <c r="G359"/>
    </row>
    <row r="360" spans="2:10">
      <c r="B360"/>
      <c r="C360"/>
      <c r="D360"/>
      <c r="E360"/>
      <c r="F360"/>
      <c r="G360"/>
    </row>
    <row r="361" spans="2:10">
      <c r="B361"/>
      <c r="C361"/>
      <c r="D361"/>
      <c r="E361"/>
      <c r="F361"/>
      <c r="G361"/>
    </row>
    <row r="362" spans="2:10">
      <c r="B362"/>
      <c r="C362"/>
      <c r="D362"/>
      <c r="E362"/>
      <c r="F362"/>
      <c r="G362"/>
    </row>
    <row r="363" spans="2:10">
      <c r="B363"/>
    </row>
    <row r="364" spans="2:10">
      <c r="B364"/>
    </row>
    <row r="365" spans="2:10">
      <c r="B365"/>
    </row>
    <row r="366" spans="2:10">
      <c r="B366"/>
    </row>
    <row r="367" spans="2:10">
      <c r="B367"/>
    </row>
    <row r="368" spans="2:10">
      <c r="B368"/>
    </row>
    <row r="369" spans="2:2">
      <c r="B369"/>
    </row>
    <row r="370" spans="2:2">
      <c r="B370"/>
    </row>
    <row r="371" spans="2:2">
      <c r="B371"/>
    </row>
    <row r="372" spans="2:2">
      <c r="B372"/>
    </row>
    <row r="373" spans="2:2">
      <c r="B373"/>
    </row>
    <row r="374" spans="2:2">
      <c r="B374"/>
    </row>
    <row r="375" spans="2:2">
      <c r="B375"/>
    </row>
    <row r="376" spans="2:2">
      <c r="B376"/>
    </row>
    <row r="377" spans="2:2">
      <c r="B377"/>
    </row>
    <row r="378" spans="2:2">
      <c r="B378"/>
    </row>
    <row r="379" spans="2:2">
      <c r="B379"/>
    </row>
    <row r="380" spans="2:2">
      <c r="B380"/>
    </row>
    <row r="381" spans="2:2">
      <c r="B381"/>
    </row>
    <row r="382" spans="2:2">
      <c r="B382"/>
    </row>
    <row r="383" spans="2:2">
      <c r="B383"/>
    </row>
    <row r="384" spans="2:2">
      <c r="B384"/>
    </row>
    <row r="385" spans="2:2">
      <c r="B385"/>
    </row>
    <row r="386" spans="2:2">
      <c r="B386"/>
    </row>
    <row r="387" spans="2:2">
      <c r="B387"/>
    </row>
    <row r="388" spans="2:2">
      <c r="B388"/>
    </row>
    <row r="389" spans="2:2">
      <c r="B389"/>
    </row>
    <row r="390" spans="2:2">
      <c r="B390"/>
    </row>
    <row r="391" spans="2:2">
      <c r="B391"/>
    </row>
    <row r="392" spans="2:2">
      <c r="B392"/>
    </row>
    <row r="393" spans="2:2">
      <c r="B393"/>
    </row>
    <row r="394" spans="2:2">
      <c r="B394"/>
    </row>
    <row r="395" spans="2:2">
      <c r="B395"/>
    </row>
    <row r="396" spans="2:2">
      <c r="B396"/>
    </row>
    <row r="397" spans="2:2">
      <c r="B397"/>
    </row>
    <row r="398" spans="2:2">
      <c r="B398"/>
    </row>
    <row r="399" spans="2:2">
      <c r="B399"/>
    </row>
    <row r="400" spans="2:2">
      <c r="B400"/>
    </row>
    <row r="401" spans="2:2">
      <c r="B401"/>
    </row>
    <row r="402" spans="2:2">
      <c r="B402"/>
    </row>
    <row r="403" spans="2:2">
      <c r="B403"/>
    </row>
    <row r="404" spans="2:2">
      <c r="B404"/>
    </row>
    <row r="405" spans="2:2">
      <c r="B405"/>
    </row>
    <row r="406" spans="2:2">
      <c r="B406"/>
    </row>
    <row r="407" spans="2:2">
      <c r="B407"/>
    </row>
    <row r="408" spans="2:2">
      <c r="B408"/>
    </row>
    <row r="409" spans="2:2">
      <c r="B409"/>
    </row>
    <row r="410" spans="2:2">
      <c r="B410"/>
    </row>
    <row r="411" spans="2:2">
      <c r="B411"/>
    </row>
    <row r="412" spans="2:2">
      <c r="B412"/>
    </row>
    <row r="413" spans="2:2">
      <c r="B413"/>
    </row>
    <row r="414" spans="2:2">
      <c r="B414"/>
    </row>
    <row r="415" spans="2:2">
      <c r="B415"/>
    </row>
    <row r="416" spans="2:2">
      <c r="B416"/>
    </row>
    <row r="417" spans="2:2">
      <c r="B417"/>
    </row>
    <row r="418" spans="2:2">
      <c r="B418"/>
    </row>
    <row r="419" spans="2:2">
      <c r="B419"/>
    </row>
    <row r="420" spans="2:2">
      <c r="B420"/>
    </row>
    <row r="421" spans="2:2">
      <c r="B421"/>
    </row>
    <row r="422" spans="2:2">
      <c r="B422"/>
    </row>
    <row r="423" spans="2:2">
      <c r="B423"/>
    </row>
    <row r="424" spans="2:2">
      <c r="B424"/>
    </row>
    <row r="425" spans="2:2">
      <c r="B425"/>
    </row>
    <row r="426" spans="2:2">
      <c r="B426"/>
    </row>
    <row r="427" spans="2:2">
      <c r="B427"/>
    </row>
    <row r="428" spans="2:2">
      <c r="B428"/>
    </row>
    <row r="429" spans="2:2">
      <c r="B429"/>
    </row>
    <row r="430" spans="2:2">
      <c r="B430"/>
    </row>
    <row r="431" spans="2:2">
      <c r="B431"/>
    </row>
    <row r="432" spans="2:2">
      <c r="B432"/>
    </row>
    <row r="433" spans="2:2">
      <c r="B433"/>
    </row>
    <row r="434" spans="2:2">
      <c r="B434"/>
    </row>
    <row r="435" spans="2:2">
      <c r="B435"/>
    </row>
    <row r="436" spans="2:2">
      <c r="B436"/>
    </row>
    <row r="437" spans="2:2">
      <c r="B437"/>
    </row>
    <row r="438" spans="2:2">
      <c r="B438"/>
    </row>
    <row r="439" spans="2:2">
      <c r="B439"/>
    </row>
    <row r="440" spans="2:2">
      <c r="B440"/>
    </row>
    <row r="441" spans="2:2">
      <c r="B441"/>
    </row>
    <row r="442" spans="2:2">
      <c r="B442"/>
    </row>
    <row r="443" spans="2:2">
      <c r="B443"/>
    </row>
    <row r="444" spans="2:2">
      <c r="B444"/>
    </row>
    <row r="445" spans="2:2">
      <c r="B445"/>
    </row>
  </sheetData>
  <sortState xmlns:xlrd2="http://schemas.microsoft.com/office/spreadsheetml/2017/richdata2" ref="J35:O45">
    <sortCondition descending="1" ref="O40"/>
  </sortState>
  <pageMargins left="0.7" right="0.7" top="0.75" bottom="0.75" header="0.3" footer="0.3"/>
  <pageSetup paperSize="9" orientation="portrait" r:id="rId3"/>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256"/>
  <sheetViews>
    <sheetView zoomScaleNormal="100" workbookViewId="0">
      <pane ySplit="1" topLeftCell="A2" activePane="bottomLeft" state="frozen"/>
      <selection pane="bottomLeft" activeCell="A257" sqref="A257"/>
      <selection activeCell="G38" sqref="G38:G724"/>
    </sheetView>
  </sheetViews>
  <sheetFormatPr defaultColWidth="8.85546875" defaultRowHeight="15"/>
  <cols>
    <col min="2" max="2" width="32.140625" bestFit="1" customWidth="1"/>
    <col min="3" max="3" width="11" customWidth="1"/>
    <col min="4" max="4" width="21.42578125" bestFit="1" customWidth="1"/>
    <col min="5" max="5" width="12.42578125" bestFit="1" customWidth="1"/>
    <col min="6" max="6" width="22.7109375" bestFit="1" customWidth="1"/>
    <col min="7" max="7" width="30.7109375" bestFit="1" customWidth="1"/>
    <col min="10" max="10" width="27.28515625" bestFit="1" customWidth="1"/>
    <col min="11" max="11" width="17.28515625" bestFit="1" customWidth="1"/>
    <col min="12" max="12" width="9.5703125" bestFit="1" customWidth="1"/>
    <col min="13" max="13" width="11.28515625" bestFit="1" customWidth="1"/>
    <col min="14" max="14" width="9" bestFit="1" customWidth="1"/>
    <col min="15" max="15" width="8.140625" bestFit="1" customWidth="1"/>
    <col min="16" max="16" width="11.7109375" bestFit="1" customWidth="1"/>
    <col min="17" max="17" width="11.28515625" bestFit="1" customWidth="1"/>
    <col min="18" max="18" width="16.28515625" bestFit="1" customWidth="1"/>
    <col min="19" max="19" width="8.140625" bestFit="1" customWidth="1"/>
    <col min="20" max="21" width="17.42578125" bestFit="1" customWidth="1"/>
    <col min="22" max="22" width="14.5703125" bestFit="1" customWidth="1"/>
    <col min="23" max="23" width="20.42578125" bestFit="1" customWidth="1"/>
    <col min="24" max="24" width="16" bestFit="1" customWidth="1"/>
    <col min="25" max="25" width="12.85546875" bestFit="1" customWidth="1"/>
    <col min="26" max="26" width="11.85546875" bestFit="1" customWidth="1"/>
    <col min="27" max="27" width="15.140625" bestFit="1" customWidth="1"/>
    <col min="28" max="28" width="18" bestFit="1" customWidth="1"/>
    <col min="29" max="29" width="8.85546875" bestFit="1" customWidth="1"/>
    <col min="30" max="30" width="13.42578125" bestFit="1" customWidth="1"/>
    <col min="31" max="31" width="17.5703125" bestFit="1" customWidth="1"/>
    <col min="32" max="32" width="11.28515625" bestFit="1" customWidth="1"/>
    <col min="33" max="33" width="12.28515625" bestFit="1" customWidth="1"/>
    <col min="34" max="34" width="15.42578125" bestFit="1" customWidth="1"/>
    <col min="35" max="35" width="21.7109375" bestFit="1" customWidth="1"/>
    <col min="36" max="36" width="24.85546875" bestFit="1" customWidth="1"/>
    <col min="37" max="37" width="10.28515625" bestFit="1" customWidth="1"/>
    <col min="38" max="38" width="13.42578125" bestFit="1" customWidth="1"/>
    <col min="39" max="39" width="15" bestFit="1" customWidth="1"/>
    <col min="40" max="40" width="18.140625" bestFit="1" customWidth="1"/>
    <col min="41" max="41" width="17.85546875" bestFit="1" customWidth="1"/>
    <col min="42" max="42" width="21" bestFit="1" customWidth="1"/>
    <col min="43" max="43" width="15.140625" bestFit="1" customWidth="1"/>
    <col min="44" max="44" width="18.28515625" bestFit="1" customWidth="1"/>
    <col min="45" max="45" width="17.28515625" bestFit="1" customWidth="1"/>
    <col min="46" max="46" width="20.42578125" bestFit="1" customWidth="1"/>
    <col min="47" max="47" width="18.5703125" bestFit="1" customWidth="1"/>
    <col min="48" max="48" width="21.85546875" bestFit="1" customWidth="1"/>
    <col min="49" max="49" width="30.42578125" bestFit="1" customWidth="1"/>
    <col min="50" max="50" width="33.5703125" bestFit="1" customWidth="1"/>
    <col min="51" max="51" width="28.140625" bestFit="1" customWidth="1"/>
    <col min="52" max="52" width="31.28515625" bestFit="1" customWidth="1"/>
    <col min="53" max="54" width="12" bestFit="1" customWidth="1"/>
    <col min="55" max="55" width="16.28515625" bestFit="1" customWidth="1"/>
    <col min="56" max="56" width="19.42578125" bestFit="1" customWidth="1"/>
    <col min="57" max="57" width="20" bestFit="1" customWidth="1"/>
    <col min="58" max="58" width="23.140625" bestFit="1" customWidth="1"/>
    <col min="59" max="59" width="12" bestFit="1" customWidth="1"/>
    <col min="60" max="60" width="14" bestFit="1" customWidth="1"/>
    <col min="61" max="62" width="12" bestFit="1" customWidth="1"/>
    <col min="63" max="63" width="19.140625" bestFit="1" customWidth="1"/>
    <col min="64" max="64" width="22.28515625" bestFit="1" customWidth="1"/>
    <col min="65" max="65" width="19.85546875" bestFit="1" customWidth="1"/>
    <col min="66" max="66" width="23" bestFit="1" customWidth="1"/>
    <col min="67" max="67" width="18.42578125" bestFit="1" customWidth="1"/>
    <col min="68" max="68" width="21.7109375" bestFit="1" customWidth="1"/>
    <col min="69" max="69" width="12.28515625" bestFit="1" customWidth="1"/>
    <col min="70" max="70" width="15.42578125" bestFit="1" customWidth="1"/>
    <col min="71" max="71" width="12" bestFit="1" customWidth="1"/>
    <col min="72" max="72" width="14.140625" bestFit="1" customWidth="1"/>
    <col min="73" max="73" width="23.5703125" bestFit="1" customWidth="1"/>
    <col min="74" max="74" width="26.7109375" bestFit="1" customWidth="1"/>
    <col min="75" max="75" width="25" bestFit="1" customWidth="1"/>
    <col min="76" max="76" width="28.140625" bestFit="1" customWidth="1"/>
    <col min="77" max="77" width="18.28515625" bestFit="1" customWidth="1"/>
    <col min="78" max="78" width="21.5703125" bestFit="1" customWidth="1"/>
    <col min="79" max="79" width="26.5703125" bestFit="1" customWidth="1"/>
    <col min="80" max="80" width="29.85546875" bestFit="1" customWidth="1"/>
    <col min="81" max="81" width="15.42578125" bestFit="1" customWidth="1"/>
    <col min="82" max="82" width="18.5703125" bestFit="1" customWidth="1"/>
    <col min="83" max="83" width="12" bestFit="1" customWidth="1"/>
    <col min="84" max="84" width="14.28515625" bestFit="1" customWidth="1"/>
    <col min="85" max="85" width="18.140625" bestFit="1" customWidth="1"/>
    <col min="86" max="86" width="21.42578125" bestFit="1" customWidth="1"/>
    <col min="87" max="87" width="17" bestFit="1" customWidth="1"/>
    <col min="88" max="88" width="20.140625" bestFit="1" customWidth="1"/>
    <col min="89" max="89" width="31.5703125" bestFit="1" customWidth="1"/>
    <col min="90" max="90" width="34.7109375" bestFit="1" customWidth="1"/>
    <col min="91" max="91" width="17.85546875" bestFit="1" customWidth="1"/>
    <col min="92" max="92" width="21" bestFit="1" customWidth="1"/>
    <col min="93" max="93" width="24.5703125" bestFit="1" customWidth="1"/>
    <col min="94" max="94" width="27.7109375" bestFit="1" customWidth="1"/>
    <col min="95" max="95" width="15.85546875" bestFit="1" customWidth="1"/>
    <col min="96" max="96" width="19" bestFit="1" customWidth="1"/>
    <col min="97" max="97" width="31.7109375" bestFit="1" customWidth="1"/>
    <col min="98" max="98" width="34.85546875" bestFit="1" customWidth="1"/>
    <col min="99" max="99" width="20.5703125" bestFit="1" customWidth="1"/>
    <col min="100" max="100" width="23.7109375" bestFit="1" customWidth="1"/>
    <col min="101" max="101" width="15.28515625" bestFit="1" customWidth="1"/>
    <col min="102" max="102" width="18.42578125" bestFit="1" customWidth="1"/>
    <col min="103" max="103" width="15.85546875" bestFit="1" customWidth="1"/>
    <col min="104" max="104" width="19" bestFit="1" customWidth="1"/>
    <col min="105" max="105" width="23.85546875" bestFit="1" customWidth="1"/>
    <col min="106" max="106" width="27" bestFit="1" customWidth="1"/>
    <col min="107" max="107" width="13.42578125" bestFit="1" customWidth="1"/>
    <col min="108" max="108" width="16.5703125" bestFit="1" customWidth="1"/>
    <col min="109" max="109" width="18.5703125" bestFit="1" customWidth="1"/>
    <col min="110" max="110" width="21.85546875" bestFit="1" customWidth="1"/>
    <col min="111" max="111" width="30.42578125" bestFit="1" customWidth="1"/>
    <col min="112" max="112" width="33.5703125" bestFit="1" customWidth="1"/>
    <col min="113" max="115" width="12" bestFit="1" customWidth="1"/>
    <col min="116" max="116" width="14.5703125" bestFit="1" customWidth="1"/>
    <col min="117" max="118" width="12" bestFit="1" customWidth="1"/>
    <col min="119" max="119" width="23.28515625" bestFit="1" customWidth="1"/>
    <col min="120" max="120" width="26.42578125" bestFit="1" customWidth="1"/>
    <col min="121" max="121" width="17.85546875" bestFit="1" customWidth="1"/>
    <col min="122" max="122" width="21" bestFit="1" customWidth="1"/>
    <col min="123" max="124" width="12" bestFit="1" customWidth="1"/>
    <col min="125" max="126" width="10" bestFit="1" customWidth="1"/>
    <col min="127" max="128" width="12" bestFit="1" customWidth="1"/>
    <col min="129" max="129" width="21.5703125" bestFit="1" customWidth="1"/>
    <col min="130" max="130" width="24.7109375" bestFit="1" customWidth="1"/>
    <col min="131" max="131" width="12" bestFit="1" customWidth="1"/>
    <col min="132" max="132" width="13.5703125" bestFit="1" customWidth="1"/>
    <col min="133" max="133" width="18.28515625" bestFit="1" customWidth="1"/>
    <col min="134" max="134" width="21.5703125" bestFit="1" customWidth="1"/>
    <col min="135" max="135" width="16.28515625" bestFit="1" customWidth="1"/>
    <col min="136" max="136" width="19.42578125" bestFit="1" customWidth="1"/>
    <col min="137" max="137" width="14.140625" bestFit="1" customWidth="1"/>
    <col min="138" max="138" width="17.42578125" bestFit="1" customWidth="1"/>
    <col min="139" max="139" width="17" bestFit="1" customWidth="1"/>
    <col min="140" max="140" width="20.140625" bestFit="1" customWidth="1"/>
    <col min="141" max="141" width="21" bestFit="1" customWidth="1"/>
    <col min="142" max="142" width="24.140625" bestFit="1" customWidth="1"/>
    <col min="143" max="143" width="22.85546875" bestFit="1" customWidth="1"/>
    <col min="144" max="144" width="26.140625" bestFit="1" customWidth="1"/>
    <col min="145" max="145" width="17.85546875" bestFit="1" customWidth="1"/>
    <col min="146" max="146" width="21" bestFit="1" customWidth="1"/>
    <col min="147" max="147" width="24.85546875" bestFit="1" customWidth="1"/>
    <col min="148" max="148" width="28" bestFit="1" customWidth="1"/>
    <col min="149" max="149" width="23.7109375" bestFit="1" customWidth="1"/>
    <col min="150" max="150" width="26.85546875" bestFit="1" customWidth="1"/>
    <col min="151" max="151" width="12" bestFit="1" customWidth="1"/>
    <col min="152" max="152" width="12.42578125" bestFit="1" customWidth="1"/>
    <col min="153" max="153" width="14.7109375" bestFit="1" customWidth="1"/>
    <col min="154" max="154" width="18" bestFit="1" customWidth="1"/>
    <col min="155" max="158" width="12" bestFit="1" customWidth="1"/>
    <col min="159" max="159" width="14.5703125" bestFit="1" customWidth="1"/>
    <col min="160" max="160" width="17.85546875" bestFit="1" customWidth="1"/>
    <col min="161" max="161" width="18.140625" bestFit="1" customWidth="1"/>
    <col min="162" max="162" width="21.42578125" bestFit="1" customWidth="1"/>
    <col min="163" max="163" width="14.140625" bestFit="1" customWidth="1"/>
    <col min="164" max="164" width="17.42578125" bestFit="1" customWidth="1"/>
    <col min="165" max="165" width="14" bestFit="1" customWidth="1"/>
    <col min="166" max="166" width="17.28515625" bestFit="1" customWidth="1"/>
    <col min="167" max="167" width="16.42578125" bestFit="1" customWidth="1"/>
    <col min="168" max="168" width="19.5703125" bestFit="1" customWidth="1"/>
    <col min="169" max="169" width="18.85546875" bestFit="1" customWidth="1"/>
    <col min="170" max="170" width="22.140625" bestFit="1" customWidth="1"/>
    <col min="171" max="171" width="25.140625" bestFit="1" customWidth="1"/>
    <col min="172" max="172" width="28.28515625" bestFit="1" customWidth="1"/>
    <col min="173" max="173" width="12.28515625" bestFit="1" customWidth="1"/>
    <col min="174" max="174" width="15.42578125" bestFit="1" customWidth="1"/>
    <col min="175" max="175" width="11" bestFit="1" customWidth="1"/>
    <col min="176" max="176" width="11.7109375" bestFit="1" customWidth="1"/>
    <col min="177" max="177" width="26.7109375" bestFit="1" customWidth="1"/>
    <col min="178" max="178" width="30" bestFit="1" customWidth="1"/>
    <col min="179" max="181" width="12" bestFit="1" customWidth="1"/>
    <col min="182" max="182" width="12.7109375" bestFit="1" customWidth="1"/>
    <col min="183" max="183" width="14.28515625" bestFit="1" customWidth="1"/>
    <col min="184" max="184" width="17.5703125" bestFit="1" customWidth="1"/>
    <col min="185" max="185" width="20.85546875" bestFit="1" customWidth="1"/>
    <col min="186" max="186" width="24" bestFit="1" customWidth="1"/>
    <col min="187" max="189" width="12" bestFit="1" customWidth="1"/>
    <col min="190" max="190" width="14" bestFit="1" customWidth="1"/>
    <col min="191" max="191" width="23.28515625" bestFit="1" customWidth="1"/>
    <col min="192" max="192" width="26.42578125" bestFit="1" customWidth="1"/>
    <col min="193" max="193" width="18.5703125" bestFit="1" customWidth="1"/>
    <col min="194" max="194" width="21.85546875" bestFit="1" customWidth="1"/>
    <col min="195" max="195" width="23.42578125" bestFit="1" customWidth="1"/>
    <col min="196" max="196" width="26.5703125" bestFit="1" customWidth="1"/>
    <col min="197" max="197" width="18.5703125" bestFit="1" customWidth="1"/>
    <col min="198" max="198" width="21.85546875" bestFit="1" customWidth="1"/>
    <col min="199" max="199" width="20" bestFit="1" customWidth="1"/>
    <col min="200" max="200" width="23.140625" bestFit="1" customWidth="1"/>
    <col min="201" max="201" width="12" bestFit="1" customWidth="1"/>
    <col min="202" max="202" width="14.7109375" bestFit="1" customWidth="1"/>
    <col min="203" max="203" width="18.140625" bestFit="1" customWidth="1"/>
    <col min="204" max="204" width="21.42578125" bestFit="1" customWidth="1"/>
    <col min="205" max="205" width="9.28515625" bestFit="1" customWidth="1"/>
    <col min="206" max="206" width="7.85546875" bestFit="1" customWidth="1"/>
    <col min="207" max="207" width="12" bestFit="1" customWidth="1"/>
    <col min="208" max="208" width="14.42578125" bestFit="1" customWidth="1"/>
    <col min="209" max="209" width="21.28515625" bestFit="1" customWidth="1"/>
    <col min="210" max="210" width="24.42578125" bestFit="1" customWidth="1"/>
    <col min="211" max="211" width="13.140625" bestFit="1" customWidth="1"/>
    <col min="212" max="212" width="16.28515625" bestFit="1" customWidth="1"/>
    <col min="213" max="213" width="24.85546875" bestFit="1" customWidth="1"/>
    <col min="214" max="214" width="28" bestFit="1" customWidth="1"/>
    <col min="215" max="215" width="21" bestFit="1" customWidth="1"/>
    <col min="216" max="216" width="24.140625" bestFit="1" customWidth="1"/>
    <col min="217" max="217" width="15.28515625" bestFit="1" customWidth="1"/>
    <col min="218" max="218" width="18.42578125" bestFit="1" customWidth="1"/>
    <col min="219" max="221" width="12" bestFit="1" customWidth="1"/>
    <col min="222" max="222" width="12.140625" bestFit="1" customWidth="1"/>
    <col min="223" max="224" width="12" bestFit="1" customWidth="1"/>
    <col min="225" max="225" width="17.85546875" bestFit="1" customWidth="1"/>
    <col min="226" max="226" width="21" bestFit="1" customWidth="1"/>
    <col min="227" max="227" width="24.140625" bestFit="1" customWidth="1"/>
    <col min="228" max="228" width="27.28515625" bestFit="1" customWidth="1"/>
    <col min="229" max="229" width="15.85546875" bestFit="1" customWidth="1"/>
    <col min="230" max="230" width="19" bestFit="1" customWidth="1"/>
    <col min="231" max="231" width="11" bestFit="1" customWidth="1"/>
    <col min="232" max="232" width="11.7109375" bestFit="1" customWidth="1"/>
    <col min="233" max="233" width="17.5703125" bestFit="1" customWidth="1"/>
    <col min="234" max="234" width="20.7109375" bestFit="1" customWidth="1"/>
    <col min="235" max="240" width="12" bestFit="1" customWidth="1"/>
    <col min="241" max="241" width="15.5703125" bestFit="1" customWidth="1"/>
    <col min="242" max="242" width="18.7109375" bestFit="1" customWidth="1"/>
    <col min="243" max="243" width="23" bestFit="1" customWidth="1"/>
    <col min="244" max="244" width="26.28515625" bestFit="1" customWidth="1"/>
    <col min="245" max="245" width="25.7109375" bestFit="1" customWidth="1"/>
    <col min="246" max="246" width="28.85546875" bestFit="1" customWidth="1"/>
    <col min="247" max="247" width="29.42578125" bestFit="1" customWidth="1"/>
    <col min="248" max="248" width="32.5703125" bestFit="1" customWidth="1"/>
    <col min="249" max="249" width="19.85546875" bestFit="1" customWidth="1"/>
    <col min="250" max="250" width="23" bestFit="1" customWidth="1"/>
    <col min="251" max="251" width="14.140625" bestFit="1" customWidth="1"/>
    <col min="252" max="252" width="17.42578125" bestFit="1" customWidth="1"/>
    <col min="253" max="257" width="12" bestFit="1" customWidth="1"/>
    <col min="258" max="258" width="14.7109375" bestFit="1" customWidth="1"/>
    <col min="259" max="263" width="12" bestFit="1" customWidth="1"/>
    <col min="264" max="264" width="12.42578125" bestFit="1" customWidth="1"/>
    <col min="265" max="265" width="12" bestFit="1" customWidth="1"/>
    <col min="266" max="266" width="14.28515625" bestFit="1" customWidth="1"/>
    <col min="267" max="267" width="13.140625" bestFit="1" customWidth="1"/>
    <col min="268" max="268" width="16.28515625" bestFit="1" customWidth="1"/>
    <col min="269" max="269" width="11" bestFit="1" customWidth="1"/>
    <col min="270" max="270" width="12.28515625" bestFit="1" customWidth="1"/>
    <col min="271" max="271" width="12.5703125" bestFit="1" customWidth="1"/>
    <col min="272" max="272" width="15.7109375" bestFit="1" customWidth="1"/>
    <col min="273" max="273" width="16.28515625" bestFit="1" customWidth="1"/>
    <col min="274" max="274" width="19.42578125" bestFit="1" customWidth="1"/>
    <col min="275" max="275" width="15.7109375" bestFit="1" customWidth="1"/>
    <col min="276" max="276" width="18.85546875" bestFit="1" customWidth="1"/>
    <col min="277" max="277" width="18.5703125" bestFit="1" customWidth="1"/>
    <col min="278" max="278" width="21.85546875" bestFit="1" customWidth="1"/>
    <col min="279" max="280" width="12" bestFit="1" customWidth="1"/>
    <col min="281" max="281" width="13.28515625" bestFit="1" customWidth="1"/>
    <col min="282" max="282" width="16.42578125" bestFit="1" customWidth="1"/>
    <col min="283" max="283" width="18.7109375" bestFit="1" customWidth="1"/>
    <col min="284" max="284" width="22" bestFit="1" customWidth="1"/>
    <col min="285" max="286" width="12" bestFit="1" customWidth="1"/>
    <col min="287" max="287" width="34.140625" bestFit="1" customWidth="1"/>
    <col min="288" max="288" width="37.28515625" bestFit="1" customWidth="1"/>
    <col min="289" max="289" width="14.5703125" bestFit="1" customWidth="1"/>
    <col min="290" max="290" width="17.85546875" bestFit="1" customWidth="1"/>
    <col min="291" max="291" width="12.28515625" bestFit="1" customWidth="1"/>
    <col min="292" max="292" width="15.42578125" bestFit="1" customWidth="1"/>
    <col min="293" max="294" width="12" bestFit="1" customWidth="1"/>
    <col min="295" max="295" width="15.28515625" bestFit="1" customWidth="1"/>
    <col min="296" max="296" width="18.42578125" bestFit="1" customWidth="1"/>
    <col min="297" max="297" width="20.85546875" bestFit="1" customWidth="1"/>
    <col min="298" max="298" width="24" bestFit="1" customWidth="1"/>
    <col min="299" max="299" width="27" bestFit="1" customWidth="1"/>
    <col min="300" max="300" width="30.28515625" bestFit="1" customWidth="1"/>
    <col min="301" max="301" width="16.5703125" bestFit="1" customWidth="1"/>
    <col min="302" max="302" width="19.7109375" bestFit="1" customWidth="1"/>
    <col min="303" max="303" width="19.28515625" bestFit="1" customWidth="1"/>
    <col min="304" max="304" width="22.42578125" bestFit="1" customWidth="1"/>
    <col min="305" max="305" width="22.7109375" bestFit="1" customWidth="1"/>
    <col min="306" max="306" width="26" bestFit="1" customWidth="1"/>
    <col min="307" max="307" width="26.140625" bestFit="1" customWidth="1"/>
    <col min="308" max="308" width="29.28515625" bestFit="1" customWidth="1"/>
    <col min="309" max="309" width="21.5703125" bestFit="1" customWidth="1"/>
    <col min="310" max="310" width="24.7109375" bestFit="1" customWidth="1"/>
    <col min="311" max="311" width="17.7109375" bestFit="1" customWidth="1"/>
    <col min="312" max="312" width="20.85546875" bestFit="1" customWidth="1"/>
    <col min="313" max="313" width="17" bestFit="1" customWidth="1"/>
    <col min="314" max="314" width="20.140625" bestFit="1" customWidth="1"/>
    <col min="315" max="315" width="14" bestFit="1" customWidth="1"/>
    <col min="316" max="316" width="17.28515625" bestFit="1" customWidth="1"/>
    <col min="317" max="317" width="11.5703125" bestFit="1" customWidth="1"/>
    <col min="318" max="318" width="14.7109375" bestFit="1" customWidth="1"/>
    <col min="319" max="319" width="17.7109375" bestFit="1" customWidth="1"/>
    <col min="320" max="320" width="20.85546875" bestFit="1" customWidth="1"/>
    <col min="321" max="322" width="12" bestFit="1" customWidth="1"/>
    <col min="323" max="323" width="13.140625" bestFit="1" customWidth="1"/>
    <col min="324" max="324" width="16.28515625" bestFit="1" customWidth="1"/>
    <col min="325" max="325" width="12" bestFit="1" customWidth="1"/>
    <col min="326" max="326" width="12.7109375" bestFit="1" customWidth="1"/>
    <col min="327" max="327" width="20.140625" bestFit="1" customWidth="1"/>
    <col min="328" max="328" width="23.28515625" bestFit="1" customWidth="1"/>
    <col min="329" max="329" width="12" bestFit="1" customWidth="1"/>
    <col min="330" max="330" width="12.28515625" bestFit="1" customWidth="1"/>
    <col min="331" max="332" width="12" bestFit="1" customWidth="1"/>
    <col min="333" max="333" width="13.28515625" bestFit="1" customWidth="1"/>
    <col min="334" max="334" width="16.42578125" bestFit="1" customWidth="1"/>
    <col min="335" max="335" width="25.5703125" bestFit="1" customWidth="1"/>
    <col min="336" max="336" width="28.7109375" bestFit="1" customWidth="1"/>
    <col min="337" max="337" width="24.28515625" bestFit="1" customWidth="1"/>
    <col min="338" max="338" width="27.42578125" bestFit="1" customWidth="1"/>
    <col min="339" max="339" width="30.28515625" bestFit="1" customWidth="1"/>
    <col min="340" max="340" width="33.42578125" bestFit="1" customWidth="1"/>
    <col min="341" max="341" width="16.5703125" bestFit="1" customWidth="1"/>
    <col min="342" max="342" width="19.7109375" bestFit="1" customWidth="1"/>
    <col min="343" max="343" width="15.7109375" bestFit="1" customWidth="1"/>
    <col min="344" max="344" width="18.85546875" bestFit="1" customWidth="1"/>
    <col min="345" max="347" width="12" bestFit="1" customWidth="1"/>
    <col min="348" max="348" width="12.140625" bestFit="1" customWidth="1"/>
    <col min="349" max="349" width="22.140625" bestFit="1" customWidth="1"/>
    <col min="350" max="350" width="25.28515625" bestFit="1" customWidth="1"/>
    <col min="351" max="351" width="9.28515625" bestFit="1" customWidth="1"/>
    <col min="352" max="352" width="11.28515625" bestFit="1" customWidth="1"/>
    <col min="353" max="353" width="12.28515625" bestFit="1" customWidth="1"/>
    <col min="354" max="354" width="15.42578125" bestFit="1" customWidth="1"/>
    <col min="355" max="355" width="12.85546875" bestFit="1" customWidth="1"/>
    <col min="356" max="356" width="16" bestFit="1" customWidth="1"/>
    <col min="357" max="357" width="12" bestFit="1" customWidth="1"/>
    <col min="358" max="358" width="14.85546875" bestFit="1" customWidth="1"/>
    <col min="359" max="359" width="12" bestFit="1" customWidth="1"/>
    <col min="360" max="360" width="13.85546875" bestFit="1" customWidth="1"/>
    <col min="361" max="361" width="12.42578125" bestFit="1" customWidth="1"/>
    <col min="362" max="362" width="15.5703125" bestFit="1" customWidth="1"/>
    <col min="363" max="363" width="17.140625" bestFit="1" customWidth="1"/>
    <col min="364" max="364" width="20.28515625" bestFit="1" customWidth="1"/>
    <col min="365" max="365" width="23" bestFit="1" customWidth="1"/>
    <col min="366" max="366" width="26.28515625" bestFit="1" customWidth="1"/>
    <col min="367" max="367" width="21.7109375" bestFit="1" customWidth="1"/>
    <col min="368" max="368" width="24.85546875" bestFit="1" customWidth="1"/>
    <col min="369" max="369" width="32" bestFit="1" customWidth="1"/>
    <col min="370" max="370" width="35.140625" bestFit="1" customWidth="1"/>
    <col min="371" max="371" width="13.85546875" bestFit="1" customWidth="1"/>
    <col min="372" max="372" width="17" bestFit="1" customWidth="1"/>
    <col min="373" max="373" width="12" bestFit="1" customWidth="1"/>
    <col min="374" max="374" width="12.140625" bestFit="1" customWidth="1"/>
    <col min="375" max="375" width="11" bestFit="1" customWidth="1"/>
    <col min="376" max="376" width="8" bestFit="1" customWidth="1"/>
    <col min="377" max="378" width="12" bestFit="1" customWidth="1"/>
    <col min="379" max="379" width="13.85546875" bestFit="1" customWidth="1"/>
    <col min="380" max="380" width="17" bestFit="1" customWidth="1"/>
    <col min="381" max="383" width="12" bestFit="1" customWidth="1"/>
    <col min="384" max="384" width="12.7109375" bestFit="1" customWidth="1"/>
    <col min="385" max="385" width="27.42578125" bestFit="1" customWidth="1"/>
    <col min="386" max="386" width="30.5703125" bestFit="1" customWidth="1"/>
    <col min="387" max="387" width="22.42578125" bestFit="1" customWidth="1"/>
    <col min="388" max="388" width="25.7109375" bestFit="1" customWidth="1"/>
    <col min="389" max="389" width="24.5703125" bestFit="1" customWidth="1"/>
    <col min="390" max="390" width="27.7109375" bestFit="1" customWidth="1"/>
    <col min="391" max="391" width="13.7109375" bestFit="1" customWidth="1"/>
    <col min="392" max="392" width="16.85546875" bestFit="1" customWidth="1"/>
    <col min="393" max="397" width="12" bestFit="1" customWidth="1"/>
    <col min="398" max="398" width="15" bestFit="1" customWidth="1"/>
    <col min="399" max="399" width="14.140625" bestFit="1" customWidth="1"/>
    <col min="400" max="400" width="17.42578125" bestFit="1" customWidth="1"/>
    <col min="401" max="401" width="22.5703125" bestFit="1" customWidth="1"/>
    <col min="402" max="402" width="25.85546875" bestFit="1" customWidth="1"/>
    <col min="403" max="403" width="25.5703125" bestFit="1" customWidth="1"/>
    <col min="404" max="404" width="28.7109375" bestFit="1" customWidth="1"/>
    <col min="405" max="405" width="25.42578125" bestFit="1" customWidth="1"/>
    <col min="406" max="406" width="28.5703125" bestFit="1" customWidth="1"/>
    <col min="407" max="407" width="17.28515625" bestFit="1" customWidth="1"/>
    <col min="408" max="408" width="20.42578125" bestFit="1" customWidth="1"/>
    <col min="409" max="409" width="13" bestFit="1" customWidth="1"/>
    <col min="410" max="410" width="16.140625" bestFit="1" customWidth="1"/>
    <col min="411" max="412" width="12" bestFit="1" customWidth="1"/>
    <col min="413" max="413" width="8.5703125" bestFit="1" customWidth="1"/>
    <col min="414" max="414" width="11.5703125" bestFit="1" customWidth="1"/>
    <col min="415" max="415" width="10.7109375" bestFit="1" customWidth="1"/>
    <col min="416" max="416" width="13.85546875" bestFit="1" customWidth="1"/>
    <col min="417" max="417" width="23.28515625" bestFit="1" customWidth="1"/>
    <col min="418" max="418" width="26.42578125" bestFit="1" customWidth="1"/>
    <col min="419" max="419" width="8.42578125" bestFit="1" customWidth="1"/>
    <col min="420" max="420" width="11.42578125" bestFit="1" customWidth="1"/>
    <col min="421" max="424" width="12" bestFit="1" customWidth="1"/>
    <col min="425" max="425" width="11" bestFit="1" customWidth="1"/>
    <col min="426" max="426" width="12.42578125" bestFit="1" customWidth="1"/>
    <col min="427" max="427" width="23.42578125" bestFit="1" customWidth="1"/>
    <col min="428" max="428" width="26.5703125" bestFit="1" customWidth="1"/>
    <col min="429" max="429" width="12" bestFit="1" customWidth="1"/>
    <col min="430" max="430" width="14.140625" bestFit="1" customWidth="1"/>
    <col min="431" max="431" width="18" bestFit="1" customWidth="1"/>
    <col min="432" max="432" width="21.140625" bestFit="1" customWidth="1"/>
    <col min="433" max="433" width="12" bestFit="1" customWidth="1"/>
    <col min="434" max="434" width="14.85546875" bestFit="1" customWidth="1"/>
    <col min="435" max="435" width="26.140625" bestFit="1" customWidth="1"/>
    <col min="436" max="436" width="29.28515625" bestFit="1" customWidth="1"/>
    <col min="437" max="437" width="19.85546875" bestFit="1" customWidth="1"/>
    <col min="438" max="438" width="23" bestFit="1" customWidth="1"/>
    <col min="439" max="440" width="12" bestFit="1" customWidth="1"/>
    <col min="441" max="441" width="12.140625" bestFit="1" customWidth="1"/>
    <col min="442" max="442" width="15.28515625" bestFit="1" customWidth="1"/>
    <col min="443" max="443" width="13.140625" bestFit="1" customWidth="1"/>
    <col min="444" max="444" width="16.28515625" bestFit="1" customWidth="1"/>
    <col min="445" max="445" width="16.42578125" bestFit="1" customWidth="1"/>
    <col min="446" max="446" width="19.5703125" bestFit="1" customWidth="1"/>
    <col min="447" max="447" width="11.28515625" bestFit="1" customWidth="1"/>
    <col min="448" max="448" width="14.42578125" bestFit="1" customWidth="1"/>
    <col min="449" max="449" width="12" bestFit="1" customWidth="1"/>
    <col min="450" max="450" width="14.85546875" bestFit="1" customWidth="1"/>
    <col min="451" max="452" width="12" bestFit="1" customWidth="1"/>
    <col min="453" max="453" width="13.5703125" bestFit="1" customWidth="1"/>
    <col min="454" max="454" width="16.7109375" bestFit="1" customWidth="1"/>
    <col min="455" max="455" width="11" bestFit="1" customWidth="1"/>
    <col min="456" max="456" width="10.7109375" bestFit="1" customWidth="1"/>
    <col min="457" max="457" width="35.42578125" bestFit="1" customWidth="1"/>
    <col min="458" max="458" width="38.7109375" bestFit="1" customWidth="1"/>
    <col min="459" max="459" width="12" bestFit="1" customWidth="1"/>
    <col min="460" max="460" width="15" bestFit="1" customWidth="1"/>
    <col min="461" max="461" width="31.28515625" bestFit="1" customWidth="1"/>
    <col min="462" max="462" width="34.5703125" bestFit="1" customWidth="1"/>
    <col min="463" max="463" width="13.140625" bestFit="1" customWidth="1"/>
    <col min="464" max="464" width="16.28515625" bestFit="1" customWidth="1"/>
    <col min="465" max="465" width="14.42578125" bestFit="1" customWidth="1"/>
    <col min="466" max="466" width="17.7109375" bestFit="1" customWidth="1"/>
    <col min="467" max="467" width="19.7109375" bestFit="1" customWidth="1"/>
    <col min="468" max="468" width="22.85546875" bestFit="1" customWidth="1"/>
    <col min="469" max="469" width="15.140625" bestFit="1" customWidth="1"/>
    <col min="470" max="470" width="18.28515625" bestFit="1" customWidth="1"/>
    <col min="471" max="472" width="12" bestFit="1" customWidth="1"/>
    <col min="473" max="473" width="13" bestFit="1" customWidth="1"/>
    <col min="474" max="474" width="16.140625" bestFit="1" customWidth="1"/>
    <col min="475" max="475" width="17.5703125" bestFit="1" customWidth="1"/>
    <col min="476" max="476" width="20.7109375" bestFit="1" customWidth="1"/>
    <col min="477" max="477" width="40.7109375" bestFit="1" customWidth="1"/>
    <col min="478" max="478" width="43.85546875" bestFit="1" customWidth="1"/>
    <col min="479" max="479" width="31.7109375" bestFit="1" customWidth="1"/>
    <col min="480" max="480" width="34.85546875" bestFit="1" customWidth="1"/>
    <col min="481" max="481" width="17.5703125" bestFit="1" customWidth="1"/>
    <col min="482" max="482" width="20.7109375" bestFit="1" customWidth="1"/>
    <col min="483" max="483" width="21.5703125" bestFit="1" customWidth="1"/>
    <col min="484" max="484" width="24.7109375" bestFit="1" customWidth="1"/>
    <col min="485" max="485" width="25.85546875" bestFit="1" customWidth="1"/>
    <col min="486" max="486" width="29" bestFit="1" customWidth="1"/>
    <col min="487" max="487" width="12" bestFit="1" customWidth="1"/>
    <col min="488" max="488" width="13.28515625" bestFit="1" customWidth="1"/>
    <col min="489" max="489" width="18" bestFit="1" customWidth="1"/>
    <col min="490" max="490" width="21.140625" bestFit="1" customWidth="1"/>
    <col min="491" max="491" width="16.28515625" bestFit="1" customWidth="1"/>
    <col min="492" max="492" width="19.42578125" bestFit="1" customWidth="1"/>
    <col min="493" max="493" width="13.7109375" bestFit="1" customWidth="1"/>
    <col min="494" max="494" width="16.85546875" bestFit="1" customWidth="1"/>
    <col min="495" max="502" width="12" bestFit="1" customWidth="1"/>
    <col min="503" max="503" width="11.28515625" bestFit="1" customWidth="1"/>
  </cols>
  <sheetData>
    <row r="1" spans="1:16">
      <c r="A1" t="s">
        <v>31</v>
      </c>
      <c r="B1" t="s">
        <v>32</v>
      </c>
      <c r="C1" t="s">
        <v>2</v>
      </c>
      <c r="D1" t="s">
        <v>3</v>
      </c>
      <c r="E1" t="s">
        <v>33</v>
      </c>
      <c r="F1" s="10" t="s">
        <v>34</v>
      </c>
      <c r="G1" t="s">
        <v>35</v>
      </c>
    </row>
    <row r="2" spans="1:16">
      <c r="A2" s="4">
        <v>1</v>
      </c>
      <c r="B2" t="s">
        <v>36</v>
      </c>
      <c r="C2" t="s">
        <v>8</v>
      </c>
      <c r="D2" t="s">
        <v>19</v>
      </c>
      <c r="E2" s="4">
        <f>COUNTIF(ResourceTags[TagID], Tags[[#This Row],[TagID]])</f>
        <v>2</v>
      </c>
      <c r="F2" s="10">
        <f>SUMIF(ResourceTags[TagID], Tags[[#This Row],[TagID]], ResourceTags[Experience])</f>
        <v>27.916666666666668</v>
      </c>
      <c r="G2" s="10">
        <f>Tags[[#This Row],[Weighted Experience]]/Tags[[#This Row],[Frequency]]</f>
        <v>13.958333333333334</v>
      </c>
      <c r="J2" s="1" t="s">
        <v>1</v>
      </c>
      <c r="K2" s="1" t="s">
        <v>37</v>
      </c>
    </row>
    <row r="3" spans="1:16">
      <c r="A3" s="4">
        <v>2</v>
      </c>
      <c r="B3" t="s">
        <v>38</v>
      </c>
      <c r="C3" t="s">
        <v>39</v>
      </c>
      <c r="D3" t="s">
        <v>12</v>
      </c>
      <c r="E3" s="4">
        <f>COUNTIF(ResourceTags[TagID], Tags[[#This Row],[TagID]])</f>
        <v>1</v>
      </c>
      <c r="F3" s="10">
        <f>SUMIF(ResourceTags[TagID], Tags[[#This Row],[TagID]], ResourceTags[Experience])</f>
        <v>5.1388888888888893</v>
      </c>
      <c r="G3" s="10">
        <f>Tags[[#This Row],[Weighted Experience]]/Tags[[#This Row],[Frequency]]</f>
        <v>5.1388888888888893</v>
      </c>
      <c r="J3" s="1" t="s">
        <v>40</v>
      </c>
      <c r="K3" t="s">
        <v>8</v>
      </c>
      <c r="L3" t="s">
        <v>7</v>
      </c>
      <c r="M3" t="s">
        <v>6</v>
      </c>
      <c r="N3" t="s">
        <v>5</v>
      </c>
      <c r="O3" t="s">
        <v>4</v>
      </c>
      <c r="P3" t="s">
        <v>9</v>
      </c>
    </row>
    <row r="4" spans="1:16">
      <c r="A4" s="4">
        <v>3</v>
      </c>
      <c r="B4" t="s">
        <v>41</v>
      </c>
      <c r="C4" t="s">
        <v>8</v>
      </c>
      <c r="D4" t="s">
        <v>27</v>
      </c>
      <c r="E4" s="4">
        <f>COUNTIF(ResourceTags[TagID], Tags[[#This Row],[TagID]])</f>
        <v>6</v>
      </c>
      <c r="F4" s="10">
        <f>SUMIF(ResourceTags[TagID], Tags[[#This Row],[TagID]], ResourceTags[Experience])</f>
        <v>161.06481481481478</v>
      </c>
      <c r="G4" s="10">
        <f>Tags[[#This Row],[Weighted Experience]]/Tags[[#This Row],[Frequency]]</f>
        <v>26.844135802469129</v>
      </c>
      <c r="J4" s="2" t="s">
        <v>10</v>
      </c>
      <c r="K4" s="10">
        <v>1302.2916666666667</v>
      </c>
      <c r="L4" s="10">
        <v>7560.6944444444453</v>
      </c>
      <c r="M4" s="10">
        <v>4182.5</v>
      </c>
      <c r="N4" s="10">
        <v>29.166666666666668</v>
      </c>
      <c r="O4" s="10">
        <v>200.55555555555554</v>
      </c>
      <c r="P4" s="10">
        <v>13275.208333333332</v>
      </c>
    </row>
    <row r="5" spans="1:16">
      <c r="A5" s="4">
        <v>4</v>
      </c>
      <c r="B5" t="s">
        <v>42</v>
      </c>
      <c r="C5" t="s">
        <v>8</v>
      </c>
      <c r="D5" t="s">
        <v>27</v>
      </c>
      <c r="E5" s="4">
        <f>COUNTIF(ResourceTags[TagID], Tags[[#This Row],[TagID]])</f>
        <v>5</v>
      </c>
      <c r="F5" s="10">
        <f>SUMIF(ResourceTags[TagID], Tags[[#This Row],[TagID]], ResourceTags[Experience])</f>
        <v>155.64814814814812</v>
      </c>
      <c r="G5" s="10">
        <f>Tags[[#This Row],[Weighted Experience]]/Tags[[#This Row],[Frequency]]</f>
        <v>31.129629629629626</v>
      </c>
      <c r="J5" s="2" t="s">
        <v>12</v>
      </c>
      <c r="K5" s="10">
        <v>4237.9513888888878</v>
      </c>
      <c r="L5" s="10">
        <v>3806.041666666667</v>
      </c>
      <c r="M5" s="10">
        <v>891.59722222222217</v>
      </c>
      <c r="N5" s="10"/>
      <c r="O5" s="10">
        <v>1000.8047385620915</v>
      </c>
      <c r="P5" s="10">
        <v>9936.3950163398695</v>
      </c>
    </row>
    <row r="6" spans="1:16">
      <c r="A6" s="4">
        <v>5</v>
      </c>
      <c r="B6" t="s">
        <v>43</v>
      </c>
      <c r="C6" t="s">
        <v>6</v>
      </c>
      <c r="D6" t="s">
        <v>18</v>
      </c>
      <c r="E6" s="4">
        <f>COUNTIF(ResourceTags[TagID], Tags[[#This Row],[TagID]])</f>
        <v>6</v>
      </c>
      <c r="F6" s="10">
        <f>SUMIF(ResourceTags[TagID], Tags[[#This Row],[TagID]], ResourceTags[Experience])</f>
        <v>125.37037037037037</v>
      </c>
      <c r="G6" s="10">
        <f>Tags[[#This Row],[Weighted Experience]]/Tags[[#This Row],[Frequency]]</f>
        <v>20.89506172839506</v>
      </c>
      <c r="J6" s="2" t="s">
        <v>14</v>
      </c>
      <c r="K6" s="10">
        <v>6829.4444444444443</v>
      </c>
      <c r="L6" s="10"/>
      <c r="M6" s="10"/>
      <c r="N6" s="10"/>
      <c r="O6" s="10"/>
      <c r="P6" s="10">
        <v>6829.4444444444443</v>
      </c>
    </row>
    <row r="7" spans="1:16">
      <c r="A7" s="4">
        <v>6</v>
      </c>
      <c r="B7" t="s">
        <v>44</v>
      </c>
      <c r="C7" t="s">
        <v>6</v>
      </c>
      <c r="D7" t="s">
        <v>18</v>
      </c>
      <c r="E7" s="4">
        <f>COUNTIF(ResourceTags[TagID], Tags[[#This Row],[TagID]])</f>
        <v>2</v>
      </c>
      <c r="F7" s="10">
        <f>SUMIF(ResourceTags[TagID], Tags[[#This Row],[TagID]], ResourceTags[Experience])</f>
        <v>36.064814814814817</v>
      </c>
      <c r="G7" s="10">
        <f>Tags[[#This Row],[Weighted Experience]]/Tags[[#This Row],[Frequency]]</f>
        <v>18.032407407407408</v>
      </c>
      <c r="J7" s="2" t="s">
        <v>16</v>
      </c>
      <c r="K7" s="10">
        <v>6376.8750000000018</v>
      </c>
      <c r="L7" s="10">
        <v>18.472222222222221</v>
      </c>
      <c r="M7" s="10"/>
      <c r="N7" s="10"/>
      <c r="O7" s="10"/>
      <c r="P7" s="10">
        <v>6395.3472222222244</v>
      </c>
    </row>
    <row r="8" spans="1:16">
      <c r="A8">
        <v>7</v>
      </c>
      <c r="B8" t="s">
        <v>45</v>
      </c>
      <c r="C8" t="s">
        <v>6</v>
      </c>
      <c r="D8" t="s">
        <v>18</v>
      </c>
      <c r="E8" s="4">
        <f>COUNTIF(ResourceTags[TagID], Tags[[#This Row],[TagID]])</f>
        <v>1</v>
      </c>
      <c r="F8" s="10">
        <f>SUMIF(ResourceTags[TagID], Tags[[#This Row],[TagID]], ResourceTags[Experience])</f>
        <v>5.231481481481481</v>
      </c>
      <c r="G8" s="10">
        <f>Tags[[#This Row],[Weighted Experience]]/Tags[[#This Row],[Frequency]]</f>
        <v>5.231481481481481</v>
      </c>
      <c r="J8" s="2" t="s">
        <v>18</v>
      </c>
      <c r="K8" s="10">
        <v>50</v>
      </c>
      <c r="L8" s="10">
        <v>1016.3541666666667</v>
      </c>
      <c r="M8" s="10">
        <v>1394.7222222222219</v>
      </c>
      <c r="N8" s="10">
        <v>2701.8749999999995</v>
      </c>
      <c r="O8" s="10">
        <v>20</v>
      </c>
      <c r="P8" s="10">
        <v>5182.9513888888887</v>
      </c>
    </row>
    <row r="9" spans="1:16">
      <c r="A9">
        <v>8</v>
      </c>
      <c r="B9" t="s">
        <v>46</v>
      </c>
      <c r="C9" t="s">
        <v>5</v>
      </c>
      <c r="D9" t="s">
        <v>18</v>
      </c>
      <c r="E9" s="4">
        <f>COUNTIF(ResourceTags[TagID], Tags[[#This Row],[TagID]])</f>
        <v>9</v>
      </c>
      <c r="F9" s="10">
        <f>SUMIF(ResourceTags[TagID], Tags[[#This Row],[TagID]], ResourceTags[Experience])</f>
        <v>842.8125</v>
      </c>
      <c r="G9" s="10">
        <f>Tags[[#This Row],[Weighted Experience]]/Tags[[#This Row],[Frequency]]</f>
        <v>93.645833333333329</v>
      </c>
      <c r="J9" s="2" t="s">
        <v>20</v>
      </c>
      <c r="K9" s="10">
        <v>4379.7222222222226</v>
      </c>
      <c r="L9" s="10">
        <v>574.5486111111112</v>
      </c>
      <c r="M9" s="10">
        <v>96.458333333333343</v>
      </c>
      <c r="N9" s="10"/>
      <c r="O9" s="10">
        <v>44.791666666666664</v>
      </c>
      <c r="P9" s="10">
        <v>5095.5208333333339</v>
      </c>
    </row>
    <row r="10" spans="1:16">
      <c r="A10">
        <v>9</v>
      </c>
      <c r="B10" t="s">
        <v>47</v>
      </c>
      <c r="C10" t="s">
        <v>6</v>
      </c>
      <c r="D10" t="s">
        <v>18</v>
      </c>
      <c r="E10" s="4">
        <f>COUNTIF(ResourceTags[TagID], Tags[[#This Row],[TagID]])</f>
        <v>9</v>
      </c>
      <c r="F10" s="10">
        <f>SUMIF(ResourceTags[TagID], Tags[[#This Row],[TagID]], ResourceTags[Experience])</f>
        <v>505.39930555555554</v>
      </c>
      <c r="G10" s="10">
        <f>Tags[[#This Row],[Weighted Experience]]/Tags[[#This Row],[Frequency]]</f>
        <v>56.155478395061728</v>
      </c>
      <c r="J10" s="2" t="s">
        <v>11</v>
      </c>
      <c r="K10" s="10">
        <v>4072.9166666666665</v>
      </c>
      <c r="L10" s="10"/>
      <c r="M10" s="10"/>
      <c r="N10" s="10"/>
      <c r="O10" s="10"/>
      <c r="P10" s="10">
        <v>4072.9166666666665</v>
      </c>
    </row>
    <row r="11" spans="1:16">
      <c r="A11" s="4">
        <v>10</v>
      </c>
      <c r="B11" t="s">
        <v>48</v>
      </c>
      <c r="C11" t="s">
        <v>6</v>
      </c>
      <c r="D11" t="s">
        <v>10</v>
      </c>
      <c r="E11" s="4">
        <f>COUNTIF(ResourceTags[TagID], Tags[[#This Row],[TagID]])</f>
        <v>44</v>
      </c>
      <c r="F11" s="10">
        <f>SUMIF(ResourceTags[TagID], Tags[[#This Row],[TagID]], ResourceTags[Experience])</f>
        <v>1145.8333333333335</v>
      </c>
      <c r="G11" s="10">
        <f>Tags[[#This Row],[Weighted Experience]]/Tags[[#This Row],[Frequency]]</f>
        <v>26.041666666666671</v>
      </c>
      <c r="J11" s="2" t="s">
        <v>22</v>
      </c>
      <c r="K11" s="10">
        <v>15.555555555555555</v>
      </c>
      <c r="L11" s="10"/>
      <c r="M11" s="10"/>
      <c r="N11" s="10">
        <v>1869.0972222222222</v>
      </c>
      <c r="O11" s="10">
        <v>457.0363562091502</v>
      </c>
      <c r="P11" s="10">
        <v>2341.689133986928</v>
      </c>
    </row>
    <row r="12" spans="1:16">
      <c r="A12" s="4">
        <v>11</v>
      </c>
      <c r="B12" t="s">
        <v>49</v>
      </c>
      <c r="C12" t="s">
        <v>39</v>
      </c>
      <c r="D12" t="s">
        <v>28</v>
      </c>
      <c r="E12" s="4">
        <f>COUNTIF(ResourceTags[TagID], Tags[[#This Row],[TagID]])</f>
        <v>1</v>
      </c>
      <c r="F12" s="10">
        <f>SUMIF(ResourceTags[TagID], Tags[[#This Row],[TagID]], ResourceTags[Experience])</f>
        <v>4.3055555555555562</v>
      </c>
      <c r="G12" s="10">
        <f>Tags[[#This Row],[Weighted Experience]]/Tags[[#This Row],[Frequency]]</f>
        <v>4.3055555555555562</v>
      </c>
      <c r="J12" s="2" t="s">
        <v>24</v>
      </c>
      <c r="K12" s="10">
        <v>1598.6574074074076</v>
      </c>
      <c r="L12" s="10"/>
      <c r="M12" s="10"/>
      <c r="N12" s="10">
        <v>56.736111111111121</v>
      </c>
      <c r="O12" s="10"/>
      <c r="P12" s="10">
        <v>1655.3935185185187</v>
      </c>
    </row>
    <row r="13" spans="1:16">
      <c r="A13" s="4">
        <v>12</v>
      </c>
      <c r="B13" t="s">
        <v>50</v>
      </c>
      <c r="C13" t="s">
        <v>8</v>
      </c>
      <c r="D13" t="s">
        <v>28</v>
      </c>
      <c r="E13" s="4">
        <f>COUNTIF(ResourceTags[TagID], Tags[[#This Row],[TagID]])</f>
        <v>4</v>
      </c>
      <c r="F13" s="10">
        <f>SUMIF(ResourceTags[TagID], Tags[[#This Row],[TagID]], ResourceTags[Experience])</f>
        <v>528.68055555555554</v>
      </c>
      <c r="G13" s="10">
        <f>Tags[[#This Row],[Weighted Experience]]/Tags[[#This Row],[Frequency]]</f>
        <v>132.17013888888889</v>
      </c>
      <c r="J13" s="2" t="s">
        <v>13</v>
      </c>
      <c r="K13" s="10">
        <v>1605.5555555555557</v>
      </c>
      <c r="L13" s="10"/>
      <c r="M13" s="10"/>
      <c r="N13" s="10"/>
      <c r="O13" s="10">
        <v>27.638888888888886</v>
      </c>
      <c r="P13" s="10">
        <v>1633.1944444444446</v>
      </c>
    </row>
    <row r="14" spans="1:16">
      <c r="A14" s="4">
        <v>13</v>
      </c>
      <c r="B14" t="s">
        <v>51</v>
      </c>
      <c r="C14" t="s">
        <v>6</v>
      </c>
      <c r="D14" t="s">
        <v>20</v>
      </c>
      <c r="E14" s="4">
        <f>COUNTIF(ResourceTags[TagID], Tags[[#This Row],[TagID]])</f>
        <v>2</v>
      </c>
      <c r="F14" s="10">
        <f>SUMIF(ResourceTags[TagID], Tags[[#This Row],[TagID]], ResourceTags[Experience])</f>
        <v>28.055555555555554</v>
      </c>
      <c r="G14" s="10">
        <f>Tags[[#This Row],[Weighted Experience]]/Tags[[#This Row],[Frequency]]</f>
        <v>14.027777777777777</v>
      </c>
      <c r="J14" s="2" t="s">
        <v>26</v>
      </c>
      <c r="K14" s="10"/>
      <c r="L14" s="10"/>
      <c r="M14" s="10">
        <v>417.5</v>
      </c>
      <c r="N14" s="10">
        <v>1183.6111111111111</v>
      </c>
      <c r="O14" s="10"/>
      <c r="P14" s="10">
        <v>1601.1111111111111</v>
      </c>
    </row>
    <row r="15" spans="1:16">
      <c r="A15" s="4">
        <v>14</v>
      </c>
      <c r="B15" t="s">
        <v>52</v>
      </c>
      <c r="C15" t="s">
        <v>5</v>
      </c>
      <c r="D15" t="s">
        <v>18</v>
      </c>
      <c r="E15" s="4">
        <f>COUNTIF(ResourceTags[TagID], Tags[[#This Row],[TagID]])</f>
        <v>6</v>
      </c>
      <c r="F15" s="10">
        <f>SUMIF(ResourceTags[TagID], Tags[[#This Row],[TagID]], ResourceTags[Experience])</f>
        <v>172.63888888888886</v>
      </c>
      <c r="G15" s="10">
        <f>Tags[[#This Row],[Weighted Experience]]/Tags[[#This Row],[Frequency]]</f>
        <v>28.773148148148142</v>
      </c>
      <c r="J15" s="2" t="s">
        <v>15</v>
      </c>
      <c r="K15" s="10">
        <v>1500</v>
      </c>
      <c r="L15" s="10"/>
      <c r="M15" s="10"/>
      <c r="N15" s="10"/>
      <c r="O15" s="10"/>
      <c r="P15" s="10">
        <v>1500</v>
      </c>
    </row>
    <row r="16" spans="1:16">
      <c r="A16" s="4">
        <v>15</v>
      </c>
      <c r="B16" t="s">
        <v>53</v>
      </c>
      <c r="C16" t="s">
        <v>5</v>
      </c>
      <c r="D16" t="s">
        <v>18</v>
      </c>
      <c r="E16" s="4">
        <f>COUNTIF(ResourceTags[TagID], Tags[[#This Row],[TagID]])</f>
        <v>15</v>
      </c>
      <c r="F16" s="10">
        <f>SUMIF(ResourceTags[TagID], Tags[[#This Row],[TagID]], ResourceTags[Experience])</f>
        <v>234.9652777777778</v>
      </c>
      <c r="G16" s="10">
        <f>Tags[[#This Row],[Weighted Experience]]/Tags[[#This Row],[Frequency]]</f>
        <v>15.664351851851853</v>
      </c>
      <c r="J16" s="2" t="s">
        <v>17</v>
      </c>
      <c r="K16" s="10">
        <v>953.75</v>
      </c>
      <c r="L16" s="10"/>
      <c r="M16" s="10"/>
      <c r="N16" s="10">
        <v>13.75</v>
      </c>
      <c r="O16" s="10">
        <v>388.40277777777777</v>
      </c>
      <c r="P16" s="10">
        <v>1355.9027777777778</v>
      </c>
    </row>
    <row r="17" spans="1:16">
      <c r="A17" s="4">
        <v>16</v>
      </c>
      <c r="B17" t="s">
        <v>54</v>
      </c>
      <c r="C17" t="s">
        <v>6</v>
      </c>
      <c r="D17" t="s">
        <v>20</v>
      </c>
      <c r="E17" s="4">
        <f>COUNTIF(ResourceTags[TagID], Tags[[#This Row],[TagID]])</f>
        <v>1</v>
      </c>
      <c r="F17" s="10">
        <f>SUMIF(ResourceTags[TagID], Tags[[#This Row],[TagID]], ResourceTags[Experience])</f>
        <v>3.8194444444444438</v>
      </c>
      <c r="G17" s="10">
        <f>Tags[[#This Row],[Weighted Experience]]/Tags[[#This Row],[Frequency]]</f>
        <v>3.8194444444444438</v>
      </c>
      <c r="J17" s="2" t="s">
        <v>27</v>
      </c>
      <c r="K17" s="10">
        <v>556.59722222222229</v>
      </c>
      <c r="L17" s="10">
        <v>26.597222222222221</v>
      </c>
      <c r="M17" s="10"/>
      <c r="N17" s="10"/>
      <c r="O17" s="10">
        <v>518.8214869281046</v>
      </c>
      <c r="P17" s="10">
        <v>1102.0159313725489</v>
      </c>
    </row>
    <row r="18" spans="1:16">
      <c r="A18" s="4">
        <v>17</v>
      </c>
      <c r="B18" t="s">
        <v>55</v>
      </c>
      <c r="C18" t="s">
        <v>6</v>
      </c>
      <c r="D18" t="s">
        <v>20</v>
      </c>
      <c r="E18" s="4">
        <f>COUNTIF(ResourceTags[TagID], Tags[[#This Row],[TagID]])</f>
        <v>2</v>
      </c>
      <c r="F18" s="10">
        <f>SUMIF(ResourceTags[TagID], Tags[[#This Row],[TagID]], ResourceTags[Experience])</f>
        <v>12.5</v>
      </c>
      <c r="G18" s="10">
        <f>Tags[[#This Row],[Weighted Experience]]/Tags[[#This Row],[Frequency]]</f>
        <v>6.25</v>
      </c>
      <c r="J18" s="2" t="s">
        <v>28</v>
      </c>
      <c r="K18" s="10">
        <v>567.77777777777783</v>
      </c>
      <c r="L18" s="10"/>
      <c r="M18" s="10"/>
      <c r="N18" s="10"/>
      <c r="O18" s="10"/>
      <c r="P18" s="10">
        <v>567.77777777777783</v>
      </c>
    </row>
    <row r="19" spans="1:16">
      <c r="A19" s="4">
        <v>18</v>
      </c>
      <c r="B19" t="s">
        <v>56</v>
      </c>
      <c r="C19" t="s">
        <v>4</v>
      </c>
      <c r="D19" t="s">
        <v>12</v>
      </c>
      <c r="E19" s="4">
        <f>COUNTIF(ResourceTags[TagID], Tags[[#This Row],[TagID]])</f>
        <v>1</v>
      </c>
      <c r="F19" s="10">
        <f>SUMIF(ResourceTags[TagID], Tags[[#This Row],[TagID]], ResourceTags[Experience])</f>
        <v>19.027777777777779</v>
      </c>
      <c r="G19" s="10">
        <f>Tags[[#This Row],[Weighted Experience]]/Tags[[#This Row],[Frequency]]</f>
        <v>19.027777777777779</v>
      </c>
      <c r="J19" s="2" t="s">
        <v>19</v>
      </c>
      <c r="K19" s="10">
        <v>531.94444444444446</v>
      </c>
      <c r="L19" s="10"/>
      <c r="M19" s="10"/>
      <c r="N19" s="10"/>
      <c r="O19" s="10"/>
      <c r="P19" s="10">
        <v>531.94444444444446</v>
      </c>
    </row>
    <row r="20" spans="1:16">
      <c r="A20" s="4">
        <v>19</v>
      </c>
      <c r="B20" t="s">
        <v>57</v>
      </c>
      <c r="C20" t="s">
        <v>7</v>
      </c>
      <c r="D20" t="s">
        <v>18</v>
      </c>
      <c r="E20" s="4">
        <f>COUNTIF(ResourceTags[TagID], Tags[[#This Row],[TagID]])</f>
        <v>4</v>
      </c>
      <c r="F20" s="10">
        <f>SUMIF(ResourceTags[TagID], Tags[[#This Row],[TagID]], ResourceTags[Experience])</f>
        <v>134.86111111111111</v>
      </c>
      <c r="G20" s="10">
        <f>Tags[[#This Row],[Weighted Experience]]/Tags[[#This Row],[Frequency]]</f>
        <v>33.715277777777779</v>
      </c>
      <c r="J20" s="2" t="s">
        <v>21</v>
      </c>
      <c r="K20" s="10">
        <v>500</v>
      </c>
      <c r="L20" s="10"/>
      <c r="M20" s="10"/>
      <c r="N20" s="10">
        <v>3.3333333333333335</v>
      </c>
      <c r="O20" s="10"/>
      <c r="P20" s="10">
        <v>503.33333333333331</v>
      </c>
    </row>
    <row r="21" spans="1:16">
      <c r="A21" s="4">
        <v>20</v>
      </c>
      <c r="B21" t="s">
        <v>58</v>
      </c>
      <c r="C21" t="s">
        <v>8</v>
      </c>
      <c r="D21" t="s">
        <v>17</v>
      </c>
      <c r="E21" s="4">
        <f>COUNTIF(ResourceTags[TagID], Tags[[#This Row],[TagID]])</f>
        <v>5</v>
      </c>
      <c r="F21" s="10">
        <f>SUMIF(ResourceTags[TagID], Tags[[#This Row],[TagID]], ResourceTags[Experience])</f>
        <v>31.666666666666664</v>
      </c>
      <c r="G21" s="10">
        <f>Tags[[#This Row],[Weighted Experience]]/Tags[[#This Row],[Frequency]]</f>
        <v>6.333333333333333</v>
      </c>
      <c r="J21" s="2" t="s">
        <v>29</v>
      </c>
      <c r="K21" s="10">
        <v>402.36111111111109</v>
      </c>
      <c r="L21" s="10"/>
      <c r="M21" s="10">
        <v>26.25</v>
      </c>
      <c r="N21" s="10"/>
      <c r="O21" s="10"/>
      <c r="P21" s="10">
        <v>428.61111111111109</v>
      </c>
    </row>
    <row r="22" spans="1:16">
      <c r="A22">
        <v>21</v>
      </c>
      <c r="B22" t="s">
        <v>59</v>
      </c>
      <c r="C22" t="s">
        <v>6</v>
      </c>
      <c r="D22" t="s">
        <v>18</v>
      </c>
      <c r="E22" s="4">
        <f>COUNTIF(ResourceTags[TagID], Tags[[#This Row],[TagID]])</f>
        <v>1</v>
      </c>
      <c r="F22" s="10">
        <f>SUMIF(ResourceTags[TagID], Tags[[#This Row],[TagID]], ResourceTags[Experience])</f>
        <v>61.666666666666671</v>
      </c>
      <c r="G22" s="10">
        <f>Tags[[#This Row],[Weighted Experience]]/Tags[[#This Row],[Frequency]]</f>
        <v>61.666666666666671</v>
      </c>
      <c r="J22" s="2" t="s">
        <v>30</v>
      </c>
      <c r="K22" s="10">
        <v>130.06944444444446</v>
      </c>
      <c r="L22" s="10"/>
      <c r="M22" s="10">
        <v>55.555555555555557</v>
      </c>
      <c r="N22" s="10"/>
      <c r="O22" s="10">
        <v>14.101307189542482</v>
      </c>
      <c r="P22" s="10">
        <v>199.72630718954247</v>
      </c>
    </row>
    <row r="23" spans="1:16">
      <c r="A23" s="4">
        <v>22</v>
      </c>
      <c r="B23" t="s">
        <v>60</v>
      </c>
      <c r="C23" t="s">
        <v>39</v>
      </c>
      <c r="D23" t="s">
        <v>18</v>
      </c>
      <c r="E23" s="4">
        <f>COUNTIF(ResourceTags[TagID], Tags[[#This Row],[TagID]])</f>
        <v>1</v>
      </c>
      <c r="F23" s="10">
        <f>SUMIF(ResourceTags[TagID], Tags[[#This Row],[TagID]], ResourceTags[Experience])</f>
        <v>61.666666666666671</v>
      </c>
      <c r="G23" s="10">
        <f>Tags[[#This Row],[Weighted Experience]]/Tags[[#This Row],[Frequency]]</f>
        <v>61.666666666666671</v>
      </c>
      <c r="J23" s="2" t="s">
        <v>23</v>
      </c>
      <c r="K23" s="10">
        <v>23.333333333333332</v>
      </c>
      <c r="L23" s="10"/>
      <c r="M23" s="10"/>
      <c r="N23" s="10"/>
      <c r="O23" s="10"/>
      <c r="P23" s="10">
        <v>23.333333333333332</v>
      </c>
    </row>
    <row r="24" spans="1:16">
      <c r="A24" s="4">
        <v>23</v>
      </c>
      <c r="B24" t="s">
        <v>61</v>
      </c>
      <c r="C24" t="s">
        <v>6</v>
      </c>
      <c r="D24" t="s">
        <v>18</v>
      </c>
      <c r="E24" s="4">
        <f>COUNTIF(ResourceTags[TagID], Tags[[#This Row],[TagID]])</f>
        <v>2</v>
      </c>
      <c r="F24" s="10">
        <f>SUMIF(ResourceTags[TagID], Tags[[#This Row],[TagID]], ResourceTags[Experience])</f>
        <v>29.722222222222225</v>
      </c>
      <c r="G24" s="10">
        <f>Tags[[#This Row],[Weighted Experience]]/Tags[[#This Row],[Frequency]]</f>
        <v>14.861111111111112</v>
      </c>
      <c r="J24" s="2" t="s">
        <v>25</v>
      </c>
      <c r="K24" s="10">
        <v>14.861111111111111</v>
      </c>
      <c r="L24" s="10"/>
      <c r="M24" s="10"/>
      <c r="N24" s="10"/>
      <c r="O24" s="10"/>
      <c r="P24" s="10">
        <v>14.861111111111111</v>
      </c>
    </row>
    <row r="25" spans="1:16">
      <c r="A25">
        <v>24</v>
      </c>
      <c r="B25" t="s">
        <v>62</v>
      </c>
      <c r="C25" t="s">
        <v>7</v>
      </c>
      <c r="D25" t="s">
        <v>10</v>
      </c>
      <c r="E25" s="4">
        <f>COUNTIF(ResourceTags[TagID], Tags[[#This Row],[TagID]])</f>
        <v>2</v>
      </c>
      <c r="F25" s="10">
        <f>SUMIF(ResourceTags[TagID], Tags[[#This Row],[TagID]], ResourceTags[Experience])</f>
        <v>23.75</v>
      </c>
      <c r="G25" s="10">
        <f>Tags[[#This Row],[Weighted Experience]]/Tags[[#This Row],[Frequency]]</f>
        <v>11.875</v>
      </c>
      <c r="J25" s="2" t="s">
        <v>9</v>
      </c>
      <c r="K25" s="10">
        <v>35649.664351851854</v>
      </c>
      <c r="L25" s="10">
        <v>13002.708333333334</v>
      </c>
      <c r="M25" s="10">
        <v>7064.583333333333</v>
      </c>
      <c r="N25" s="10">
        <v>5857.5694444444443</v>
      </c>
      <c r="O25" s="10">
        <v>2672.1527777777778</v>
      </c>
      <c r="P25" s="10">
        <v>64246.67824074073</v>
      </c>
    </row>
    <row r="26" spans="1:16">
      <c r="A26">
        <v>25</v>
      </c>
      <c r="B26" t="s">
        <v>63</v>
      </c>
      <c r="C26" t="s">
        <v>6</v>
      </c>
      <c r="D26" t="s">
        <v>18</v>
      </c>
      <c r="E26" s="4">
        <f>COUNTIF(ResourceTags[TagID], Tags[[#This Row],[TagID]])</f>
        <v>10</v>
      </c>
      <c r="F26" s="10">
        <f>SUMIF(ResourceTags[TagID], Tags[[#This Row],[TagID]], ResourceTags[Experience])</f>
        <v>311.99652777777771</v>
      </c>
      <c r="G26" s="10">
        <f>Tags[[#This Row],[Weighted Experience]]/Tags[[#This Row],[Frequency]]</f>
        <v>31.199652777777771</v>
      </c>
    </row>
    <row r="27" spans="1:16">
      <c r="A27">
        <v>26</v>
      </c>
      <c r="B27" t="s">
        <v>64</v>
      </c>
      <c r="C27" t="s">
        <v>6</v>
      </c>
      <c r="D27" t="s">
        <v>12</v>
      </c>
      <c r="E27" s="4">
        <f>COUNTIF(ResourceTags[TagID], Tags[[#This Row],[TagID]])</f>
        <v>4</v>
      </c>
      <c r="F27" s="10">
        <f>SUMIF(ResourceTags[TagID], Tags[[#This Row],[TagID]], ResourceTags[Experience])</f>
        <v>217.15277777777777</v>
      </c>
      <c r="G27" s="10">
        <f>Tags[[#This Row],[Weighted Experience]]/Tags[[#This Row],[Frequency]]</f>
        <v>54.288194444444443</v>
      </c>
    </row>
    <row r="28" spans="1:16">
      <c r="A28" s="4">
        <v>27</v>
      </c>
      <c r="B28" t="s">
        <v>65</v>
      </c>
      <c r="C28" t="s">
        <v>8</v>
      </c>
      <c r="D28" t="s">
        <v>17</v>
      </c>
      <c r="E28" s="4">
        <f>COUNTIF(ResourceTags[TagID], Tags[[#This Row],[TagID]])</f>
        <v>1</v>
      </c>
      <c r="F28" s="10">
        <f>SUMIF(ResourceTags[TagID], Tags[[#This Row],[TagID]], ResourceTags[Experience])</f>
        <v>13.680555555555554</v>
      </c>
      <c r="G28" s="10">
        <f>Tags[[#This Row],[Weighted Experience]]/Tags[[#This Row],[Frequency]]</f>
        <v>13.680555555555554</v>
      </c>
    </row>
    <row r="29" spans="1:16">
      <c r="A29" s="4">
        <v>28</v>
      </c>
      <c r="B29" t="s">
        <v>66</v>
      </c>
      <c r="C29" t="s">
        <v>7</v>
      </c>
      <c r="D29" t="s">
        <v>18</v>
      </c>
      <c r="E29" s="4">
        <f>COUNTIF(ResourceTags[TagID], Tags[[#This Row],[TagID]])</f>
        <v>12</v>
      </c>
      <c r="F29" s="10">
        <f>SUMIF(ResourceTags[TagID], Tags[[#This Row],[TagID]], ResourceTags[Experience])</f>
        <v>241.66666666666666</v>
      </c>
      <c r="G29" s="10">
        <f>Tags[[#This Row],[Weighted Experience]]/Tags[[#This Row],[Frequency]]</f>
        <v>20.138888888888889</v>
      </c>
    </row>
    <row r="30" spans="1:16">
      <c r="A30" s="4">
        <v>29</v>
      </c>
      <c r="B30" t="s">
        <v>67</v>
      </c>
      <c r="C30" t="s">
        <v>7</v>
      </c>
      <c r="D30" t="s">
        <v>18</v>
      </c>
      <c r="E30" s="4">
        <f>COUNTIF(ResourceTags[TagID], Tags[[#This Row],[TagID]])</f>
        <v>11</v>
      </c>
      <c r="F30" s="10">
        <f>SUMIF(ResourceTags[TagID], Tags[[#This Row],[TagID]], ResourceTags[Experience])</f>
        <v>246.52777777777777</v>
      </c>
      <c r="G30" s="10">
        <f>Tags[[#This Row],[Weighted Experience]]/Tags[[#This Row],[Frequency]]</f>
        <v>22.411616161616163</v>
      </c>
    </row>
    <row r="31" spans="1:16">
      <c r="A31">
        <v>30</v>
      </c>
      <c r="B31" t="s">
        <v>68</v>
      </c>
      <c r="C31" t="s">
        <v>8</v>
      </c>
      <c r="D31" t="s">
        <v>20</v>
      </c>
      <c r="E31" s="4">
        <f>COUNTIF(ResourceTags[TagID], Tags[[#This Row],[TagID]])</f>
        <v>4</v>
      </c>
      <c r="F31" s="10">
        <f>SUMIF(ResourceTags[TagID], Tags[[#This Row],[TagID]], ResourceTags[Experience])</f>
        <v>136.18055555555557</v>
      </c>
      <c r="G31" s="10">
        <f>Tags[[#This Row],[Weighted Experience]]/Tags[[#This Row],[Frequency]]</f>
        <v>34.045138888888893</v>
      </c>
    </row>
    <row r="32" spans="1:16">
      <c r="A32">
        <v>31</v>
      </c>
      <c r="B32" t="s">
        <v>69</v>
      </c>
      <c r="C32" t="s">
        <v>4</v>
      </c>
      <c r="D32" t="s">
        <v>20</v>
      </c>
      <c r="E32" s="4">
        <f>COUNTIF(ResourceTags[TagID], Tags[[#This Row],[TagID]])</f>
        <v>2</v>
      </c>
      <c r="F32" s="10">
        <f>SUMIF(ResourceTags[TagID], Tags[[#This Row],[TagID]], ResourceTags[Experience])</f>
        <v>14.513888888888889</v>
      </c>
      <c r="G32" s="10">
        <f>Tags[[#This Row],[Weighted Experience]]/Tags[[#This Row],[Frequency]]</f>
        <v>7.2569444444444446</v>
      </c>
    </row>
    <row r="33" spans="1:7">
      <c r="A33" s="4">
        <v>32</v>
      </c>
      <c r="B33" t="s">
        <v>70</v>
      </c>
      <c r="C33" t="s">
        <v>8</v>
      </c>
      <c r="D33" t="s">
        <v>17</v>
      </c>
      <c r="E33" s="4">
        <f>COUNTIF(ResourceTags[TagID], Tags[[#This Row],[TagID]])</f>
        <v>4</v>
      </c>
      <c r="F33" s="10">
        <f>SUMIF(ResourceTags[TagID], Tags[[#This Row],[TagID]], ResourceTags[Experience])</f>
        <v>40.972222222222229</v>
      </c>
      <c r="G33" s="10">
        <f>Tags[[#This Row],[Weighted Experience]]/Tags[[#This Row],[Frequency]]</f>
        <v>10.243055555555557</v>
      </c>
    </row>
    <row r="34" spans="1:7">
      <c r="A34">
        <v>33</v>
      </c>
      <c r="B34" t="s">
        <v>71</v>
      </c>
      <c r="C34" t="s">
        <v>8</v>
      </c>
      <c r="D34" t="s">
        <v>25</v>
      </c>
      <c r="E34" s="4">
        <f>COUNTIF(ResourceTags[TagID], Tags[[#This Row],[TagID]])</f>
        <v>1</v>
      </c>
      <c r="F34" s="10">
        <f>SUMIF(ResourceTags[TagID], Tags[[#This Row],[TagID]], ResourceTags[Experience])</f>
        <v>10.902777777777779</v>
      </c>
      <c r="G34" s="10">
        <f>Tags[[#This Row],[Weighted Experience]]/Tags[[#This Row],[Frequency]]</f>
        <v>10.902777777777779</v>
      </c>
    </row>
    <row r="35" spans="1:7">
      <c r="A35" s="4">
        <v>34</v>
      </c>
      <c r="B35" t="s">
        <v>72</v>
      </c>
      <c r="C35" t="s">
        <v>6</v>
      </c>
      <c r="D35" t="s">
        <v>18</v>
      </c>
      <c r="E35" s="4">
        <f>COUNTIF(ResourceTags[TagID], Tags[[#This Row],[TagID]])</f>
        <v>1</v>
      </c>
      <c r="F35" s="10">
        <f>SUMIF(ResourceTags[TagID], Tags[[#This Row],[TagID]], ResourceTags[Experience])</f>
        <v>37.777777777777779</v>
      </c>
      <c r="G35" s="10">
        <f>Tags[[#This Row],[Weighted Experience]]/Tags[[#This Row],[Frequency]]</f>
        <v>37.777777777777779</v>
      </c>
    </row>
    <row r="36" spans="1:7">
      <c r="A36" s="4">
        <v>35</v>
      </c>
      <c r="B36" t="s">
        <v>73</v>
      </c>
      <c r="C36" t="s">
        <v>4</v>
      </c>
      <c r="D36" t="s">
        <v>10</v>
      </c>
      <c r="E36" s="4">
        <f>COUNTIF(ResourceTags[TagID], Tags[[#This Row],[TagID]])</f>
        <v>1</v>
      </c>
      <c r="F36" s="10">
        <f>SUMIF(ResourceTags[TagID], Tags[[#This Row],[TagID]], ResourceTags[Experience])</f>
        <v>17.430555555555557</v>
      </c>
      <c r="G36" s="10">
        <f>Tags[[#This Row],[Weighted Experience]]/Tags[[#This Row],[Frequency]]</f>
        <v>17.430555555555557</v>
      </c>
    </row>
    <row r="37" spans="1:7">
      <c r="A37">
        <v>36</v>
      </c>
      <c r="B37" t="s">
        <v>74</v>
      </c>
      <c r="C37" t="s">
        <v>7</v>
      </c>
      <c r="D37" t="s">
        <v>18</v>
      </c>
      <c r="E37" s="4">
        <f>COUNTIF(ResourceTags[TagID], Tags[[#This Row],[TagID]])</f>
        <v>15</v>
      </c>
      <c r="F37" s="10">
        <f>SUMIF(ResourceTags[TagID], Tags[[#This Row],[TagID]], ResourceTags[Experience])</f>
        <v>329.4444444444444</v>
      </c>
      <c r="G37" s="10">
        <f>Tags[[#This Row],[Weighted Experience]]/Tags[[#This Row],[Frequency]]</f>
        <v>21.962962962962958</v>
      </c>
    </row>
    <row r="38" spans="1:7">
      <c r="A38" s="4">
        <v>37</v>
      </c>
      <c r="B38" t="s">
        <v>75</v>
      </c>
      <c r="C38" t="s">
        <v>8</v>
      </c>
      <c r="D38" t="s">
        <v>20</v>
      </c>
      <c r="E38" s="4">
        <f>COUNTIF(ResourceTags[TagID], Tags[[#This Row],[TagID]])</f>
        <v>6</v>
      </c>
      <c r="F38" s="10">
        <f>SUMIF(ResourceTags[TagID], Tags[[#This Row],[TagID]], ResourceTags[Experience])</f>
        <v>1569.7916666666665</v>
      </c>
      <c r="G38" s="10">
        <f>Tags[[#This Row],[Weighted Experience]]/Tags[[#This Row],[Frequency]]</f>
        <v>261.6319444444444</v>
      </c>
    </row>
    <row r="39" spans="1:7">
      <c r="A39" s="4">
        <v>38</v>
      </c>
      <c r="B39" t="s">
        <v>76</v>
      </c>
      <c r="C39" t="s">
        <v>5</v>
      </c>
      <c r="D39" t="s">
        <v>18</v>
      </c>
      <c r="E39" s="4">
        <f>COUNTIF(ResourceTags[TagID], Tags[[#This Row],[TagID]])</f>
        <v>7</v>
      </c>
      <c r="F39" s="10">
        <f>SUMIF(ResourceTags[TagID], Tags[[#This Row],[TagID]], ResourceTags[Experience])</f>
        <v>1357.9861111111109</v>
      </c>
      <c r="G39" s="10">
        <f>Tags[[#This Row],[Weighted Experience]]/Tags[[#This Row],[Frequency]]</f>
        <v>193.99801587301585</v>
      </c>
    </row>
    <row r="40" spans="1:7">
      <c r="A40" s="4">
        <v>39</v>
      </c>
      <c r="B40" t="s">
        <v>77</v>
      </c>
      <c r="C40" t="s">
        <v>8</v>
      </c>
      <c r="D40" t="s">
        <v>11</v>
      </c>
      <c r="E40" s="4">
        <f>COUNTIF(ResourceTags[TagID], Tags[[#This Row],[TagID]])</f>
        <v>1</v>
      </c>
      <c r="F40" s="10">
        <f>SUMIF(ResourceTags[TagID], Tags[[#This Row],[TagID]], ResourceTags[Experience])</f>
        <v>7.9166666666666661</v>
      </c>
      <c r="G40" s="10">
        <f>Tags[[#This Row],[Weighted Experience]]/Tags[[#This Row],[Frequency]]</f>
        <v>7.9166666666666661</v>
      </c>
    </row>
    <row r="41" spans="1:7">
      <c r="A41" s="4">
        <v>40</v>
      </c>
      <c r="B41" t="s">
        <v>78</v>
      </c>
      <c r="C41" t="s">
        <v>8</v>
      </c>
      <c r="D41" t="s">
        <v>24</v>
      </c>
      <c r="E41" s="4">
        <f>COUNTIF(ResourceTags[TagID], Tags[[#This Row],[TagID]])</f>
        <v>7</v>
      </c>
      <c r="F41" s="10">
        <f>SUMIF(ResourceTags[TagID], Tags[[#This Row],[TagID]], ResourceTags[Experience])</f>
        <v>1568.7962962962963</v>
      </c>
      <c r="G41" s="10">
        <f>Tags[[#This Row],[Weighted Experience]]/Tags[[#This Row],[Frequency]]</f>
        <v>224.11375661375661</v>
      </c>
    </row>
    <row r="42" spans="1:7">
      <c r="A42">
        <v>41</v>
      </c>
      <c r="B42" t="s">
        <v>79</v>
      </c>
      <c r="C42" t="s">
        <v>7</v>
      </c>
      <c r="D42" t="s">
        <v>10</v>
      </c>
      <c r="E42" s="4">
        <f>COUNTIF(ResourceTags[TagID], Tags[[#This Row],[TagID]])</f>
        <v>34</v>
      </c>
      <c r="F42" s="10">
        <f>SUMIF(ResourceTags[TagID], Tags[[#This Row],[TagID]], ResourceTags[Experience])</f>
        <v>1038.9583333333335</v>
      </c>
      <c r="G42" s="10">
        <f>Tags[[#This Row],[Weighted Experience]]/Tags[[#This Row],[Frequency]]</f>
        <v>30.557598039215691</v>
      </c>
    </row>
    <row r="43" spans="1:7">
      <c r="A43" s="4">
        <v>42</v>
      </c>
      <c r="B43" t="s">
        <v>80</v>
      </c>
      <c r="C43" t="s">
        <v>6</v>
      </c>
      <c r="D43" t="s">
        <v>29</v>
      </c>
      <c r="E43" s="4">
        <f>COUNTIF(ResourceTags[TagID], Tags[[#This Row],[TagID]])</f>
        <v>3</v>
      </c>
      <c r="F43" s="10">
        <f>SUMIF(ResourceTags[TagID], Tags[[#This Row],[TagID]], ResourceTags[Experience])</f>
        <v>26.25</v>
      </c>
      <c r="G43" s="10">
        <f>Tags[[#This Row],[Weighted Experience]]/Tags[[#This Row],[Frequency]]</f>
        <v>8.75</v>
      </c>
    </row>
    <row r="44" spans="1:7">
      <c r="A44" s="4">
        <v>43</v>
      </c>
      <c r="B44" t="s">
        <v>81</v>
      </c>
      <c r="C44" t="s">
        <v>8</v>
      </c>
      <c r="D44" t="s">
        <v>17</v>
      </c>
      <c r="E44" s="4">
        <f>COUNTIF(ResourceTags[TagID], Tags[[#This Row],[TagID]])</f>
        <v>40</v>
      </c>
      <c r="F44" s="10">
        <f>SUMIF(ResourceTags[TagID], Tags[[#This Row],[TagID]], ResourceTags[Experience])</f>
        <v>298.1944444444444</v>
      </c>
      <c r="G44" s="10">
        <f>Tags[[#This Row],[Weighted Experience]]/Tags[[#This Row],[Frequency]]</f>
        <v>7.4548611111111098</v>
      </c>
    </row>
    <row r="45" spans="1:7">
      <c r="A45" s="4">
        <v>44</v>
      </c>
      <c r="B45" t="s">
        <v>82</v>
      </c>
      <c r="C45" t="s">
        <v>8</v>
      </c>
      <c r="D45" t="s">
        <v>19</v>
      </c>
      <c r="E45" s="4">
        <f>COUNTIF(ResourceTags[TagID], Tags[[#This Row],[TagID]])</f>
        <v>1</v>
      </c>
      <c r="F45" s="10">
        <f>SUMIF(ResourceTags[TagID], Tags[[#This Row],[TagID]], ResourceTags[Experience])</f>
        <v>2.0138888888888888</v>
      </c>
      <c r="G45" s="10">
        <f>Tags[[#This Row],[Weighted Experience]]/Tags[[#This Row],[Frequency]]</f>
        <v>2.0138888888888888</v>
      </c>
    </row>
    <row r="46" spans="1:7">
      <c r="A46">
        <v>45</v>
      </c>
      <c r="B46" t="s">
        <v>83</v>
      </c>
      <c r="C46" t="s">
        <v>8</v>
      </c>
      <c r="D46" t="s">
        <v>19</v>
      </c>
      <c r="E46" s="4">
        <f>COUNTIF(ResourceTags[TagID], Tags[[#This Row],[TagID]])</f>
        <v>1</v>
      </c>
      <c r="F46" s="10">
        <f>SUMIF(ResourceTags[TagID], Tags[[#This Row],[TagID]], ResourceTags[Experience])</f>
        <v>2.0138888888888888</v>
      </c>
      <c r="G46" s="10">
        <f>Tags[[#This Row],[Weighted Experience]]/Tags[[#This Row],[Frequency]]</f>
        <v>2.0138888888888888</v>
      </c>
    </row>
    <row r="47" spans="1:7">
      <c r="A47">
        <v>46</v>
      </c>
      <c r="B47" t="s">
        <v>84</v>
      </c>
      <c r="C47" t="s">
        <v>8</v>
      </c>
      <c r="D47" t="s">
        <v>18</v>
      </c>
      <c r="E47" s="4">
        <f>COUNTIF(ResourceTags[TagID], Tags[[#This Row],[TagID]])</f>
        <v>2</v>
      </c>
      <c r="F47" s="10">
        <f>SUMIF(ResourceTags[TagID], Tags[[#This Row],[TagID]], ResourceTags[Experience])</f>
        <v>43.055555555555557</v>
      </c>
      <c r="G47" s="10">
        <f>Tags[[#This Row],[Weighted Experience]]/Tags[[#This Row],[Frequency]]</f>
        <v>21.527777777777779</v>
      </c>
    </row>
    <row r="48" spans="1:7">
      <c r="A48">
        <v>47</v>
      </c>
      <c r="B48" t="s">
        <v>85</v>
      </c>
      <c r="C48" t="s">
        <v>7</v>
      </c>
      <c r="D48" t="s">
        <v>10</v>
      </c>
      <c r="E48" s="4">
        <f>COUNTIF(ResourceTags[TagID], Tags[[#This Row],[TagID]])</f>
        <v>1</v>
      </c>
      <c r="F48" s="10">
        <f>SUMIF(ResourceTags[TagID], Tags[[#This Row],[TagID]], ResourceTags[Experience])</f>
        <v>36.388888888888886</v>
      </c>
      <c r="G48" s="10">
        <f>Tags[[#This Row],[Weighted Experience]]/Tags[[#This Row],[Frequency]]</f>
        <v>36.388888888888886</v>
      </c>
    </row>
    <row r="49" spans="1:7">
      <c r="A49">
        <v>48</v>
      </c>
      <c r="B49" t="s">
        <v>86</v>
      </c>
      <c r="C49" t="s">
        <v>6</v>
      </c>
      <c r="D49" t="s">
        <v>12</v>
      </c>
      <c r="E49" s="4">
        <f>COUNTIF(ResourceTags[TagID], Tags[[#This Row],[TagID]])</f>
        <v>4</v>
      </c>
      <c r="F49" s="10">
        <f>SUMIF(ResourceTags[TagID], Tags[[#This Row],[TagID]], ResourceTags[Experience])</f>
        <v>62.222222222222214</v>
      </c>
      <c r="G49" s="10">
        <f>Tags[[#This Row],[Weighted Experience]]/Tags[[#This Row],[Frequency]]</f>
        <v>15.555555555555554</v>
      </c>
    </row>
    <row r="50" spans="1:7">
      <c r="A50">
        <v>49</v>
      </c>
      <c r="B50" t="s">
        <v>87</v>
      </c>
      <c r="C50" t="s">
        <v>5</v>
      </c>
      <c r="D50" t="s">
        <v>10</v>
      </c>
      <c r="E50" s="4">
        <f>COUNTIF(ResourceTags[TagID], Tags[[#This Row],[TagID]])</f>
        <v>1</v>
      </c>
      <c r="F50" s="10">
        <f>SUMIF(ResourceTags[TagID], Tags[[#This Row],[TagID]], ResourceTags[Experience])</f>
        <v>29.166666666666668</v>
      </c>
      <c r="G50" s="10">
        <f>Tags[[#This Row],[Weighted Experience]]/Tags[[#This Row],[Frequency]]</f>
        <v>29.166666666666668</v>
      </c>
    </row>
    <row r="51" spans="1:7">
      <c r="A51">
        <v>50</v>
      </c>
      <c r="B51" t="s">
        <v>88</v>
      </c>
      <c r="C51" t="s">
        <v>7</v>
      </c>
      <c r="D51" t="s">
        <v>20</v>
      </c>
      <c r="E51" s="4">
        <f>COUNTIF(ResourceTags[TagID], Tags[[#This Row],[TagID]])</f>
        <v>5</v>
      </c>
      <c r="F51" s="10">
        <f>SUMIF(ResourceTags[TagID], Tags[[#This Row],[TagID]], ResourceTags[Experience])</f>
        <v>574.5486111111112</v>
      </c>
      <c r="G51" s="10">
        <f>Tags[[#This Row],[Weighted Experience]]/Tags[[#This Row],[Frequency]]</f>
        <v>114.90972222222224</v>
      </c>
    </row>
    <row r="52" spans="1:7">
      <c r="A52">
        <v>51</v>
      </c>
      <c r="B52" t="s">
        <v>89</v>
      </c>
      <c r="C52" t="s">
        <v>5</v>
      </c>
      <c r="D52" t="s">
        <v>24</v>
      </c>
      <c r="E52" s="4">
        <f>COUNTIF(ResourceTags[TagID], Tags[[#This Row],[TagID]])</f>
        <v>2</v>
      </c>
      <c r="F52" s="10">
        <f>SUMIF(ResourceTags[TagID], Tags[[#This Row],[TagID]], ResourceTags[Experience])</f>
        <v>35.868055555555557</v>
      </c>
      <c r="G52" s="10">
        <f>Tags[[#This Row],[Weighted Experience]]/Tags[[#This Row],[Frequency]]</f>
        <v>17.934027777777779</v>
      </c>
    </row>
    <row r="53" spans="1:7">
      <c r="A53">
        <v>52</v>
      </c>
      <c r="B53" t="s">
        <v>90</v>
      </c>
      <c r="C53" t="s">
        <v>5</v>
      </c>
      <c r="D53" t="s">
        <v>26</v>
      </c>
      <c r="E53" s="4">
        <f>COUNTIF(ResourceTags[TagID], Tags[[#This Row],[TagID]])</f>
        <v>6</v>
      </c>
      <c r="F53" s="10">
        <f>SUMIF(ResourceTags[TagID], Tags[[#This Row],[TagID]], ResourceTags[Experience])</f>
        <v>251.5972222222222</v>
      </c>
      <c r="G53" s="10">
        <f>Tags[[#This Row],[Weighted Experience]]/Tags[[#This Row],[Frequency]]</f>
        <v>41.932870370370367</v>
      </c>
    </row>
    <row r="54" spans="1:7">
      <c r="A54" s="4">
        <v>53</v>
      </c>
      <c r="B54" t="s">
        <v>91</v>
      </c>
      <c r="C54" t="s">
        <v>6</v>
      </c>
      <c r="D54" t="s">
        <v>20</v>
      </c>
      <c r="E54" s="4">
        <f>COUNTIF(ResourceTags[TagID], Tags[[#This Row],[TagID]])</f>
        <v>1</v>
      </c>
      <c r="F54" s="10">
        <f>SUMIF(ResourceTags[TagID], Tags[[#This Row],[TagID]], ResourceTags[Experience])</f>
        <v>9.1666666666666679</v>
      </c>
      <c r="G54" s="10">
        <f>Tags[[#This Row],[Weighted Experience]]/Tags[[#This Row],[Frequency]]</f>
        <v>9.1666666666666679</v>
      </c>
    </row>
    <row r="55" spans="1:7">
      <c r="A55">
        <v>54</v>
      </c>
      <c r="B55" t="s">
        <v>92</v>
      </c>
      <c r="C55" t="s">
        <v>5</v>
      </c>
      <c r="D55" t="s">
        <v>26</v>
      </c>
      <c r="E55" s="4">
        <f>COUNTIF(ResourceTags[TagID], Tags[[#This Row],[TagID]])</f>
        <v>4</v>
      </c>
      <c r="F55" s="10">
        <f>SUMIF(ResourceTags[TagID], Tags[[#This Row],[TagID]], ResourceTags[Experience])</f>
        <v>169.6527777777778</v>
      </c>
      <c r="G55" s="10">
        <f>Tags[[#This Row],[Weighted Experience]]/Tags[[#This Row],[Frequency]]</f>
        <v>42.41319444444445</v>
      </c>
    </row>
    <row r="56" spans="1:7">
      <c r="A56">
        <v>55</v>
      </c>
      <c r="B56" t="s">
        <v>93</v>
      </c>
      <c r="C56" t="s">
        <v>6</v>
      </c>
      <c r="D56" t="s">
        <v>12</v>
      </c>
      <c r="E56" s="4">
        <f>COUNTIF(ResourceTags[TagID], Tags[[#This Row],[TagID]])</f>
        <v>3</v>
      </c>
      <c r="F56" s="10">
        <f>SUMIF(ResourceTags[TagID], Tags[[#This Row],[TagID]], ResourceTags[Experience])</f>
        <v>281.38888888888891</v>
      </c>
      <c r="G56" s="10">
        <f>Tags[[#This Row],[Weighted Experience]]/Tags[[#This Row],[Frequency]]</f>
        <v>93.796296296296305</v>
      </c>
    </row>
    <row r="57" spans="1:7">
      <c r="A57">
        <v>56</v>
      </c>
      <c r="B57" t="s">
        <v>94</v>
      </c>
      <c r="C57" t="s">
        <v>4</v>
      </c>
      <c r="D57" t="s">
        <v>10</v>
      </c>
      <c r="E57" s="4">
        <f>COUNTIF(ResourceTags[TagID], Tags[[#This Row],[TagID]])</f>
        <v>7</v>
      </c>
      <c r="F57" s="10">
        <f>SUMIF(ResourceTags[TagID], Tags[[#This Row],[TagID]], ResourceTags[Experience])</f>
        <v>77.222222222222214</v>
      </c>
      <c r="G57" s="10">
        <f>Tags[[#This Row],[Weighted Experience]]/Tags[[#This Row],[Frequency]]</f>
        <v>11.03174603174603</v>
      </c>
    </row>
    <row r="58" spans="1:7">
      <c r="A58" s="4">
        <v>57</v>
      </c>
      <c r="B58" t="s">
        <v>95</v>
      </c>
      <c r="C58" t="s">
        <v>4</v>
      </c>
      <c r="D58" t="s">
        <v>10</v>
      </c>
      <c r="E58" s="4">
        <f>COUNTIF(ResourceTags[TagID], Tags[[#This Row],[TagID]])</f>
        <v>1</v>
      </c>
      <c r="F58" s="10">
        <f>SUMIF(ResourceTags[TagID], Tags[[#This Row],[TagID]], ResourceTags[Experience])</f>
        <v>12.361111111111111</v>
      </c>
      <c r="G58" s="10">
        <f>Tags[[#This Row],[Weighted Experience]]/Tags[[#This Row],[Frequency]]</f>
        <v>12.361111111111111</v>
      </c>
    </row>
    <row r="59" spans="1:7">
      <c r="A59">
        <v>58</v>
      </c>
      <c r="B59" t="s">
        <v>96</v>
      </c>
      <c r="C59" t="s">
        <v>8</v>
      </c>
      <c r="D59" t="s">
        <v>10</v>
      </c>
      <c r="E59" s="4">
        <f>COUNTIF(ResourceTags[TagID], Tags[[#This Row],[TagID]])</f>
        <v>2</v>
      </c>
      <c r="F59" s="10">
        <f>SUMIF(ResourceTags[TagID], Tags[[#This Row],[TagID]], ResourceTags[Experience])</f>
        <v>36.111111111111114</v>
      </c>
      <c r="G59" s="10">
        <f>Tags[[#This Row],[Weighted Experience]]/Tags[[#This Row],[Frequency]]</f>
        <v>18.055555555555557</v>
      </c>
    </row>
    <row r="60" spans="1:7">
      <c r="A60">
        <v>59</v>
      </c>
      <c r="B60" t="s">
        <v>97</v>
      </c>
      <c r="C60" t="s">
        <v>6</v>
      </c>
      <c r="D60" t="s">
        <v>10</v>
      </c>
      <c r="E60" s="4">
        <f>COUNTIF(ResourceTags[TagID], Tags[[#This Row],[TagID]])</f>
        <v>1</v>
      </c>
      <c r="F60" s="10">
        <f>SUMIF(ResourceTags[TagID], Tags[[#This Row],[TagID]], ResourceTags[Experience])</f>
        <v>14.791666666666666</v>
      </c>
      <c r="G60" s="10">
        <f>Tags[[#This Row],[Weighted Experience]]/Tags[[#This Row],[Frequency]]</f>
        <v>14.791666666666666</v>
      </c>
    </row>
    <row r="61" spans="1:7">
      <c r="A61">
        <v>60</v>
      </c>
      <c r="B61" t="s">
        <v>98</v>
      </c>
      <c r="C61" t="s">
        <v>8</v>
      </c>
      <c r="D61" t="s">
        <v>10</v>
      </c>
      <c r="E61" s="4">
        <f>COUNTIF(ResourceTags[TagID], Tags[[#This Row],[TagID]])</f>
        <v>1</v>
      </c>
      <c r="F61" s="10">
        <f>SUMIF(ResourceTags[TagID], Tags[[#This Row],[TagID]], ResourceTags[Experience])</f>
        <v>11.388888888888889</v>
      </c>
      <c r="G61" s="10">
        <f>Tags[[#This Row],[Weighted Experience]]/Tags[[#This Row],[Frequency]]</f>
        <v>11.388888888888889</v>
      </c>
    </row>
    <row r="62" spans="1:7">
      <c r="A62">
        <v>61</v>
      </c>
      <c r="B62" t="s">
        <v>99</v>
      </c>
      <c r="C62" t="s">
        <v>8</v>
      </c>
      <c r="D62" t="s">
        <v>10</v>
      </c>
      <c r="E62" s="4">
        <f>COUNTIF(ResourceTags[TagID], Tags[[#This Row],[TagID]])</f>
        <v>1</v>
      </c>
      <c r="F62" s="10">
        <f>SUMIF(ResourceTags[TagID], Tags[[#This Row],[TagID]], ResourceTags[Experience])</f>
        <v>11.388888888888889</v>
      </c>
      <c r="G62" s="10">
        <f>Tags[[#This Row],[Weighted Experience]]/Tags[[#This Row],[Frequency]]</f>
        <v>11.388888888888889</v>
      </c>
    </row>
    <row r="63" spans="1:7">
      <c r="A63">
        <v>62</v>
      </c>
      <c r="B63" t="s">
        <v>100</v>
      </c>
      <c r="C63" t="s">
        <v>8</v>
      </c>
      <c r="D63" t="s">
        <v>16</v>
      </c>
      <c r="E63" s="4">
        <f>COUNTIF(ResourceTags[TagID], Tags[[#This Row],[TagID]])</f>
        <v>1</v>
      </c>
      <c r="F63" s="10">
        <f>SUMIF(ResourceTags[TagID], Tags[[#This Row],[TagID]], ResourceTags[Experience])</f>
        <v>17.222222222222225</v>
      </c>
      <c r="G63" s="10">
        <f>Tags[[#This Row],[Weighted Experience]]/Tags[[#This Row],[Frequency]]</f>
        <v>17.222222222222225</v>
      </c>
    </row>
    <row r="64" spans="1:7">
      <c r="A64">
        <v>63</v>
      </c>
      <c r="B64" t="s">
        <v>101</v>
      </c>
      <c r="C64" t="s">
        <v>8</v>
      </c>
      <c r="D64" t="s">
        <v>16</v>
      </c>
      <c r="E64" s="4">
        <f>COUNTIF(ResourceTags[TagID], Tags[[#This Row],[TagID]])</f>
        <v>2</v>
      </c>
      <c r="F64" s="10">
        <f>SUMIF(ResourceTags[TagID], Tags[[#This Row],[TagID]], ResourceTags[Experience])</f>
        <v>33.333333333333336</v>
      </c>
      <c r="G64" s="10">
        <f>Tags[[#This Row],[Weighted Experience]]/Tags[[#This Row],[Frequency]]</f>
        <v>16.666666666666668</v>
      </c>
    </row>
    <row r="65" spans="1:7">
      <c r="A65">
        <v>64</v>
      </c>
      <c r="B65" t="s">
        <v>102</v>
      </c>
      <c r="C65" t="s">
        <v>8</v>
      </c>
      <c r="D65" t="s">
        <v>14</v>
      </c>
      <c r="E65" s="4">
        <f>COUNTIF(ResourceTags[TagID], Tags[[#This Row],[TagID]])</f>
        <v>2</v>
      </c>
      <c r="F65" s="10">
        <f>SUMIF(ResourceTags[TagID], Tags[[#This Row],[TagID]], ResourceTags[Experience])</f>
        <v>61.805555555555557</v>
      </c>
      <c r="G65" s="10">
        <f>Tags[[#This Row],[Weighted Experience]]/Tags[[#This Row],[Frequency]]</f>
        <v>30.902777777777779</v>
      </c>
    </row>
    <row r="66" spans="1:7">
      <c r="A66">
        <v>65</v>
      </c>
      <c r="B66" t="s">
        <v>103</v>
      </c>
      <c r="C66" t="s">
        <v>8</v>
      </c>
      <c r="D66" t="s">
        <v>14</v>
      </c>
      <c r="E66" s="4">
        <f>COUNTIF(ResourceTags[TagID], Tags[[#This Row],[TagID]])</f>
        <v>1</v>
      </c>
      <c r="F66" s="10">
        <f>SUMIF(ResourceTags[TagID], Tags[[#This Row],[TagID]], ResourceTags[Experience])</f>
        <v>6.3194444444444446</v>
      </c>
      <c r="G66" s="10">
        <f>Tags[[#This Row],[Weighted Experience]]/Tags[[#This Row],[Frequency]]</f>
        <v>6.3194444444444446</v>
      </c>
    </row>
    <row r="67" spans="1:7">
      <c r="A67" s="4">
        <v>66</v>
      </c>
      <c r="B67" t="s">
        <v>104</v>
      </c>
      <c r="C67" t="s">
        <v>7</v>
      </c>
      <c r="D67" t="s">
        <v>16</v>
      </c>
      <c r="E67" s="4">
        <f>COUNTIF(ResourceTags[TagID], Tags[[#This Row],[TagID]])</f>
        <v>1</v>
      </c>
      <c r="F67" s="10">
        <f>SUMIF(ResourceTags[TagID], Tags[[#This Row],[TagID]], ResourceTags[Experience])</f>
        <v>18.472222222222221</v>
      </c>
      <c r="G67" s="10">
        <f>Tags[[#This Row],[Weighted Experience]]/Tags[[#This Row],[Frequency]]</f>
        <v>18.472222222222221</v>
      </c>
    </row>
    <row r="68" spans="1:7">
      <c r="A68" s="4">
        <v>67</v>
      </c>
      <c r="B68" t="s">
        <v>105</v>
      </c>
      <c r="C68" t="s">
        <v>8</v>
      </c>
      <c r="D68" t="s">
        <v>16</v>
      </c>
      <c r="E68" s="4">
        <f>COUNTIF(ResourceTags[TagID], Tags[[#This Row],[TagID]])</f>
        <v>3</v>
      </c>
      <c r="F68" s="10">
        <f>SUMIF(ResourceTags[TagID], Tags[[#This Row],[TagID]], ResourceTags[Experience])</f>
        <v>632.84722222222229</v>
      </c>
      <c r="G68" s="10">
        <f>Tags[[#This Row],[Weighted Experience]]/Tags[[#This Row],[Frequency]]</f>
        <v>210.9490740740741</v>
      </c>
    </row>
    <row r="69" spans="1:7">
      <c r="A69">
        <v>68</v>
      </c>
      <c r="B69" t="s">
        <v>106</v>
      </c>
      <c r="C69" t="s">
        <v>6</v>
      </c>
      <c r="D69" t="s">
        <v>10</v>
      </c>
      <c r="E69" s="4">
        <f>COUNTIF(ResourceTags[TagID], Tags[[#This Row],[TagID]])</f>
        <v>1</v>
      </c>
      <c r="F69" s="10">
        <f>SUMIF(ResourceTags[TagID], Tags[[#This Row],[TagID]], ResourceTags[Experience])</f>
        <v>15.416666666666668</v>
      </c>
      <c r="G69" s="10">
        <f>Tags[[#This Row],[Weighted Experience]]/Tags[[#This Row],[Frequency]]</f>
        <v>15.416666666666668</v>
      </c>
    </row>
    <row r="70" spans="1:7">
      <c r="A70">
        <v>69</v>
      </c>
      <c r="B70" t="s">
        <v>107</v>
      </c>
      <c r="C70" t="s">
        <v>8</v>
      </c>
      <c r="D70" t="s">
        <v>10</v>
      </c>
      <c r="E70" s="4">
        <f>COUNTIF(ResourceTags[TagID], Tags[[#This Row],[TagID]])</f>
        <v>2</v>
      </c>
      <c r="F70" s="10">
        <f>SUMIF(ResourceTags[TagID], Tags[[#This Row],[TagID]], ResourceTags[Experience])</f>
        <v>11.666666666666668</v>
      </c>
      <c r="G70" s="10">
        <f>Tags[[#This Row],[Weighted Experience]]/Tags[[#This Row],[Frequency]]</f>
        <v>5.8333333333333339</v>
      </c>
    </row>
    <row r="71" spans="1:7">
      <c r="A71">
        <v>70</v>
      </c>
      <c r="B71" t="s">
        <v>108</v>
      </c>
      <c r="C71" t="s">
        <v>8</v>
      </c>
      <c r="D71" t="s">
        <v>10</v>
      </c>
      <c r="E71" s="4">
        <f>COUNTIF(ResourceTags[TagID], Tags[[#This Row],[TagID]])</f>
        <v>1</v>
      </c>
      <c r="F71" s="10">
        <f>SUMIF(ResourceTags[TagID], Tags[[#This Row],[TagID]], ResourceTags[Experience])</f>
        <v>5.416666666666667</v>
      </c>
      <c r="G71" s="10">
        <f>Tags[[#This Row],[Weighted Experience]]/Tags[[#This Row],[Frequency]]</f>
        <v>5.416666666666667</v>
      </c>
    </row>
    <row r="72" spans="1:7">
      <c r="A72">
        <v>71</v>
      </c>
      <c r="B72" t="s">
        <v>109</v>
      </c>
      <c r="C72" t="s">
        <v>8</v>
      </c>
      <c r="D72" t="s">
        <v>10</v>
      </c>
      <c r="E72" s="4">
        <f>COUNTIF(ResourceTags[TagID], Tags[[#This Row],[TagID]])</f>
        <v>1</v>
      </c>
      <c r="F72" s="10">
        <f>SUMIF(ResourceTags[TagID], Tags[[#This Row],[TagID]], ResourceTags[Experience])</f>
        <v>5.416666666666667</v>
      </c>
      <c r="G72" s="10">
        <f>Tags[[#This Row],[Weighted Experience]]/Tags[[#This Row],[Frequency]]</f>
        <v>5.416666666666667</v>
      </c>
    </row>
    <row r="73" spans="1:7">
      <c r="A73">
        <v>72</v>
      </c>
      <c r="B73" t="s">
        <v>110</v>
      </c>
      <c r="C73" t="s">
        <v>8</v>
      </c>
      <c r="D73" t="s">
        <v>10</v>
      </c>
      <c r="E73" s="4">
        <f>COUNTIF(ResourceTags[TagID], Tags[[#This Row],[TagID]])</f>
        <v>1</v>
      </c>
      <c r="F73" s="10">
        <f>SUMIF(ResourceTags[TagID], Tags[[#This Row],[TagID]], ResourceTags[Experience])</f>
        <v>5.416666666666667</v>
      </c>
      <c r="G73" s="10">
        <f>Tags[[#This Row],[Weighted Experience]]/Tags[[#This Row],[Frequency]]</f>
        <v>5.416666666666667</v>
      </c>
    </row>
    <row r="74" spans="1:7">
      <c r="A74">
        <v>73</v>
      </c>
      <c r="B74" t="s">
        <v>111</v>
      </c>
      <c r="C74" t="s">
        <v>8</v>
      </c>
      <c r="D74" t="s">
        <v>27</v>
      </c>
      <c r="E74" s="4">
        <f>COUNTIF(ResourceTags[TagID], Tags[[#This Row],[TagID]])</f>
        <v>4</v>
      </c>
      <c r="F74" s="10">
        <f>SUMIF(ResourceTags[TagID], Tags[[#This Row],[TagID]], ResourceTags[Experience])</f>
        <v>22.291666666666668</v>
      </c>
      <c r="G74" s="10">
        <f>Tags[[#This Row],[Weighted Experience]]/Tags[[#This Row],[Frequency]]</f>
        <v>5.572916666666667</v>
      </c>
    </row>
    <row r="75" spans="1:7">
      <c r="A75">
        <v>74</v>
      </c>
      <c r="B75" t="s">
        <v>112</v>
      </c>
      <c r="C75" t="s">
        <v>8</v>
      </c>
      <c r="D75" t="s">
        <v>27</v>
      </c>
      <c r="E75" s="4">
        <f>COUNTIF(ResourceTags[TagID], Tags[[#This Row],[TagID]])</f>
        <v>1</v>
      </c>
      <c r="F75" s="10">
        <f>SUMIF(ResourceTags[TagID], Tags[[#This Row],[TagID]], ResourceTags[Experience])</f>
        <v>6.3888888888888884</v>
      </c>
      <c r="G75" s="10">
        <f>Tags[[#This Row],[Weighted Experience]]/Tags[[#This Row],[Frequency]]</f>
        <v>6.3888888888888884</v>
      </c>
    </row>
    <row r="76" spans="1:7">
      <c r="A76" s="4">
        <v>75</v>
      </c>
      <c r="B76" t="s">
        <v>113</v>
      </c>
      <c r="C76" t="s">
        <v>8</v>
      </c>
      <c r="D76" t="s">
        <v>10</v>
      </c>
      <c r="E76" s="4">
        <f>COUNTIF(ResourceTags[TagID], Tags[[#This Row],[TagID]])</f>
        <v>1</v>
      </c>
      <c r="F76" s="10">
        <f>SUMIF(ResourceTags[TagID], Tags[[#This Row],[TagID]], ResourceTags[Experience])</f>
        <v>25</v>
      </c>
      <c r="G76" s="10">
        <f>Tags[[#This Row],[Weighted Experience]]/Tags[[#This Row],[Frequency]]</f>
        <v>25</v>
      </c>
    </row>
    <row r="77" spans="1:7">
      <c r="A77" s="4">
        <v>76</v>
      </c>
      <c r="B77" t="s">
        <v>114</v>
      </c>
      <c r="C77" t="s">
        <v>8</v>
      </c>
      <c r="D77" t="s">
        <v>25</v>
      </c>
      <c r="E77" s="4">
        <f>COUNTIF(ResourceTags[TagID], Tags[[#This Row],[TagID]])</f>
        <v>1</v>
      </c>
      <c r="F77" s="10">
        <f>SUMIF(ResourceTags[TagID], Tags[[#This Row],[TagID]], ResourceTags[Experience])</f>
        <v>3.958333333333333</v>
      </c>
      <c r="G77" s="10">
        <f>Tags[[#This Row],[Weighted Experience]]/Tags[[#This Row],[Frequency]]</f>
        <v>3.958333333333333</v>
      </c>
    </row>
    <row r="78" spans="1:7">
      <c r="A78" s="4">
        <v>77</v>
      </c>
      <c r="B78" t="s">
        <v>115</v>
      </c>
      <c r="C78" t="s">
        <v>5</v>
      </c>
      <c r="D78" t="s">
        <v>18</v>
      </c>
      <c r="E78" s="4">
        <f>COUNTIF(ResourceTags[TagID], Tags[[#This Row],[TagID]])</f>
        <v>4</v>
      </c>
      <c r="F78" s="10">
        <f>SUMIF(ResourceTags[TagID], Tags[[#This Row],[TagID]], ResourceTags[Experience])</f>
        <v>93.472222222222214</v>
      </c>
      <c r="G78" s="10">
        <f>Tags[[#This Row],[Weighted Experience]]/Tags[[#This Row],[Frequency]]</f>
        <v>23.368055555555554</v>
      </c>
    </row>
    <row r="79" spans="1:7">
      <c r="A79">
        <v>78</v>
      </c>
      <c r="B79" t="s">
        <v>116</v>
      </c>
      <c r="C79" t="s">
        <v>4</v>
      </c>
      <c r="D79" t="s">
        <v>20</v>
      </c>
      <c r="E79" s="4">
        <f>COUNTIF(ResourceTags[TagID], Tags[[#This Row],[TagID]])</f>
        <v>1</v>
      </c>
      <c r="F79" s="10">
        <f>SUMIF(ResourceTags[TagID], Tags[[#This Row],[TagID]], ResourceTags[Experience])</f>
        <v>30.277777777777775</v>
      </c>
      <c r="G79" s="10">
        <f>Tags[[#This Row],[Weighted Experience]]/Tags[[#This Row],[Frequency]]</f>
        <v>30.277777777777775</v>
      </c>
    </row>
    <row r="80" spans="1:7">
      <c r="A80">
        <v>79</v>
      </c>
      <c r="B80" t="s">
        <v>117</v>
      </c>
      <c r="C80" t="s">
        <v>8</v>
      </c>
      <c r="D80" t="s">
        <v>28</v>
      </c>
      <c r="E80" s="4">
        <f>COUNTIF(ResourceTags[TagID], Tags[[#This Row],[TagID]])</f>
        <v>1</v>
      </c>
      <c r="F80" s="10">
        <f>SUMIF(ResourceTags[TagID], Tags[[#This Row],[TagID]], ResourceTags[Experience])</f>
        <v>17.083333333333332</v>
      </c>
      <c r="G80" s="10">
        <f>Tags[[#This Row],[Weighted Experience]]/Tags[[#This Row],[Frequency]]</f>
        <v>17.083333333333332</v>
      </c>
    </row>
    <row r="81" spans="1:7">
      <c r="A81" s="4">
        <v>80</v>
      </c>
      <c r="B81" t="s">
        <v>118</v>
      </c>
      <c r="C81" t="s">
        <v>7</v>
      </c>
      <c r="D81" t="s">
        <v>10</v>
      </c>
      <c r="E81" s="4">
        <f>COUNTIF(ResourceTags[TagID], Tags[[#This Row],[TagID]])</f>
        <v>1</v>
      </c>
      <c r="F81" s="10">
        <f>SUMIF(ResourceTags[TagID], Tags[[#This Row],[TagID]], ResourceTags[Experience])</f>
        <v>30.833333333333336</v>
      </c>
      <c r="G81" s="10">
        <f>Tags[[#This Row],[Weighted Experience]]/Tags[[#This Row],[Frequency]]</f>
        <v>30.833333333333336</v>
      </c>
    </row>
    <row r="82" spans="1:7">
      <c r="A82">
        <v>81</v>
      </c>
      <c r="B82" t="s">
        <v>119</v>
      </c>
      <c r="C82" t="s">
        <v>4</v>
      </c>
      <c r="D82" t="s">
        <v>17</v>
      </c>
      <c r="E82" s="4">
        <f>COUNTIF(ResourceTags[TagID], Tags[[#This Row],[TagID]])</f>
        <v>2</v>
      </c>
      <c r="F82" s="10">
        <f>SUMIF(ResourceTags[TagID], Tags[[#This Row],[TagID]], ResourceTags[Experience])</f>
        <v>177.36111111111111</v>
      </c>
      <c r="G82" s="10">
        <f>Tags[[#This Row],[Weighted Experience]]/Tags[[#This Row],[Frequency]]</f>
        <v>88.680555555555557</v>
      </c>
    </row>
    <row r="83" spans="1:7">
      <c r="A83" s="4">
        <v>82</v>
      </c>
      <c r="B83" t="s">
        <v>120</v>
      </c>
      <c r="C83" t="s">
        <v>6</v>
      </c>
      <c r="D83" t="s">
        <v>18</v>
      </c>
      <c r="E83" s="4">
        <f>COUNTIF(ResourceTags[TagID], Tags[[#This Row],[TagID]])</f>
        <v>1</v>
      </c>
      <c r="F83" s="10">
        <f>SUMIF(ResourceTags[TagID], Tags[[#This Row],[TagID]], ResourceTags[Experience])</f>
        <v>22.083333333333332</v>
      </c>
      <c r="G83" s="10">
        <f>Tags[[#This Row],[Weighted Experience]]/Tags[[#This Row],[Frequency]]</f>
        <v>22.083333333333332</v>
      </c>
    </row>
    <row r="84" spans="1:7">
      <c r="A84">
        <v>83</v>
      </c>
      <c r="B84" t="s">
        <v>121</v>
      </c>
      <c r="C84" t="s">
        <v>6</v>
      </c>
      <c r="D84" t="s">
        <v>18</v>
      </c>
      <c r="E84" s="4">
        <f>COUNTIF(ResourceTags[TagID], Tags[[#This Row],[TagID]])</f>
        <v>1</v>
      </c>
      <c r="F84" s="10">
        <f>SUMIF(ResourceTags[TagID], Tags[[#This Row],[TagID]], ResourceTags[Experience])</f>
        <v>10.763888888888889</v>
      </c>
      <c r="G84" s="10">
        <f>Tags[[#This Row],[Weighted Experience]]/Tags[[#This Row],[Frequency]]</f>
        <v>10.763888888888889</v>
      </c>
    </row>
    <row r="85" spans="1:7">
      <c r="A85">
        <v>84</v>
      </c>
      <c r="B85" t="s">
        <v>122</v>
      </c>
      <c r="C85" t="s">
        <v>6</v>
      </c>
      <c r="D85" t="s">
        <v>18</v>
      </c>
      <c r="E85" s="4">
        <f>COUNTIF(ResourceTags[TagID], Tags[[#This Row],[TagID]])</f>
        <v>1</v>
      </c>
      <c r="F85" s="10">
        <f>SUMIF(ResourceTags[TagID], Tags[[#This Row],[TagID]], ResourceTags[Experience])</f>
        <v>10.763888888888889</v>
      </c>
      <c r="G85" s="10">
        <f>Tags[[#This Row],[Weighted Experience]]/Tags[[#This Row],[Frequency]]</f>
        <v>10.763888888888889</v>
      </c>
    </row>
    <row r="86" spans="1:7">
      <c r="A86">
        <v>85</v>
      </c>
      <c r="B86" t="s">
        <v>123</v>
      </c>
      <c r="C86" t="s">
        <v>6</v>
      </c>
      <c r="D86" t="s">
        <v>18</v>
      </c>
      <c r="E86" s="4">
        <f>COUNTIF(ResourceTags[TagID], Tags[[#This Row],[TagID]])</f>
        <v>4</v>
      </c>
      <c r="F86" s="10">
        <f>SUMIF(ResourceTags[TagID], Tags[[#This Row],[TagID]], ResourceTags[Experience])</f>
        <v>55.069444444444443</v>
      </c>
      <c r="G86" s="10">
        <f>Tags[[#This Row],[Weighted Experience]]/Tags[[#This Row],[Frequency]]</f>
        <v>13.767361111111111</v>
      </c>
    </row>
    <row r="87" spans="1:7">
      <c r="A87" s="4">
        <v>86</v>
      </c>
      <c r="B87" t="s">
        <v>124</v>
      </c>
      <c r="C87" t="s">
        <v>6</v>
      </c>
      <c r="D87" t="s">
        <v>18</v>
      </c>
      <c r="E87" s="4">
        <f>COUNTIF(ResourceTags[TagID], Tags[[#This Row],[TagID]])</f>
        <v>2</v>
      </c>
      <c r="F87" s="10">
        <f>SUMIF(ResourceTags[TagID], Tags[[#This Row],[TagID]], ResourceTags[Experience])</f>
        <v>15.555555555555557</v>
      </c>
      <c r="G87" s="10">
        <f>Tags[[#This Row],[Weighted Experience]]/Tags[[#This Row],[Frequency]]</f>
        <v>7.7777777777777786</v>
      </c>
    </row>
    <row r="88" spans="1:7">
      <c r="A88" s="4">
        <v>87</v>
      </c>
      <c r="B88" t="s">
        <v>125</v>
      </c>
      <c r="C88" t="s">
        <v>6</v>
      </c>
      <c r="D88" t="s">
        <v>20</v>
      </c>
      <c r="E88" s="4">
        <f>COUNTIF(ResourceTags[TagID], Tags[[#This Row],[TagID]])</f>
        <v>1</v>
      </c>
      <c r="F88" s="10">
        <f>SUMIF(ResourceTags[TagID], Tags[[#This Row],[TagID]], ResourceTags[Experience])</f>
        <v>17.916666666666668</v>
      </c>
      <c r="G88" s="10">
        <f>Tags[[#This Row],[Weighted Experience]]/Tags[[#This Row],[Frequency]]</f>
        <v>17.916666666666668</v>
      </c>
    </row>
    <row r="89" spans="1:7">
      <c r="A89" s="4">
        <v>88</v>
      </c>
      <c r="B89" t="s">
        <v>126</v>
      </c>
      <c r="C89" t="s">
        <v>6</v>
      </c>
      <c r="D89" t="s">
        <v>18</v>
      </c>
      <c r="E89" s="4">
        <f>COUNTIF(ResourceTags[TagID], Tags[[#This Row],[TagID]])</f>
        <v>1</v>
      </c>
      <c r="F89" s="10">
        <f>SUMIF(ResourceTags[TagID], Tags[[#This Row],[TagID]], ResourceTags[Experience])</f>
        <v>39.166666666666664</v>
      </c>
      <c r="G89" s="10">
        <f>Tags[[#This Row],[Weighted Experience]]/Tags[[#This Row],[Frequency]]</f>
        <v>39.166666666666664</v>
      </c>
    </row>
    <row r="90" spans="1:7">
      <c r="A90" s="4">
        <v>89</v>
      </c>
      <c r="B90" t="s">
        <v>127</v>
      </c>
      <c r="C90" t="s">
        <v>7</v>
      </c>
      <c r="D90" t="s">
        <v>10</v>
      </c>
      <c r="E90" s="4">
        <f>COUNTIF(ResourceTags[TagID], Tags[[#This Row],[TagID]])</f>
        <v>3</v>
      </c>
      <c r="F90" s="10">
        <f>SUMIF(ResourceTags[TagID], Tags[[#This Row],[TagID]], ResourceTags[Experience])</f>
        <v>57.222222222222221</v>
      </c>
      <c r="G90" s="10">
        <f>Tags[[#This Row],[Weighted Experience]]/Tags[[#This Row],[Frequency]]</f>
        <v>19.074074074074073</v>
      </c>
    </row>
    <row r="91" spans="1:7">
      <c r="A91" s="4">
        <v>90</v>
      </c>
      <c r="B91" t="s">
        <v>128</v>
      </c>
      <c r="C91" t="s">
        <v>4</v>
      </c>
      <c r="D91" t="s">
        <v>10</v>
      </c>
      <c r="E91" s="4">
        <f>COUNTIF(ResourceTags[TagID], Tags[[#This Row],[TagID]])</f>
        <v>3</v>
      </c>
      <c r="F91" s="10">
        <f>SUMIF(ResourceTags[TagID], Tags[[#This Row],[TagID]], ResourceTags[Experience])</f>
        <v>48.402777777777779</v>
      </c>
      <c r="G91" s="10">
        <f>Tags[[#This Row],[Weighted Experience]]/Tags[[#This Row],[Frequency]]</f>
        <v>16.13425925925926</v>
      </c>
    </row>
    <row r="92" spans="1:7">
      <c r="A92" s="4">
        <v>91</v>
      </c>
      <c r="B92" t="s">
        <v>129</v>
      </c>
      <c r="C92" t="s">
        <v>5</v>
      </c>
      <c r="D92" t="s">
        <v>26</v>
      </c>
      <c r="E92" s="4">
        <f>COUNTIF(ResourceTags[TagID], Tags[[#This Row],[TagID]])</f>
        <v>11</v>
      </c>
      <c r="F92" s="10">
        <f>SUMIF(ResourceTags[TagID], Tags[[#This Row],[TagID]], ResourceTags[Experience])</f>
        <v>133.54166666666666</v>
      </c>
      <c r="G92" s="10">
        <f>Tags[[#This Row],[Weighted Experience]]/Tags[[#This Row],[Frequency]]</f>
        <v>12.140151515151514</v>
      </c>
    </row>
    <row r="93" spans="1:7">
      <c r="A93" s="4">
        <v>92</v>
      </c>
      <c r="B93" t="s">
        <v>130</v>
      </c>
      <c r="C93" t="s">
        <v>7</v>
      </c>
      <c r="D93" t="s">
        <v>10</v>
      </c>
      <c r="E93" s="4">
        <f>COUNTIF(ResourceTags[TagID], Tags[[#This Row],[TagID]])</f>
        <v>1</v>
      </c>
      <c r="F93" s="10">
        <f>SUMIF(ResourceTags[TagID], Tags[[#This Row],[TagID]], ResourceTags[Experience])</f>
        <v>13.055555555555557</v>
      </c>
      <c r="G93" s="10">
        <f>Tags[[#This Row],[Weighted Experience]]/Tags[[#This Row],[Frequency]]</f>
        <v>13.055555555555557</v>
      </c>
    </row>
    <row r="94" spans="1:7">
      <c r="A94" s="4">
        <v>93</v>
      </c>
      <c r="B94" t="s">
        <v>131</v>
      </c>
      <c r="C94" t="s">
        <v>39</v>
      </c>
      <c r="D94" t="s">
        <v>12</v>
      </c>
      <c r="E94" s="4">
        <f>COUNTIF(ResourceTags[TagID], Tags[[#This Row],[TagID]])</f>
        <v>1</v>
      </c>
      <c r="F94" s="10">
        <f>SUMIF(ResourceTags[TagID], Tags[[#This Row],[TagID]], ResourceTags[Experience])</f>
        <v>18.75</v>
      </c>
      <c r="G94" s="10">
        <f>Tags[[#This Row],[Weighted Experience]]/Tags[[#This Row],[Frequency]]</f>
        <v>18.75</v>
      </c>
    </row>
    <row r="95" spans="1:7">
      <c r="A95">
        <v>94</v>
      </c>
      <c r="B95" t="s">
        <v>132</v>
      </c>
      <c r="C95" t="s">
        <v>8</v>
      </c>
      <c r="D95" t="s">
        <v>10</v>
      </c>
      <c r="E95" s="4">
        <f>COUNTIF(ResourceTags[TagID], Tags[[#This Row],[TagID]])</f>
        <v>2</v>
      </c>
      <c r="F95" s="10">
        <f>SUMIF(ResourceTags[TagID], Tags[[#This Row],[TagID]], ResourceTags[Experience])</f>
        <v>31.80555555555555</v>
      </c>
      <c r="G95" s="10">
        <f>Tags[[#This Row],[Weighted Experience]]/Tags[[#This Row],[Frequency]]</f>
        <v>15.902777777777775</v>
      </c>
    </row>
    <row r="96" spans="1:7">
      <c r="A96" s="4">
        <v>95</v>
      </c>
      <c r="B96" t="s">
        <v>133</v>
      </c>
      <c r="C96" t="s">
        <v>8</v>
      </c>
      <c r="D96" t="s">
        <v>23</v>
      </c>
      <c r="E96" s="4">
        <f>COUNTIF(ResourceTags[TagID], Tags[[#This Row],[TagID]])</f>
        <v>1</v>
      </c>
      <c r="F96" s="10">
        <f>SUMIF(ResourceTags[TagID], Tags[[#This Row],[TagID]], ResourceTags[Experience])</f>
        <v>23.333333333333332</v>
      </c>
      <c r="G96" s="10">
        <f>Tags[[#This Row],[Weighted Experience]]/Tags[[#This Row],[Frequency]]</f>
        <v>23.333333333333332</v>
      </c>
    </row>
    <row r="97" spans="1:7">
      <c r="A97" s="4">
        <v>96</v>
      </c>
      <c r="B97" t="s">
        <v>134</v>
      </c>
      <c r="C97" t="s">
        <v>8</v>
      </c>
      <c r="D97" t="s">
        <v>12</v>
      </c>
      <c r="E97" s="4">
        <f>COUNTIF(ResourceTags[TagID], Tags[[#This Row],[TagID]])</f>
        <v>5</v>
      </c>
      <c r="F97" s="10">
        <f>SUMIF(ResourceTags[TagID], Tags[[#This Row],[TagID]], ResourceTags[Experience])</f>
        <v>1622.0138888888889</v>
      </c>
      <c r="G97" s="10">
        <f>Tags[[#This Row],[Weighted Experience]]/Tags[[#This Row],[Frequency]]</f>
        <v>324.40277777777777</v>
      </c>
    </row>
    <row r="98" spans="1:7">
      <c r="A98" s="4">
        <v>97</v>
      </c>
      <c r="B98" t="s">
        <v>135</v>
      </c>
      <c r="C98" t="s">
        <v>7</v>
      </c>
      <c r="D98" t="s">
        <v>10</v>
      </c>
      <c r="E98" s="4">
        <f>COUNTIF(ResourceTags[TagID], Tags[[#This Row],[TagID]])</f>
        <v>11</v>
      </c>
      <c r="F98" s="10">
        <f>SUMIF(ResourceTags[TagID], Tags[[#This Row],[TagID]], ResourceTags[Experience])</f>
        <v>4686.5972222222226</v>
      </c>
      <c r="G98" s="10">
        <f>Tags[[#This Row],[Weighted Experience]]/Tags[[#This Row],[Frequency]]</f>
        <v>426.05429292929296</v>
      </c>
    </row>
    <row r="99" spans="1:7">
      <c r="A99" s="4">
        <v>98</v>
      </c>
      <c r="B99" t="s">
        <v>136</v>
      </c>
      <c r="C99" t="s">
        <v>7</v>
      </c>
      <c r="D99" t="s">
        <v>10</v>
      </c>
      <c r="E99" s="4">
        <f>COUNTIF(ResourceTags[TagID], Tags[[#This Row],[TagID]])</f>
        <v>5</v>
      </c>
      <c r="F99" s="10">
        <f>SUMIF(ResourceTags[TagID], Tags[[#This Row],[TagID]], ResourceTags[Experience])</f>
        <v>81.1111111111111</v>
      </c>
      <c r="G99" s="10">
        <f>Tags[[#This Row],[Weighted Experience]]/Tags[[#This Row],[Frequency]]</f>
        <v>16.222222222222221</v>
      </c>
    </row>
    <row r="100" spans="1:7">
      <c r="A100" s="4">
        <v>99</v>
      </c>
      <c r="B100" t="s">
        <v>137</v>
      </c>
      <c r="C100" t="s">
        <v>8</v>
      </c>
      <c r="D100" t="s">
        <v>10</v>
      </c>
      <c r="E100" s="4">
        <f>COUNTIF(ResourceTags[TagID], Tags[[#This Row],[TagID]])</f>
        <v>3</v>
      </c>
      <c r="F100" s="10">
        <f>SUMIF(ResourceTags[TagID], Tags[[#This Row],[TagID]], ResourceTags[Experience])</f>
        <v>44.861111111111114</v>
      </c>
      <c r="G100" s="10">
        <f>Tags[[#This Row],[Weighted Experience]]/Tags[[#This Row],[Frequency]]</f>
        <v>14.953703703703704</v>
      </c>
    </row>
    <row r="101" spans="1:7">
      <c r="A101" s="4">
        <v>100</v>
      </c>
      <c r="B101" t="s">
        <v>138</v>
      </c>
      <c r="C101" t="s">
        <v>8</v>
      </c>
      <c r="D101" t="s">
        <v>10</v>
      </c>
      <c r="E101" s="4">
        <f>COUNTIF(ResourceTags[TagID], Tags[[#This Row],[TagID]])</f>
        <v>1</v>
      </c>
      <c r="F101" s="10">
        <f>SUMIF(ResourceTags[TagID], Tags[[#This Row],[TagID]], ResourceTags[Experience])</f>
        <v>11.875</v>
      </c>
      <c r="G101" s="10">
        <f>Tags[[#This Row],[Weighted Experience]]/Tags[[#This Row],[Frequency]]</f>
        <v>11.875</v>
      </c>
    </row>
    <row r="102" spans="1:7">
      <c r="A102" s="4">
        <v>101</v>
      </c>
      <c r="B102" t="s">
        <v>139</v>
      </c>
      <c r="C102" t="s">
        <v>8</v>
      </c>
      <c r="D102" t="s">
        <v>10</v>
      </c>
      <c r="E102" s="4">
        <f>COUNTIF(ResourceTags[TagID], Tags[[#This Row],[TagID]])</f>
        <v>5</v>
      </c>
      <c r="F102" s="10">
        <f>SUMIF(ResourceTags[TagID], Tags[[#This Row],[TagID]], ResourceTags[Experience])</f>
        <v>1052.6388888888889</v>
      </c>
      <c r="G102" s="10">
        <f>Tags[[#This Row],[Weighted Experience]]/Tags[[#This Row],[Frequency]]</f>
        <v>210.52777777777777</v>
      </c>
    </row>
    <row r="103" spans="1:7">
      <c r="A103" s="4">
        <v>102</v>
      </c>
      <c r="B103" t="s">
        <v>140</v>
      </c>
      <c r="C103" t="s">
        <v>8</v>
      </c>
      <c r="D103" t="s">
        <v>10</v>
      </c>
      <c r="E103" s="4">
        <f>COUNTIF(ResourceTags[TagID], Tags[[#This Row],[TagID]])</f>
        <v>1</v>
      </c>
      <c r="F103" s="10">
        <f>SUMIF(ResourceTags[TagID], Tags[[#This Row],[TagID]], ResourceTags[Experience])</f>
        <v>11.388888888888889</v>
      </c>
      <c r="G103" s="10">
        <f>Tags[[#This Row],[Weighted Experience]]/Tags[[#This Row],[Frequency]]</f>
        <v>11.388888888888889</v>
      </c>
    </row>
    <row r="104" spans="1:7">
      <c r="A104" s="4">
        <v>103</v>
      </c>
      <c r="B104" t="s">
        <v>141</v>
      </c>
      <c r="C104" t="s">
        <v>4</v>
      </c>
      <c r="D104" t="s">
        <v>18</v>
      </c>
      <c r="E104" s="4">
        <f>COUNTIF(ResourceTags[TagID], Tags[[#This Row],[TagID]])</f>
        <v>1</v>
      </c>
      <c r="F104" s="10">
        <f>SUMIF(ResourceTags[TagID], Tags[[#This Row],[TagID]], ResourceTags[Experience])</f>
        <v>15.625</v>
      </c>
      <c r="G104" s="10">
        <f>Tags[[#This Row],[Weighted Experience]]/Tags[[#This Row],[Frequency]]</f>
        <v>15.625</v>
      </c>
    </row>
    <row r="105" spans="1:7">
      <c r="A105" s="4">
        <v>104</v>
      </c>
      <c r="B105" t="s">
        <v>142</v>
      </c>
      <c r="C105" t="s">
        <v>8</v>
      </c>
      <c r="D105" t="s">
        <v>16</v>
      </c>
      <c r="E105" s="4">
        <f>COUNTIF(ResourceTags[TagID], Tags[[#This Row],[TagID]])</f>
        <v>2</v>
      </c>
      <c r="F105" s="10">
        <f>SUMIF(ResourceTags[TagID], Tags[[#This Row],[TagID]], ResourceTags[Experience])</f>
        <v>33.611111111111107</v>
      </c>
      <c r="G105" s="10">
        <f>Tags[[#This Row],[Weighted Experience]]/Tags[[#This Row],[Frequency]]</f>
        <v>16.805555555555554</v>
      </c>
    </row>
    <row r="106" spans="1:7">
      <c r="A106" s="4">
        <v>105</v>
      </c>
      <c r="B106" t="s">
        <v>143</v>
      </c>
      <c r="C106" t="s">
        <v>8</v>
      </c>
      <c r="D106" t="s">
        <v>10</v>
      </c>
      <c r="E106" s="4">
        <f>COUNTIF(ResourceTags[TagID], Tags[[#This Row],[TagID]])</f>
        <v>1</v>
      </c>
      <c r="F106" s="10">
        <f>SUMIF(ResourceTags[TagID], Tags[[#This Row],[TagID]], ResourceTags[Experience])</f>
        <v>12.916666666666668</v>
      </c>
      <c r="G106" s="10">
        <f>Tags[[#This Row],[Weighted Experience]]/Tags[[#This Row],[Frequency]]</f>
        <v>12.916666666666668</v>
      </c>
    </row>
    <row r="107" spans="1:7">
      <c r="A107" s="4">
        <v>106</v>
      </c>
      <c r="B107" t="s">
        <v>144</v>
      </c>
      <c r="C107" t="s">
        <v>6</v>
      </c>
      <c r="D107" t="s">
        <v>10</v>
      </c>
      <c r="E107" s="4">
        <f>COUNTIF(ResourceTags[TagID], Tags[[#This Row],[TagID]])</f>
        <v>1</v>
      </c>
      <c r="F107" s="10">
        <f>SUMIF(ResourceTags[TagID], Tags[[#This Row],[TagID]], ResourceTags[Experience])</f>
        <v>6.4583333333333339</v>
      </c>
      <c r="G107" s="10">
        <f>Tags[[#This Row],[Weighted Experience]]/Tags[[#This Row],[Frequency]]</f>
        <v>6.4583333333333339</v>
      </c>
    </row>
    <row r="108" spans="1:7">
      <c r="A108" s="4">
        <v>107</v>
      </c>
      <c r="B108" t="s">
        <v>145</v>
      </c>
      <c r="C108" t="s">
        <v>5</v>
      </c>
      <c r="D108" t="s">
        <v>26</v>
      </c>
      <c r="E108" s="4">
        <f>COUNTIF(ResourceTags[TagID], Tags[[#This Row],[TagID]])</f>
        <v>4</v>
      </c>
      <c r="F108" s="10">
        <f>SUMIF(ResourceTags[TagID], Tags[[#This Row],[TagID]], ResourceTags[Experience])</f>
        <v>128.81944444444443</v>
      </c>
      <c r="G108" s="10">
        <f>Tags[[#This Row],[Weighted Experience]]/Tags[[#This Row],[Frequency]]</f>
        <v>32.204861111111107</v>
      </c>
    </row>
    <row r="109" spans="1:7">
      <c r="A109" s="4">
        <v>108</v>
      </c>
      <c r="B109" t="s">
        <v>146</v>
      </c>
      <c r="C109" t="s">
        <v>7</v>
      </c>
      <c r="D109" t="s">
        <v>10</v>
      </c>
      <c r="E109" s="4">
        <f>COUNTIF(ResourceTags[TagID], Tags[[#This Row],[TagID]])</f>
        <v>1</v>
      </c>
      <c r="F109" s="10">
        <f>SUMIF(ResourceTags[TagID], Tags[[#This Row],[TagID]], ResourceTags[Experience])</f>
        <v>20.277777777777782</v>
      </c>
      <c r="G109" s="10">
        <f>Tags[[#This Row],[Weighted Experience]]/Tags[[#This Row],[Frequency]]</f>
        <v>20.277777777777782</v>
      </c>
    </row>
    <row r="110" spans="1:7">
      <c r="A110" s="4">
        <v>109</v>
      </c>
      <c r="B110" t="s">
        <v>147</v>
      </c>
      <c r="C110" t="s">
        <v>8</v>
      </c>
      <c r="D110" t="s">
        <v>16</v>
      </c>
      <c r="E110" s="4">
        <f>COUNTIF(ResourceTags[TagID], Tags[[#This Row],[TagID]])</f>
        <v>4</v>
      </c>
      <c r="F110" s="10">
        <f>SUMIF(ResourceTags[TagID], Tags[[#This Row],[TagID]], ResourceTags[Experience])</f>
        <v>172.1875</v>
      </c>
      <c r="G110" s="10">
        <f>Tags[[#This Row],[Weighted Experience]]/Tags[[#This Row],[Frequency]]</f>
        <v>43.046875</v>
      </c>
    </row>
    <row r="111" spans="1:7">
      <c r="A111" s="4">
        <v>110</v>
      </c>
      <c r="B111" t="s">
        <v>148</v>
      </c>
      <c r="C111" t="s">
        <v>8</v>
      </c>
      <c r="D111" t="s">
        <v>16</v>
      </c>
      <c r="E111" s="4">
        <f>COUNTIF(ResourceTags[TagID], Tags[[#This Row],[TagID]])</f>
        <v>6</v>
      </c>
      <c r="F111" s="10">
        <f>SUMIF(ResourceTags[TagID], Tags[[#This Row],[TagID]], ResourceTags[Experience])</f>
        <v>1179.5486111111111</v>
      </c>
      <c r="G111" s="10">
        <f>Tags[[#This Row],[Weighted Experience]]/Tags[[#This Row],[Frequency]]</f>
        <v>196.59143518518519</v>
      </c>
    </row>
    <row r="112" spans="1:7">
      <c r="A112" s="4">
        <v>111</v>
      </c>
      <c r="B112" t="s">
        <v>149</v>
      </c>
      <c r="C112" t="s">
        <v>8</v>
      </c>
      <c r="D112" t="s">
        <v>20</v>
      </c>
      <c r="E112" s="4">
        <f>COUNTIF(ResourceTags[TagID], Tags[[#This Row],[TagID]])</f>
        <v>2</v>
      </c>
      <c r="F112" s="10">
        <f>SUMIF(ResourceTags[TagID], Tags[[#This Row],[TagID]], ResourceTags[Experience])</f>
        <v>73.75</v>
      </c>
      <c r="G112" s="10">
        <f>Tags[[#This Row],[Weighted Experience]]/Tags[[#This Row],[Frequency]]</f>
        <v>36.875</v>
      </c>
    </row>
    <row r="113" spans="1:7">
      <c r="A113" s="4">
        <v>112</v>
      </c>
      <c r="B113" t="s">
        <v>150</v>
      </c>
      <c r="C113" t="s">
        <v>6</v>
      </c>
      <c r="D113" t="s">
        <v>18</v>
      </c>
      <c r="E113" s="4">
        <f>COUNTIF(ResourceTags[TagID], Tags[[#This Row],[TagID]])</f>
        <v>3</v>
      </c>
      <c r="F113" s="10">
        <f>SUMIF(ResourceTags[TagID], Tags[[#This Row],[TagID]], ResourceTags[Experience])</f>
        <v>30.833333333333336</v>
      </c>
      <c r="G113" s="10">
        <f>Tags[[#This Row],[Weighted Experience]]/Tags[[#This Row],[Frequency]]</f>
        <v>10.277777777777779</v>
      </c>
    </row>
    <row r="114" spans="1:7">
      <c r="A114" s="4">
        <v>113</v>
      </c>
      <c r="B114" t="s">
        <v>151</v>
      </c>
      <c r="C114" t="s">
        <v>8</v>
      </c>
      <c r="D114" t="s">
        <v>12</v>
      </c>
      <c r="E114" s="4">
        <f>COUNTIF(ResourceTags[TagID], Tags[[#This Row],[TagID]])</f>
        <v>4</v>
      </c>
      <c r="F114" s="10">
        <f>SUMIF(ResourceTags[TagID], Tags[[#This Row],[TagID]], ResourceTags[Experience])</f>
        <v>2552.5</v>
      </c>
      <c r="G114" s="10">
        <f>Tags[[#This Row],[Weighted Experience]]/Tags[[#This Row],[Frequency]]</f>
        <v>638.125</v>
      </c>
    </row>
    <row r="115" spans="1:7">
      <c r="A115" s="4">
        <v>114</v>
      </c>
      <c r="B115" t="s">
        <v>152</v>
      </c>
      <c r="C115" t="s">
        <v>5</v>
      </c>
      <c r="D115" t="s">
        <v>22</v>
      </c>
      <c r="E115" s="4">
        <f>COUNTIF(ResourceTags[TagID], Tags[[#This Row],[TagID]])</f>
        <v>49</v>
      </c>
      <c r="F115" s="10">
        <f>SUMIF(ResourceTags[TagID], Tags[[#This Row],[TagID]], ResourceTags[Experience])</f>
        <v>1878.5416666666665</v>
      </c>
      <c r="G115" s="10">
        <f>Tags[[#This Row],[Weighted Experience]]/Tags[[#This Row],[Frequency]]</f>
        <v>38.3375850340136</v>
      </c>
    </row>
    <row r="116" spans="1:7">
      <c r="A116" s="4">
        <v>115</v>
      </c>
      <c r="B116" t="s">
        <v>153</v>
      </c>
      <c r="C116" t="s">
        <v>6</v>
      </c>
      <c r="D116" t="s">
        <v>18</v>
      </c>
      <c r="E116" s="4">
        <f>COUNTIF(ResourceTags[TagID], Tags[[#This Row],[TagID]])</f>
        <v>1</v>
      </c>
      <c r="F116" s="10">
        <f>SUMIF(ResourceTags[TagID], Tags[[#This Row],[TagID]], ResourceTags[Experience])</f>
        <v>25</v>
      </c>
      <c r="G116" s="10">
        <f>Tags[[#This Row],[Weighted Experience]]/Tags[[#This Row],[Frequency]]</f>
        <v>25</v>
      </c>
    </row>
    <row r="117" spans="1:7">
      <c r="A117" s="4">
        <v>116</v>
      </c>
      <c r="B117" t="s">
        <v>154</v>
      </c>
      <c r="C117" t="s">
        <v>6</v>
      </c>
      <c r="D117" t="s">
        <v>18</v>
      </c>
      <c r="E117" s="4">
        <f>COUNTIF(ResourceTags[TagID], Tags[[#This Row],[TagID]])</f>
        <v>3</v>
      </c>
      <c r="F117" s="10">
        <f>SUMIF(ResourceTags[TagID], Tags[[#This Row],[TagID]], ResourceTags[Experience])</f>
        <v>20.052083333333332</v>
      </c>
      <c r="G117" s="10">
        <f>Tags[[#This Row],[Weighted Experience]]/Tags[[#This Row],[Frequency]]</f>
        <v>6.6840277777777777</v>
      </c>
    </row>
    <row r="118" spans="1:7">
      <c r="A118" s="4">
        <v>117</v>
      </c>
      <c r="B118" t="s">
        <v>155</v>
      </c>
      <c r="C118" t="s">
        <v>8</v>
      </c>
      <c r="D118" t="s">
        <v>14</v>
      </c>
      <c r="E118" s="4">
        <f>COUNTIF(ResourceTags[TagID], Tags[[#This Row],[TagID]])</f>
        <v>8</v>
      </c>
      <c r="F118" s="10">
        <f>SUMIF(ResourceTags[TagID], Tags[[#This Row],[TagID]], ResourceTags[Experience])</f>
        <v>2075.9722222222222</v>
      </c>
      <c r="G118" s="10">
        <f>Tags[[#This Row],[Weighted Experience]]/Tags[[#This Row],[Frequency]]</f>
        <v>259.49652777777777</v>
      </c>
    </row>
    <row r="119" spans="1:7">
      <c r="A119" s="4">
        <v>118</v>
      </c>
      <c r="B119" t="s">
        <v>156</v>
      </c>
      <c r="C119" t="s">
        <v>8</v>
      </c>
      <c r="D119" t="s">
        <v>13</v>
      </c>
      <c r="E119" s="4">
        <f>COUNTIF(ResourceTags[TagID], Tags[[#This Row],[TagID]])</f>
        <v>1</v>
      </c>
      <c r="F119" s="10">
        <f>SUMIF(ResourceTags[TagID], Tags[[#This Row],[TagID]], ResourceTags[Experience])</f>
        <v>200</v>
      </c>
      <c r="G119" s="10">
        <f>Tags[[#This Row],[Weighted Experience]]/Tags[[#This Row],[Frequency]]</f>
        <v>200</v>
      </c>
    </row>
    <row r="120" spans="1:7">
      <c r="A120" s="4">
        <v>119</v>
      </c>
      <c r="B120" t="s">
        <v>157</v>
      </c>
      <c r="C120" t="s">
        <v>8</v>
      </c>
      <c r="D120" t="s">
        <v>13</v>
      </c>
      <c r="E120" s="4">
        <f>COUNTIF(ResourceTags[TagID], Tags[[#This Row],[TagID]])</f>
        <v>2</v>
      </c>
      <c r="F120" s="10">
        <f>SUMIF(ResourceTags[TagID], Tags[[#This Row],[TagID]], ResourceTags[Experience])</f>
        <v>1400</v>
      </c>
      <c r="G120" s="10">
        <f>Tags[[#This Row],[Weighted Experience]]/Tags[[#This Row],[Frequency]]</f>
        <v>700</v>
      </c>
    </row>
    <row r="121" spans="1:7">
      <c r="A121" s="4">
        <v>120</v>
      </c>
      <c r="B121" t="s">
        <v>158</v>
      </c>
      <c r="C121" t="s">
        <v>8</v>
      </c>
      <c r="D121" t="s">
        <v>29</v>
      </c>
      <c r="E121" s="4">
        <f>COUNTIF(ResourceTags[TagID], Tags[[#This Row],[TagID]])</f>
        <v>1</v>
      </c>
      <c r="F121" s="10">
        <f>SUMIF(ResourceTags[TagID], Tags[[#This Row],[TagID]], ResourceTags[Experience])</f>
        <v>400</v>
      </c>
      <c r="G121" s="10">
        <f>Tags[[#This Row],[Weighted Experience]]/Tags[[#This Row],[Frequency]]</f>
        <v>400</v>
      </c>
    </row>
    <row r="122" spans="1:7">
      <c r="A122" s="4">
        <v>121</v>
      </c>
      <c r="B122" t="s">
        <v>159</v>
      </c>
      <c r="C122" t="s">
        <v>7</v>
      </c>
      <c r="D122" t="s">
        <v>12</v>
      </c>
      <c r="E122" s="4">
        <f>COUNTIF(ResourceTags[TagID], Tags[[#This Row],[TagID]])</f>
        <v>16</v>
      </c>
      <c r="F122" s="10">
        <f>SUMIF(ResourceTags[TagID], Tags[[#This Row],[TagID]], ResourceTags[Experience])</f>
        <v>1178.4027777777778</v>
      </c>
      <c r="G122" s="10">
        <f>Tags[[#This Row],[Weighted Experience]]/Tags[[#This Row],[Frequency]]</f>
        <v>73.650173611111114</v>
      </c>
    </row>
    <row r="123" spans="1:7">
      <c r="A123" s="4">
        <v>122</v>
      </c>
      <c r="B123" t="s">
        <v>160</v>
      </c>
      <c r="C123" t="s">
        <v>8</v>
      </c>
      <c r="D123" t="s">
        <v>14</v>
      </c>
      <c r="E123" s="4">
        <f>COUNTIF(ResourceTags[TagID], Tags[[#This Row],[TagID]])</f>
        <v>4</v>
      </c>
      <c r="F123" s="10">
        <f>SUMIF(ResourceTags[TagID], Tags[[#This Row],[TagID]], ResourceTags[Experience])</f>
        <v>1616.5972222222222</v>
      </c>
      <c r="G123" s="10">
        <f>Tags[[#This Row],[Weighted Experience]]/Tags[[#This Row],[Frequency]]</f>
        <v>404.14930555555554</v>
      </c>
    </row>
    <row r="124" spans="1:7">
      <c r="A124" s="4">
        <v>123</v>
      </c>
      <c r="B124" t="s">
        <v>161</v>
      </c>
      <c r="C124" t="s">
        <v>4</v>
      </c>
      <c r="D124" t="s">
        <v>12</v>
      </c>
      <c r="E124" s="4">
        <f>COUNTIF(ResourceTags[TagID], Tags[[#This Row],[TagID]])</f>
        <v>1</v>
      </c>
      <c r="F124" s="10">
        <f>SUMIF(ResourceTags[TagID], Tags[[#This Row],[TagID]], ResourceTags[Experience])</f>
        <v>15</v>
      </c>
      <c r="G124" s="10">
        <f>Tags[[#This Row],[Weighted Experience]]/Tags[[#This Row],[Frequency]]</f>
        <v>15</v>
      </c>
    </row>
    <row r="125" spans="1:7">
      <c r="A125" s="4">
        <v>124</v>
      </c>
      <c r="B125" t="s">
        <v>162</v>
      </c>
      <c r="C125" t="s">
        <v>6</v>
      </c>
      <c r="D125" t="s">
        <v>12</v>
      </c>
      <c r="E125" s="4">
        <f>COUNTIF(ResourceTags[TagID], Tags[[#This Row],[TagID]])</f>
        <v>1</v>
      </c>
      <c r="F125" s="10">
        <f>SUMIF(ResourceTags[TagID], Tags[[#This Row],[TagID]], ResourceTags[Experience])</f>
        <v>15</v>
      </c>
      <c r="G125" s="10">
        <f>Tags[[#This Row],[Weighted Experience]]/Tags[[#This Row],[Frequency]]</f>
        <v>15</v>
      </c>
    </row>
    <row r="126" spans="1:7">
      <c r="A126" s="4">
        <v>125</v>
      </c>
      <c r="B126" t="s">
        <v>163</v>
      </c>
      <c r="C126" t="s">
        <v>8</v>
      </c>
      <c r="D126" t="s">
        <v>14</v>
      </c>
      <c r="E126" s="4">
        <f>COUNTIF(ResourceTags[TagID], Tags[[#This Row],[TagID]])</f>
        <v>3</v>
      </c>
      <c r="F126" s="10">
        <f>SUMIF(ResourceTags[TagID], Tags[[#This Row],[TagID]], ResourceTags[Experience])</f>
        <v>3068.75</v>
      </c>
      <c r="G126" s="10">
        <f>Tags[[#This Row],[Weighted Experience]]/Tags[[#This Row],[Frequency]]</f>
        <v>1022.9166666666666</v>
      </c>
    </row>
    <row r="127" spans="1:7">
      <c r="A127" s="4">
        <v>126</v>
      </c>
      <c r="B127" t="s">
        <v>164</v>
      </c>
      <c r="C127" t="s">
        <v>8</v>
      </c>
      <c r="D127" t="s">
        <v>11</v>
      </c>
      <c r="E127" s="4">
        <f>COUNTIF(ResourceTags[TagID], Tags[[#This Row],[TagID]])</f>
        <v>2</v>
      </c>
      <c r="F127" s="10">
        <f>SUMIF(ResourceTags[TagID], Tags[[#This Row],[TagID]], ResourceTags[Experience])</f>
        <v>65</v>
      </c>
      <c r="G127" s="10">
        <f>Tags[[#This Row],[Weighted Experience]]/Tags[[#This Row],[Frequency]]</f>
        <v>32.5</v>
      </c>
    </row>
    <row r="128" spans="1:7">
      <c r="A128" s="4">
        <v>127</v>
      </c>
      <c r="B128" t="s">
        <v>165</v>
      </c>
      <c r="C128" t="s">
        <v>6</v>
      </c>
      <c r="D128" t="s">
        <v>26</v>
      </c>
      <c r="E128" s="4">
        <f>COUNTIF(ResourceTags[TagID], Tags[[#This Row],[TagID]])</f>
        <v>9</v>
      </c>
      <c r="F128" s="10">
        <f>SUMIF(ResourceTags[TagID], Tags[[#This Row],[TagID]], ResourceTags[Experience])</f>
        <v>75.659722222222214</v>
      </c>
      <c r="G128" s="10">
        <f>Tags[[#This Row],[Weighted Experience]]/Tags[[#This Row],[Frequency]]</f>
        <v>8.4066358024691343</v>
      </c>
    </row>
    <row r="129" spans="1:7">
      <c r="A129" s="4">
        <v>128</v>
      </c>
      <c r="B129" t="s">
        <v>166</v>
      </c>
      <c r="C129" t="s">
        <v>6</v>
      </c>
      <c r="D129" t="s">
        <v>26</v>
      </c>
      <c r="E129" s="4">
        <f>COUNTIF(ResourceTags[TagID], Tags[[#This Row],[TagID]])</f>
        <v>2</v>
      </c>
      <c r="F129" s="10">
        <f>SUMIF(ResourceTags[TagID], Tags[[#This Row],[TagID]], ResourceTags[Experience])</f>
        <v>27.465277777777779</v>
      </c>
      <c r="G129" s="10">
        <f>Tags[[#This Row],[Weighted Experience]]/Tags[[#This Row],[Frequency]]</f>
        <v>13.732638888888889</v>
      </c>
    </row>
    <row r="130" spans="1:7">
      <c r="A130" s="4">
        <v>129</v>
      </c>
      <c r="B130" t="s">
        <v>167</v>
      </c>
      <c r="C130" t="s">
        <v>6</v>
      </c>
      <c r="D130" t="s">
        <v>18</v>
      </c>
      <c r="E130" s="4">
        <f>COUNTIF(ResourceTags[TagID], Tags[[#This Row],[TagID]])</f>
        <v>1</v>
      </c>
      <c r="F130" s="10">
        <f>SUMIF(ResourceTags[TagID], Tags[[#This Row],[TagID]], ResourceTags[Experience])</f>
        <v>23.75</v>
      </c>
      <c r="G130" s="10">
        <f>Tags[[#This Row],[Weighted Experience]]/Tags[[#This Row],[Frequency]]</f>
        <v>23.75</v>
      </c>
    </row>
    <row r="131" spans="1:7">
      <c r="A131" s="4">
        <v>130</v>
      </c>
      <c r="B131" t="s">
        <v>168</v>
      </c>
      <c r="C131" t="s">
        <v>8</v>
      </c>
      <c r="D131" t="s">
        <v>16</v>
      </c>
      <c r="E131" s="4">
        <f>COUNTIF(ResourceTags[TagID], Tags[[#This Row],[TagID]])</f>
        <v>2</v>
      </c>
      <c r="F131" s="10">
        <f>SUMIF(ResourceTags[TagID], Tags[[#This Row],[TagID]], ResourceTags[Experience])</f>
        <v>533.33333333333337</v>
      </c>
      <c r="G131" s="10">
        <f>Tags[[#This Row],[Weighted Experience]]/Tags[[#This Row],[Frequency]]</f>
        <v>266.66666666666669</v>
      </c>
    </row>
    <row r="132" spans="1:7">
      <c r="A132" s="4">
        <v>131</v>
      </c>
      <c r="B132" t="s">
        <v>169</v>
      </c>
      <c r="C132" t="s">
        <v>7</v>
      </c>
      <c r="D132" t="s">
        <v>18</v>
      </c>
      <c r="E132" s="4">
        <f>COUNTIF(ResourceTags[TagID], Tags[[#This Row],[TagID]])</f>
        <v>1</v>
      </c>
      <c r="F132" s="10">
        <f>SUMIF(ResourceTags[TagID], Tags[[#This Row],[TagID]], ResourceTags[Experience])</f>
        <v>60.833333333333329</v>
      </c>
      <c r="G132" s="10">
        <f>Tags[[#This Row],[Weighted Experience]]/Tags[[#This Row],[Frequency]]</f>
        <v>60.833333333333329</v>
      </c>
    </row>
    <row r="133" spans="1:7">
      <c r="A133" s="4">
        <v>132</v>
      </c>
      <c r="B133" t="s">
        <v>170</v>
      </c>
      <c r="C133" t="s">
        <v>8</v>
      </c>
      <c r="D133" t="s">
        <v>16</v>
      </c>
      <c r="E133" s="4">
        <f>COUNTIF(ResourceTags[TagID], Tags[[#This Row],[TagID]])</f>
        <v>4</v>
      </c>
      <c r="F133" s="10">
        <f>SUMIF(ResourceTags[TagID], Tags[[#This Row],[TagID]], ResourceTags[Experience])</f>
        <v>1593.75</v>
      </c>
      <c r="G133" s="10">
        <f>Tags[[#This Row],[Weighted Experience]]/Tags[[#This Row],[Frequency]]</f>
        <v>398.4375</v>
      </c>
    </row>
    <row r="134" spans="1:7">
      <c r="A134" s="4">
        <v>133</v>
      </c>
      <c r="B134" t="s">
        <v>171</v>
      </c>
      <c r="C134" t="s">
        <v>6</v>
      </c>
      <c r="D134" t="s">
        <v>26</v>
      </c>
      <c r="E134" s="4">
        <f>COUNTIF(ResourceTags[TagID], Tags[[#This Row],[TagID]])</f>
        <v>7</v>
      </c>
      <c r="F134" s="10">
        <f>SUMIF(ResourceTags[TagID], Tags[[#This Row],[TagID]], ResourceTags[Experience])</f>
        <v>48.784722222222221</v>
      </c>
      <c r="G134" s="10">
        <f>Tags[[#This Row],[Weighted Experience]]/Tags[[#This Row],[Frequency]]</f>
        <v>6.9692460317460316</v>
      </c>
    </row>
    <row r="135" spans="1:7">
      <c r="A135" s="4">
        <v>134</v>
      </c>
      <c r="B135" t="s">
        <v>172</v>
      </c>
      <c r="C135" t="s">
        <v>8</v>
      </c>
      <c r="D135" t="s">
        <v>21</v>
      </c>
      <c r="E135" s="4">
        <f>COUNTIF(ResourceTags[TagID], Tags[[#This Row],[TagID]])</f>
        <v>1</v>
      </c>
      <c r="F135" s="10">
        <f>SUMIF(ResourceTags[TagID], Tags[[#This Row],[TagID]], ResourceTags[Experience])</f>
        <v>500</v>
      </c>
      <c r="G135" s="10">
        <f>Tags[[#This Row],[Weighted Experience]]/Tags[[#This Row],[Frequency]]</f>
        <v>500</v>
      </c>
    </row>
    <row r="136" spans="1:7">
      <c r="A136" s="4">
        <v>135</v>
      </c>
      <c r="B136" t="s">
        <v>173</v>
      </c>
      <c r="C136" t="s">
        <v>8</v>
      </c>
      <c r="D136" t="s">
        <v>15</v>
      </c>
      <c r="E136" s="4">
        <f>COUNTIF(ResourceTags[TagID], Tags[[#This Row],[TagID]])</f>
        <v>2</v>
      </c>
      <c r="F136" s="10">
        <f>SUMIF(ResourceTags[TagID], Tags[[#This Row],[TagID]], ResourceTags[Experience])</f>
        <v>1500</v>
      </c>
      <c r="G136" s="10">
        <f>Tags[[#This Row],[Weighted Experience]]/Tags[[#This Row],[Frequency]]</f>
        <v>750</v>
      </c>
    </row>
    <row r="137" spans="1:7">
      <c r="A137" s="4">
        <v>136</v>
      </c>
      <c r="B137" t="s">
        <v>174</v>
      </c>
      <c r="C137" t="s">
        <v>8</v>
      </c>
      <c r="D137" t="s">
        <v>16</v>
      </c>
      <c r="E137" s="4">
        <f>COUNTIF(ResourceTags[TagID], Tags[[#This Row],[TagID]])</f>
        <v>2</v>
      </c>
      <c r="F137" s="10">
        <f>SUMIF(ResourceTags[TagID], Tags[[#This Row],[TagID]], ResourceTags[Experience])</f>
        <v>1156.6666666666667</v>
      </c>
      <c r="G137" s="10">
        <f>Tags[[#This Row],[Weighted Experience]]/Tags[[#This Row],[Frequency]]</f>
        <v>578.33333333333337</v>
      </c>
    </row>
    <row r="138" spans="1:7">
      <c r="A138" s="4">
        <v>137</v>
      </c>
      <c r="B138" t="s">
        <v>175</v>
      </c>
      <c r="C138" t="s">
        <v>8</v>
      </c>
      <c r="D138" t="s">
        <v>16</v>
      </c>
      <c r="E138" s="4">
        <f>COUNTIF(ResourceTags[TagID], Tags[[#This Row],[TagID]])</f>
        <v>1</v>
      </c>
      <c r="F138" s="10">
        <f>SUMIF(ResourceTags[TagID], Tags[[#This Row],[TagID]], ResourceTags[Experience])</f>
        <v>1000</v>
      </c>
      <c r="G138" s="10">
        <f>Tags[[#This Row],[Weighted Experience]]/Tags[[#This Row],[Frequency]]</f>
        <v>1000</v>
      </c>
    </row>
    <row r="139" spans="1:7">
      <c r="A139" s="4">
        <v>138</v>
      </c>
      <c r="B139" t="s">
        <v>176</v>
      </c>
      <c r="C139" t="s">
        <v>7</v>
      </c>
      <c r="D139" t="s">
        <v>10</v>
      </c>
      <c r="E139" s="4">
        <f>COUNTIF(ResourceTags[TagID], Tags[[#This Row],[TagID]])</f>
        <v>2</v>
      </c>
      <c r="F139" s="10">
        <f>SUMIF(ResourceTags[TagID], Tags[[#This Row],[TagID]], ResourceTags[Experience])</f>
        <v>1500</v>
      </c>
      <c r="G139" s="10">
        <f>Tags[[#This Row],[Weighted Experience]]/Tags[[#This Row],[Frequency]]</f>
        <v>750</v>
      </c>
    </row>
    <row r="140" spans="1:7">
      <c r="A140" s="4">
        <v>139</v>
      </c>
      <c r="B140" t="s">
        <v>177</v>
      </c>
      <c r="C140" t="s">
        <v>8</v>
      </c>
      <c r="D140" t="s">
        <v>20</v>
      </c>
      <c r="E140" s="4">
        <f>COUNTIF(ResourceTags[TagID], Tags[[#This Row],[TagID]])</f>
        <v>2</v>
      </c>
      <c r="F140" s="10">
        <f>SUMIF(ResourceTags[TagID], Tags[[#This Row],[TagID]], ResourceTags[Experience])</f>
        <v>2000</v>
      </c>
      <c r="G140" s="10">
        <f>Tags[[#This Row],[Weighted Experience]]/Tags[[#This Row],[Frequency]]</f>
        <v>1000</v>
      </c>
    </row>
    <row r="141" spans="1:7">
      <c r="A141" s="4">
        <v>140</v>
      </c>
      <c r="B141" t="s">
        <v>178</v>
      </c>
      <c r="C141" t="s">
        <v>8</v>
      </c>
      <c r="D141" t="s">
        <v>11</v>
      </c>
      <c r="E141" s="4">
        <f>COUNTIF(ResourceTags[TagID], Tags[[#This Row],[TagID]])</f>
        <v>3</v>
      </c>
      <c r="F141" s="10">
        <f>SUMIF(ResourceTags[TagID], Tags[[#This Row],[TagID]], ResourceTags[Experience])</f>
        <v>4000</v>
      </c>
      <c r="G141" s="10">
        <f>Tags[[#This Row],[Weighted Experience]]/Tags[[#This Row],[Frequency]]</f>
        <v>1333.3333333333333</v>
      </c>
    </row>
    <row r="142" spans="1:7">
      <c r="A142" s="4">
        <v>141</v>
      </c>
      <c r="B142" t="s">
        <v>179</v>
      </c>
      <c r="C142" t="s">
        <v>5</v>
      </c>
      <c r="D142" t="s">
        <v>26</v>
      </c>
      <c r="E142" s="4">
        <f>COUNTIF(ResourceTags[TagID], Tags[[#This Row],[TagID]])</f>
        <v>1</v>
      </c>
      <c r="F142" s="10">
        <f>SUMIF(ResourceTags[TagID], Tags[[#This Row],[TagID]], ResourceTags[Experience])</f>
        <v>500</v>
      </c>
      <c r="G142" s="10">
        <f>Tags[[#This Row],[Weighted Experience]]/Tags[[#This Row],[Frequency]]</f>
        <v>500</v>
      </c>
    </row>
    <row r="143" spans="1:7">
      <c r="A143" s="4">
        <v>142</v>
      </c>
      <c r="B143" t="s">
        <v>180</v>
      </c>
      <c r="C143" t="s">
        <v>4</v>
      </c>
      <c r="D143" t="s">
        <v>12</v>
      </c>
      <c r="E143" s="4">
        <f>COUNTIF(ResourceTags[TagID], Tags[[#This Row],[TagID]])</f>
        <v>2</v>
      </c>
      <c r="F143" s="10">
        <f>SUMIF(ResourceTags[TagID], Tags[[#This Row],[TagID]], ResourceTags[Experience])</f>
        <v>512.5</v>
      </c>
      <c r="G143" s="10">
        <f>Tags[[#This Row],[Weighted Experience]]/Tags[[#This Row],[Frequency]]</f>
        <v>256.25</v>
      </c>
    </row>
    <row r="144" spans="1:7">
      <c r="A144" s="4">
        <v>143</v>
      </c>
      <c r="B144" t="s">
        <v>181</v>
      </c>
      <c r="C144" t="s">
        <v>6</v>
      </c>
      <c r="D144" t="s">
        <v>12</v>
      </c>
      <c r="E144" s="4">
        <f>COUNTIF(ResourceTags[TagID], Tags[[#This Row],[TagID]])</f>
        <v>5</v>
      </c>
      <c r="F144" s="10">
        <f>SUMIF(ResourceTags[TagID], Tags[[#This Row],[TagID]], ResourceTags[Experience])</f>
        <v>315.83333333333331</v>
      </c>
      <c r="G144" s="10">
        <f>Tags[[#This Row],[Weighted Experience]]/Tags[[#This Row],[Frequency]]</f>
        <v>63.166666666666664</v>
      </c>
    </row>
    <row r="145" spans="1:7">
      <c r="A145" s="4">
        <v>144</v>
      </c>
      <c r="B145" t="s">
        <v>182</v>
      </c>
      <c r="C145" t="s">
        <v>6</v>
      </c>
      <c r="D145" t="s">
        <v>26</v>
      </c>
      <c r="E145" s="4">
        <f>COUNTIF(ResourceTags[TagID], Tags[[#This Row],[TagID]])</f>
        <v>1</v>
      </c>
      <c r="F145" s="10">
        <f>SUMIF(ResourceTags[TagID], Tags[[#This Row],[TagID]], ResourceTags[Experience])</f>
        <v>250</v>
      </c>
      <c r="G145" s="10">
        <f>Tags[[#This Row],[Weighted Experience]]/Tags[[#This Row],[Frequency]]</f>
        <v>250</v>
      </c>
    </row>
    <row r="146" spans="1:7">
      <c r="A146" s="4">
        <v>145</v>
      </c>
      <c r="B146" t="s">
        <v>183</v>
      </c>
      <c r="C146" t="s">
        <v>6</v>
      </c>
      <c r="D146" t="s">
        <v>10</v>
      </c>
      <c r="E146" s="4">
        <f>COUNTIF(ResourceTags[TagID], Tags[[#This Row],[TagID]])</f>
        <v>1</v>
      </c>
      <c r="F146" s="10">
        <f>SUMIF(ResourceTags[TagID], Tags[[#This Row],[TagID]], ResourceTags[Experience])</f>
        <v>1500</v>
      </c>
      <c r="G146" s="10">
        <f>Tags[[#This Row],[Weighted Experience]]/Tags[[#This Row],[Frequency]]</f>
        <v>1500</v>
      </c>
    </row>
    <row r="147" spans="1:7">
      <c r="A147" s="4">
        <v>146</v>
      </c>
      <c r="B147" t="s">
        <v>184</v>
      </c>
      <c r="C147" t="s">
        <v>8</v>
      </c>
      <c r="D147" t="s">
        <v>20</v>
      </c>
      <c r="E147" s="4">
        <f>COUNTIF(ResourceTags[TagID], Tags[[#This Row],[TagID]])</f>
        <v>2</v>
      </c>
      <c r="F147" s="10">
        <f>SUMIF(ResourceTags[TagID], Tags[[#This Row],[TagID]], ResourceTags[Experience])</f>
        <v>550</v>
      </c>
      <c r="G147" s="10">
        <f>Tags[[#This Row],[Weighted Experience]]/Tags[[#This Row],[Frequency]]</f>
        <v>275</v>
      </c>
    </row>
    <row r="148" spans="1:7">
      <c r="A148" s="4">
        <v>147</v>
      </c>
      <c r="B148" t="s">
        <v>185</v>
      </c>
      <c r="C148" t="s">
        <v>8</v>
      </c>
      <c r="D148" t="s">
        <v>19</v>
      </c>
      <c r="E148" s="4">
        <f>COUNTIF(ResourceTags[TagID], Tags[[#This Row],[TagID]])</f>
        <v>1</v>
      </c>
      <c r="F148" s="10">
        <f>SUMIF(ResourceTags[TagID], Tags[[#This Row],[TagID]], ResourceTags[Experience])</f>
        <v>500</v>
      </c>
      <c r="G148" s="10">
        <f>Tags[[#This Row],[Weighted Experience]]/Tags[[#This Row],[Frequency]]</f>
        <v>500</v>
      </c>
    </row>
    <row r="149" spans="1:7">
      <c r="A149" s="4">
        <v>148</v>
      </c>
      <c r="B149" t="s">
        <v>186</v>
      </c>
      <c r="C149" t="s">
        <v>8</v>
      </c>
      <c r="D149" t="s">
        <v>17</v>
      </c>
      <c r="E149" s="4">
        <f>COUNTIF(ResourceTags[TagID], Tags[[#This Row],[TagID]])</f>
        <v>3</v>
      </c>
      <c r="F149" s="10">
        <f>SUMIF(ResourceTags[TagID], Tags[[#This Row],[TagID]], ResourceTags[Experience])</f>
        <v>507.4305555555556</v>
      </c>
      <c r="G149" s="10">
        <f>Tags[[#This Row],[Weighted Experience]]/Tags[[#This Row],[Frequency]]</f>
        <v>169.14351851851853</v>
      </c>
    </row>
    <row r="150" spans="1:7">
      <c r="A150" s="4">
        <v>149</v>
      </c>
      <c r="B150" t="s">
        <v>187</v>
      </c>
      <c r="C150" t="s">
        <v>4</v>
      </c>
      <c r="D150" t="s">
        <v>12</v>
      </c>
      <c r="E150" s="4">
        <f>COUNTIF(ResourceTags[TagID], Tags[[#This Row],[TagID]])</f>
        <v>1</v>
      </c>
      <c r="F150" s="10">
        <f>SUMIF(ResourceTags[TagID], Tags[[#This Row],[TagID]], ResourceTags[Experience])</f>
        <v>166.66666666666666</v>
      </c>
      <c r="G150" s="10">
        <f>Tags[[#This Row],[Weighted Experience]]/Tags[[#This Row],[Frequency]]</f>
        <v>166.66666666666666</v>
      </c>
    </row>
    <row r="151" spans="1:7">
      <c r="A151" s="4">
        <v>150</v>
      </c>
      <c r="B151" t="s">
        <v>188</v>
      </c>
      <c r="C151" t="s">
        <v>4</v>
      </c>
      <c r="D151" t="s">
        <v>17</v>
      </c>
      <c r="E151" s="4">
        <f>COUNTIF(ResourceTags[TagID], Tags[[#This Row],[TagID]])</f>
        <v>1</v>
      </c>
      <c r="F151" s="10">
        <f>SUMIF(ResourceTags[TagID], Tags[[#This Row],[TagID]], ResourceTags[Experience])</f>
        <v>166.66666666666666</v>
      </c>
      <c r="G151" s="10">
        <f>Tags[[#This Row],[Weighted Experience]]/Tags[[#This Row],[Frequency]]</f>
        <v>166.66666666666666</v>
      </c>
    </row>
    <row r="152" spans="1:7">
      <c r="A152" s="4">
        <v>151</v>
      </c>
      <c r="B152" t="s">
        <v>189</v>
      </c>
      <c r="C152" t="s">
        <v>8</v>
      </c>
      <c r="D152" t="s">
        <v>20</v>
      </c>
      <c r="E152" s="4">
        <f>COUNTIF(ResourceTags[TagID], Tags[[#This Row],[TagID]])</f>
        <v>1</v>
      </c>
      <c r="F152" s="10">
        <f>SUMIF(ResourceTags[TagID], Tags[[#This Row],[TagID]], ResourceTags[Experience])</f>
        <v>50</v>
      </c>
      <c r="G152" s="10">
        <f>Tags[[#This Row],[Weighted Experience]]/Tags[[#This Row],[Frequency]]</f>
        <v>50</v>
      </c>
    </row>
    <row r="153" spans="1:7">
      <c r="A153" s="4">
        <v>152</v>
      </c>
      <c r="B153" t="s">
        <v>190</v>
      </c>
      <c r="C153" t="s">
        <v>8</v>
      </c>
      <c r="D153" t="s">
        <v>10</v>
      </c>
      <c r="E153" s="4">
        <f>COUNTIF(ResourceTags[TagID], Tags[[#This Row],[TagID]])</f>
        <v>1</v>
      </c>
      <c r="F153" s="10">
        <f>SUMIF(ResourceTags[TagID], Tags[[#This Row],[TagID]], ResourceTags[Experience])</f>
        <v>25</v>
      </c>
      <c r="G153" s="10">
        <f>Tags[[#This Row],[Weighted Experience]]/Tags[[#This Row],[Frequency]]</f>
        <v>25</v>
      </c>
    </row>
    <row r="154" spans="1:7">
      <c r="A154" s="4">
        <v>153</v>
      </c>
      <c r="B154" t="s">
        <v>191</v>
      </c>
      <c r="C154" t="s">
        <v>5</v>
      </c>
      <c r="D154" t="s">
        <v>24</v>
      </c>
      <c r="E154" s="4">
        <f>COUNTIF(ResourceTags[TagID], Tags[[#This Row],[TagID]])</f>
        <v>2</v>
      </c>
      <c r="F154" s="10">
        <f>SUMIF(ResourceTags[TagID], Tags[[#This Row],[TagID]], ResourceTags[Experience])</f>
        <v>17.534722222222225</v>
      </c>
      <c r="G154" s="10">
        <f>Tags[[#This Row],[Weighted Experience]]/Tags[[#This Row],[Frequency]]</f>
        <v>8.7673611111111125</v>
      </c>
    </row>
    <row r="155" spans="1:7">
      <c r="A155" s="4">
        <v>154</v>
      </c>
      <c r="B155" t="s">
        <v>192</v>
      </c>
      <c r="C155" t="s">
        <v>8</v>
      </c>
      <c r="D155" t="s">
        <v>16</v>
      </c>
      <c r="E155" s="4">
        <f>COUNTIF(ResourceTags[TagID], Tags[[#This Row],[TagID]])</f>
        <v>1</v>
      </c>
      <c r="F155" s="10">
        <f>SUMIF(ResourceTags[TagID], Tags[[#This Row],[TagID]], ResourceTags[Experience])</f>
        <v>7.291666666666667</v>
      </c>
      <c r="G155" s="10">
        <f>Tags[[#This Row],[Weighted Experience]]/Tags[[#This Row],[Frequency]]</f>
        <v>7.291666666666667</v>
      </c>
    </row>
    <row r="156" spans="1:7">
      <c r="A156" s="4">
        <v>155</v>
      </c>
      <c r="B156" t="s">
        <v>193</v>
      </c>
      <c r="C156" t="s">
        <v>4</v>
      </c>
      <c r="D156" t="s">
        <v>12</v>
      </c>
      <c r="E156" s="4">
        <f>COUNTIF(ResourceTags[TagID], Tags[[#This Row],[TagID]])</f>
        <v>3</v>
      </c>
      <c r="F156" s="10">
        <f>SUMIF(ResourceTags[TagID], Tags[[#This Row],[TagID]], ResourceTags[Experience])</f>
        <v>35.347222222222221</v>
      </c>
      <c r="G156" s="10">
        <f>Tags[[#This Row],[Weighted Experience]]/Tags[[#This Row],[Frequency]]</f>
        <v>11.782407407407407</v>
      </c>
    </row>
    <row r="157" spans="1:7">
      <c r="A157" s="4">
        <v>156</v>
      </c>
      <c r="B157" t="s">
        <v>194</v>
      </c>
      <c r="C157" t="s">
        <v>7</v>
      </c>
      <c r="D157" t="s">
        <v>12</v>
      </c>
      <c r="E157" s="4">
        <f>COUNTIF(ResourceTags[TagID], Tags[[#This Row],[TagID]])</f>
        <v>8</v>
      </c>
      <c r="F157" s="10">
        <f>SUMIF(ResourceTags[TagID], Tags[[#This Row],[TagID]], ResourceTags[Experience])</f>
        <v>2602.1527777777783</v>
      </c>
      <c r="G157" s="10">
        <f>Tags[[#This Row],[Weighted Experience]]/Tags[[#This Row],[Frequency]]</f>
        <v>325.26909722222229</v>
      </c>
    </row>
    <row r="158" spans="1:7">
      <c r="A158" s="4">
        <v>157</v>
      </c>
      <c r="B158" t="s">
        <v>195</v>
      </c>
      <c r="C158" t="s">
        <v>7</v>
      </c>
      <c r="D158" t="s">
        <v>10</v>
      </c>
      <c r="E158" s="4">
        <f>COUNTIF(ResourceTags[TagID], Tags[[#This Row],[TagID]])</f>
        <v>4</v>
      </c>
      <c r="F158" s="10">
        <f>SUMIF(ResourceTags[TagID], Tags[[#This Row],[TagID]], ResourceTags[Experience])</f>
        <v>54.930555555555557</v>
      </c>
      <c r="G158" s="10">
        <f>Tags[[#This Row],[Weighted Experience]]/Tags[[#This Row],[Frequency]]</f>
        <v>13.732638888888889</v>
      </c>
    </row>
    <row r="159" spans="1:7">
      <c r="A159" s="4">
        <v>158</v>
      </c>
      <c r="B159" t="s">
        <v>196</v>
      </c>
      <c r="C159" t="s">
        <v>4</v>
      </c>
      <c r="D159" t="s">
        <v>17</v>
      </c>
      <c r="E159" s="4">
        <f>COUNTIF(ResourceTags[TagID], Tags[[#This Row],[TagID]])</f>
        <v>1</v>
      </c>
      <c r="F159" s="10">
        <f>SUMIF(ResourceTags[TagID], Tags[[#This Row],[TagID]], ResourceTags[Experience])</f>
        <v>18.888888888888889</v>
      </c>
      <c r="G159" s="10">
        <f>Tags[[#This Row],[Weighted Experience]]/Tags[[#This Row],[Frequency]]</f>
        <v>18.888888888888889</v>
      </c>
    </row>
    <row r="160" spans="1:7">
      <c r="A160" s="4">
        <v>159</v>
      </c>
      <c r="B160" t="s">
        <v>197</v>
      </c>
      <c r="C160" t="s">
        <v>4</v>
      </c>
      <c r="D160" t="s">
        <v>17</v>
      </c>
      <c r="E160" s="4">
        <f>COUNTIF(ResourceTags[TagID], Tags[[#This Row],[TagID]])</f>
        <v>3</v>
      </c>
      <c r="F160" s="10">
        <f>SUMIF(ResourceTags[TagID], Tags[[#This Row],[TagID]], ResourceTags[Experience])</f>
        <v>11.736111111111112</v>
      </c>
      <c r="G160" s="10">
        <f>Tags[[#This Row],[Weighted Experience]]/Tags[[#This Row],[Frequency]]</f>
        <v>3.9120370370370376</v>
      </c>
    </row>
    <row r="161" spans="1:7">
      <c r="A161" s="4">
        <v>160</v>
      </c>
      <c r="B161" t="s">
        <v>198</v>
      </c>
      <c r="C161" t="s">
        <v>8</v>
      </c>
      <c r="D161" t="s">
        <v>17</v>
      </c>
      <c r="E161" s="4">
        <f>COUNTIF(ResourceTags[TagID], Tags[[#This Row],[TagID]])</f>
        <v>1</v>
      </c>
      <c r="F161" s="10">
        <f>SUMIF(ResourceTags[TagID], Tags[[#This Row],[TagID]], ResourceTags[Experience])</f>
        <v>1.3888888888888888</v>
      </c>
      <c r="G161" s="10">
        <f>Tags[[#This Row],[Weighted Experience]]/Tags[[#This Row],[Frequency]]</f>
        <v>1.3888888888888888</v>
      </c>
    </row>
    <row r="162" spans="1:7">
      <c r="A162" s="4">
        <v>161</v>
      </c>
      <c r="B162" t="s">
        <v>199</v>
      </c>
      <c r="C162" t="s">
        <v>8</v>
      </c>
      <c r="D162" t="s">
        <v>17</v>
      </c>
      <c r="E162" s="4">
        <f>COUNTIF(ResourceTags[TagID], Tags[[#This Row],[TagID]])</f>
        <v>1</v>
      </c>
      <c r="F162" s="10">
        <f>SUMIF(ResourceTags[TagID], Tags[[#This Row],[TagID]], ResourceTags[Experience])</f>
        <v>4.8611111111111116</v>
      </c>
      <c r="G162" s="10">
        <f>Tags[[#This Row],[Weighted Experience]]/Tags[[#This Row],[Frequency]]</f>
        <v>4.8611111111111116</v>
      </c>
    </row>
    <row r="163" spans="1:7">
      <c r="A163" s="4">
        <v>162</v>
      </c>
      <c r="B163" t="s">
        <v>200</v>
      </c>
      <c r="C163" t="s">
        <v>4</v>
      </c>
      <c r="D163" t="s">
        <v>27</v>
      </c>
      <c r="E163" s="4">
        <f>COUNTIF(ResourceTags[TagID], Tags[[#This Row],[TagID]])</f>
        <v>10</v>
      </c>
      <c r="F163" s="10">
        <f>SUMIF(ResourceTags[TagID], Tags[[#This Row],[TagID]], ResourceTags[Experience])</f>
        <v>485.80065359477123</v>
      </c>
      <c r="G163" s="10">
        <f>Tags[[#This Row],[Weighted Experience]]/Tags[[#This Row],[Frequency]]</f>
        <v>48.580065359477125</v>
      </c>
    </row>
    <row r="164" spans="1:7">
      <c r="A164" s="4">
        <v>163</v>
      </c>
      <c r="B164" t="s">
        <v>201</v>
      </c>
      <c r="C164" t="s">
        <v>8</v>
      </c>
      <c r="D164" t="s">
        <v>27</v>
      </c>
      <c r="E164" s="4">
        <f>COUNTIF(ResourceTags[TagID], Tags[[#This Row],[TagID]])</f>
        <v>11</v>
      </c>
      <c r="F164" s="10">
        <f>SUMIF(ResourceTags[TagID], Tags[[#This Row],[TagID]], ResourceTags[Experience])</f>
        <v>208.00925925925924</v>
      </c>
      <c r="G164" s="10">
        <f>Tags[[#This Row],[Weighted Experience]]/Tags[[#This Row],[Frequency]]</f>
        <v>18.909932659932657</v>
      </c>
    </row>
    <row r="165" spans="1:7">
      <c r="A165" s="4">
        <v>164</v>
      </c>
      <c r="B165" t="s">
        <v>202</v>
      </c>
      <c r="C165" t="s">
        <v>5</v>
      </c>
      <c r="D165" t="s">
        <v>17</v>
      </c>
      <c r="E165" s="4">
        <f>COUNTIF(ResourceTags[TagID], Tags[[#This Row],[TagID]])</f>
        <v>2</v>
      </c>
      <c r="F165" s="10">
        <f>SUMIF(ResourceTags[TagID], Tags[[#This Row],[TagID]], ResourceTags[Experience])</f>
        <v>13.75</v>
      </c>
      <c r="G165" s="10">
        <f>Tags[[#This Row],[Weighted Experience]]/Tags[[#This Row],[Frequency]]</f>
        <v>6.875</v>
      </c>
    </row>
    <row r="166" spans="1:7">
      <c r="A166" s="4">
        <v>165</v>
      </c>
      <c r="B166" t="s">
        <v>203</v>
      </c>
      <c r="C166" t="s">
        <v>4</v>
      </c>
      <c r="D166" t="s">
        <v>17</v>
      </c>
      <c r="E166" s="4">
        <f>COUNTIF(ResourceTags[TagID], Tags[[#This Row],[TagID]])</f>
        <v>1</v>
      </c>
      <c r="F166" s="10">
        <f>SUMIF(ResourceTags[TagID], Tags[[#This Row],[TagID]], ResourceTags[Experience])</f>
        <v>9.9305555555555554</v>
      </c>
      <c r="G166" s="10">
        <f>Tags[[#This Row],[Weighted Experience]]/Tags[[#This Row],[Frequency]]</f>
        <v>9.9305555555555554</v>
      </c>
    </row>
    <row r="167" spans="1:7">
      <c r="A167" s="4">
        <v>166</v>
      </c>
      <c r="B167" t="s">
        <v>204</v>
      </c>
      <c r="C167" t="s">
        <v>4</v>
      </c>
      <c r="D167" t="s">
        <v>17</v>
      </c>
      <c r="E167" s="4">
        <f>COUNTIF(ResourceTags[TagID], Tags[[#This Row],[TagID]])</f>
        <v>1</v>
      </c>
      <c r="F167" s="10">
        <f>SUMIF(ResourceTags[TagID], Tags[[#This Row],[TagID]], ResourceTags[Experience])</f>
        <v>3.8194444444444442</v>
      </c>
      <c r="G167" s="10">
        <f>Tags[[#This Row],[Weighted Experience]]/Tags[[#This Row],[Frequency]]</f>
        <v>3.8194444444444442</v>
      </c>
    </row>
    <row r="168" spans="1:7">
      <c r="A168" s="4">
        <v>167</v>
      </c>
      <c r="B168" t="s">
        <v>205</v>
      </c>
      <c r="C168" t="s">
        <v>6</v>
      </c>
      <c r="D168" t="s">
        <v>26</v>
      </c>
      <c r="E168" s="4">
        <f>COUNTIF(ResourceTags[TagID], Tags[[#This Row],[TagID]])</f>
        <v>1</v>
      </c>
      <c r="F168" s="10">
        <f>SUMIF(ResourceTags[TagID], Tags[[#This Row],[TagID]], ResourceTags[Experience])</f>
        <v>9.9652777777777768</v>
      </c>
      <c r="G168" s="10">
        <f>Tags[[#This Row],[Weighted Experience]]/Tags[[#This Row],[Frequency]]</f>
        <v>9.9652777777777768</v>
      </c>
    </row>
    <row r="169" spans="1:7">
      <c r="A169" s="4">
        <v>168</v>
      </c>
      <c r="B169" t="s">
        <v>206</v>
      </c>
      <c r="C169" t="s">
        <v>8</v>
      </c>
      <c r="D169" t="s">
        <v>22</v>
      </c>
      <c r="E169" s="4">
        <f>COUNTIF(ResourceTags[TagID], Tags[[#This Row],[TagID]])</f>
        <v>1</v>
      </c>
      <c r="F169" s="10">
        <f>SUMIF(ResourceTags[TagID], Tags[[#This Row],[TagID]], ResourceTags[Experience])</f>
        <v>4.1666666666666661</v>
      </c>
      <c r="G169" s="10">
        <f>Tags[[#This Row],[Weighted Experience]]/Tags[[#This Row],[Frequency]]</f>
        <v>4.1666666666666661</v>
      </c>
    </row>
    <row r="170" spans="1:7">
      <c r="A170" s="4">
        <v>169</v>
      </c>
      <c r="B170" t="s">
        <v>207</v>
      </c>
      <c r="C170" t="s">
        <v>6</v>
      </c>
      <c r="D170" t="s">
        <v>20</v>
      </c>
      <c r="E170" s="4">
        <f>COUNTIF(ResourceTags[TagID], Tags[[#This Row],[TagID]])</f>
        <v>1</v>
      </c>
      <c r="F170" s="10">
        <f>SUMIF(ResourceTags[TagID], Tags[[#This Row],[TagID]], ResourceTags[Experience])</f>
        <v>25</v>
      </c>
      <c r="G170" s="10">
        <f>Tags[[#This Row],[Weighted Experience]]/Tags[[#This Row],[Frequency]]</f>
        <v>25</v>
      </c>
    </row>
    <row r="171" spans="1:7">
      <c r="A171" s="4">
        <v>170</v>
      </c>
      <c r="B171" t="s">
        <v>208</v>
      </c>
      <c r="C171" t="s">
        <v>39</v>
      </c>
      <c r="D171" t="s">
        <v>10</v>
      </c>
      <c r="E171" s="4">
        <f>COUNTIF(ResourceTags[TagID], Tags[[#This Row],[TagID]])</f>
        <v>1</v>
      </c>
      <c r="F171" s="10">
        <f>SUMIF(ResourceTags[TagID], Tags[[#This Row],[TagID]], ResourceTags[Experience])</f>
        <v>25</v>
      </c>
      <c r="G171" s="10">
        <f>Tags[[#This Row],[Weighted Experience]]/Tags[[#This Row],[Frequency]]</f>
        <v>25</v>
      </c>
    </row>
    <row r="172" spans="1:7">
      <c r="A172" s="4">
        <v>171</v>
      </c>
      <c r="B172" t="s">
        <v>209</v>
      </c>
      <c r="C172" t="s">
        <v>7</v>
      </c>
      <c r="D172" t="s">
        <v>12</v>
      </c>
      <c r="E172" s="4">
        <f>COUNTIF(ResourceTags[TagID], Tags[[#This Row],[TagID]])</f>
        <v>1</v>
      </c>
      <c r="F172" s="10">
        <f>SUMIF(ResourceTags[TagID], Tags[[#This Row],[TagID]], ResourceTags[Experience])</f>
        <v>8.8194444444444446</v>
      </c>
      <c r="G172" s="10">
        <f>Tags[[#This Row],[Weighted Experience]]/Tags[[#This Row],[Frequency]]</f>
        <v>8.8194444444444446</v>
      </c>
    </row>
    <row r="173" spans="1:7">
      <c r="A173" s="4">
        <v>172</v>
      </c>
      <c r="B173" t="s">
        <v>210</v>
      </c>
      <c r="C173" t="s">
        <v>6</v>
      </c>
      <c r="D173" t="s">
        <v>18</v>
      </c>
      <c r="E173" s="4">
        <f>COUNTIF(ResourceTags[TagID], Tags[[#This Row],[TagID]])</f>
        <v>5</v>
      </c>
      <c r="F173" s="10">
        <f>SUMIF(ResourceTags[TagID], Tags[[#This Row],[TagID]], ResourceTags[Experience])</f>
        <v>28.454861111111111</v>
      </c>
      <c r="G173" s="10">
        <f>Tags[[#This Row],[Weighted Experience]]/Tags[[#This Row],[Frequency]]</f>
        <v>5.6909722222222223</v>
      </c>
    </row>
    <row r="174" spans="1:7">
      <c r="A174" s="4">
        <v>173</v>
      </c>
      <c r="B174" t="s">
        <v>211</v>
      </c>
      <c r="C174" t="s">
        <v>8</v>
      </c>
      <c r="D174" t="s">
        <v>18</v>
      </c>
      <c r="E174" s="4">
        <f>COUNTIF(ResourceTags[TagID], Tags[[#This Row],[TagID]])</f>
        <v>1</v>
      </c>
      <c r="F174" s="10">
        <f>SUMIF(ResourceTags[TagID], Tags[[#This Row],[TagID]], ResourceTags[Experience])</f>
        <v>6.9444444444444438</v>
      </c>
      <c r="G174" s="10">
        <f>Tags[[#This Row],[Weighted Experience]]/Tags[[#This Row],[Frequency]]</f>
        <v>6.9444444444444438</v>
      </c>
    </row>
    <row r="175" spans="1:7">
      <c r="A175" s="4">
        <v>174</v>
      </c>
      <c r="B175" t="s">
        <v>212</v>
      </c>
      <c r="C175" t="s">
        <v>4</v>
      </c>
      <c r="D175" t="s">
        <v>22</v>
      </c>
      <c r="E175" s="4">
        <f>COUNTIF(ResourceTags[TagID], Tags[[#This Row],[TagID]])</f>
        <v>5</v>
      </c>
      <c r="F175" s="10">
        <f>SUMIF(ResourceTags[TagID], Tags[[#This Row],[TagID]], ResourceTags[Experience])</f>
        <v>48.270891690009329</v>
      </c>
      <c r="G175" s="10">
        <f>Tags[[#This Row],[Weighted Experience]]/Tags[[#This Row],[Frequency]]</f>
        <v>9.6541783380018664</v>
      </c>
    </row>
    <row r="176" spans="1:7">
      <c r="A176" s="4">
        <v>175</v>
      </c>
      <c r="B176" t="s">
        <v>213</v>
      </c>
      <c r="C176" t="s">
        <v>8</v>
      </c>
      <c r="D176" t="s">
        <v>24</v>
      </c>
      <c r="E176" s="4">
        <f>COUNTIF(ResourceTags[TagID], Tags[[#This Row],[TagID]])</f>
        <v>1</v>
      </c>
      <c r="F176" s="10">
        <f>SUMIF(ResourceTags[TagID], Tags[[#This Row],[TagID]], ResourceTags[Experience])</f>
        <v>4.1666666666666661</v>
      </c>
      <c r="G176" s="10">
        <f>Tags[[#This Row],[Weighted Experience]]/Tags[[#This Row],[Frequency]]</f>
        <v>4.1666666666666661</v>
      </c>
    </row>
    <row r="177" spans="1:7">
      <c r="A177" s="4">
        <v>176</v>
      </c>
      <c r="B177" t="s">
        <v>214</v>
      </c>
      <c r="C177" t="s">
        <v>4</v>
      </c>
      <c r="D177" t="s">
        <v>22</v>
      </c>
      <c r="E177" s="4">
        <f>COUNTIF(ResourceTags[TagID], Tags[[#This Row],[TagID]])</f>
        <v>5</v>
      </c>
      <c r="F177" s="10">
        <f>SUMIF(ResourceTags[TagID], Tags[[#This Row],[TagID]], ResourceTags[Experience])</f>
        <v>45.145891690009329</v>
      </c>
      <c r="G177" s="10">
        <f>Tags[[#This Row],[Weighted Experience]]/Tags[[#This Row],[Frequency]]</f>
        <v>9.0291783380018664</v>
      </c>
    </row>
    <row r="178" spans="1:7">
      <c r="A178" s="4">
        <v>177</v>
      </c>
      <c r="B178" t="s">
        <v>215</v>
      </c>
      <c r="C178" t="s">
        <v>4</v>
      </c>
      <c r="D178" t="s">
        <v>22</v>
      </c>
      <c r="E178" s="4">
        <f>COUNTIF(ResourceTags[TagID], Tags[[#This Row],[TagID]])</f>
        <v>5</v>
      </c>
      <c r="F178" s="10">
        <f>SUMIF(ResourceTags[TagID], Tags[[#This Row],[TagID]], ResourceTags[Experience])</f>
        <v>7.6756535947712345</v>
      </c>
      <c r="G178" s="10">
        <f>Tags[[#This Row],[Weighted Experience]]/Tags[[#This Row],[Frequency]]</f>
        <v>1.5351307189542469</v>
      </c>
    </row>
    <row r="179" spans="1:7">
      <c r="A179" s="4">
        <v>178</v>
      </c>
      <c r="B179" t="s">
        <v>216</v>
      </c>
      <c r="C179" t="s">
        <v>4</v>
      </c>
      <c r="D179" t="s">
        <v>22</v>
      </c>
      <c r="E179" s="4">
        <f>COUNTIF(ResourceTags[TagID], Tags[[#This Row],[TagID]])</f>
        <v>2</v>
      </c>
      <c r="F179" s="10">
        <f>SUMIF(ResourceTags[TagID], Tags[[#This Row],[TagID]], ResourceTags[Experience])</f>
        <v>2.7777777777777772</v>
      </c>
      <c r="G179" s="10">
        <f>Tags[[#This Row],[Weighted Experience]]/Tags[[#This Row],[Frequency]]</f>
        <v>1.3888888888888886</v>
      </c>
    </row>
    <row r="180" spans="1:7">
      <c r="A180" s="4">
        <v>179</v>
      </c>
      <c r="B180" t="s">
        <v>217</v>
      </c>
      <c r="C180" t="s">
        <v>4</v>
      </c>
      <c r="D180" t="s">
        <v>22</v>
      </c>
      <c r="E180" s="4">
        <f>COUNTIF(ResourceTags[TagID], Tags[[#This Row],[TagID]])</f>
        <v>8</v>
      </c>
      <c r="F180" s="10">
        <f>SUMIF(ResourceTags[TagID], Tags[[#This Row],[TagID]], ResourceTags[Experience])</f>
        <v>67.643849206349202</v>
      </c>
      <c r="G180" s="10">
        <f>Tags[[#This Row],[Weighted Experience]]/Tags[[#This Row],[Frequency]]</f>
        <v>8.4554811507936503</v>
      </c>
    </row>
    <row r="181" spans="1:7">
      <c r="A181" s="4">
        <v>180</v>
      </c>
      <c r="B181" t="s">
        <v>218</v>
      </c>
      <c r="C181" t="s">
        <v>4</v>
      </c>
      <c r="D181" t="s">
        <v>12</v>
      </c>
      <c r="E181" s="4">
        <f>COUNTIF(ResourceTags[TagID], Tags[[#This Row],[TagID]])</f>
        <v>4</v>
      </c>
      <c r="F181" s="10">
        <f>SUMIF(ResourceTags[TagID], Tags[[#This Row],[TagID]], ResourceTags[Experience])</f>
        <v>12.212690631808272</v>
      </c>
      <c r="G181" s="10">
        <f>Tags[[#This Row],[Weighted Experience]]/Tags[[#This Row],[Frequency]]</f>
        <v>3.0531726579520679</v>
      </c>
    </row>
    <row r="182" spans="1:7">
      <c r="A182" s="4">
        <v>181</v>
      </c>
      <c r="B182" t="s">
        <v>219</v>
      </c>
      <c r="C182" t="s">
        <v>4</v>
      </c>
      <c r="D182" t="s">
        <v>22</v>
      </c>
      <c r="E182" s="4">
        <f>COUNTIF(ResourceTags[TagID], Tags[[#This Row],[TagID]])</f>
        <v>2</v>
      </c>
      <c r="F182" s="10">
        <f>SUMIF(ResourceTags[TagID], Tags[[#This Row],[TagID]], ResourceTags[Experience])</f>
        <v>3.1249999999999964</v>
      </c>
      <c r="G182" s="10">
        <f>Tags[[#This Row],[Weighted Experience]]/Tags[[#This Row],[Frequency]]</f>
        <v>1.5624999999999982</v>
      </c>
    </row>
    <row r="183" spans="1:7">
      <c r="A183" s="4">
        <v>182</v>
      </c>
      <c r="B183" t="s">
        <v>220</v>
      </c>
      <c r="C183" t="s">
        <v>4</v>
      </c>
      <c r="D183" t="s">
        <v>22</v>
      </c>
      <c r="E183" s="4">
        <f>COUNTIF(ResourceTags[TagID], Tags[[#This Row],[TagID]])</f>
        <v>8</v>
      </c>
      <c r="F183" s="10">
        <f>SUMIF(ResourceTags[TagID], Tags[[#This Row],[TagID]], ResourceTags[Experience])</f>
        <v>59.10422502334265</v>
      </c>
      <c r="G183" s="10">
        <f>Tags[[#This Row],[Weighted Experience]]/Tags[[#This Row],[Frequency]]</f>
        <v>7.3880281279178313</v>
      </c>
    </row>
    <row r="184" spans="1:7">
      <c r="A184" s="4">
        <v>183</v>
      </c>
      <c r="B184" t="s">
        <v>221</v>
      </c>
      <c r="C184" t="s">
        <v>4</v>
      </c>
      <c r="D184" t="s">
        <v>22</v>
      </c>
      <c r="E184" s="4">
        <f>COUNTIF(ResourceTags[TagID], Tags[[#This Row],[TagID]])</f>
        <v>5</v>
      </c>
      <c r="F184" s="10">
        <f>SUMIF(ResourceTags[TagID], Tags[[#This Row],[TagID]], ResourceTags[Experience])</f>
        <v>50.039682539682531</v>
      </c>
      <c r="G184" s="10">
        <f>Tags[[#This Row],[Weighted Experience]]/Tags[[#This Row],[Frequency]]</f>
        <v>10.007936507936506</v>
      </c>
    </row>
    <row r="185" spans="1:7">
      <c r="A185" s="4">
        <v>184</v>
      </c>
      <c r="B185" t="s">
        <v>222</v>
      </c>
      <c r="C185" t="s">
        <v>4</v>
      </c>
      <c r="D185" t="s">
        <v>12</v>
      </c>
      <c r="E185" s="4">
        <f>COUNTIF(ResourceTags[TagID], Tags[[#This Row],[TagID]])</f>
        <v>1</v>
      </c>
      <c r="F185" s="10">
        <f>SUMIF(ResourceTags[TagID], Tags[[#This Row],[TagID]], ResourceTags[Experience])</f>
        <v>2.0833333333333299</v>
      </c>
      <c r="G185" s="10">
        <f>Tags[[#This Row],[Weighted Experience]]/Tags[[#This Row],[Frequency]]</f>
        <v>2.0833333333333299</v>
      </c>
    </row>
    <row r="186" spans="1:7">
      <c r="A186" s="4">
        <v>185</v>
      </c>
      <c r="B186" t="s">
        <v>223</v>
      </c>
      <c r="C186" t="s">
        <v>4</v>
      </c>
      <c r="D186" t="s">
        <v>22</v>
      </c>
      <c r="E186" s="4">
        <f>COUNTIF(ResourceTags[TagID], Tags[[#This Row],[TagID]])</f>
        <v>3</v>
      </c>
      <c r="F186" s="10">
        <f>SUMIF(ResourceTags[TagID], Tags[[#This Row],[TagID]], ResourceTags[Experience])</f>
        <v>15.555555555555545</v>
      </c>
      <c r="G186" s="10">
        <f>Tags[[#This Row],[Weighted Experience]]/Tags[[#This Row],[Frequency]]</f>
        <v>5.1851851851851816</v>
      </c>
    </row>
    <row r="187" spans="1:7">
      <c r="A187" s="4">
        <v>186</v>
      </c>
      <c r="B187" t="s">
        <v>224</v>
      </c>
      <c r="C187" t="s">
        <v>4</v>
      </c>
      <c r="D187" t="s">
        <v>22</v>
      </c>
      <c r="E187" s="4">
        <f>COUNTIF(ResourceTags[TagID], Tags[[#This Row],[TagID]])</f>
        <v>2</v>
      </c>
      <c r="F187" s="10">
        <f>SUMIF(ResourceTags[TagID], Tags[[#This Row],[TagID]], ResourceTags[Experience])</f>
        <v>13.124999999999993</v>
      </c>
      <c r="G187" s="10">
        <f>Tags[[#This Row],[Weighted Experience]]/Tags[[#This Row],[Frequency]]</f>
        <v>6.5624999999999964</v>
      </c>
    </row>
    <row r="188" spans="1:7">
      <c r="A188" s="4">
        <v>187</v>
      </c>
      <c r="B188" t="s">
        <v>225</v>
      </c>
      <c r="C188" t="s">
        <v>8</v>
      </c>
      <c r="D188" t="s">
        <v>28</v>
      </c>
      <c r="E188" s="4">
        <f>COUNTIF(ResourceTags[TagID], Tags[[#This Row],[TagID]])</f>
        <v>2</v>
      </c>
      <c r="F188" s="10">
        <f>SUMIF(ResourceTags[TagID], Tags[[#This Row],[TagID]], ResourceTags[Experience])</f>
        <v>3.4722222222222188</v>
      </c>
      <c r="G188" s="10">
        <f>Tags[[#This Row],[Weighted Experience]]/Tags[[#This Row],[Frequency]]</f>
        <v>1.7361111111111094</v>
      </c>
    </row>
    <row r="189" spans="1:7">
      <c r="A189" s="4">
        <v>188</v>
      </c>
      <c r="B189" t="s">
        <v>226</v>
      </c>
      <c r="C189" t="s">
        <v>8</v>
      </c>
      <c r="D189" t="s">
        <v>24</v>
      </c>
      <c r="E189" s="4">
        <f>COUNTIF(ResourceTags[TagID], Tags[[#This Row],[TagID]])</f>
        <v>4</v>
      </c>
      <c r="F189" s="10">
        <f>SUMIF(ResourceTags[TagID], Tags[[#This Row],[TagID]], ResourceTags[Experience])</f>
        <v>10.41666666666665</v>
      </c>
      <c r="G189" s="10">
        <f>Tags[[#This Row],[Weighted Experience]]/Tags[[#This Row],[Frequency]]</f>
        <v>2.6041666666666625</v>
      </c>
    </row>
    <row r="190" spans="1:7">
      <c r="A190" s="4">
        <v>189</v>
      </c>
      <c r="B190" t="s">
        <v>227</v>
      </c>
      <c r="C190" t="s">
        <v>8</v>
      </c>
      <c r="D190" t="s">
        <v>24</v>
      </c>
      <c r="E190" s="4">
        <f>COUNTIF(ResourceTags[TagID], Tags[[#This Row],[TagID]])</f>
        <v>6</v>
      </c>
      <c r="F190" s="10">
        <f>SUMIF(ResourceTags[TagID], Tags[[#This Row],[TagID]], ResourceTags[Experience])</f>
        <v>15.277777777777759</v>
      </c>
      <c r="G190" s="10">
        <f>Tags[[#This Row],[Weighted Experience]]/Tags[[#This Row],[Frequency]]</f>
        <v>2.5462962962962932</v>
      </c>
    </row>
    <row r="191" spans="1:7">
      <c r="A191" s="4">
        <v>190</v>
      </c>
      <c r="B191" t="s">
        <v>228</v>
      </c>
      <c r="C191" t="s">
        <v>4</v>
      </c>
      <c r="D191" t="s">
        <v>12</v>
      </c>
      <c r="E191" s="4">
        <f>COUNTIF(ResourceTags[TagID], Tags[[#This Row],[TagID]])</f>
        <v>4</v>
      </c>
      <c r="F191" s="10">
        <f>SUMIF(ResourceTags[TagID], Tags[[#This Row],[TagID]], ResourceTags[Experience])</f>
        <v>10.129357298474941</v>
      </c>
      <c r="G191" s="10">
        <f>Tags[[#This Row],[Weighted Experience]]/Tags[[#This Row],[Frequency]]</f>
        <v>2.5323393246187353</v>
      </c>
    </row>
    <row r="192" spans="1:7">
      <c r="A192" s="4">
        <v>191</v>
      </c>
      <c r="B192" t="s">
        <v>229</v>
      </c>
      <c r="C192" t="s">
        <v>8</v>
      </c>
      <c r="D192" t="s">
        <v>17</v>
      </c>
      <c r="E192" s="4">
        <f>COUNTIF(ResourceTags[TagID], Tags[[#This Row],[TagID]])</f>
        <v>2</v>
      </c>
      <c r="F192" s="10">
        <f>SUMIF(ResourceTags[TagID], Tags[[#This Row],[TagID]], ResourceTags[Experience])</f>
        <v>39.861111111111114</v>
      </c>
      <c r="G192" s="10">
        <f>Tags[[#This Row],[Weighted Experience]]/Tags[[#This Row],[Frequency]]</f>
        <v>19.930555555555557</v>
      </c>
    </row>
    <row r="193" spans="1:7">
      <c r="A193" s="4">
        <v>192</v>
      </c>
      <c r="B193" t="s">
        <v>230</v>
      </c>
      <c r="C193" t="s">
        <v>8</v>
      </c>
      <c r="D193" t="s">
        <v>28</v>
      </c>
      <c r="E193" s="4">
        <f>COUNTIF(ResourceTags[TagID], Tags[[#This Row],[TagID]])</f>
        <v>1</v>
      </c>
      <c r="F193" s="10">
        <f>SUMIF(ResourceTags[TagID], Tags[[#This Row],[TagID]], ResourceTags[Experience])</f>
        <v>2.0833333333333299</v>
      </c>
      <c r="G193" s="10">
        <f>Tags[[#This Row],[Weighted Experience]]/Tags[[#This Row],[Frequency]]</f>
        <v>2.0833333333333299</v>
      </c>
    </row>
    <row r="194" spans="1:7">
      <c r="A194" s="4">
        <v>193</v>
      </c>
      <c r="B194" t="s">
        <v>231</v>
      </c>
      <c r="C194" t="s">
        <v>4</v>
      </c>
      <c r="D194" t="s">
        <v>22</v>
      </c>
      <c r="E194" s="4">
        <f>COUNTIF(ResourceTags[TagID], Tags[[#This Row],[TagID]])</f>
        <v>5</v>
      </c>
      <c r="F194" s="10">
        <f>SUMIF(ResourceTags[TagID], Tags[[#This Row],[TagID]], ResourceTags[Experience])</f>
        <v>43.409780578898221</v>
      </c>
      <c r="G194" s="10">
        <f>Tags[[#This Row],[Weighted Experience]]/Tags[[#This Row],[Frequency]]</f>
        <v>8.681956115779645</v>
      </c>
    </row>
    <row r="195" spans="1:7">
      <c r="A195" s="4">
        <v>194</v>
      </c>
      <c r="B195" t="s">
        <v>232</v>
      </c>
      <c r="C195" t="s">
        <v>8</v>
      </c>
      <c r="D195" t="s">
        <v>16</v>
      </c>
      <c r="E195" s="4">
        <f>COUNTIF(ResourceTags[TagID], Tags[[#This Row],[TagID]])</f>
        <v>1</v>
      </c>
      <c r="F195" s="10">
        <f>SUMIF(ResourceTags[TagID], Tags[[#This Row],[TagID]], ResourceTags[Experience])</f>
        <v>13.472222222222221</v>
      </c>
      <c r="G195" s="10">
        <f>Tags[[#This Row],[Weighted Experience]]/Tags[[#This Row],[Frequency]]</f>
        <v>13.472222222222221</v>
      </c>
    </row>
    <row r="196" spans="1:7">
      <c r="A196" s="4">
        <v>195</v>
      </c>
      <c r="B196" t="s">
        <v>233</v>
      </c>
      <c r="C196" t="s">
        <v>4</v>
      </c>
      <c r="D196" t="s">
        <v>22</v>
      </c>
      <c r="E196" s="4">
        <f>COUNTIF(ResourceTags[TagID], Tags[[#This Row],[TagID]])</f>
        <v>4</v>
      </c>
      <c r="F196" s="10">
        <f>SUMIF(ResourceTags[TagID], Tags[[#This Row],[TagID]], ResourceTags[Experience])</f>
        <v>10.592320261437909</v>
      </c>
      <c r="G196" s="10">
        <f>Tags[[#This Row],[Weighted Experience]]/Tags[[#This Row],[Frequency]]</f>
        <v>2.6480800653594772</v>
      </c>
    </row>
    <row r="197" spans="1:7">
      <c r="A197" s="4">
        <v>196</v>
      </c>
      <c r="B197" t="s">
        <v>234</v>
      </c>
      <c r="C197" t="s">
        <v>4</v>
      </c>
      <c r="D197" t="s">
        <v>22</v>
      </c>
      <c r="E197" s="4">
        <f>COUNTIF(ResourceTags[TagID], Tags[[#This Row],[TagID]])</f>
        <v>2</v>
      </c>
      <c r="F197" s="10">
        <f>SUMIF(ResourceTags[TagID], Tags[[#This Row],[TagID]], ResourceTags[Experience])</f>
        <v>4.5506535947712417</v>
      </c>
      <c r="G197" s="10">
        <f>Tags[[#This Row],[Weighted Experience]]/Tags[[#This Row],[Frequency]]</f>
        <v>2.2753267973856208</v>
      </c>
    </row>
    <row r="198" spans="1:7">
      <c r="A198" s="4">
        <v>197</v>
      </c>
      <c r="B198" t="s">
        <v>235</v>
      </c>
      <c r="C198" t="s">
        <v>4</v>
      </c>
      <c r="D198" t="s">
        <v>30</v>
      </c>
      <c r="E198" s="4">
        <f>COUNTIF(ResourceTags[TagID], Tags[[#This Row],[TagID]])</f>
        <v>3</v>
      </c>
      <c r="F198" s="10">
        <f>SUMIF(ResourceTags[TagID], Tags[[#This Row],[TagID]], ResourceTags[Experience])</f>
        <v>8.3700980392156854</v>
      </c>
      <c r="G198" s="10">
        <f>Tags[[#This Row],[Weighted Experience]]/Tags[[#This Row],[Frequency]]</f>
        <v>2.7900326797385619</v>
      </c>
    </row>
    <row r="199" spans="1:7">
      <c r="A199" s="4">
        <v>198</v>
      </c>
      <c r="B199" t="s">
        <v>236</v>
      </c>
      <c r="C199" t="s">
        <v>4</v>
      </c>
      <c r="D199" t="s">
        <v>12</v>
      </c>
      <c r="E199" s="4">
        <f>COUNTIF(ResourceTags[TagID], Tags[[#This Row],[TagID]])</f>
        <v>1</v>
      </c>
      <c r="F199" s="10">
        <f>SUMIF(ResourceTags[TagID], Tags[[#This Row],[TagID]], ResourceTags[Experience])</f>
        <v>1.7728758169934637</v>
      </c>
      <c r="G199" s="10">
        <f>Tags[[#This Row],[Weighted Experience]]/Tags[[#This Row],[Frequency]]</f>
        <v>1.7728758169934637</v>
      </c>
    </row>
    <row r="200" spans="1:7">
      <c r="A200" s="4">
        <v>199</v>
      </c>
      <c r="B200" t="s">
        <v>237</v>
      </c>
      <c r="C200" t="s">
        <v>4</v>
      </c>
      <c r="D200" t="s">
        <v>30</v>
      </c>
      <c r="E200" s="4">
        <f>COUNTIF(ResourceTags[TagID], Tags[[#This Row],[TagID]])</f>
        <v>3</v>
      </c>
      <c r="F200" s="10">
        <f>SUMIF(ResourceTags[TagID], Tags[[#This Row],[TagID]], ResourceTags[Experience])</f>
        <v>8.9256535947712408</v>
      </c>
      <c r="G200" s="10">
        <f>Tags[[#This Row],[Weighted Experience]]/Tags[[#This Row],[Frequency]]</f>
        <v>2.9752178649237471</v>
      </c>
    </row>
    <row r="201" spans="1:7">
      <c r="A201" s="4">
        <v>200</v>
      </c>
      <c r="B201" t="s">
        <v>238</v>
      </c>
      <c r="C201" t="s">
        <v>4</v>
      </c>
      <c r="D201" t="s">
        <v>22</v>
      </c>
      <c r="E201" s="4">
        <f>COUNTIF(ResourceTags[TagID], Tags[[#This Row],[TagID]])</f>
        <v>1</v>
      </c>
      <c r="F201" s="10">
        <f>SUMIF(ResourceTags[TagID], Tags[[#This Row],[TagID]], ResourceTags[Experience])</f>
        <v>1.7728758169934637</v>
      </c>
      <c r="G201" s="10">
        <f>Tags[[#This Row],[Weighted Experience]]/Tags[[#This Row],[Frequency]]</f>
        <v>1.7728758169934637</v>
      </c>
    </row>
    <row r="202" spans="1:7">
      <c r="A202" s="4">
        <v>201</v>
      </c>
      <c r="B202" t="s">
        <v>239</v>
      </c>
      <c r="C202" t="s">
        <v>4</v>
      </c>
      <c r="D202" t="s">
        <v>22</v>
      </c>
      <c r="E202" s="4">
        <f>COUNTIF(ResourceTags[TagID], Tags[[#This Row],[TagID]])</f>
        <v>5</v>
      </c>
      <c r="F202" s="10">
        <f>SUMIF(ResourceTags[TagID], Tags[[#This Row],[TagID]], ResourceTags[Experience])</f>
        <v>59.034780578898221</v>
      </c>
      <c r="G202" s="10">
        <f>Tags[[#This Row],[Weighted Experience]]/Tags[[#This Row],[Frequency]]</f>
        <v>11.806956115779645</v>
      </c>
    </row>
    <row r="203" spans="1:7">
      <c r="A203" s="4">
        <v>202</v>
      </c>
      <c r="B203" t="s">
        <v>240</v>
      </c>
      <c r="C203" t="s">
        <v>4</v>
      </c>
      <c r="D203" t="s">
        <v>22</v>
      </c>
      <c r="E203" s="4">
        <f>COUNTIF(ResourceTags[TagID], Tags[[#This Row],[TagID]])</f>
        <v>1</v>
      </c>
      <c r="F203" s="10">
        <f>SUMIF(ResourceTags[TagID], Tags[[#This Row],[TagID]], ResourceTags[Experience])</f>
        <v>1.7728758169934637</v>
      </c>
      <c r="G203" s="10">
        <f>Tags[[#This Row],[Weighted Experience]]/Tags[[#This Row],[Frequency]]</f>
        <v>1.7728758169934637</v>
      </c>
    </row>
    <row r="204" spans="1:7">
      <c r="A204" s="4">
        <v>203</v>
      </c>
      <c r="B204" t="s">
        <v>241</v>
      </c>
      <c r="C204" t="s">
        <v>4</v>
      </c>
      <c r="D204" t="s">
        <v>22</v>
      </c>
      <c r="E204" s="4">
        <f>COUNTIF(ResourceTags[TagID], Tags[[#This Row],[TagID]])</f>
        <v>2</v>
      </c>
      <c r="F204" s="10">
        <f>SUMIF(ResourceTags[TagID], Tags[[#This Row],[TagID]], ResourceTags[Experience])</f>
        <v>16.217320261437909</v>
      </c>
      <c r="G204" s="10">
        <f>Tags[[#This Row],[Weighted Experience]]/Tags[[#This Row],[Frequency]]</f>
        <v>8.1086601307189543</v>
      </c>
    </row>
    <row r="205" spans="1:7">
      <c r="A205" s="4">
        <v>204</v>
      </c>
      <c r="B205" t="s">
        <v>242</v>
      </c>
      <c r="C205" t="s">
        <v>8</v>
      </c>
      <c r="D205" t="s">
        <v>12</v>
      </c>
      <c r="E205" s="4">
        <f>COUNTIF(ResourceTags[TagID], Tags[[#This Row],[TagID]])</f>
        <v>2</v>
      </c>
      <c r="F205" s="10">
        <f>SUMIF(ResourceTags[TagID], Tags[[#This Row],[TagID]], ResourceTags[Experience])</f>
        <v>31.527777777777779</v>
      </c>
      <c r="G205" s="10">
        <f>Tags[[#This Row],[Weighted Experience]]/Tags[[#This Row],[Frequency]]</f>
        <v>15.763888888888889</v>
      </c>
    </row>
    <row r="206" spans="1:7">
      <c r="A206" s="4">
        <v>205</v>
      </c>
      <c r="B206" t="s">
        <v>243</v>
      </c>
      <c r="C206" t="s">
        <v>8</v>
      </c>
      <c r="D206" t="s">
        <v>17</v>
      </c>
      <c r="E206" s="4">
        <f>COUNTIF(ResourceTags[TagID], Tags[[#This Row],[TagID]])</f>
        <v>1</v>
      </c>
      <c r="F206" s="10">
        <f>SUMIF(ResourceTags[TagID], Tags[[#This Row],[TagID]], ResourceTags[Experience])</f>
        <v>0.76388888888888884</v>
      </c>
      <c r="G206" s="10">
        <f>Tags[[#This Row],[Weighted Experience]]/Tags[[#This Row],[Frequency]]</f>
        <v>0.76388888888888884</v>
      </c>
    </row>
    <row r="207" spans="1:7">
      <c r="A207" s="4">
        <v>206</v>
      </c>
      <c r="B207" t="s">
        <v>244</v>
      </c>
      <c r="C207" t="s">
        <v>4</v>
      </c>
      <c r="D207" t="s">
        <v>12</v>
      </c>
      <c r="E207" s="4">
        <f>COUNTIF(ResourceTags[TagID], Tags[[#This Row],[TagID]])</f>
        <v>2</v>
      </c>
      <c r="F207" s="10">
        <f>SUMIF(ResourceTags[TagID], Tags[[#This Row],[TagID]], ResourceTags[Experience])</f>
        <v>27.777777777777771</v>
      </c>
      <c r="G207" s="10">
        <f>Tags[[#This Row],[Weighted Experience]]/Tags[[#This Row],[Frequency]]</f>
        <v>13.888888888888886</v>
      </c>
    </row>
    <row r="208" spans="1:7">
      <c r="A208" s="4">
        <v>207</v>
      </c>
      <c r="B208" t="s">
        <v>245</v>
      </c>
      <c r="C208" t="s">
        <v>4</v>
      </c>
      <c r="D208" t="s">
        <v>18</v>
      </c>
      <c r="E208" s="4">
        <f>COUNTIF(ResourceTags[TagID], Tags[[#This Row],[TagID]])</f>
        <v>1</v>
      </c>
      <c r="F208" s="10">
        <f>SUMIF(ResourceTags[TagID], Tags[[#This Row],[TagID]], ResourceTags[Experience])</f>
        <v>4.375</v>
      </c>
      <c r="G208" s="10">
        <f>Tags[[#This Row],[Weighted Experience]]/Tags[[#This Row],[Frequency]]</f>
        <v>4.375</v>
      </c>
    </row>
    <row r="209" spans="1:7">
      <c r="A209" s="4">
        <v>208</v>
      </c>
      <c r="B209" t="s">
        <v>246</v>
      </c>
      <c r="C209" t="s">
        <v>5</v>
      </c>
      <c r="D209" t="s">
        <v>21</v>
      </c>
      <c r="E209" s="4">
        <f>COUNTIF(ResourceTags[TagID], Tags[[#This Row],[TagID]])</f>
        <v>1</v>
      </c>
      <c r="F209" s="10">
        <f>SUMIF(ResourceTags[TagID], Tags[[#This Row],[TagID]], ResourceTags[Experience])</f>
        <v>3.3333333333333335</v>
      </c>
      <c r="G209" s="10">
        <f>Tags[[#This Row],[Weighted Experience]]/Tags[[#This Row],[Frequency]]</f>
        <v>3.3333333333333335</v>
      </c>
    </row>
    <row r="210" spans="1:7">
      <c r="A210" s="4">
        <v>209</v>
      </c>
      <c r="B210" t="s">
        <v>247</v>
      </c>
      <c r="C210" t="s">
        <v>5</v>
      </c>
      <c r="D210" t="s">
        <v>24</v>
      </c>
      <c r="E210" s="4">
        <f>COUNTIF(ResourceTags[TagID], Tags[[#This Row],[TagID]])</f>
        <v>1</v>
      </c>
      <c r="F210" s="10">
        <f>SUMIF(ResourceTags[TagID], Tags[[#This Row],[TagID]], ResourceTags[Experience])</f>
        <v>3.3333333333333335</v>
      </c>
      <c r="G210" s="10">
        <f>Tags[[#This Row],[Weighted Experience]]/Tags[[#This Row],[Frequency]]</f>
        <v>3.3333333333333335</v>
      </c>
    </row>
    <row r="211" spans="1:7">
      <c r="A211" s="4">
        <v>210</v>
      </c>
      <c r="B211" t="s">
        <v>248</v>
      </c>
      <c r="C211" t="s">
        <v>7</v>
      </c>
      <c r="D211" t="s">
        <v>27</v>
      </c>
      <c r="E211" s="4">
        <f>COUNTIF(ResourceTags[TagID], Tags[[#This Row],[TagID]])</f>
        <v>2</v>
      </c>
      <c r="F211" s="10">
        <f>SUMIF(ResourceTags[TagID], Tags[[#This Row],[TagID]], ResourceTags[Experience])</f>
        <v>26.597222222222221</v>
      </c>
      <c r="G211" s="10">
        <f>Tags[[#This Row],[Weighted Experience]]/Tags[[#This Row],[Frequency]]</f>
        <v>13.298611111111111</v>
      </c>
    </row>
    <row r="212" spans="1:7">
      <c r="A212" s="4">
        <v>211</v>
      </c>
      <c r="B212" t="s">
        <v>249</v>
      </c>
      <c r="C212" t="s">
        <v>4</v>
      </c>
      <c r="D212" t="s">
        <v>27</v>
      </c>
      <c r="E212" s="4">
        <f>COUNTIF(ResourceTags[TagID], Tags[[#This Row],[TagID]])</f>
        <v>1</v>
      </c>
      <c r="F212" s="10">
        <f>SUMIF(ResourceTags[TagID], Tags[[#This Row],[TagID]], ResourceTags[Experience])</f>
        <v>4.6527777777777777</v>
      </c>
      <c r="G212" s="10">
        <f>Tags[[#This Row],[Weighted Experience]]/Tags[[#This Row],[Frequency]]</f>
        <v>4.6527777777777777</v>
      </c>
    </row>
    <row r="213" spans="1:7">
      <c r="A213" s="4">
        <v>212</v>
      </c>
      <c r="B213" t="s">
        <v>250</v>
      </c>
      <c r="C213" t="s">
        <v>4</v>
      </c>
      <c r="D213" t="s">
        <v>27</v>
      </c>
      <c r="E213" s="4">
        <f>COUNTIF(ResourceTags[TagID], Tags[[#This Row],[TagID]])</f>
        <v>4</v>
      </c>
      <c r="F213" s="10">
        <f>SUMIF(ResourceTags[TagID], Tags[[#This Row],[TagID]], ResourceTags[Experience])</f>
        <v>19.895833333333336</v>
      </c>
      <c r="G213" s="10">
        <f>Tags[[#This Row],[Weighted Experience]]/Tags[[#This Row],[Frequency]]</f>
        <v>4.9739583333333339</v>
      </c>
    </row>
    <row r="214" spans="1:7">
      <c r="A214" s="4">
        <v>213</v>
      </c>
      <c r="B214" t="s">
        <v>251</v>
      </c>
      <c r="C214" t="s">
        <v>8</v>
      </c>
      <c r="D214" t="s">
        <v>30</v>
      </c>
      <c r="E214" s="4">
        <f>COUNTIF(ResourceTags[TagID], Tags[[#This Row],[TagID]])</f>
        <v>7</v>
      </c>
      <c r="F214" s="10">
        <f>SUMIF(ResourceTags[TagID], Tags[[#This Row],[TagID]], ResourceTags[Experience])</f>
        <v>38.437500000000007</v>
      </c>
      <c r="G214" s="10">
        <f>Tags[[#This Row],[Weighted Experience]]/Tags[[#This Row],[Frequency]]</f>
        <v>5.4910714285714297</v>
      </c>
    </row>
    <row r="215" spans="1:7">
      <c r="A215" s="4">
        <v>214</v>
      </c>
      <c r="B215" t="s">
        <v>252</v>
      </c>
      <c r="C215" t="s">
        <v>8</v>
      </c>
      <c r="D215" t="s">
        <v>12</v>
      </c>
      <c r="E215" s="4">
        <f>COUNTIF(ResourceTags[TagID], Tags[[#This Row],[TagID]])</f>
        <v>3</v>
      </c>
      <c r="F215" s="10">
        <f>SUMIF(ResourceTags[TagID], Tags[[#This Row],[TagID]], ResourceTags[Experience])</f>
        <v>15.243055555555554</v>
      </c>
      <c r="G215" s="10">
        <f>Tags[[#This Row],[Weighted Experience]]/Tags[[#This Row],[Frequency]]</f>
        <v>5.0810185185185182</v>
      </c>
    </row>
    <row r="216" spans="1:7">
      <c r="A216" s="4">
        <v>215</v>
      </c>
      <c r="B216" t="s">
        <v>253</v>
      </c>
      <c r="C216" t="s">
        <v>4</v>
      </c>
      <c r="D216" t="s">
        <v>12</v>
      </c>
      <c r="E216" s="4">
        <f>COUNTIF(ResourceTags[TagID], Tags[[#This Row],[TagID]])</f>
        <v>2</v>
      </c>
      <c r="F216" s="10">
        <f>SUMIF(ResourceTags[TagID], Tags[[#This Row],[TagID]], ResourceTags[Experience])</f>
        <v>17.731481481481481</v>
      </c>
      <c r="G216" s="10">
        <f>Tags[[#This Row],[Weighted Experience]]/Tags[[#This Row],[Frequency]]</f>
        <v>8.8657407407407405</v>
      </c>
    </row>
    <row r="217" spans="1:7">
      <c r="A217" s="4">
        <v>216</v>
      </c>
      <c r="B217" t="s">
        <v>254</v>
      </c>
      <c r="C217" t="s">
        <v>4</v>
      </c>
      <c r="D217" t="s">
        <v>12</v>
      </c>
      <c r="E217" s="4">
        <f>COUNTIF(ResourceTags[TagID], Tags[[#This Row],[TagID]])</f>
        <v>1</v>
      </c>
      <c r="F217" s="10">
        <f>SUMIF(ResourceTags[TagID], Tags[[#This Row],[TagID]], ResourceTags[Experience])</f>
        <v>12.5</v>
      </c>
      <c r="G217" s="10">
        <f>Tags[[#This Row],[Weighted Experience]]/Tags[[#This Row],[Frequency]]</f>
        <v>12.5</v>
      </c>
    </row>
    <row r="218" spans="1:7">
      <c r="A218" s="4">
        <v>217</v>
      </c>
      <c r="B218" t="s">
        <v>255</v>
      </c>
      <c r="C218" t="s">
        <v>8</v>
      </c>
      <c r="D218" t="s">
        <v>27</v>
      </c>
      <c r="E218" s="4">
        <f>COUNTIF(ResourceTags[TagID], Tags[[#This Row],[TagID]])</f>
        <v>1</v>
      </c>
      <c r="F218" s="10">
        <f>SUMIF(ResourceTags[TagID], Tags[[#This Row],[TagID]], ResourceTags[Experience])</f>
        <v>3.1944444444444451</v>
      </c>
      <c r="G218" s="10">
        <f>Tags[[#This Row],[Weighted Experience]]/Tags[[#This Row],[Frequency]]</f>
        <v>3.1944444444444451</v>
      </c>
    </row>
    <row r="219" spans="1:7">
      <c r="A219" s="4">
        <v>218</v>
      </c>
      <c r="B219" t="s">
        <v>256</v>
      </c>
      <c r="C219" t="s">
        <v>4</v>
      </c>
      <c r="D219" t="s">
        <v>27</v>
      </c>
      <c r="E219" s="4">
        <f>COUNTIF(ResourceTags[TagID], Tags[[#This Row],[TagID]])</f>
        <v>1</v>
      </c>
      <c r="F219" s="10">
        <f>SUMIF(ResourceTags[TagID], Tags[[#This Row],[TagID]], ResourceTags[Experience])</f>
        <v>2.7777777777777777</v>
      </c>
      <c r="G219" s="10">
        <f>Tags[[#This Row],[Weighted Experience]]/Tags[[#This Row],[Frequency]]</f>
        <v>2.7777777777777777</v>
      </c>
    </row>
    <row r="220" spans="1:7">
      <c r="A220" s="4">
        <v>219</v>
      </c>
      <c r="B220" t="s">
        <v>257</v>
      </c>
      <c r="C220" t="s">
        <v>4</v>
      </c>
      <c r="D220" t="s">
        <v>12</v>
      </c>
      <c r="E220" s="4">
        <f>COUNTIF(ResourceTags[TagID], Tags[[#This Row],[TagID]])</f>
        <v>2</v>
      </c>
      <c r="F220" s="10">
        <f>SUMIF(ResourceTags[TagID], Tags[[#This Row],[TagID]], ResourceTags[Experience])</f>
        <v>19.444444444444443</v>
      </c>
      <c r="G220" s="10">
        <f>Tags[[#This Row],[Weighted Experience]]/Tags[[#This Row],[Frequency]]</f>
        <v>9.7222222222222214</v>
      </c>
    </row>
    <row r="221" spans="1:7">
      <c r="A221" s="4">
        <v>220</v>
      </c>
      <c r="B221" t="s">
        <v>258</v>
      </c>
      <c r="C221" t="s">
        <v>4</v>
      </c>
      <c r="D221" t="s">
        <v>12</v>
      </c>
      <c r="E221" s="4">
        <f>COUNTIF(ResourceTags[TagID], Tags[[#This Row],[TagID]])</f>
        <v>5</v>
      </c>
      <c r="F221" s="10">
        <f>SUMIF(ResourceTags[TagID], Tags[[#This Row],[TagID]], ResourceTags[Experience])</f>
        <v>111.11111111111109</v>
      </c>
      <c r="G221" s="10">
        <f>Tags[[#This Row],[Weighted Experience]]/Tags[[#This Row],[Frequency]]</f>
        <v>22.222222222222218</v>
      </c>
    </row>
    <row r="222" spans="1:7">
      <c r="A222" s="4">
        <v>221</v>
      </c>
      <c r="B222" t="s">
        <v>259</v>
      </c>
      <c r="C222" t="s">
        <v>7</v>
      </c>
      <c r="D222" t="s">
        <v>12</v>
      </c>
      <c r="E222" s="4">
        <f>COUNTIF(ResourceTags[TagID], Tags[[#This Row],[TagID]])</f>
        <v>1</v>
      </c>
      <c r="F222" s="10">
        <f>SUMIF(ResourceTags[TagID], Tags[[#This Row],[TagID]], ResourceTags[Experience])</f>
        <v>16.666666666666664</v>
      </c>
      <c r="G222" s="10">
        <f>Tags[[#This Row],[Weighted Experience]]/Tags[[#This Row],[Frequency]]</f>
        <v>16.666666666666664</v>
      </c>
    </row>
    <row r="223" spans="1:7">
      <c r="A223" s="4">
        <v>222</v>
      </c>
      <c r="B223" t="s">
        <v>260</v>
      </c>
      <c r="C223" t="s">
        <v>4</v>
      </c>
      <c r="D223" t="s">
        <v>22</v>
      </c>
      <c r="E223" s="4">
        <f>COUNTIF(ResourceTags[TagID], Tags[[#This Row],[TagID]])</f>
        <v>1</v>
      </c>
      <c r="F223" s="10">
        <f>SUMIF(ResourceTags[TagID], Tags[[#This Row],[TagID]], ResourceTags[Experience])</f>
        <v>3.4027777777777777</v>
      </c>
      <c r="G223" s="10">
        <f>Tags[[#This Row],[Weighted Experience]]/Tags[[#This Row],[Frequency]]</f>
        <v>3.4027777777777777</v>
      </c>
    </row>
    <row r="224" spans="1:7">
      <c r="A224" s="4">
        <v>223</v>
      </c>
      <c r="B224" t="s">
        <v>261</v>
      </c>
      <c r="C224" t="s">
        <v>5</v>
      </c>
      <c r="D224" t="s">
        <v>22</v>
      </c>
      <c r="E224" s="4">
        <f>COUNTIF(ResourceTags[TagID], Tags[[#This Row],[TagID]])</f>
        <v>1</v>
      </c>
      <c r="F224" s="10">
        <f>SUMIF(ResourceTags[TagID], Tags[[#This Row],[TagID]], ResourceTags[Experience])</f>
        <v>14.444444444444446</v>
      </c>
      <c r="G224" s="10">
        <f>Tags[[#This Row],[Weighted Experience]]/Tags[[#This Row],[Frequency]]</f>
        <v>14.444444444444446</v>
      </c>
    </row>
    <row r="225" spans="1:7">
      <c r="A225" s="4">
        <v>224</v>
      </c>
      <c r="B225" t="s">
        <v>262</v>
      </c>
      <c r="C225" t="s">
        <v>7</v>
      </c>
      <c r="D225" t="s">
        <v>18</v>
      </c>
      <c r="E225" s="4">
        <f>COUNTIF(ResourceTags[TagID], Tags[[#This Row],[TagID]])</f>
        <v>1</v>
      </c>
      <c r="F225" s="10">
        <f>SUMIF(ResourceTags[TagID], Tags[[#This Row],[TagID]], ResourceTags[Experience])</f>
        <v>3.0208333333333335</v>
      </c>
      <c r="G225" s="10">
        <f>Tags[[#This Row],[Weighted Experience]]/Tags[[#This Row],[Frequency]]</f>
        <v>3.0208333333333335</v>
      </c>
    </row>
    <row r="226" spans="1:7">
      <c r="A226" s="4">
        <v>225</v>
      </c>
      <c r="B226" t="s">
        <v>263</v>
      </c>
      <c r="C226" t="s">
        <v>4</v>
      </c>
      <c r="D226" t="s">
        <v>12</v>
      </c>
      <c r="E226" s="4">
        <f>COUNTIF(ResourceTags[TagID], Tags[[#This Row],[TagID]])</f>
        <v>2</v>
      </c>
      <c r="F226" s="10">
        <f>SUMIF(ResourceTags[TagID], Tags[[#This Row],[TagID]], ResourceTags[Experience])</f>
        <v>37.499999999999993</v>
      </c>
      <c r="G226" s="10">
        <f>Tags[[#This Row],[Weighted Experience]]/Tags[[#This Row],[Frequency]]</f>
        <v>18.749999999999996</v>
      </c>
    </row>
    <row r="227" spans="1:7">
      <c r="A227" s="4">
        <v>226</v>
      </c>
      <c r="B227" t="s">
        <v>264</v>
      </c>
      <c r="C227" t="s">
        <v>8</v>
      </c>
      <c r="D227" t="s">
        <v>12</v>
      </c>
      <c r="E227" s="4">
        <f>COUNTIF(ResourceTags[TagID], Tags[[#This Row],[TagID]])</f>
        <v>1</v>
      </c>
      <c r="F227" s="10">
        <f>SUMIF(ResourceTags[TagID], Tags[[#This Row],[TagID]], ResourceTags[Experience])</f>
        <v>8.3333333333333321</v>
      </c>
      <c r="G227" s="10">
        <f>Tags[[#This Row],[Weighted Experience]]/Tags[[#This Row],[Frequency]]</f>
        <v>8.3333333333333321</v>
      </c>
    </row>
    <row r="228" spans="1:7">
      <c r="A228" s="4">
        <v>227</v>
      </c>
      <c r="B228" t="s">
        <v>265</v>
      </c>
      <c r="C228" t="s">
        <v>6</v>
      </c>
      <c r="D228" t="s">
        <v>10</v>
      </c>
      <c r="E228" s="4">
        <f>COUNTIF(ResourceTags[TagID], Tags[[#This Row],[TagID]])</f>
        <v>2</v>
      </c>
      <c r="F228" s="10">
        <f>SUMIF(ResourceTags[TagID], Tags[[#This Row],[TagID]], ResourceTags[Experience])</f>
        <v>750</v>
      </c>
      <c r="G228" s="10">
        <f>Tags[[#This Row],[Weighted Experience]]/Tags[[#This Row],[Frequency]]</f>
        <v>375</v>
      </c>
    </row>
    <row r="229" spans="1:7">
      <c r="A229" s="4">
        <v>228</v>
      </c>
      <c r="B229" t="s">
        <v>266</v>
      </c>
      <c r="C229" t="s">
        <v>6</v>
      </c>
      <c r="D229" t="s">
        <v>10</v>
      </c>
      <c r="E229" s="4">
        <f>COUNTIF(ResourceTags[TagID], Tags[[#This Row],[TagID]])</f>
        <v>2</v>
      </c>
      <c r="F229" s="10">
        <f>SUMIF(ResourceTags[TagID], Tags[[#This Row],[TagID]], ResourceTags[Experience])</f>
        <v>750</v>
      </c>
      <c r="G229" s="10">
        <f>Tags[[#This Row],[Weighted Experience]]/Tags[[#This Row],[Frequency]]</f>
        <v>375</v>
      </c>
    </row>
    <row r="230" spans="1:7">
      <c r="A230" s="4">
        <v>229</v>
      </c>
      <c r="B230" t="s">
        <v>267</v>
      </c>
      <c r="C230" t="s">
        <v>8</v>
      </c>
      <c r="D230" t="s">
        <v>12</v>
      </c>
      <c r="E230" s="4">
        <f>COUNTIF(ResourceTags[TagID], Tags[[#This Row],[TagID]])</f>
        <v>1</v>
      </c>
      <c r="F230" s="10">
        <f>SUMIF(ResourceTags[TagID], Tags[[#This Row],[TagID]], ResourceTags[Experience])</f>
        <v>8.3333333333333321</v>
      </c>
      <c r="G230" s="10">
        <f>Tags[[#This Row],[Weighted Experience]]/Tags[[#This Row],[Frequency]]</f>
        <v>8.3333333333333321</v>
      </c>
    </row>
    <row r="231" spans="1:7">
      <c r="A231" s="4">
        <v>230</v>
      </c>
      <c r="B231" t="s">
        <v>268</v>
      </c>
      <c r="C231" t="s">
        <v>8</v>
      </c>
      <c r="D231" t="s">
        <v>17</v>
      </c>
      <c r="E231" s="4">
        <f>COUNTIF(ResourceTags[TagID], Tags[[#This Row],[TagID]])</f>
        <v>2</v>
      </c>
      <c r="F231" s="10">
        <f>SUMIF(ResourceTags[TagID], Tags[[#This Row],[TagID]], ResourceTags[Experience])</f>
        <v>6.3194444444444446</v>
      </c>
      <c r="G231" s="10">
        <f>Tags[[#This Row],[Weighted Experience]]/Tags[[#This Row],[Frequency]]</f>
        <v>3.1597222222222223</v>
      </c>
    </row>
    <row r="232" spans="1:7">
      <c r="A232" s="4">
        <v>231</v>
      </c>
      <c r="B232" t="s">
        <v>269</v>
      </c>
      <c r="C232" t="s">
        <v>4</v>
      </c>
      <c r="D232" t="s">
        <v>13</v>
      </c>
      <c r="E232" s="4">
        <f>COUNTIF(ResourceTags[TagID], Tags[[#This Row],[TagID]])</f>
        <v>1</v>
      </c>
      <c r="F232" s="10">
        <f>SUMIF(ResourceTags[TagID], Tags[[#This Row],[TagID]], ResourceTags[Experience])</f>
        <v>27.638888888888886</v>
      </c>
      <c r="G232" s="10">
        <f>Tags[[#This Row],[Weighted Experience]]/Tags[[#This Row],[Frequency]]</f>
        <v>27.638888888888886</v>
      </c>
    </row>
    <row r="233" spans="1:7">
      <c r="A233" s="4">
        <v>232</v>
      </c>
      <c r="B233" t="s">
        <v>270</v>
      </c>
      <c r="C233" t="s">
        <v>4</v>
      </c>
      <c r="D233" t="s">
        <v>27</v>
      </c>
      <c r="E233" s="4">
        <f>COUNTIF(ResourceTags[TagID], Tags[[#This Row],[TagID]])</f>
        <v>1</v>
      </c>
      <c r="F233" s="10">
        <f>SUMIF(ResourceTags[TagID], Tags[[#This Row],[TagID]], ResourceTags[Experience])</f>
        <v>5.6944444444444446</v>
      </c>
      <c r="G233" s="10">
        <f>Tags[[#This Row],[Weighted Experience]]/Tags[[#This Row],[Frequency]]</f>
        <v>5.6944444444444446</v>
      </c>
    </row>
    <row r="234" spans="1:7">
      <c r="A234" s="4">
        <v>233</v>
      </c>
      <c r="B234" t="s">
        <v>271</v>
      </c>
      <c r="C234" t="s">
        <v>8</v>
      </c>
      <c r="D234" t="s">
        <v>17</v>
      </c>
      <c r="E234" s="4">
        <f>COUNTIF(ResourceTags[TagID], Tags[[#This Row],[TagID]])</f>
        <v>1</v>
      </c>
      <c r="F234" s="10">
        <f>SUMIF(ResourceTags[TagID], Tags[[#This Row],[TagID]], ResourceTags[Experience])</f>
        <v>4.0277777777777777</v>
      </c>
      <c r="G234" s="10">
        <f>Tags[[#This Row],[Weighted Experience]]/Tags[[#This Row],[Frequency]]</f>
        <v>4.0277777777777777</v>
      </c>
    </row>
    <row r="235" spans="1:7">
      <c r="A235" s="4">
        <v>234</v>
      </c>
      <c r="B235" t="s">
        <v>272</v>
      </c>
      <c r="C235" t="s">
        <v>8</v>
      </c>
      <c r="D235" t="s">
        <v>17</v>
      </c>
      <c r="E235" s="4">
        <f>COUNTIF(ResourceTags[TagID], Tags[[#This Row],[TagID]])</f>
        <v>1</v>
      </c>
      <c r="F235" s="10">
        <f>SUMIF(ResourceTags[TagID], Tags[[#This Row],[TagID]], ResourceTags[Experience])</f>
        <v>4.1666666666666661</v>
      </c>
      <c r="G235" s="10">
        <f>Tags[[#This Row],[Weighted Experience]]/Tags[[#This Row],[Frequency]]</f>
        <v>4.1666666666666661</v>
      </c>
    </row>
    <row r="236" spans="1:7">
      <c r="A236" s="4">
        <v>235</v>
      </c>
      <c r="B236" t="s">
        <v>273</v>
      </c>
      <c r="C236" t="s">
        <v>4</v>
      </c>
      <c r="D236" t="s">
        <v>10</v>
      </c>
      <c r="E236" s="4">
        <f>COUNTIF(ResourceTags[TagID], Tags[[#This Row],[TagID]])</f>
        <v>2</v>
      </c>
      <c r="F236" s="10">
        <f>SUMIF(ResourceTags[TagID], Tags[[#This Row],[TagID]], ResourceTags[Experience])</f>
        <v>37.430555555555557</v>
      </c>
      <c r="G236" s="10">
        <f>Tags[[#This Row],[Weighted Experience]]/Tags[[#This Row],[Frequency]]</f>
        <v>18.715277777777779</v>
      </c>
    </row>
    <row r="237" spans="1:7">
      <c r="A237" s="4">
        <v>236</v>
      </c>
      <c r="B237" t="s">
        <v>274</v>
      </c>
      <c r="C237" t="s">
        <v>8</v>
      </c>
      <c r="D237" t="s">
        <v>30</v>
      </c>
      <c r="E237" s="4">
        <f>COUNTIF(ResourceTags[TagID], Tags[[#This Row],[TagID]])</f>
        <v>6</v>
      </c>
      <c r="F237" s="10">
        <f>SUMIF(ResourceTags[TagID], Tags[[#This Row],[TagID]], ResourceTags[Experience])</f>
        <v>65.891203703703709</v>
      </c>
      <c r="G237" s="10">
        <f>Tags[[#This Row],[Weighted Experience]]/Tags[[#This Row],[Frequency]]</f>
        <v>10.981867283950619</v>
      </c>
    </row>
    <row r="238" spans="1:7">
      <c r="A238" s="4">
        <v>237</v>
      </c>
      <c r="B238" t="s">
        <v>275</v>
      </c>
      <c r="C238" t="s">
        <v>8</v>
      </c>
      <c r="D238" t="s">
        <v>13</v>
      </c>
      <c r="E238" s="4">
        <f>COUNTIF(ResourceTags[TagID], Tags[[#This Row],[TagID]])</f>
        <v>1</v>
      </c>
      <c r="F238" s="10">
        <f>SUMIF(ResourceTags[TagID], Tags[[#This Row],[TagID]], ResourceTags[Experience])</f>
        <v>5.5555555555555554</v>
      </c>
      <c r="G238" s="10">
        <f>Tags[[#This Row],[Weighted Experience]]/Tags[[#This Row],[Frequency]]</f>
        <v>5.5555555555555554</v>
      </c>
    </row>
    <row r="239" spans="1:7">
      <c r="A239" s="4">
        <v>238</v>
      </c>
      <c r="B239" t="s">
        <v>276</v>
      </c>
      <c r="C239" t="s">
        <v>8</v>
      </c>
      <c r="D239" t="s">
        <v>29</v>
      </c>
      <c r="E239" s="4">
        <f>COUNTIF(ResourceTags[TagID], Tags[[#This Row],[TagID]])</f>
        <v>1</v>
      </c>
      <c r="F239" s="10">
        <f>SUMIF(ResourceTags[TagID], Tags[[#This Row],[TagID]], ResourceTags[Experience])</f>
        <v>2.3611111111111112</v>
      </c>
      <c r="G239" s="10">
        <f>Tags[[#This Row],[Weighted Experience]]/Tags[[#This Row],[Frequency]]</f>
        <v>2.3611111111111112</v>
      </c>
    </row>
    <row r="240" spans="1:7">
      <c r="A240" s="4">
        <v>239</v>
      </c>
      <c r="B240" t="s">
        <v>277</v>
      </c>
      <c r="C240" t="s">
        <v>8</v>
      </c>
      <c r="D240" t="s">
        <v>16</v>
      </c>
      <c r="E240" s="4">
        <f>COUNTIF(ResourceTags[TagID], Tags[[#This Row],[TagID]])</f>
        <v>1</v>
      </c>
      <c r="F240" s="10">
        <f>SUMIF(ResourceTags[TagID], Tags[[#This Row],[TagID]], ResourceTags[Experience])</f>
        <v>3.6111111111111116</v>
      </c>
      <c r="G240" s="10">
        <f>Tags[[#This Row],[Weighted Experience]]/Tags[[#This Row],[Frequency]]</f>
        <v>3.6111111111111116</v>
      </c>
    </row>
    <row r="241" spans="1:7">
      <c r="A241" s="4">
        <v>240</v>
      </c>
      <c r="B241" t="s">
        <v>278</v>
      </c>
      <c r="C241" t="s">
        <v>8</v>
      </c>
      <c r="D241" t="s">
        <v>28</v>
      </c>
      <c r="E241" s="4">
        <f>COUNTIF(ResourceTags[TagID], Tags[[#This Row],[TagID]])</f>
        <v>1</v>
      </c>
      <c r="F241" s="10">
        <f>SUMIF(ResourceTags[TagID], Tags[[#This Row],[TagID]], ResourceTags[Experience])</f>
        <v>16.458333333333332</v>
      </c>
      <c r="G241" s="10">
        <f>Tags[[#This Row],[Weighted Experience]]/Tags[[#This Row],[Frequency]]</f>
        <v>16.458333333333332</v>
      </c>
    </row>
    <row r="242" spans="1:7">
      <c r="A242" s="4">
        <v>241</v>
      </c>
      <c r="B242" t="s">
        <v>279</v>
      </c>
      <c r="C242" t="s">
        <v>4</v>
      </c>
      <c r="D242" t="s">
        <v>22</v>
      </c>
      <c r="E242" s="4">
        <f>COUNTIF(ResourceTags[TagID], Tags[[#This Row],[TagID]])</f>
        <v>1</v>
      </c>
      <c r="F242" s="10">
        <f>SUMIF(ResourceTags[TagID], Tags[[#This Row],[TagID]], ResourceTags[Experience])</f>
        <v>6.8055555555555554</v>
      </c>
      <c r="G242" s="10">
        <f>Tags[[#This Row],[Weighted Experience]]/Tags[[#This Row],[Frequency]]</f>
        <v>6.8055555555555554</v>
      </c>
    </row>
    <row r="243" spans="1:7">
      <c r="A243" s="4">
        <v>242</v>
      </c>
      <c r="B243" t="s">
        <v>280</v>
      </c>
      <c r="C243" t="s">
        <v>8</v>
      </c>
      <c r="D243" t="s">
        <v>22</v>
      </c>
      <c r="E243" s="4">
        <f>COUNTIF(ResourceTags[TagID], Tags[[#This Row],[TagID]])</f>
        <v>1</v>
      </c>
      <c r="F243" s="10">
        <f>SUMIF(ResourceTags[TagID], Tags[[#This Row],[TagID]], ResourceTags[Experience])</f>
        <v>11.388888888888889</v>
      </c>
      <c r="G243" s="10">
        <f>Tags[[#This Row],[Weighted Experience]]/Tags[[#This Row],[Frequency]]</f>
        <v>11.388888888888889</v>
      </c>
    </row>
    <row r="244" spans="1:7">
      <c r="A244" s="4">
        <v>243</v>
      </c>
      <c r="B244" t="s">
        <v>281</v>
      </c>
      <c r="C244" t="s">
        <v>6</v>
      </c>
      <c r="D244" t="s">
        <v>26</v>
      </c>
      <c r="E244" s="4">
        <f>COUNTIF(ResourceTags[TagID], Tags[[#This Row],[TagID]])</f>
        <v>2</v>
      </c>
      <c r="F244" s="10">
        <f>SUMIF(ResourceTags[TagID], Tags[[#This Row],[TagID]], ResourceTags[Experience])</f>
        <v>5.625</v>
      </c>
      <c r="G244" s="10">
        <f>Tags[[#This Row],[Weighted Experience]]/Tags[[#This Row],[Frequency]]</f>
        <v>2.8125</v>
      </c>
    </row>
    <row r="245" spans="1:7">
      <c r="A245" s="4">
        <v>244</v>
      </c>
      <c r="B245" t="s">
        <v>282</v>
      </c>
      <c r="C245" t="s">
        <v>8</v>
      </c>
      <c r="D245" t="s">
        <v>30</v>
      </c>
      <c r="E245" s="4">
        <f>COUNTIF(ResourceTags[TagID], Tags[[#This Row],[TagID]])</f>
        <v>3</v>
      </c>
      <c r="F245" s="10">
        <f>SUMIF(ResourceTags[TagID], Tags[[#This Row],[TagID]], ResourceTags[Experience])</f>
        <v>8.7037037037037042</v>
      </c>
      <c r="G245" s="10">
        <f>Tags[[#This Row],[Weighted Experience]]/Tags[[#This Row],[Frequency]]</f>
        <v>2.9012345679012346</v>
      </c>
    </row>
    <row r="246" spans="1:7">
      <c r="A246" s="4">
        <v>245</v>
      </c>
      <c r="B246" t="s">
        <v>283</v>
      </c>
      <c r="C246" t="s">
        <v>4</v>
      </c>
      <c r="D246" t="s">
        <v>30</v>
      </c>
      <c r="E246" s="4">
        <f>COUNTIF(ResourceTags[TagID], Tags[[#This Row],[TagID]])</f>
        <v>3</v>
      </c>
      <c r="F246" s="10">
        <f>SUMIF(ResourceTags[TagID], Tags[[#This Row],[TagID]], ResourceTags[Experience])</f>
        <v>10.555555555555554</v>
      </c>
      <c r="G246" s="10">
        <f>Tags[[#This Row],[Weighted Experience]]/Tags[[#This Row],[Frequency]]</f>
        <v>3.5185185185185177</v>
      </c>
    </row>
    <row r="247" spans="1:7">
      <c r="A247" s="4">
        <v>246</v>
      </c>
      <c r="B247" t="s">
        <v>284</v>
      </c>
      <c r="C247" t="s">
        <v>8</v>
      </c>
      <c r="D247" t="s">
        <v>30</v>
      </c>
      <c r="E247" s="4">
        <f>COUNTIF(ResourceTags[TagID], Tags[[#This Row],[TagID]])</f>
        <v>6</v>
      </c>
      <c r="F247" s="10">
        <f>SUMIF(ResourceTags[TagID], Tags[[#This Row],[TagID]], ResourceTags[Experience])</f>
        <v>17.430555555555554</v>
      </c>
      <c r="G247" s="10">
        <f>Tags[[#This Row],[Weighted Experience]]/Tags[[#This Row],[Frequency]]</f>
        <v>2.9050925925925921</v>
      </c>
    </row>
    <row r="248" spans="1:7">
      <c r="A248" s="4">
        <v>247</v>
      </c>
      <c r="B248" t="s">
        <v>285</v>
      </c>
      <c r="C248" t="s">
        <v>7</v>
      </c>
      <c r="D248" t="s">
        <v>10</v>
      </c>
      <c r="E248" s="4">
        <f>COUNTIF(ResourceTags[TagID], Tags[[#This Row],[TagID]])</f>
        <v>2</v>
      </c>
      <c r="F248" s="10">
        <f>SUMIF(ResourceTags[TagID], Tags[[#This Row],[TagID]], ResourceTags[Experience])</f>
        <v>17.569444444444443</v>
      </c>
      <c r="G248" s="10">
        <f>Tags[[#This Row],[Weighted Experience]]/Tags[[#This Row],[Frequency]]</f>
        <v>8.7847222222222214</v>
      </c>
    </row>
    <row r="249" spans="1:7">
      <c r="A249" s="4">
        <v>248</v>
      </c>
      <c r="B249" t="s">
        <v>286</v>
      </c>
      <c r="C249" t="s">
        <v>8</v>
      </c>
      <c r="D249" t="s">
        <v>30</v>
      </c>
      <c r="E249" s="4">
        <f>COUNTIF(ResourceTags[TagID], Tags[[#This Row],[TagID]])</f>
        <v>3</v>
      </c>
      <c r="F249" s="10">
        <f>SUMIF(ResourceTags[TagID], Tags[[#This Row],[TagID]], ResourceTags[Experience])</f>
        <v>13.842592592592592</v>
      </c>
      <c r="G249" s="10">
        <f>Tags[[#This Row],[Weighted Experience]]/Tags[[#This Row],[Frequency]]</f>
        <v>4.6141975308641969</v>
      </c>
    </row>
    <row r="250" spans="1:7">
      <c r="A250" s="4">
        <v>249</v>
      </c>
      <c r="B250" t="s">
        <v>287</v>
      </c>
      <c r="C250" t="s">
        <v>4</v>
      </c>
      <c r="D250" t="s">
        <v>10</v>
      </c>
      <c r="E250" s="4">
        <f>COUNTIF(ResourceTags[TagID], Tags[[#This Row],[TagID]])</f>
        <v>1</v>
      </c>
      <c r="F250" s="10">
        <f>SUMIF(ResourceTags[TagID], Tags[[#This Row],[TagID]], ResourceTags[Experience])</f>
        <v>7.7083333333333339</v>
      </c>
      <c r="G250" s="10">
        <f>Tags[[#This Row],[Weighted Experience]]/Tags[[#This Row],[Frequency]]</f>
        <v>7.7083333333333339</v>
      </c>
    </row>
    <row r="251" spans="1:7">
      <c r="A251" s="4">
        <v>250</v>
      </c>
      <c r="B251" t="s">
        <v>288</v>
      </c>
      <c r="C251" t="s">
        <v>8</v>
      </c>
      <c r="D251" t="s">
        <v>17</v>
      </c>
      <c r="E251" s="4">
        <f>COUNTIF(ResourceTags[TagID], Tags[[#This Row],[TagID]])</f>
        <v>1</v>
      </c>
      <c r="F251" s="10">
        <f>SUMIF(ResourceTags[TagID], Tags[[#This Row],[TagID]], ResourceTags[Experience])</f>
        <v>1.875</v>
      </c>
      <c r="G251" s="10">
        <f>Tags[[#This Row],[Weighted Experience]]/Tags[[#This Row],[Frequency]]</f>
        <v>1.875</v>
      </c>
    </row>
    <row r="252" spans="1:7">
      <c r="A252" s="4">
        <v>251</v>
      </c>
      <c r="B252" t="s">
        <v>289</v>
      </c>
      <c r="C252" t="s">
        <v>6</v>
      </c>
      <c r="D252" t="s">
        <v>30</v>
      </c>
      <c r="E252" s="4">
        <f>COUNTIF(ResourceTags[TagID], Tags[[#This Row],[TagID]])</f>
        <v>3</v>
      </c>
      <c r="F252" s="10">
        <f>SUMIF(ResourceTags[TagID], Tags[[#This Row],[TagID]], ResourceTags[Experience])</f>
        <v>67.5</v>
      </c>
      <c r="G252" s="10">
        <f>Tags[[#This Row],[Weighted Experience]]/Tags[[#This Row],[Frequency]]</f>
        <v>22.5</v>
      </c>
    </row>
    <row r="253" spans="1:7">
      <c r="A253" s="4">
        <v>252</v>
      </c>
      <c r="B253" t="s">
        <v>290</v>
      </c>
      <c r="C253" t="s">
        <v>8</v>
      </c>
      <c r="D253" t="s">
        <v>30</v>
      </c>
      <c r="E253" s="4">
        <f>COUNTIF(ResourceTags[TagID], Tags[[#This Row],[TagID]])</f>
        <v>1</v>
      </c>
      <c r="F253" s="10">
        <f>SUMIF(ResourceTags[TagID], Tags[[#This Row],[TagID]], ResourceTags[Experience])</f>
        <v>6.041666666666667</v>
      </c>
      <c r="G253" s="10">
        <f>Tags[[#This Row],[Weighted Experience]]/Tags[[#This Row],[Frequency]]</f>
        <v>6.041666666666667</v>
      </c>
    </row>
    <row r="254" spans="1:7">
      <c r="A254" s="4">
        <v>253</v>
      </c>
      <c r="B254" t="s">
        <v>291</v>
      </c>
      <c r="C254" t="s">
        <v>8</v>
      </c>
      <c r="D254" t="s">
        <v>17</v>
      </c>
      <c r="E254" s="4">
        <f>COUNTIF(ResourceTags[TagID], Tags[[#This Row],[TagID]])</f>
        <v>1</v>
      </c>
      <c r="F254" s="10">
        <f>SUMIF(ResourceTags[TagID], Tags[[#This Row],[TagID]], ResourceTags[Experience])</f>
        <v>3.75</v>
      </c>
      <c r="G254" s="10">
        <f>Tags[[#This Row],[Weighted Experience]]/Tags[[#This Row],[Frequency]]</f>
        <v>3.75</v>
      </c>
    </row>
    <row r="255" spans="1:7">
      <c r="A255" s="4">
        <v>254</v>
      </c>
      <c r="B255" t="s">
        <v>292</v>
      </c>
      <c r="C255" t="s">
        <v>8</v>
      </c>
      <c r="D255" t="s">
        <v>30</v>
      </c>
      <c r="E255" s="4">
        <f>COUNTIF(ResourceTags[TagID], Tags[[#This Row],[TagID]])</f>
        <v>1</v>
      </c>
      <c r="F255" s="10">
        <f>SUMIF(ResourceTags[TagID], Tags[[#This Row],[TagID]], ResourceTags[Experience])</f>
        <v>3.6111111111111107</v>
      </c>
      <c r="G255" s="10">
        <f>Tags[[#This Row],[Weighted Experience]]/Tags[[#This Row],[Frequency]]</f>
        <v>3.6111111111111107</v>
      </c>
    </row>
    <row r="256" spans="1:7">
      <c r="A256" s="4">
        <v>255</v>
      </c>
      <c r="B256" t="s">
        <v>293</v>
      </c>
      <c r="C256" t="s">
        <v>4</v>
      </c>
      <c r="D256" t="s">
        <v>30</v>
      </c>
      <c r="E256" s="4">
        <f>COUNTIF(ResourceTags[TagID], Tags[[#This Row],[TagID]])</f>
        <v>2</v>
      </c>
      <c r="F256" s="10">
        <f>SUMIF(ResourceTags[TagID], Tags[[#This Row],[TagID]], ResourceTags[Experience])</f>
        <v>7.1527777777777768</v>
      </c>
      <c r="G256" s="10">
        <f>Tags[[#This Row],[Weighted Experience]]/Tags[[#This Row],[Frequency]]</f>
        <v>3.5763888888888884</v>
      </c>
    </row>
  </sheetData>
  <phoneticPr fontId="3" type="noConversion"/>
  <conditionalFormatting sqref="A2:A256">
    <cfRule type="duplicateValues" dxfId="42" priority="8"/>
  </conditionalFormatting>
  <conditionalFormatting sqref="B2:B256">
    <cfRule type="duplicateValues" dxfId="41" priority="10"/>
  </conditionalFormatting>
  <conditionalFormatting sqref="E2:E256">
    <cfRule type="dataBar" priority="1">
      <dataBar>
        <cfvo type="min"/>
        <cfvo type="max"/>
        <color rgb="FFD6007B"/>
      </dataBar>
      <extLst>
        <ext xmlns:x14="http://schemas.microsoft.com/office/spreadsheetml/2009/9/main" uri="{B025F937-C7B1-47D3-B67F-A62EFF666E3E}">
          <x14:id>{C39B9378-E529-4C06-B33C-5D9493A03400}</x14:id>
        </ext>
      </extLst>
    </cfRule>
  </conditionalFormatting>
  <pageMargins left="0.7" right="0.7" top="0.75" bottom="0.75" header="0.3" footer="0.3"/>
  <pageSetup paperSize="9" orientation="portrait" r:id="rId2"/>
  <tableParts count="1">
    <tablePart r:id="rId3"/>
  </tableParts>
  <extLst>
    <ext xmlns:x14="http://schemas.microsoft.com/office/spreadsheetml/2009/9/main" uri="{78C0D931-6437-407d-A8EE-F0AAD7539E65}">
      <x14:conditionalFormattings>
        <x14:conditionalFormatting xmlns:xm="http://schemas.microsoft.com/office/excel/2006/main">
          <x14:cfRule type="dataBar" id="{C39B9378-E529-4C06-B33C-5D9493A03400}">
            <x14:dataBar minLength="0" maxLength="100" gradient="0">
              <x14:cfvo type="autoMin"/>
              <x14:cfvo type="autoMax"/>
              <x14:negativeFillColor rgb="FFFF0000"/>
              <x14:axisColor rgb="FF000000"/>
            </x14:dataBar>
          </x14:cfRule>
          <xm:sqref>E2:E256</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873"/>
  <sheetViews>
    <sheetView workbookViewId="0">
      <pane ySplit="1" topLeftCell="A840" activePane="bottomLeft" state="frozen"/>
      <selection pane="bottomLeft" activeCell="B1" sqref="B1"/>
      <selection activeCell="H199" sqref="H199"/>
    </sheetView>
  </sheetViews>
  <sheetFormatPr defaultColWidth="8.85546875" defaultRowHeight="15"/>
  <cols>
    <col min="1" max="1" width="13.140625" customWidth="1"/>
    <col min="2" max="2" width="86" customWidth="1"/>
    <col min="3" max="3" width="8.140625" bestFit="1" customWidth="1"/>
    <col min="4" max="4" width="38.5703125" bestFit="1" customWidth="1"/>
    <col min="5" max="6" width="11" bestFit="1" customWidth="1"/>
    <col min="7" max="7" width="9.85546875" bestFit="1" customWidth="1"/>
    <col min="8" max="8" width="13.140625" bestFit="1" customWidth="1"/>
  </cols>
  <sheetData>
    <row r="1" spans="1:7">
      <c r="A1" s="3" t="s">
        <v>294</v>
      </c>
      <c r="B1" s="3" t="s">
        <v>295</v>
      </c>
      <c r="C1" t="s">
        <v>31</v>
      </c>
      <c r="D1" t="s">
        <v>296</v>
      </c>
      <c r="E1" t="s">
        <v>2</v>
      </c>
      <c r="F1" t="s">
        <v>297</v>
      </c>
      <c r="G1" t="s">
        <v>298</v>
      </c>
    </row>
    <row r="2" spans="1:7">
      <c r="A2" s="4">
        <v>1</v>
      </c>
      <c r="B2" s="4" t="str">
        <f>INDEX(Resources[Resource Title], MATCH(ResourceTags[[#This Row],[ResourceID]], Resources[ResourceID]))</f>
        <v>Designing a Tech Logo That Stands Out</v>
      </c>
      <c r="C2" s="4">
        <v>1</v>
      </c>
      <c r="D2" s="4" t="str">
        <f>INDEX(Tags[Tag Title], MATCH(ResourceTags[[#This Row],[TagID]], Tags[TagID]))</f>
        <v>Design</v>
      </c>
      <c r="E2" s="4" t="str">
        <f>INDEX(Tags[Type], MATCH(ResourceTags[[#This Row],[TagID]], Tags[TagID]))</f>
        <v>Skill</v>
      </c>
      <c r="F2" s="10">
        <f>1/COUNTIFS(ResourceTags[ResourceID],ResourceTags[[#This Row],[ResourceID]], ResourceTags[Type], ResourceTags[[#This Row],[Type]])</f>
        <v>1</v>
      </c>
      <c r="G2" s="10">
        <f>INDEX(Resources[Experience], MATCH(ResourceTags[[#This Row],[ResourceID]], Resources[ResourceID]))*ResourceTags[[#This Row],[Weight]]</f>
        <v>12.222222222222223</v>
      </c>
    </row>
    <row r="3" spans="1:7">
      <c r="A3" s="4">
        <v>2</v>
      </c>
      <c r="B3" s="4" t="str">
        <f>INDEX(Resources[Resource Title], MATCH(ResourceTags[[#This Row],[ResourceID]], Resources[ResourceID]))</f>
        <v>Facebook Platform Overview</v>
      </c>
      <c r="C3" s="4">
        <v>2</v>
      </c>
      <c r="D3" s="4" t="str">
        <f>INDEX(Tags[Tag Title], MATCH(ResourceTags[[#This Row],[TagID]], Tags[TagID]))</f>
        <v>Facebook</v>
      </c>
      <c r="E3" s="4" t="str">
        <f>INDEX(Tags[Type], MATCH(ResourceTags[[#This Row],[TagID]], Tags[TagID]))</f>
        <v>API</v>
      </c>
      <c r="F3" s="10">
        <f>1/COUNTIFS(ResourceTags[ResourceID],ResourceTags[[#This Row],[ResourceID]], ResourceTags[Type], ResourceTags[[#This Row],[Type]])</f>
        <v>1</v>
      </c>
      <c r="G3" s="10">
        <f>INDEX(Resources[Experience], MATCH(ResourceTags[[#This Row],[ResourceID]], Resources[ResourceID]))*ResourceTags[[#This Row],[Weight]]</f>
        <v>5.1388888888888893</v>
      </c>
    </row>
    <row r="4" spans="1:7">
      <c r="A4" s="4">
        <v>3</v>
      </c>
      <c r="B4" s="4" t="str">
        <f>INDEX(Resources[Resource Title], MATCH(ResourceTags[[#This Row],[ResourceID]], Resources[ResourceID]))</f>
        <v>Continuous Integration and Deployment for AngularJS and Node.js</v>
      </c>
      <c r="C4" s="4">
        <v>3</v>
      </c>
      <c r="D4" s="4" t="str">
        <f>INDEX(Tags[Tag Title], MATCH(ResourceTags[[#This Row],[TagID]], Tags[TagID]))</f>
        <v>Continuous Integration</v>
      </c>
      <c r="E4" s="4" t="str">
        <f>INDEX(Tags[Type], MATCH(ResourceTags[[#This Row],[TagID]], Tags[TagID]))</f>
        <v>Skill</v>
      </c>
      <c r="F4" s="10">
        <f>1/COUNTIFS(ResourceTags[ResourceID],ResourceTags[[#This Row],[ResourceID]], ResourceTags[Type], ResourceTags[[#This Row],[Type]])</f>
        <v>0.5</v>
      </c>
      <c r="G4" s="10">
        <f>INDEX(Resources[Experience], MATCH(ResourceTags[[#This Row],[ResourceID]], Resources[ResourceID]))*ResourceTags[[#This Row],[Weight]]</f>
        <v>7.8472222222222223</v>
      </c>
    </row>
    <row r="5" spans="1:7">
      <c r="A5" s="4">
        <v>3</v>
      </c>
      <c r="B5" s="4" t="str">
        <f>INDEX(Resources[Resource Title], MATCH(ResourceTags[[#This Row],[ResourceID]], Resources[ResourceID]))</f>
        <v>Continuous Integration and Deployment for AngularJS and Node.js</v>
      </c>
      <c r="C5" s="4">
        <v>4</v>
      </c>
      <c r="D5" s="4" t="str">
        <f>INDEX(Tags[Tag Title], MATCH(ResourceTags[[#This Row],[TagID]], Tags[TagID]))</f>
        <v>Continuous Deployment</v>
      </c>
      <c r="E5" s="4" t="str">
        <f>INDEX(Tags[Type], MATCH(ResourceTags[[#This Row],[TagID]], Tags[TagID]))</f>
        <v>Skill</v>
      </c>
      <c r="F5" s="10">
        <f>1/COUNTIFS(ResourceTags[ResourceID],ResourceTags[[#This Row],[ResourceID]], ResourceTags[Type], ResourceTags[[#This Row],[Type]])</f>
        <v>0.5</v>
      </c>
      <c r="G5" s="10">
        <f>INDEX(Resources[Experience], MATCH(ResourceTags[[#This Row],[ResourceID]], Resources[ResourceID]))*ResourceTags[[#This Row],[Weight]]</f>
        <v>7.8472222222222223</v>
      </c>
    </row>
    <row r="6" spans="1:7">
      <c r="A6" s="4">
        <v>3</v>
      </c>
      <c r="B6" s="4" t="str">
        <f>INDEX(Resources[Resource Title], MATCH(ResourceTags[[#This Row],[ResourceID]], Resources[ResourceID]))</f>
        <v>Continuous Integration and Deployment for AngularJS and Node.js</v>
      </c>
      <c r="C6" s="4">
        <v>5</v>
      </c>
      <c r="D6" s="4" t="str">
        <f>INDEX(Tags[Tag Title], MATCH(ResourceTags[[#This Row],[TagID]], Tags[TagID]))</f>
        <v>AngularJS</v>
      </c>
      <c r="E6" s="4" t="str">
        <f>INDEX(Tags[Type], MATCH(ResourceTags[[#This Row],[TagID]], Tags[TagID]))</f>
        <v>Framework</v>
      </c>
      <c r="F6" s="10">
        <f>1/COUNTIFS(ResourceTags[ResourceID],ResourceTags[[#This Row],[ResourceID]], ResourceTags[Type], ResourceTags[[#This Row],[Type]])</f>
        <v>0.33333333333333331</v>
      </c>
      <c r="G6" s="10">
        <f>INDEX(Resources[Experience], MATCH(ResourceTags[[#This Row],[ResourceID]], Resources[ResourceID]))*ResourceTags[[#This Row],[Weight]]</f>
        <v>5.231481481481481</v>
      </c>
    </row>
    <row r="7" spans="1:7">
      <c r="A7" s="4">
        <v>3</v>
      </c>
      <c r="B7" s="4" t="str">
        <f>INDEX(Resources[Resource Title], MATCH(ResourceTags[[#This Row],[ResourceID]], Resources[ResourceID]))</f>
        <v>Continuous Integration and Deployment for AngularJS and Node.js</v>
      </c>
      <c r="C7" s="4">
        <v>6</v>
      </c>
      <c r="D7" s="4" t="str">
        <f>INDEX(Tags[Tag Title], MATCH(ResourceTags[[#This Row],[TagID]], Tags[TagID]))</f>
        <v>Node.js</v>
      </c>
      <c r="E7" s="4" t="str">
        <f>INDEX(Tags[Type], MATCH(ResourceTags[[#This Row],[TagID]], Tags[TagID]))</f>
        <v>Framework</v>
      </c>
      <c r="F7" s="10">
        <f>1/COUNTIFS(ResourceTags[ResourceID],ResourceTags[[#This Row],[ResourceID]], ResourceTags[Type], ResourceTags[[#This Row],[Type]])</f>
        <v>0.33333333333333331</v>
      </c>
      <c r="G7" s="10">
        <f>INDEX(Resources[Experience], MATCH(ResourceTags[[#This Row],[ResourceID]], Resources[ResourceID]))*ResourceTags[[#This Row],[Weight]]</f>
        <v>5.231481481481481</v>
      </c>
    </row>
    <row r="8" spans="1:7">
      <c r="A8" s="4">
        <v>3</v>
      </c>
      <c r="B8" s="4" t="str">
        <f>INDEX(Resources[Resource Title], MATCH(ResourceTags[[#This Row],[ResourceID]], Resources[ResourceID]))</f>
        <v>Continuous Integration and Deployment for AngularJS and Node.js</v>
      </c>
      <c r="C8" s="4">
        <v>7</v>
      </c>
      <c r="D8" s="4" t="str">
        <f>INDEX(Tags[Tag Title], MATCH(ResourceTags[[#This Row],[TagID]], Tags[TagID]))</f>
        <v>Express.js</v>
      </c>
      <c r="E8" s="4" t="str">
        <f>INDEX(Tags[Type], MATCH(ResourceTags[[#This Row],[TagID]], Tags[TagID]))</f>
        <v>Framework</v>
      </c>
      <c r="F8" s="10">
        <f>1/COUNTIFS(ResourceTags[ResourceID],ResourceTags[[#This Row],[ResourceID]], ResourceTags[Type], ResourceTags[[#This Row],[Type]])</f>
        <v>0.33333333333333331</v>
      </c>
      <c r="G8" s="10">
        <f>INDEX(Resources[Experience], MATCH(ResourceTags[[#This Row],[ResourceID]], Resources[ResourceID]))*ResourceTags[[#This Row],[Weight]]</f>
        <v>5.231481481481481</v>
      </c>
    </row>
    <row r="9" spans="1:7">
      <c r="A9" s="4">
        <v>4</v>
      </c>
      <c r="B9" s="4" t="str">
        <f>INDEX(Resources[Resource Title], MATCH(ResourceTags[[#This Row],[ResourceID]], Resources[ResourceID]))</f>
        <v>Authenticating Your Angular SPA with ASP.NET Web API and Auth0</v>
      </c>
      <c r="C9" s="4">
        <v>8</v>
      </c>
      <c r="D9" s="4" t="str">
        <f>INDEX(Tags[Tag Title], MATCH(ResourceTags[[#This Row],[TagID]], Tags[TagID]))</f>
        <v>ASP.NET</v>
      </c>
      <c r="E9" s="4" t="str">
        <f>INDEX(Tags[Type], MATCH(ResourceTags[[#This Row],[TagID]], Tags[TagID]))</f>
        <v>Platform</v>
      </c>
      <c r="F9" s="10">
        <f>1/COUNTIFS(ResourceTags[ResourceID],ResourceTags[[#This Row],[ResourceID]], ResourceTags[Type], ResourceTags[[#This Row],[Type]])</f>
        <v>1</v>
      </c>
      <c r="G9" s="10">
        <f>INDEX(Resources[Experience], MATCH(ResourceTags[[#This Row],[ResourceID]], Resources[ResourceID]))*ResourceTags[[#This Row],[Weight]]</f>
        <v>4.3055555555555562</v>
      </c>
    </row>
    <row r="10" spans="1:7">
      <c r="A10" s="4">
        <v>4</v>
      </c>
      <c r="B10" s="4" t="str">
        <f>INDEX(Resources[Resource Title], MATCH(ResourceTags[[#This Row],[ResourceID]], Resources[ResourceID]))</f>
        <v>Authenticating Your Angular SPA with ASP.NET Web API and Auth0</v>
      </c>
      <c r="C10" s="4">
        <v>9</v>
      </c>
      <c r="D10" s="4" t="str">
        <f>INDEX(Tags[Tag Title], MATCH(ResourceTags[[#This Row],[TagID]], Tags[TagID]))</f>
        <v>ASP.NET Web API</v>
      </c>
      <c r="E10" s="4" t="str">
        <f>INDEX(Tags[Type], MATCH(ResourceTags[[#This Row],[TagID]], Tags[TagID]))</f>
        <v>Framework</v>
      </c>
      <c r="F10" s="10">
        <f>1/COUNTIFS(ResourceTags[ResourceID],ResourceTags[[#This Row],[ResourceID]], ResourceTags[Type], ResourceTags[[#This Row],[Type]])</f>
        <v>1</v>
      </c>
      <c r="G10" s="10">
        <f>INDEX(Resources[Experience], MATCH(ResourceTags[[#This Row],[ResourceID]], Resources[ResourceID]))*ResourceTags[[#This Row],[Weight]]</f>
        <v>4.3055555555555562</v>
      </c>
    </row>
    <row r="11" spans="1:7">
      <c r="A11" s="4">
        <v>4</v>
      </c>
      <c r="B11" s="4" t="str">
        <f>INDEX(Resources[Resource Title], MATCH(ResourceTags[[#This Row],[ResourceID]], Resources[ResourceID]))</f>
        <v>Authenticating Your Angular SPA with ASP.NET Web API and Auth0</v>
      </c>
      <c r="C11" s="4">
        <v>11</v>
      </c>
      <c r="D11" s="4" t="str">
        <f>INDEX(Tags[Tag Title], MATCH(ResourceTags[[#This Row],[TagID]], Tags[TagID]))</f>
        <v>Auth0</v>
      </c>
      <c r="E11" s="4" t="str">
        <f>INDEX(Tags[Type], MATCH(ResourceTags[[#This Row],[TagID]], Tags[TagID]))</f>
        <v>API</v>
      </c>
      <c r="F11" s="10">
        <f>1/COUNTIFS(ResourceTags[ResourceID],ResourceTags[[#This Row],[ResourceID]], ResourceTags[Type], ResourceTags[[#This Row],[Type]])</f>
        <v>1</v>
      </c>
      <c r="G11" s="10">
        <f>INDEX(Resources[Experience], MATCH(ResourceTags[[#This Row],[ResourceID]], Resources[ResourceID]))*ResourceTags[[#This Row],[Weight]]</f>
        <v>4.3055555555555562</v>
      </c>
    </row>
    <row r="12" spans="1:7">
      <c r="A12" s="4">
        <v>4</v>
      </c>
      <c r="B12" s="4" t="str">
        <f>INDEX(Resources[Resource Title], MATCH(ResourceTags[[#This Row],[ResourceID]], Resources[ResourceID]))</f>
        <v>Authenticating Your Angular SPA with ASP.NET Web API and Auth0</v>
      </c>
      <c r="C12" s="4">
        <v>12</v>
      </c>
      <c r="D12" s="4" t="str">
        <f>INDEX(Tags[Tag Title], MATCH(ResourceTags[[#This Row],[TagID]], Tags[TagID]))</f>
        <v>Authentication</v>
      </c>
      <c r="E12" s="4" t="str">
        <f>INDEX(Tags[Type], MATCH(ResourceTags[[#This Row],[TagID]], Tags[TagID]))</f>
        <v>Skill</v>
      </c>
      <c r="F12" s="10">
        <f>1/COUNTIFS(ResourceTags[ResourceID],ResourceTags[[#This Row],[ResourceID]], ResourceTags[Type], ResourceTags[[#This Row],[Type]])</f>
        <v>1</v>
      </c>
      <c r="G12" s="10">
        <f>INDEX(Resources[Experience], MATCH(ResourceTags[[#This Row],[ResourceID]], Resources[ResourceID]))*ResourceTags[[#This Row],[Weight]]</f>
        <v>4.3055555555555562</v>
      </c>
    </row>
    <row r="13" spans="1:7">
      <c r="A13" s="4">
        <v>5</v>
      </c>
      <c r="B13" s="4" t="str">
        <f>INDEX(Resources[Resource Title], MATCH(ResourceTags[[#This Row],[ResourceID]], Resources[ResourceID]))</f>
        <v>Developing with Office UI Fabric</v>
      </c>
      <c r="C13" s="4">
        <v>13</v>
      </c>
      <c r="D13" s="4" t="str">
        <f>INDEX(Tags[Tag Title], MATCH(ResourceTags[[#This Row],[TagID]], Tags[TagID]))</f>
        <v>Office UI Fabric</v>
      </c>
      <c r="E13" s="4" t="str">
        <f>INDEX(Tags[Type], MATCH(ResourceTags[[#This Row],[TagID]], Tags[TagID]))</f>
        <v>Framework</v>
      </c>
      <c r="F13" s="10">
        <f>1/COUNTIFS(ResourceTags[ResourceID],ResourceTags[[#This Row],[ResourceID]], ResourceTags[Type], ResourceTags[[#This Row],[Type]])</f>
        <v>1</v>
      </c>
      <c r="G13" s="10">
        <f>INDEX(Resources[Experience], MATCH(ResourceTags[[#This Row],[ResourceID]], Resources[ResourceID]))*ResourceTags[[#This Row],[Weight]]</f>
        <v>22.916666666666664</v>
      </c>
    </row>
    <row r="14" spans="1:7">
      <c r="A14" s="4">
        <v>6</v>
      </c>
      <c r="B14" s="4" t="str">
        <f>INDEX(Resources[Resource Title], MATCH(ResourceTags[[#This Row],[ResourceID]], Resources[ResourceID]))</f>
        <v>Introducing the Office UI Fabric</v>
      </c>
      <c r="C14" s="4">
        <v>13</v>
      </c>
      <c r="D14" s="4" t="str">
        <f>INDEX(Tags[Tag Title], MATCH(ResourceTags[[#This Row],[TagID]], Tags[TagID]))</f>
        <v>Office UI Fabric</v>
      </c>
      <c r="E14" s="4" t="str">
        <f>INDEX(Tags[Type], MATCH(ResourceTags[[#This Row],[TagID]], Tags[TagID]))</f>
        <v>Framework</v>
      </c>
      <c r="F14" s="10">
        <f>1/COUNTIFS(ResourceTags[ResourceID],ResourceTags[[#This Row],[ResourceID]], ResourceTags[Type], ResourceTags[[#This Row],[Type]])</f>
        <v>1</v>
      </c>
      <c r="G14" s="10">
        <f>INDEX(Resources[Experience], MATCH(ResourceTags[[#This Row],[ResourceID]], Resources[ResourceID]))*ResourceTags[[#This Row],[Weight]]</f>
        <v>5.1388888888888893</v>
      </c>
    </row>
    <row r="15" spans="1:7">
      <c r="A15" s="4">
        <v>7</v>
      </c>
      <c r="B15" s="4" t="str">
        <f>INDEX(Resources[Resource Title], MATCH(ResourceTags[[#This Row],[ResourceID]], Resources[ResourceID]))</f>
        <v>Angular 2: Getting Started</v>
      </c>
      <c r="C15" s="4">
        <v>14</v>
      </c>
      <c r="D15" s="4" t="str">
        <f>INDEX(Tags[Tag Title], MATCH(ResourceTags[[#This Row],[TagID]], Tags[TagID]))</f>
        <v>Angular</v>
      </c>
      <c r="E15" s="4" t="str">
        <f>INDEX(Tags[Type], MATCH(ResourceTags[[#This Row],[TagID]], Tags[TagID]))</f>
        <v>Platform</v>
      </c>
      <c r="F15" s="10">
        <f>1/COUNTIFS(ResourceTags[ResourceID],ResourceTags[[#This Row],[ResourceID]], ResourceTags[Type], ResourceTags[[#This Row],[Type]])</f>
        <v>1</v>
      </c>
      <c r="G15" s="10">
        <f>INDEX(Resources[Experience], MATCH(ResourceTags[[#This Row],[ResourceID]], Resources[ResourceID]))*ResourceTags[[#This Row],[Weight]]</f>
        <v>16.875</v>
      </c>
    </row>
    <row r="16" spans="1:7">
      <c r="A16" s="4">
        <v>8</v>
      </c>
      <c r="B16" s="4" t="str">
        <f>INDEX(Resources[Resource Title], MATCH(ResourceTags[[#This Row],[ResourceID]], Resources[ResourceID]))</f>
        <v>ASP.NET Core 1.0 Fundamentals</v>
      </c>
      <c r="C16" s="4">
        <v>15</v>
      </c>
      <c r="D16" s="4" t="str">
        <f>INDEX(Tags[Tag Title], MATCH(ResourceTags[[#This Row],[TagID]], Tags[TagID]))</f>
        <v>ASP.NET Core</v>
      </c>
      <c r="E16" s="4" t="str">
        <f>INDEX(Tags[Type], MATCH(ResourceTags[[#This Row],[TagID]], Tags[TagID]))</f>
        <v>Platform</v>
      </c>
      <c r="F16" s="10">
        <f>1/COUNTIFS(ResourceTags[ResourceID],ResourceTags[[#This Row],[ResourceID]], ResourceTags[Type], ResourceTags[[#This Row],[Type]])</f>
        <v>1</v>
      </c>
      <c r="G16" s="10">
        <f>INDEX(Resources[Experience], MATCH(ResourceTags[[#This Row],[ResourceID]], Resources[ResourceID]))*ResourceTags[[#This Row],[Weight]]</f>
        <v>21.875</v>
      </c>
    </row>
    <row r="17" spans="1:7">
      <c r="A17" s="4">
        <v>9</v>
      </c>
      <c r="B17" s="4" t="str">
        <f>INDEX(Resources[Resource Title], MATCH(ResourceTags[[#This Row],[ResourceID]], Resources[ResourceID]))</f>
        <v>Angular Material Fundamentals</v>
      </c>
      <c r="C17" s="4">
        <v>5</v>
      </c>
      <c r="D17" s="4" t="str">
        <f>INDEX(Tags[Tag Title], MATCH(ResourceTags[[#This Row],[TagID]], Tags[TagID]))</f>
        <v>AngularJS</v>
      </c>
      <c r="E17" s="4" t="str">
        <f>INDEX(Tags[Type], MATCH(ResourceTags[[#This Row],[TagID]], Tags[TagID]))</f>
        <v>Framework</v>
      </c>
      <c r="F17" s="10">
        <f>1/COUNTIFS(ResourceTags[ResourceID],ResourceTags[[#This Row],[ResourceID]], ResourceTags[Type], ResourceTags[[#This Row],[Type]])</f>
        <v>0.33333333333333331</v>
      </c>
      <c r="G17" s="10">
        <f>INDEX(Resources[Experience], MATCH(ResourceTags[[#This Row],[ResourceID]], Resources[ResourceID]))*ResourceTags[[#This Row],[Weight]]</f>
        <v>3.8194444444444438</v>
      </c>
    </row>
    <row r="18" spans="1:7">
      <c r="A18" s="4">
        <v>9</v>
      </c>
      <c r="B18" s="4" t="str">
        <f>INDEX(Resources[Resource Title], MATCH(ResourceTags[[#This Row],[ResourceID]], Resources[ResourceID]))</f>
        <v>Angular Material Fundamentals</v>
      </c>
      <c r="C18" s="4">
        <v>16</v>
      </c>
      <c r="D18" s="4" t="str">
        <f>INDEX(Tags[Tag Title], MATCH(ResourceTags[[#This Row],[TagID]], Tags[TagID]))</f>
        <v>ng-material</v>
      </c>
      <c r="E18" s="4" t="str">
        <f>INDEX(Tags[Type], MATCH(ResourceTags[[#This Row],[TagID]], Tags[TagID]))</f>
        <v>Framework</v>
      </c>
      <c r="F18" s="10">
        <f>1/COUNTIFS(ResourceTags[ResourceID],ResourceTags[[#This Row],[ResourceID]], ResourceTags[Type], ResourceTags[[#This Row],[Type]])</f>
        <v>0.33333333333333331</v>
      </c>
      <c r="G18" s="10">
        <f>INDEX(Resources[Experience], MATCH(ResourceTags[[#This Row],[ResourceID]], Resources[ResourceID]))*ResourceTags[[#This Row],[Weight]]</f>
        <v>3.8194444444444438</v>
      </c>
    </row>
    <row r="19" spans="1:7">
      <c r="A19" s="4">
        <v>9</v>
      </c>
      <c r="B19" s="4" t="str">
        <f>INDEX(Resources[Resource Title], MATCH(ResourceTags[[#This Row],[ResourceID]], Resources[ResourceID]))</f>
        <v>Angular Material Fundamentals</v>
      </c>
      <c r="C19" s="4">
        <v>17</v>
      </c>
      <c r="D19" s="4" t="str">
        <f>INDEX(Tags[Tag Title], MATCH(ResourceTags[[#This Row],[TagID]], Tags[TagID]))</f>
        <v>Google Material Design</v>
      </c>
      <c r="E19" s="4" t="str">
        <f>INDEX(Tags[Type], MATCH(ResourceTags[[#This Row],[TagID]], Tags[TagID]))</f>
        <v>Framework</v>
      </c>
      <c r="F19" s="10">
        <f>1/COUNTIFS(ResourceTags[ResourceID],ResourceTags[[#This Row],[ResourceID]], ResourceTags[Type], ResourceTags[[#This Row],[Type]])</f>
        <v>0.33333333333333331</v>
      </c>
      <c r="G19" s="10">
        <f>INDEX(Resources[Experience], MATCH(ResourceTags[[#This Row],[ResourceID]], Resources[ResourceID]))*ResourceTags[[#This Row],[Weight]]</f>
        <v>3.8194444444444438</v>
      </c>
    </row>
    <row r="20" spans="1:7">
      <c r="A20" s="4">
        <v>10</v>
      </c>
      <c r="B20" s="4" t="str">
        <f>INDEX(Resources[Resource Title], MATCH(ResourceTags[[#This Row],[ResourceID]], Resources[ResourceID]))</f>
        <v>Angular 2: First Look</v>
      </c>
      <c r="C20" s="4">
        <v>14</v>
      </c>
      <c r="D20" s="4" t="str">
        <f>INDEX(Tags[Tag Title], MATCH(ResourceTags[[#This Row],[TagID]], Tags[TagID]))</f>
        <v>Angular</v>
      </c>
      <c r="E20" s="4" t="str">
        <f>INDEX(Tags[Type], MATCH(ResourceTags[[#This Row],[TagID]], Tags[TagID]))</f>
        <v>Platform</v>
      </c>
      <c r="F20" s="10">
        <f>1/COUNTIFS(ResourceTags[ResourceID],ResourceTags[[#This Row],[ResourceID]], ResourceTags[Type], ResourceTags[[#This Row],[Type]])</f>
        <v>1</v>
      </c>
      <c r="G20" s="10">
        <f>INDEX(Resources[Experience], MATCH(ResourceTags[[#This Row],[ResourceID]], Resources[ResourceID]))*ResourceTags[[#This Row],[Weight]]</f>
        <v>37.638888888888886</v>
      </c>
    </row>
    <row r="21" spans="1:7">
      <c r="A21" s="4">
        <v>11</v>
      </c>
      <c r="B21" s="4" t="str">
        <f>INDEX(Resources[Resource Title], MATCH(ResourceTags[[#This Row],[ResourceID]], Resources[ResourceID]))</f>
        <v>Using ES6 with TypeScript</v>
      </c>
      <c r="C21" s="4">
        <v>19</v>
      </c>
      <c r="D21" s="4" t="str">
        <f>INDEX(Tags[Tag Title], MATCH(ResourceTags[[#This Row],[TagID]], Tags[TagID]))</f>
        <v>TypeScript</v>
      </c>
      <c r="E21" s="4" t="str">
        <f>INDEX(Tags[Type], MATCH(ResourceTags[[#This Row],[TagID]], Tags[TagID]))</f>
        <v>Language</v>
      </c>
      <c r="F21" s="10">
        <f>1/COUNTIFS(ResourceTags[ResourceID],ResourceTags[[#This Row],[ResourceID]], ResourceTags[Type], ResourceTags[[#This Row],[Type]])</f>
        <v>0.5</v>
      </c>
      <c r="G21" s="10">
        <f>INDEX(Resources[Experience], MATCH(ResourceTags[[#This Row],[ResourceID]], Resources[ResourceID]))*ResourceTags[[#This Row],[Weight]]</f>
        <v>9.375</v>
      </c>
    </row>
    <row r="22" spans="1:7">
      <c r="A22" s="4">
        <v>11</v>
      </c>
      <c r="B22" s="4" t="str">
        <f>INDEX(Resources[Resource Title], MATCH(ResourceTags[[#This Row],[ResourceID]], Resources[ResourceID]))</f>
        <v>Using ES6 with TypeScript</v>
      </c>
      <c r="C22" s="4">
        <v>36</v>
      </c>
      <c r="D22" s="4" t="str">
        <f>INDEX(Tags[Tag Title], MATCH(ResourceTags[[#This Row],[TagID]], Tags[TagID]))</f>
        <v>JavaScript</v>
      </c>
      <c r="E22" s="4" t="str">
        <f>INDEX(Tags[Type], MATCH(ResourceTags[[#This Row],[TagID]], Tags[TagID]))</f>
        <v>Language</v>
      </c>
      <c r="F22" s="10">
        <f>1/COUNTIFS(ResourceTags[ResourceID],ResourceTags[[#This Row],[ResourceID]], ResourceTags[Type], ResourceTags[[#This Row],[Type]])</f>
        <v>0.5</v>
      </c>
      <c r="G22" s="10">
        <f>INDEX(Resources[Experience], MATCH(ResourceTags[[#This Row],[ResourceID]], Resources[ResourceID]))*ResourceTags[[#This Row],[Weight]]</f>
        <v>9.375</v>
      </c>
    </row>
    <row r="23" spans="1:7">
      <c r="A23" s="4">
        <v>12</v>
      </c>
      <c r="B23" s="4" t="str">
        <f>INDEX(Resources[Resource Title], MATCH(ResourceTags[[#This Row],[ResourceID]], Resources[ResourceID]))</f>
        <v>Angular with TypeScript</v>
      </c>
      <c r="C23" s="4">
        <v>5</v>
      </c>
      <c r="D23" s="4" t="str">
        <f>INDEX(Tags[Tag Title], MATCH(ResourceTags[[#This Row],[TagID]], Tags[TagID]))</f>
        <v>AngularJS</v>
      </c>
      <c r="E23" s="4" t="str">
        <f>INDEX(Tags[Type], MATCH(ResourceTags[[#This Row],[TagID]], Tags[TagID]))</f>
        <v>Framework</v>
      </c>
      <c r="F23" s="10">
        <f>1/COUNTIFS(ResourceTags[ResourceID],ResourceTags[[#This Row],[ResourceID]], ResourceTags[Type], ResourceTags[[#This Row],[Type]])</f>
        <v>1</v>
      </c>
      <c r="G23" s="10">
        <f>INDEX(Resources[Experience], MATCH(ResourceTags[[#This Row],[ResourceID]], Resources[ResourceID]))*ResourceTags[[#This Row],[Weight]]</f>
        <v>29.583333333333332</v>
      </c>
    </row>
    <row r="24" spans="1:7">
      <c r="A24" s="4">
        <v>12</v>
      </c>
      <c r="B24" s="4" t="str">
        <f>INDEX(Resources[Resource Title], MATCH(ResourceTags[[#This Row],[ResourceID]], Resources[ResourceID]))</f>
        <v>Angular with TypeScript</v>
      </c>
      <c r="C24" s="4">
        <v>19</v>
      </c>
      <c r="D24" s="4" t="str">
        <f>INDEX(Tags[Tag Title], MATCH(ResourceTags[[#This Row],[TagID]], Tags[TagID]))</f>
        <v>TypeScript</v>
      </c>
      <c r="E24" s="4" t="str">
        <f>INDEX(Tags[Type], MATCH(ResourceTags[[#This Row],[TagID]], Tags[TagID]))</f>
        <v>Language</v>
      </c>
      <c r="F24" s="10">
        <f>1/COUNTIFS(ResourceTags[ResourceID],ResourceTags[[#This Row],[ResourceID]], ResourceTags[Type], ResourceTags[[#This Row],[Type]])</f>
        <v>1</v>
      </c>
      <c r="G24" s="10">
        <f>INDEX(Resources[Experience], MATCH(ResourceTags[[#This Row],[ResourceID]], Resources[ResourceID]))*ResourceTags[[#This Row],[Weight]]</f>
        <v>29.583333333333332</v>
      </c>
    </row>
    <row r="25" spans="1:7">
      <c r="A25" s="4">
        <v>13</v>
      </c>
      <c r="B25" s="4" t="str">
        <f>INDEX(Resources[Resource Title], MATCH(ResourceTags[[#This Row],[ResourceID]], Resources[ResourceID]))</f>
        <v>Time Management in a World of Interruptions</v>
      </c>
      <c r="C25" s="4">
        <v>20</v>
      </c>
      <c r="D25" s="4" t="str">
        <f>INDEX(Tags[Tag Title], MATCH(ResourceTags[[#This Row],[TagID]], Tags[TagID]))</f>
        <v>Time Management</v>
      </c>
      <c r="E25" s="4" t="str">
        <f>INDEX(Tags[Type], MATCH(ResourceTags[[#This Row],[TagID]], Tags[TagID]))</f>
        <v>Skill</v>
      </c>
      <c r="F25" s="10">
        <f>1/COUNTIFS(ResourceTags[ResourceID],ResourceTags[[#This Row],[ResourceID]], ResourceTags[Type], ResourceTags[[#This Row],[Type]])</f>
        <v>1</v>
      </c>
      <c r="G25" s="10">
        <f>INDEX(Resources[Experience], MATCH(ResourceTags[[#This Row],[ResourceID]], Resources[ResourceID]))*ResourceTags[[#This Row],[Weight]]</f>
        <v>4.1666666666666661</v>
      </c>
    </row>
    <row r="26" spans="1:7">
      <c r="A26" s="4">
        <v>14</v>
      </c>
      <c r="B26" s="4" t="str">
        <f>INDEX(Resources[Resource Title], MATCH(ResourceTags[[#This Row],[ResourceID]], Resources[ResourceID]))</f>
        <v>Modern, Modular JavaScript with SystemJS and jspm</v>
      </c>
      <c r="C26" s="4">
        <v>21</v>
      </c>
      <c r="D26" s="4" t="str">
        <f>INDEX(Tags[Tag Title], MATCH(ResourceTags[[#This Row],[TagID]], Tags[TagID]))</f>
        <v>SystemJS</v>
      </c>
      <c r="E26" s="4" t="str">
        <f>INDEX(Tags[Type], MATCH(ResourceTags[[#This Row],[TagID]], Tags[TagID]))</f>
        <v>Framework</v>
      </c>
      <c r="F26" s="10">
        <f>1/COUNTIFS(ResourceTags[ResourceID],ResourceTags[[#This Row],[ResourceID]], ResourceTags[Type], ResourceTags[[#This Row],[Type]])</f>
        <v>1</v>
      </c>
      <c r="G26" s="10">
        <f>INDEX(Resources[Experience], MATCH(ResourceTags[[#This Row],[ResourceID]], Resources[ResourceID]))*ResourceTags[[#This Row],[Weight]]</f>
        <v>61.666666666666671</v>
      </c>
    </row>
    <row r="27" spans="1:7">
      <c r="A27" s="4">
        <v>14</v>
      </c>
      <c r="B27" s="4" t="str">
        <f>INDEX(Resources[Resource Title], MATCH(ResourceTags[[#This Row],[ResourceID]], Resources[ResourceID]))</f>
        <v>Modern, Modular JavaScript with SystemJS and jspm</v>
      </c>
      <c r="C27" s="4">
        <v>22</v>
      </c>
      <c r="D27" s="4" t="str">
        <f>INDEX(Tags[Tag Title], MATCH(ResourceTags[[#This Row],[TagID]], Tags[TagID]))</f>
        <v>jspm</v>
      </c>
      <c r="E27" s="4" t="str">
        <f>INDEX(Tags[Type], MATCH(ResourceTags[[#This Row],[TagID]], Tags[TagID]))</f>
        <v>API</v>
      </c>
      <c r="F27" s="10">
        <f>1/COUNTIFS(ResourceTags[ResourceID],ResourceTags[[#This Row],[ResourceID]], ResourceTags[Type], ResourceTags[[#This Row],[Type]])</f>
        <v>1</v>
      </c>
      <c r="G27" s="10">
        <f>INDEX(Resources[Experience], MATCH(ResourceTags[[#This Row],[ResourceID]], Resources[ResourceID]))*ResourceTags[[#This Row],[Weight]]</f>
        <v>61.666666666666671</v>
      </c>
    </row>
    <row r="28" spans="1:7">
      <c r="A28" s="4">
        <v>14</v>
      </c>
      <c r="B28" s="4" t="str">
        <f>INDEX(Resources[Resource Title], MATCH(ResourceTags[[#This Row],[ResourceID]], Resources[ResourceID]))</f>
        <v>Modern, Modular JavaScript with SystemJS and jspm</v>
      </c>
      <c r="C28" s="4">
        <v>36</v>
      </c>
      <c r="D28" s="4" t="str">
        <f>INDEX(Tags[Tag Title], MATCH(ResourceTags[[#This Row],[TagID]], Tags[TagID]))</f>
        <v>JavaScript</v>
      </c>
      <c r="E28" s="4" t="str">
        <f>INDEX(Tags[Type], MATCH(ResourceTags[[#This Row],[TagID]], Tags[TagID]))</f>
        <v>Language</v>
      </c>
      <c r="F28" s="10">
        <f>1/COUNTIFS(ResourceTags[ResourceID],ResourceTags[[#This Row],[ResourceID]], ResourceTags[Type], ResourceTags[[#This Row],[Type]])</f>
        <v>1</v>
      </c>
      <c r="G28" s="10">
        <f>INDEX(Resources[Experience], MATCH(ResourceTags[[#This Row],[ResourceID]], Resources[ResourceID]))*ResourceTags[[#This Row],[Weight]]</f>
        <v>61.666666666666671</v>
      </c>
    </row>
    <row r="29" spans="1:7">
      <c r="A29" s="4">
        <v>15</v>
      </c>
      <c r="B29" s="4" t="str">
        <f>INDEX(Resources[Resource Title], MATCH(ResourceTags[[#This Row],[ResourceID]], Resources[ResourceID]))</f>
        <v>HTML5 Web Component Fundamentals</v>
      </c>
      <c r="C29" s="4">
        <v>23</v>
      </c>
      <c r="D29" s="4" t="str">
        <f>INDEX(Tags[Tag Title], MATCH(ResourceTags[[#This Row],[TagID]], Tags[TagID]))</f>
        <v>HTML5 Web Components</v>
      </c>
      <c r="E29" s="4" t="str">
        <f>INDEX(Tags[Type], MATCH(ResourceTags[[#This Row],[TagID]], Tags[TagID]))</f>
        <v>Framework</v>
      </c>
      <c r="F29" s="10">
        <f>1/COUNTIFS(ResourceTags[ResourceID],ResourceTags[[#This Row],[ResourceID]], ResourceTags[Type], ResourceTags[[#This Row],[Type]])</f>
        <v>1</v>
      </c>
      <c r="G29" s="10">
        <f>INDEX(Resources[Experience], MATCH(ResourceTags[[#This Row],[ResourceID]], Resources[ResourceID]))*ResourceTags[[#This Row],[Weight]]</f>
        <v>21.041666666666668</v>
      </c>
    </row>
    <row r="30" spans="1:7">
      <c r="A30" s="4">
        <v>16</v>
      </c>
      <c r="B30" s="4" t="str">
        <f>INDEX(Resources[Resource Title], MATCH(ResourceTags[[#This Row],[ResourceID]], Resources[ResourceID]))</f>
        <v>Introduction to F#</v>
      </c>
      <c r="C30" s="4">
        <v>10</v>
      </c>
      <c r="D30" s="4" t="str">
        <f>INDEX(Tags[Tag Title], MATCH(ResourceTags[[#This Row],[TagID]], Tags[TagID]))</f>
        <v>.NET</v>
      </c>
      <c r="E30" s="4" t="str">
        <f>INDEX(Tags[Type], MATCH(ResourceTags[[#This Row],[TagID]], Tags[TagID]))</f>
        <v>Framework</v>
      </c>
      <c r="F30" s="10">
        <f>1/COUNTIFS(ResourceTags[ResourceID],ResourceTags[[#This Row],[ResourceID]], ResourceTags[Type], ResourceTags[[#This Row],[Type]])</f>
        <v>1</v>
      </c>
      <c r="G30" s="10">
        <f>INDEX(Resources[Experience], MATCH(ResourceTags[[#This Row],[ResourceID]], Resources[ResourceID]))*ResourceTags[[#This Row],[Weight]]</f>
        <v>17.847222222222221</v>
      </c>
    </row>
    <row r="31" spans="1:7">
      <c r="A31" s="4">
        <v>16</v>
      </c>
      <c r="B31" s="4" t="str">
        <f>INDEX(Resources[Resource Title], MATCH(ResourceTags[[#This Row],[ResourceID]], Resources[ResourceID]))</f>
        <v>Introduction to F#</v>
      </c>
      <c r="C31" s="4">
        <v>24</v>
      </c>
      <c r="D31" s="4" t="str">
        <f>INDEX(Tags[Tag Title], MATCH(ResourceTags[[#This Row],[TagID]], Tags[TagID]))</f>
        <v>F#</v>
      </c>
      <c r="E31" s="4" t="str">
        <f>INDEX(Tags[Type], MATCH(ResourceTags[[#This Row],[TagID]], Tags[TagID]))</f>
        <v>Language</v>
      </c>
      <c r="F31" s="10">
        <f>1/COUNTIFS(ResourceTags[ResourceID],ResourceTags[[#This Row],[ResourceID]], ResourceTags[Type], ResourceTags[[#This Row],[Type]])</f>
        <v>1</v>
      </c>
      <c r="G31" s="10">
        <f>INDEX(Resources[Experience], MATCH(ResourceTags[[#This Row],[ResourceID]], Resources[ResourceID]))*ResourceTags[[#This Row],[Weight]]</f>
        <v>17.847222222222221</v>
      </c>
    </row>
    <row r="32" spans="1:7">
      <c r="A32" s="4">
        <v>17</v>
      </c>
      <c r="B32" s="4" t="str">
        <f>INDEX(Resources[Resource Title], MATCH(ResourceTags[[#This Row],[ResourceID]], Resources[ResourceID]))</f>
        <v>Building a Web App with ASP.NET Core RC1, MVC 6, EF7 &amp; AngularJS</v>
      </c>
      <c r="C32" s="4">
        <v>5</v>
      </c>
      <c r="D32" s="4" t="str">
        <f>INDEX(Tags[Tag Title], MATCH(ResourceTags[[#This Row],[TagID]], Tags[TagID]))</f>
        <v>AngularJS</v>
      </c>
      <c r="E32" s="4" t="str">
        <f>INDEX(Tags[Type], MATCH(ResourceTags[[#This Row],[TagID]], Tags[TagID]))</f>
        <v>Framework</v>
      </c>
      <c r="F32" s="10">
        <f>1/COUNTIFS(ResourceTags[ResourceID],ResourceTags[[#This Row],[ResourceID]], ResourceTags[Type], ResourceTags[[#This Row],[Type]])</f>
        <v>0.33333333333333331</v>
      </c>
      <c r="G32" s="10">
        <f>INDEX(Resources[Experience], MATCH(ResourceTags[[#This Row],[ResourceID]], Resources[ResourceID]))*ResourceTags[[#This Row],[Weight]]</f>
        <v>12.986111111111111</v>
      </c>
    </row>
    <row r="33" spans="1:7">
      <c r="A33" s="4">
        <v>17</v>
      </c>
      <c r="B33" s="4" t="str">
        <f>INDEX(Resources[Resource Title], MATCH(ResourceTags[[#This Row],[ResourceID]], Resources[ResourceID]))</f>
        <v>Building a Web App with ASP.NET Core RC1, MVC 6, EF7 &amp; AngularJS</v>
      </c>
      <c r="C33" s="4">
        <v>15</v>
      </c>
      <c r="D33" s="4" t="str">
        <f>INDEX(Tags[Tag Title], MATCH(ResourceTags[[#This Row],[TagID]], Tags[TagID]))</f>
        <v>ASP.NET Core</v>
      </c>
      <c r="E33" s="4" t="str">
        <f>INDEX(Tags[Type], MATCH(ResourceTags[[#This Row],[TagID]], Tags[TagID]))</f>
        <v>Platform</v>
      </c>
      <c r="F33" s="10">
        <f>1/COUNTIFS(ResourceTags[ResourceID],ResourceTags[[#This Row],[ResourceID]], ResourceTags[Type], ResourceTags[[#This Row],[Type]])</f>
        <v>1</v>
      </c>
      <c r="G33" s="10">
        <f>INDEX(Resources[Experience], MATCH(ResourceTags[[#This Row],[ResourceID]], Resources[ResourceID]))*ResourceTags[[#This Row],[Weight]]</f>
        <v>38.958333333333336</v>
      </c>
    </row>
    <row r="34" spans="1:7">
      <c r="A34" s="4">
        <v>17</v>
      </c>
      <c r="B34" s="4" t="str">
        <f>INDEX(Resources[Resource Title], MATCH(ResourceTags[[#This Row],[ResourceID]], Resources[ResourceID]))</f>
        <v>Building a Web App with ASP.NET Core RC1, MVC 6, EF7 &amp; AngularJS</v>
      </c>
      <c r="C34" s="4">
        <v>25</v>
      </c>
      <c r="D34" s="4" t="str">
        <f>INDEX(Tags[Tag Title], MATCH(ResourceTags[[#This Row],[TagID]], Tags[TagID]))</f>
        <v>ASP.NET MVC</v>
      </c>
      <c r="E34" s="4" t="str">
        <f>INDEX(Tags[Type], MATCH(ResourceTags[[#This Row],[TagID]], Tags[TagID]))</f>
        <v>Framework</v>
      </c>
      <c r="F34" s="10">
        <f>1/COUNTIFS(ResourceTags[ResourceID],ResourceTags[[#This Row],[ResourceID]], ResourceTags[Type], ResourceTags[[#This Row],[Type]])</f>
        <v>0.33333333333333331</v>
      </c>
      <c r="G34" s="10">
        <f>INDEX(Resources[Experience], MATCH(ResourceTags[[#This Row],[ResourceID]], Resources[ResourceID]))*ResourceTags[[#This Row],[Weight]]</f>
        <v>12.986111111111111</v>
      </c>
    </row>
    <row r="35" spans="1:7">
      <c r="A35" s="4">
        <v>17</v>
      </c>
      <c r="B35" s="4" t="str">
        <f>INDEX(Resources[Resource Title], MATCH(ResourceTags[[#This Row],[ResourceID]], Resources[ResourceID]))</f>
        <v>Building a Web App with ASP.NET Core RC1, MVC 6, EF7 &amp; AngularJS</v>
      </c>
      <c r="C35" s="4">
        <v>26</v>
      </c>
      <c r="D35" s="4" t="str">
        <f>INDEX(Tags[Tag Title], MATCH(ResourceTags[[#This Row],[TagID]], Tags[TagID]))</f>
        <v>Entity Framework</v>
      </c>
      <c r="E35" s="4" t="str">
        <f>INDEX(Tags[Type], MATCH(ResourceTags[[#This Row],[TagID]], Tags[TagID]))</f>
        <v>Framework</v>
      </c>
      <c r="F35" s="10">
        <f>1/COUNTIFS(ResourceTags[ResourceID],ResourceTags[[#This Row],[ResourceID]], ResourceTags[Type], ResourceTags[[#This Row],[Type]])</f>
        <v>0.33333333333333331</v>
      </c>
      <c r="G35" s="10">
        <f>INDEX(Resources[Experience], MATCH(ResourceTags[[#This Row],[ResourceID]], Resources[ResourceID]))*ResourceTags[[#This Row],[Weight]]</f>
        <v>12.986111111111111</v>
      </c>
    </row>
    <row r="36" spans="1:7">
      <c r="A36" s="4">
        <v>18</v>
      </c>
      <c r="B36" s="4" t="str">
        <f>INDEX(Resources[Resource Title], MATCH(ResourceTags[[#This Row],[ResourceID]], Resources[ResourceID]))</f>
        <v>Human Behavior for Technical People</v>
      </c>
      <c r="C36" s="4">
        <v>27</v>
      </c>
      <c r="D36" s="4" t="str">
        <f>INDEX(Tags[Tag Title], MATCH(ResourceTags[[#This Row],[TagID]], Tags[TagID]))</f>
        <v>Behavior Analysis</v>
      </c>
      <c r="E36" s="4" t="str">
        <f>INDEX(Tags[Type], MATCH(ResourceTags[[#This Row],[TagID]], Tags[TagID]))</f>
        <v>Skill</v>
      </c>
      <c r="F36" s="10">
        <f>1/COUNTIFS(ResourceTags[ResourceID],ResourceTags[[#This Row],[ResourceID]], ResourceTags[Type], ResourceTags[[#This Row],[Type]])</f>
        <v>1</v>
      </c>
      <c r="G36" s="10">
        <f>INDEX(Resources[Experience], MATCH(ResourceTags[[#This Row],[ResourceID]], Resources[ResourceID]))*ResourceTags[[#This Row],[Weight]]</f>
        <v>13.680555555555554</v>
      </c>
    </row>
    <row r="37" spans="1:7">
      <c r="A37" s="4">
        <v>19</v>
      </c>
      <c r="B37" s="4" t="str">
        <f>INDEX(Resources[Resource Title], MATCH(ResourceTags[[#This Row],[ResourceID]], Resources[ResourceID]))</f>
        <v>Responsive In-Browser Web Page Design with HTML and CSS</v>
      </c>
      <c r="C37" s="4">
        <v>28</v>
      </c>
      <c r="D37" s="4" t="str">
        <f>INDEX(Tags[Tag Title], MATCH(ResourceTags[[#This Row],[TagID]], Tags[TagID]))</f>
        <v>CSS</v>
      </c>
      <c r="E37" s="4" t="str">
        <f>INDEX(Tags[Type], MATCH(ResourceTags[[#This Row],[TagID]], Tags[TagID]))</f>
        <v>Language</v>
      </c>
      <c r="F37" s="10">
        <f>1/COUNTIFS(ResourceTags[ResourceID],ResourceTags[[#This Row],[ResourceID]], ResourceTags[Type], ResourceTags[[#This Row],[Type]])</f>
        <v>0.5</v>
      </c>
      <c r="G37" s="10">
        <f>INDEX(Resources[Experience], MATCH(ResourceTags[[#This Row],[ResourceID]], Resources[ResourceID]))*ResourceTags[[#This Row],[Weight]]</f>
        <v>21.041666666666668</v>
      </c>
    </row>
    <row r="38" spans="1:7">
      <c r="A38" s="4">
        <v>19</v>
      </c>
      <c r="B38" s="4" t="str">
        <f>INDEX(Resources[Resource Title], MATCH(ResourceTags[[#This Row],[ResourceID]], Resources[ResourceID]))</f>
        <v>Responsive In-Browser Web Page Design with HTML and CSS</v>
      </c>
      <c r="C38" s="4">
        <v>29</v>
      </c>
      <c r="D38" s="4" t="str">
        <f>INDEX(Tags[Tag Title], MATCH(ResourceTags[[#This Row],[TagID]], Tags[TagID]))</f>
        <v>HTML</v>
      </c>
      <c r="E38" s="4" t="str">
        <f>INDEX(Tags[Type], MATCH(ResourceTags[[#This Row],[TagID]], Tags[TagID]))</f>
        <v>Language</v>
      </c>
      <c r="F38" s="10">
        <f>1/COUNTIFS(ResourceTags[ResourceID],ResourceTags[[#This Row],[ResourceID]], ResourceTags[Type], ResourceTags[[#This Row],[Type]])</f>
        <v>0.5</v>
      </c>
      <c r="G38" s="10">
        <f>INDEX(Resources[Experience], MATCH(ResourceTags[[#This Row],[ResourceID]], Resources[ResourceID]))*ResourceTags[[#This Row],[Weight]]</f>
        <v>21.041666666666668</v>
      </c>
    </row>
    <row r="39" spans="1:7">
      <c r="A39" s="4">
        <v>19</v>
      </c>
      <c r="B39" s="4" t="str">
        <f>INDEX(Resources[Resource Title], MATCH(ResourceTags[[#This Row],[ResourceID]], Resources[ResourceID]))</f>
        <v>Responsive In-Browser Web Page Design with HTML and CSS</v>
      </c>
      <c r="C39" s="4">
        <v>30</v>
      </c>
      <c r="D39" s="4" t="str">
        <f>INDEX(Tags[Tag Title], MATCH(ResourceTags[[#This Row],[TagID]], Tags[TagID]))</f>
        <v>Responsive Web Design</v>
      </c>
      <c r="E39" s="4" t="str">
        <f>INDEX(Tags[Type], MATCH(ResourceTags[[#This Row],[TagID]], Tags[TagID]))</f>
        <v>Skill</v>
      </c>
      <c r="F39" s="10">
        <f>1/COUNTIFS(ResourceTags[ResourceID],ResourceTags[[#This Row],[ResourceID]], ResourceTags[Type], ResourceTags[[#This Row],[Type]])</f>
        <v>1</v>
      </c>
      <c r="G39" s="10">
        <f>INDEX(Resources[Experience], MATCH(ResourceTags[[#This Row],[ResourceID]], Resources[ResourceID]))*ResourceTags[[#This Row],[Weight]]</f>
        <v>42.083333333333336</v>
      </c>
    </row>
    <row r="40" spans="1:7">
      <c r="A40" s="4">
        <v>20</v>
      </c>
      <c r="B40" s="4" t="str">
        <f>INDEX(Resources[Resource Title], MATCH(ResourceTags[[#This Row],[ResourceID]], Resources[ResourceID]))</f>
        <v>Introduction to Axure</v>
      </c>
      <c r="C40" s="4">
        <v>31</v>
      </c>
      <c r="D40" s="4" t="str">
        <f>INDEX(Tags[Tag Title], MATCH(ResourceTags[[#This Row],[TagID]], Tags[TagID]))</f>
        <v>Axure RP</v>
      </c>
      <c r="E40" s="4" t="str">
        <f>INDEX(Tags[Type], MATCH(ResourceTags[[#This Row],[TagID]], Tags[TagID]))</f>
        <v>Tool</v>
      </c>
      <c r="F40" s="10">
        <f>1/COUNTIFS(ResourceTags[ResourceID],ResourceTags[[#This Row],[ResourceID]], ResourceTags[Type], ResourceTags[[#This Row],[Type]])</f>
        <v>1</v>
      </c>
      <c r="G40" s="10">
        <f>INDEX(Resources[Experience], MATCH(ResourceTags[[#This Row],[ResourceID]], Resources[ResourceID]))*ResourceTags[[#This Row],[Weight]]</f>
        <v>7.2222222222222232</v>
      </c>
    </row>
    <row r="41" spans="1:7">
      <c r="A41" s="4">
        <v>21</v>
      </c>
      <c r="B41" s="4" t="str">
        <f>INDEX(Resources[Resource Title], MATCH(ResourceTags[[#This Row],[ResourceID]], Resources[ResourceID]))</f>
        <v>Professionalism for Developers</v>
      </c>
      <c r="C41" s="4">
        <v>32</v>
      </c>
      <c r="D41" s="4" t="str">
        <f>INDEX(Tags[Tag Title], MATCH(ResourceTags[[#This Row],[TagID]], Tags[TagID]))</f>
        <v>Professionalism</v>
      </c>
      <c r="E41" s="4" t="str">
        <f>INDEX(Tags[Type], MATCH(ResourceTags[[#This Row],[TagID]], Tags[TagID]))</f>
        <v>Skill</v>
      </c>
      <c r="F41" s="10">
        <f>1/COUNTIFS(ResourceTags[ResourceID],ResourceTags[[#This Row],[ResourceID]], ResourceTags[Type], ResourceTags[[#This Row],[Type]])</f>
        <v>1</v>
      </c>
      <c r="G41" s="10">
        <f>INDEX(Resources[Experience], MATCH(ResourceTags[[#This Row],[ResourceID]], Resources[ResourceID]))*ResourceTags[[#This Row],[Weight]]</f>
        <v>17.916666666666668</v>
      </c>
    </row>
    <row r="42" spans="1:7">
      <c r="A42" s="4">
        <v>22</v>
      </c>
      <c r="B42" s="4" t="str">
        <f>INDEX(Resources[Resource Title], MATCH(ResourceTags[[#This Row],[ResourceID]], Resources[ResourceID]))</f>
        <v>Fundamentals of Written Proposals</v>
      </c>
      <c r="C42" s="4">
        <v>33</v>
      </c>
      <c r="D42" s="4" t="str">
        <f>INDEX(Tags[Tag Title], MATCH(ResourceTags[[#This Row],[TagID]], Tags[TagID]))</f>
        <v>Business Writing</v>
      </c>
      <c r="E42" s="4" t="str">
        <f>INDEX(Tags[Type], MATCH(ResourceTags[[#This Row],[TagID]], Tags[TagID]))</f>
        <v>Skill</v>
      </c>
      <c r="F42" s="10">
        <f>1/COUNTIFS(ResourceTags[ResourceID],ResourceTags[[#This Row],[ResourceID]], ResourceTags[Type], ResourceTags[[#This Row],[Type]])</f>
        <v>1</v>
      </c>
      <c r="G42" s="10">
        <f>INDEX(Resources[Experience], MATCH(ResourceTags[[#This Row],[ResourceID]], Resources[ResourceID]))*ResourceTags[[#This Row],[Weight]]</f>
        <v>10.902777777777779</v>
      </c>
    </row>
    <row r="43" spans="1:7">
      <c r="A43" s="4">
        <v>23</v>
      </c>
      <c r="B43" s="4" t="str">
        <f>INDEX(Resources[Resource Title], MATCH(ResourceTags[[#This Row],[ResourceID]], Resources[ResourceID]))</f>
        <v>ASP.NET 5: First Look</v>
      </c>
      <c r="C43" s="4">
        <v>15</v>
      </c>
      <c r="D43" s="4" t="str">
        <f>INDEX(Tags[Tag Title], MATCH(ResourceTags[[#This Row],[TagID]], Tags[TagID]))</f>
        <v>ASP.NET Core</v>
      </c>
      <c r="E43" s="4" t="str">
        <f>INDEX(Tags[Type], MATCH(ResourceTags[[#This Row],[TagID]], Tags[TagID]))</f>
        <v>Platform</v>
      </c>
      <c r="F43" s="10">
        <f>1/COUNTIFS(ResourceTags[ResourceID],ResourceTags[[#This Row],[ResourceID]], ResourceTags[Type], ResourceTags[[#This Row],[Type]])</f>
        <v>1</v>
      </c>
      <c r="G43" s="10">
        <f>INDEX(Resources[Experience], MATCH(ResourceTags[[#This Row],[ResourceID]], Resources[ResourceID]))*ResourceTags[[#This Row],[Weight]]</f>
        <v>17.361111111111114</v>
      </c>
    </row>
    <row r="44" spans="1:7">
      <c r="A44" s="4">
        <v>23</v>
      </c>
      <c r="B44" s="4" t="str">
        <f>INDEX(Resources[Resource Title], MATCH(ResourceTags[[#This Row],[ResourceID]], Resources[ResourceID]))</f>
        <v>ASP.NET 5: First Look</v>
      </c>
      <c r="C44" s="4">
        <v>25</v>
      </c>
      <c r="D44" s="4" t="str">
        <f>INDEX(Tags[Tag Title], MATCH(ResourceTags[[#This Row],[TagID]], Tags[TagID]))</f>
        <v>ASP.NET MVC</v>
      </c>
      <c r="E44" s="4" t="str">
        <f>INDEX(Tags[Type], MATCH(ResourceTags[[#This Row],[TagID]], Tags[TagID]))</f>
        <v>Framework</v>
      </c>
      <c r="F44" s="10">
        <f>1/COUNTIFS(ResourceTags[ResourceID],ResourceTags[[#This Row],[ResourceID]], ResourceTags[Type], ResourceTags[[#This Row],[Type]])</f>
        <v>1</v>
      </c>
      <c r="G44" s="10">
        <f>INDEX(Resources[Experience], MATCH(ResourceTags[[#This Row],[ResourceID]], Resources[ResourceID]))*ResourceTags[[#This Row],[Weight]]</f>
        <v>17.361111111111114</v>
      </c>
    </row>
    <row r="45" spans="1:7">
      <c r="A45" s="4">
        <v>24</v>
      </c>
      <c r="B45" s="4" t="str">
        <f>INDEX(Resources[Resource Title], MATCH(ResourceTags[[#This Row],[ResourceID]], Resources[ResourceID]))</f>
        <v>F# Jumpstart</v>
      </c>
      <c r="C45" s="4">
        <v>10</v>
      </c>
      <c r="D45" s="4" t="str">
        <f>INDEX(Tags[Tag Title], MATCH(ResourceTags[[#This Row],[TagID]], Tags[TagID]))</f>
        <v>.NET</v>
      </c>
      <c r="E45" s="4" t="str">
        <f>INDEX(Tags[Type], MATCH(ResourceTags[[#This Row],[TagID]], Tags[TagID]))</f>
        <v>Framework</v>
      </c>
      <c r="F45" s="10">
        <f>1/COUNTIFS(ResourceTags[ResourceID],ResourceTags[[#This Row],[ResourceID]], ResourceTags[Type], ResourceTags[[#This Row],[Type]])</f>
        <v>1</v>
      </c>
      <c r="G45" s="10">
        <f>INDEX(Resources[Experience], MATCH(ResourceTags[[#This Row],[ResourceID]], Resources[ResourceID]))*ResourceTags[[#This Row],[Weight]]</f>
        <v>5.9027777777777786</v>
      </c>
    </row>
    <row r="46" spans="1:7">
      <c r="A46" s="4">
        <v>24</v>
      </c>
      <c r="B46" s="4" t="str">
        <f>INDEX(Resources[Resource Title], MATCH(ResourceTags[[#This Row],[ResourceID]], Resources[ResourceID]))</f>
        <v>F# Jumpstart</v>
      </c>
      <c r="C46" s="4">
        <v>24</v>
      </c>
      <c r="D46" s="4" t="str">
        <f>INDEX(Tags[Tag Title], MATCH(ResourceTags[[#This Row],[TagID]], Tags[TagID]))</f>
        <v>F#</v>
      </c>
      <c r="E46" s="4" t="str">
        <f>INDEX(Tags[Type], MATCH(ResourceTags[[#This Row],[TagID]], Tags[TagID]))</f>
        <v>Language</v>
      </c>
      <c r="F46" s="10">
        <f>1/COUNTIFS(ResourceTags[ResourceID],ResourceTags[[#This Row],[ResourceID]], ResourceTags[Type], ResourceTags[[#This Row],[Type]])</f>
        <v>1</v>
      </c>
      <c r="G46" s="10">
        <f>INDEX(Resources[Experience], MATCH(ResourceTags[[#This Row],[ResourceID]], Resources[ResourceID]))*ResourceTags[[#This Row],[Weight]]</f>
        <v>5.9027777777777786</v>
      </c>
    </row>
    <row r="47" spans="1:7">
      <c r="A47" s="4">
        <v>25</v>
      </c>
      <c r="B47" s="4" t="str">
        <f>INDEX(Resources[Resource Title], MATCH(ResourceTags[[#This Row],[ResourceID]], Resources[ResourceID]))</f>
        <v>HTML5 Canvas Fundamentals</v>
      </c>
      <c r="C47" s="4">
        <v>34</v>
      </c>
      <c r="D47" s="4" t="str">
        <f>INDEX(Tags[Tag Title], MATCH(ResourceTags[[#This Row],[TagID]], Tags[TagID]))</f>
        <v>HTML5 Canvas</v>
      </c>
      <c r="E47" s="4" t="str">
        <f>INDEX(Tags[Type], MATCH(ResourceTags[[#This Row],[TagID]], Tags[TagID]))</f>
        <v>Framework</v>
      </c>
      <c r="F47" s="10">
        <f>1/COUNTIFS(ResourceTags[ResourceID],ResourceTags[[#This Row],[ResourceID]], ResourceTags[Type], ResourceTags[[#This Row],[Type]])</f>
        <v>1</v>
      </c>
      <c r="G47" s="10">
        <f>INDEX(Resources[Experience], MATCH(ResourceTags[[#This Row],[ResourceID]], Resources[ResourceID]))*ResourceTags[[#This Row],[Weight]]</f>
        <v>37.777777777777779</v>
      </c>
    </row>
    <row r="48" spans="1:7">
      <c r="A48" s="4">
        <v>26</v>
      </c>
      <c r="B48" s="4" t="str">
        <f>INDEX(Resources[Resource Title], MATCH(ResourceTags[[#This Row],[ResourceID]], Resources[ResourceID]))</f>
        <v>Visual Studio Code</v>
      </c>
      <c r="C48" s="4">
        <v>35</v>
      </c>
      <c r="D48" s="4" t="str">
        <f>INDEX(Tags[Tag Title], MATCH(ResourceTags[[#This Row],[TagID]], Tags[TagID]))</f>
        <v>Visual Studio Code</v>
      </c>
      <c r="E48" s="4" t="str">
        <f>INDEX(Tags[Type], MATCH(ResourceTags[[#This Row],[TagID]], Tags[TagID]))</f>
        <v>Tool</v>
      </c>
      <c r="F48" s="10">
        <f>1/COUNTIFS(ResourceTags[ResourceID],ResourceTags[[#This Row],[ResourceID]], ResourceTags[Type], ResourceTags[[#This Row],[Type]])</f>
        <v>1</v>
      </c>
      <c r="G48" s="10">
        <f>INDEX(Resources[Experience], MATCH(ResourceTags[[#This Row],[ResourceID]], Resources[ResourceID]))*ResourceTags[[#This Row],[Weight]]</f>
        <v>17.430555555555557</v>
      </c>
    </row>
    <row r="49" spans="1:7">
      <c r="A49" s="4">
        <v>27</v>
      </c>
      <c r="B49" s="4" t="str">
        <f>INDEX(Resources[Resource Title], MATCH(ResourceTags[[#This Row],[ResourceID]], Resources[ResourceID]))</f>
        <v>Front End Web Development: Get Started</v>
      </c>
      <c r="C49" s="4">
        <v>28</v>
      </c>
      <c r="D49" s="4" t="str">
        <f>INDEX(Tags[Tag Title], MATCH(ResourceTags[[#This Row],[TagID]], Tags[TagID]))</f>
        <v>CSS</v>
      </c>
      <c r="E49" s="4" t="str">
        <f>INDEX(Tags[Type], MATCH(ResourceTags[[#This Row],[TagID]], Tags[TagID]))</f>
        <v>Language</v>
      </c>
      <c r="F49" s="10">
        <f>1/COUNTIFS(ResourceTags[ResourceID],ResourceTags[[#This Row],[ResourceID]], ResourceTags[Type], ResourceTags[[#This Row],[Type]])</f>
        <v>0.33333333333333331</v>
      </c>
      <c r="G49" s="10">
        <f>INDEX(Resources[Experience], MATCH(ResourceTags[[#This Row],[ResourceID]], Resources[ResourceID]))*ResourceTags[[#This Row],[Weight]]</f>
        <v>5.2546296296296298</v>
      </c>
    </row>
    <row r="50" spans="1:7">
      <c r="A50" s="4">
        <v>27</v>
      </c>
      <c r="B50" s="4" t="str">
        <f>INDEX(Resources[Resource Title], MATCH(ResourceTags[[#This Row],[ResourceID]], Resources[ResourceID]))</f>
        <v>Front End Web Development: Get Started</v>
      </c>
      <c r="C50" s="4">
        <v>29</v>
      </c>
      <c r="D50" s="4" t="str">
        <f>INDEX(Tags[Tag Title], MATCH(ResourceTags[[#This Row],[TagID]], Tags[TagID]))</f>
        <v>HTML</v>
      </c>
      <c r="E50" s="4" t="str">
        <f>INDEX(Tags[Type], MATCH(ResourceTags[[#This Row],[TagID]], Tags[TagID]))</f>
        <v>Language</v>
      </c>
      <c r="F50" s="10">
        <f>1/COUNTIFS(ResourceTags[ResourceID],ResourceTags[[#This Row],[ResourceID]], ResourceTags[Type], ResourceTags[[#This Row],[Type]])</f>
        <v>0.33333333333333331</v>
      </c>
      <c r="G50" s="10">
        <f>INDEX(Resources[Experience], MATCH(ResourceTags[[#This Row],[ResourceID]], Resources[ResourceID]))*ResourceTags[[#This Row],[Weight]]</f>
        <v>5.2546296296296298</v>
      </c>
    </row>
    <row r="51" spans="1:7">
      <c r="A51" s="4">
        <v>27</v>
      </c>
      <c r="B51" s="4" t="str">
        <f>INDEX(Resources[Resource Title], MATCH(ResourceTags[[#This Row],[ResourceID]], Resources[ResourceID]))</f>
        <v>Front End Web Development: Get Started</v>
      </c>
      <c r="C51" s="4">
        <v>36</v>
      </c>
      <c r="D51" s="4" t="str">
        <f>INDEX(Tags[Tag Title], MATCH(ResourceTags[[#This Row],[TagID]], Tags[TagID]))</f>
        <v>JavaScript</v>
      </c>
      <c r="E51" s="4" t="str">
        <f>INDEX(Tags[Type], MATCH(ResourceTags[[#This Row],[TagID]], Tags[TagID]))</f>
        <v>Language</v>
      </c>
      <c r="F51" s="10">
        <f>1/COUNTIFS(ResourceTags[ResourceID],ResourceTags[[#This Row],[ResourceID]], ResourceTags[Type], ResourceTags[[#This Row],[Type]])</f>
        <v>0.33333333333333331</v>
      </c>
      <c r="G51" s="10">
        <f>INDEX(Resources[Experience], MATCH(ResourceTags[[#This Row],[ResourceID]], Resources[ResourceID]))*ResourceTags[[#This Row],[Weight]]</f>
        <v>5.2546296296296298</v>
      </c>
    </row>
    <row r="52" spans="1:7">
      <c r="A52" s="4">
        <v>28</v>
      </c>
      <c r="B52" s="4" t="str">
        <f>INDEX(Resources[Resource Title], MATCH(ResourceTags[[#This Row],[ResourceID]], Resources[ResourceID]))</f>
        <v>User Experience Tips and Tricks for Developers</v>
      </c>
      <c r="C52" s="4">
        <v>37</v>
      </c>
      <c r="D52" s="4" t="str">
        <f>INDEX(Tags[Tag Title], MATCH(ResourceTags[[#This Row],[TagID]], Tags[TagID]))</f>
        <v>UX Design</v>
      </c>
      <c r="E52" s="4" t="str">
        <f>INDEX(Tags[Type], MATCH(ResourceTags[[#This Row],[TagID]], Tags[TagID]))</f>
        <v>Skill</v>
      </c>
      <c r="F52" s="10">
        <f>1/COUNTIFS(ResourceTags[ResourceID],ResourceTags[[#This Row],[ResourceID]], ResourceTags[Type], ResourceTags[[#This Row],[Type]])</f>
        <v>1</v>
      </c>
      <c r="G52" s="10">
        <f>INDEX(Resources[Experience], MATCH(ResourceTags[[#This Row],[ResourceID]], Resources[ResourceID]))*ResourceTags[[#This Row],[Weight]]</f>
        <v>12.083333333333334</v>
      </c>
    </row>
    <row r="53" spans="1:7">
      <c r="A53" s="4">
        <v>29</v>
      </c>
      <c r="B53" s="4" t="str">
        <f>INDEX(Resources[Resource Title], MATCH(ResourceTags[[#This Row],[ResourceID]], Resources[ResourceID]))</f>
        <v>Front End Web Development Career Kickstart</v>
      </c>
      <c r="C53" s="4">
        <v>38</v>
      </c>
      <c r="D53" s="4" t="str">
        <f>INDEX(Tags[Tag Title], MATCH(ResourceTags[[#This Row],[TagID]], Tags[TagID]))</f>
        <v>HTML5</v>
      </c>
      <c r="E53" s="4" t="str">
        <f>INDEX(Tags[Type], MATCH(ResourceTags[[#This Row],[TagID]], Tags[TagID]))</f>
        <v>Platform</v>
      </c>
      <c r="F53" s="10">
        <f>1/COUNTIFS(ResourceTags[ResourceID],ResourceTags[[#This Row],[ResourceID]], ResourceTags[Type], ResourceTags[[#This Row],[Type]])</f>
        <v>1</v>
      </c>
      <c r="G53" s="10">
        <f>INDEX(Resources[Experience], MATCH(ResourceTags[[#This Row],[ResourceID]], Resources[ResourceID]))*ResourceTags[[#This Row],[Weight]]</f>
        <v>7.5</v>
      </c>
    </row>
    <row r="54" spans="1:7">
      <c r="A54" s="4">
        <v>29</v>
      </c>
      <c r="B54" s="4" t="str">
        <f>INDEX(Resources[Resource Title], MATCH(ResourceTags[[#This Row],[ResourceID]], Resources[ResourceID]))</f>
        <v>Front End Web Development Career Kickstart</v>
      </c>
      <c r="C54" s="4">
        <v>43</v>
      </c>
      <c r="D54" s="4" t="str">
        <f>INDEX(Tags[Tag Title], MATCH(ResourceTags[[#This Row],[TagID]], Tags[TagID]))</f>
        <v>Career Development</v>
      </c>
      <c r="E54" s="4" t="str">
        <f>INDEX(Tags[Type], MATCH(ResourceTags[[#This Row],[TagID]], Tags[TagID]))</f>
        <v>Skill</v>
      </c>
      <c r="F54" s="10">
        <f>1/COUNTIFS(ResourceTags[ResourceID],ResourceTags[[#This Row],[ResourceID]], ResourceTags[Type], ResourceTags[[#This Row],[Type]])</f>
        <v>1</v>
      </c>
      <c r="G54" s="10">
        <f>INDEX(Resources[Experience], MATCH(ResourceTags[[#This Row],[ResourceID]], Resources[ResourceID]))*ResourceTags[[#This Row],[Weight]]</f>
        <v>7.5</v>
      </c>
    </row>
    <row r="55" spans="1:7">
      <c r="A55" s="4">
        <v>30</v>
      </c>
      <c r="B55" s="4" t="str">
        <f>INDEX(Resources[Resource Title], MATCH(ResourceTags[[#This Row],[ResourceID]], Resources[ResourceID]))</f>
        <v>Becoming an Outlier: Reprogramming the Developer Mind</v>
      </c>
      <c r="C55" s="4">
        <v>32</v>
      </c>
      <c r="D55" s="4" t="str">
        <f>INDEX(Tags[Tag Title], MATCH(ResourceTags[[#This Row],[TagID]], Tags[TagID]))</f>
        <v>Professionalism</v>
      </c>
      <c r="E55" s="4" t="str">
        <f>INDEX(Tags[Type], MATCH(ResourceTags[[#This Row],[TagID]], Tags[TagID]))</f>
        <v>Skill</v>
      </c>
      <c r="F55" s="10">
        <f>1/COUNTIFS(ResourceTags[ResourceID],ResourceTags[[#This Row],[ResourceID]], ResourceTags[Type], ResourceTags[[#This Row],[Type]])</f>
        <v>0.5</v>
      </c>
      <c r="G55" s="10">
        <f>INDEX(Resources[Experience], MATCH(ResourceTags[[#This Row],[ResourceID]], Resources[ResourceID]))*ResourceTags[[#This Row],[Weight]]</f>
        <v>10.625</v>
      </c>
    </row>
    <row r="56" spans="1:7">
      <c r="A56" s="4">
        <v>30</v>
      </c>
      <c r="B56" s="4" t="str">
        <f>INDEX(Resources[Resource Title], MATCH(ResourceTags[[#This Row],[ResourceID]], Resources[ResourceID]))</f>
        <v>Becoming an Outlier: Reprogramming the Developer Mind</v>
      </c>
      <c r="C56" s="4">
        <v>43</v>
      </c>
      <c r="D56" s="4" t="str">
        <f>INDEX(Tags[Tag Title], MATCH(ResourceTags[[#This Row],[TagID]], Tags[TagID]))</f>
        <v>Career Development</v>
      </c>
      <c r="E56" s="4" t="str">
        <f>INDEX(Tags[Type], MATCH(ResourceTags[[#This Row],[TagID]], Tags[TagID]))</f>
        <v>Skill</v>
      </c>
      <c r="F56" s="10">
        <f>1/COUNTIFS(ResourceTags[ResourceID],ResourceTags[[#This Row],[ResourceID]], ResourceTags[Type], ResourceTags[[#This Row],[Type]])</f>
        <v>0.5</v>
      </c>
      <c r="G56" s="10">
        <f>INDEX(Resources[Experience], MATCH(ResourceTags[[#This Row],[ResourceID]], Resources[ResourceID]))*ResourceTags[[#This Row],[Weight]]</f>
        <v>10.625</v>
      </c>
    </row>
    <row r="57" spans="1:7">
      <c r="A57" s="4">
        <v>31</v>
      </c>
      <c r="B57" s="4" t="str">
        <f>INDEX(Resources[Resource Title], MATCH(ResourceTags[[#This Row],[ResourceID]], Resources[ResourceID]))</f>
        <v>How to Start and Run a Successful Freelancing Business</v>
      </c>
      <c r="C57" s="4">
        <v>39</v>
      </c>
      <c r="D57" s="4" t="str">
        <f>INDEX(Tags[Tag Title], MATCH(ResourceTags[[#This Row],[TagID]], Tags[TagID]))</f>
        <v>Freelancing</v>
      </c>
      <c r="E57" s="4" t="str">
        <f>INDEX(Tags[Type], MATCH(ResourceTags[[#This Row],[TagID]], Tags[TagID]))</f>
        <v>Skill</v>
      </c>
      <c r="F57" s="10">
        <f>1/COUNTIFS(ResourceTags[ResourceID],ResourceTags[[#This Row],[ResourceID]], ResourceTags[Type], ResourceTags[[#This Row],[Type]])</f>
        <v>1</v>
      </c>
      <c r="G57" s="10">
        <f>INDEX(Resources[Experience], MATCH(ResourceTags[[#This Row],[ResourceID]], Resources[ResourceID]))*ResourceTags[[#This Row],[Weight]]</f>
        <v>7.9166666666666661</v>
      </c>
    </row>
    <row r="58" spans="1:7">
      <c r="A58" s="4">
        <v>32</v>
      </c>
      <c r="B58" s="4" t="str">
        <f>INDEX(Resources[Resource Title], MATCH(ResourceTags[[#This Row],[ResourceID]], Resources[ResourceID]))</f>
        <v>Introduction to CompTIA and the Network+ Exam (N10-006)</v>
      </c>
      <c r="C58" s="4">
        <v>40</v>
      </c>
      <c r="D58" s="4" t="str">
        <f>INDEX(Tags[Tag Title], MATCH(ResourceTags[[#This Row],[TagID]], Tags[TagID]))</f>
        <v>Computer Networking</v>
      </c>
      <c r="E58" s="4" t="str">
        <f>INDEX(Tags[Type], MATCH(ResourceTags[[#This Row],[TagID]], Tags[TagID]))</f>
        <v>Skill</v>
      </c>
      <c r="F58" s="10">
        <f>1/COUNTIFS(ResourceTags[ResourceID],ResourceTags[[#This Row],[ResourceID]], ResourceTags[Type], ResourceTags[[#This Row],[Type]])</f>
        <v>1</v>
      </c>
      <c r="G58" s="10">
        <f>INDEX(Resources[Experience], MATCH(ResourceTags[[#This Row],[ResourceID]], Resources[ResourceID]))*ResourceTags[[#This Row],[Weight]]</f>
        <v>1.1574074074074074</v>
      </c>
    </row>
    <row r="59" spans="1:7">
      <c r="A59" s="4">
        <v>33</v>
      </c>
      <c r="B59" s="4" t="str">
        <f>INDEX(Resources[Resource Title], MATCH(ResourceTags[[#This Row],[ResourceID]], Resources[ResourceID]))</f>
        <v>Introduction to C# in Unity</v>
      </c>
      <c r="C59" s="4">
        <v>41</v>
      </c>
      <c r="D59" s="4" t="str">
        <f>INDEX(Tags[Tag Title], MATCH(ResourceTags[[#This Row],[TagID]], Tags[TagID]))</f>
        <v>C#</v>
      </c>
      <c r="E59" s="4" t="str">
        <f>INDEX(Tags[Type], MATCH(ResourceTags[[#This Row],[TagID]], Tags[TagID]))</f>
        <v>Language</v>
      </c>
      <c r="F59" s="10">
        <f>1/COUNTIFS(ResourceTags[ResourceID],ResourceTags[[#This Row],[ResourceID]], ResourceTags[Type], ResourceTags[[#This Row],[Type]])</f>
        <v>1</v>
      </c>
      <c r="G59" s="10">
        <f>INDEX(Resources[Experience], MATCH(ResourceTags[[#This Row],[ResourceID]], Resources[ResourceID]))*ResourceTags[[#This Row],[Weight]]</f>
        <v>19.027777777777779</v>
      </c>
    </row>
    <row r="60" spans="1:7">
      <c r="A60" s="4">
        <v>33</v>
      </c>
      <c r="B60" s="4" t="str">
        <f>INDEX(Resources[Resource Title], MATCH(ResourceTags[[#This Row],[ResourceID]], Resources[ResourceID]))</f>
        <v>Introduction to C# in Unity</v>
      </c>
      <c r="C60" s="4">
        <v>42</v>
      </c>
      <c r="D60" s="4" t="str">
        <f>INDEX(Tags[Tag Title], MATCH(ResourceTags[[#This Row],[TagID]], Tags[TagID]))</f>
        <v>Unity</v>
      </c>
      <c r="E60" s="4" t="str">
        <f>INDEX(Tags[Type], MATCH(ResourceTags[[#This Row],[TagID]], Tags[TagID]))</f>
        <v>Framework</v>
      </c>
      <c r="F60" s="10">
        <f>1/COUNTIFS(ResourceTags[ResourceID],ResourceTags[[#This Row],[ResourceID]], ResourceTags[Type], ResourceTags[[#This Row],[Type]])</f>
        <v>1</v>
      </c>
      <c r="G60" s="10">
        <f>INDEX(Resources[Experience], MATCH(ResourceTags[[#This Row],[ResourceID]], Resources[ResourceID]))*ResourceTags[[#This Row],[Weight]]</f>
        <v>19.027777777777779</v>
      </c>
    </row>
    <row r="61" spans="1:7">
      <c r="A61" s="4">
        <v>34</v>
      </c>
      <c r="B61" s="4" t="str">
        <f>INDEX(Resources[Resource Title], MATCH(ResourceTags[[#This Row],[ResourceID]], Resources[ResourceID]))</f>
        <v>Careers in IT: Hot to Get Your First Job</v>
      </c>
      <c r="C61" s="4">
        <v>43</v>
      </c>
      <c r="D61" s="4" t="str">
        <f>INDEX(Tags[Tag Title], MATCH(ResourceTags[[#This Row],[TagID]], Tags[TagID]))</f>
        <v>Career Development</v>
      </c>
      <c r="E61" s="4" t="str">
        <f>INDEX(Tags[Type], MATCH(ResourceTags[[#This Row],[TagID]], Tags[TagID]))</f>
        <v>Skill</v>
      </c>
      <c r="F61" s="10">
        <f>1/COUNTIFS(ResourceTags[ResourceID],ResourceTags[[#This Row],[ResourceID]], ResourceTags[Type], ResourceTags[[#This Row],[Type]])</f>
        <v>1</v>
      </c>
      <c r="G61" s="10">
        <f>INDEX(Resources[Experience], MATCH(ResourceTags[[#This Row],[ResourceID]], Resources[ResourceID]))*ResourceTags[[#This Row],[Weight]]</f>
        <v>17.222222222222225</v>
      </c>
    </row>
    <row r="62" spans="1:7">
      <c r="A62" s="4">
        <v>35</v>
      </c>
      <c r="B62" s="4" t="str">
        <f>INDEX(Resources[Resource Title], MATCH(ResourceTags[[#This Row],[ResourceID]], Resources[ResourceID]))</f>
        <v>Typography Priorities and Pitfalls for Motion Graphics</v>
      </c>
      <c r="C62" s="4">
        <v>44</v>
      </c>
      <c r="D62" s="4" t="str">
        <f>INDEX(Tags[Tag Title], MATCH(ResourceTags[[#This Row],[TagID]], Tags[TagID]))</f>
        <v>Typography</v>
      </c>
      <c r="E62" s="4" t="str">
        <f>INDEX(Tags[Type], MATCH(ResourceTags[[#This Row],[TagID]], Tags[TagID]))</f>
        <v>Skill</v>
      </c>
      <c r="F62" s="10">
        <f>1/COUNTIFS(ResourceTags[ResourceID],ResourceTags[[#This Row],[ResourceID]], ResourceTags[Type], ResourceTags[[#This Row],[Type]])</f>
        <v>0.5</v>
      </c>
      <c r="G62" s="10">
        <f>INDEX(Resources[Experience], MATCH(ResourceTags[[#This Row],[ResourceID]], Resources[ResourceID]))*ResourceTags[[#This Row],[Weight]]</f>
        <v>2.0138888888888888</v>
      </c>
    </row>
    <row r="63" spans="1:7">
      <c r="A63" s="4">
        <v>35</v>
      </c>
      <c r="B63" s="4" t="str">
        <f>INDEX(Resources[Resource Title], MATCH(ResourceTags[[#This Row],[ResourceID]], Resources[ResourceID]))</f>
        <v>Typography Priorities and Pitfalls for Motion Graphics</v>
      </c>
      <c r="C63" s="4">
        <v>45</v>
      </c>
      <c r="D63" s="4" t="str">
        <f>INDEX(Tags[Tag Title], MATCH(ResourceTags[[#This Row],[TagID]], Tags[TagID]))</f>
        <v>Motion Graphics</v>
      </c>
      <c r="E63" s="4" t="str">
        <f>INDEX(Tags[Type], MATCH(ResourceTags[[#This Row],[TagID]], Tags[TagID]))</f>
        <v>Skill</v>
      </c>
      <c r="F63" s="10">
        <f>1/COUNTIFS(ResourceTags[ResourceID],ResourceTags[[#This Row],[ResourceID]], ResourceTags[Type], ResourceTags[[#This Row],[Type]])</f>
        <v>0.5</v>
      </c>
      <c r="G63" s="10">
        <f>INDEX(Resources[Experience], MATCH(ResourceTags[[#This Row],[ResourceID]], Resources[ResourceID]))*ResourceTags[[#This Row],[Weight]]</f>
        <v>2.0138888888888888</v>
      </c>
    </row>
    <row r="64" spans="1:7">
      <c r="A64" s="4">
        <v>36</v>
      </c>
      <c r="B64" s="4" t="str">
        <f>INDEX(Resources[Resource Title], MATCH(ResourceTags[[#This Row],[ResourceID]], Resources[ResourceID]))</f>
        <v>Practical Networking</v>
      </c>
      <c r="C64" s="4">
        <v>40</v>
      </c>
      <c r="D64" s="4" t="str">
        <f>INDEX(Tags[Tag Title], MATCH(ResourceTags[[#This Row],[TagID]], Tags[TagID]))</f>
        <v>Computer Networking</v>
      </c>
      <c r="E64" s="4" t="str">
        <f>INDEX(Tags[Type], MATCH(ResourceTags[[#This Row],[TagID]], Tags[TagID]))</f>
        <v>Skill</v>
      </c>
      <c r="F64" s="10">
        <f>1/COUNTIFS(ResourceTags[ResourceID],ResourceTags[[#This Row],[ResourceID]], ResourceTags[Type], ResourceTags[[#This Row],[Type]])</f>
        <v>1</v>
      </c>
      <c r="G64" s="10">
        <f>INDEX(Resources[Experience], MATCH(ResourceTags[[#This Row],[ResourceID]], Resources[ResourceID]))*ResourceTags[[#This Row],[Weight]]</f>
        <v>14.305555555555557</v>
      </c>
    </row>
    <row r="65" spans="1:7">
      <c r="A65" s="4">
        <v>37</v>
      </c>
      <c r="B65" s="4" t="str">
        <f>INDEX(Resources[Resource Title], MATCH(ResourceTags[[#This Row],[ResourceID]], Resources[ResourceID]))</f>
        <v>Five Essential Tools for Building REST APIs</v>
      </c>
      <c r="C65" s="4">
        <v>46</v>
      </c>
      <c r="D65" s="4" t="str">
        <f>INDEX(Tags[Tag Title], MATCH(ResourceTags[[#This Row],[TagID]], Tags[TagID]))</f>
        <v>RESTful APIs</v>
      </c>
      <c r="E65" s="4" t="str">
        <f>INDEX(Tags[Type], MATCH(ResourceTags[[#This Row],[TagID]], Tags[TagID]))</f>
        <v>Skill</v>
      </c>
      <c r="F65" s="10">
        <f>1/COUNTIFS(ResourceTags[ResourceID],ResourceTags[[#This Row],[ResourceID]], ResourceTags[Type], ResourceTags[[#This Row],[Type]])</f>
        <v>1</v>
      </c>
      <c r="G65" s="10">
        <f>INDEX(Resources[Experience], MATCH(ResourceTags[[#This Row],[ResourceID]], Resources[ResourceID]))*ResourceTags[[#This Row],[Weight]]</f>
        <v>12.222222222222223</v>
      </c>
    </row>
    <row r="66" spans="1:7">
      <c r="A66" s="4">
        <v>38</v>
      </c>
      <c r="B66" s="4" t="str">
        <f>INDEX(Resources[Resource Title], MATCH(ResourceTags[[#This Row],[ResourceID]], Resources[ResourceID]))</f>
        <v>The Many Approaches to XML Processing in .NET Applications</v>
      </c>
      <c r="C66" s="4">
        <v>10</v>
      </c>
      <c r="D66" s="4" t="str">
        <f>INDEX(Tags[Tag Title], MATCH(ResourceTags[[#This Row],[TagID]], Tags[TagID]))</f>
        <v>.NET</v>
      </c>
      <c r="E66" s="4" t="str">
        <f>INDEX(Tags[Type], MATCH(ResourceTags[[#This Row],[TagID]], Tags[TagID]))</f>
        <v>Framework</v>
      </c>
      <c r="F66" s="10">
        <f>1/COUNTIFS(ResourceTags[ResourceID],ResourceTags[[#This Row],[ResourceID]], ResourceTags[Type], ResourceTags[[#This Row],[Type]])</f>
        <v>0.5</v>
      </c>
      <c r="G66" s="10">
        <f>INDEX(Resources[Experience], MATCH(ResourceTags[[#This Row],[ResourceID]], Resources[ResourceID]))*ResourceTags[[#This Row],[Weight]]</f>
        <v>18.194444444444443</v>
      </c>
    </row>
    <row r="67" spans="1:7">
      <c r="A67" s="4">
        <v>38</v>
      </c>
      <c r="B67" s="4" t="str">
        <f>INDEX(Resources[Resource Title], MATCH(ResourceTags[[#This Row],[ResourceID]], Resources[ResourceID]))</f>
        <v>The Many Approaches to XML Processing in .NET Applications</v>
      </c>
      <c r="C67" s="4">
        <v>47</v>
      </c>
      <c r="D67" s="4" t="str">
        <f>INDEX(Tags[Tag Title], MATCH(ResourceTags[[#This Row],[TagID]], Tags[TagID]))</f>
        <v>XML</v>
      </c>
      <c r="E67" s="4" t="str">
        <f>INDEX(Tags[Type], MATCH(ResourceTags[[#This Row],[TagID]], Tags[TagID]))</f>
        <v>Language</v>
      </c>
      <c r="F67" s="10">
        <f>1/COUNTIFS(ResourceTags[ResourceID],ResourceTags[[#This Row],[ResourceID]], ResourceTags[Type], ResourceTags[[#This Row],[Type]])</f>
        <v>1</v>
      </c>
      <c r="G67" s="10">
        <f>INDEX(Resources[Experience], MATCH(ResourceTags[[#This Row],[ResourceID]], Resources[ResourceID]))*ResourceTags[[#This Row],[Weight]]</f>
        <v>36.388888888888886</v>
      </c>
    </row>
    <row r="68" spans="1:7">
      <c r="A68" s="4">
        <v>38</v>
      </c>
      <c r="B68" s="4" t="str">
        <f>INDEX(Resources[Resource Title], MATCH(ResourceTags[[#This Row],[ResourceID]], Resources[ResourceID]))</f>
        <v>The Many Approaches to XML Processing in .NET Applications</v>
      </c>
      <c r="C68" s="4">
        <v>48</v>
      </c>
      <c r="D68" s="4" t="str">
        <f>INDEX(Tags[Tag Title], MATCH(ResourceTags[[#This Row],[TagID]], Tags[TagID]))</f>
        <v>LINQ</v>
      </c>
      <c r="E68" s="4" t="str">
        <f>INDEX(Tags[Type], MATCH(ResourceTags[[#This Row],[TagID]], Tags[TagID]))</f>
        <v>Framework</v>
      </c>
      <c r="F68" s="10">
        <f>1/COUNTIFS(ResourceTags[ResourceID],ResourceTags[[#This Row],[ResourceID]], ResourceTags[Type], ResourceTags[[#This Row],[Type]])</f>
        <v>0.5</v>
      </c>
      <c r="G68" s="10">
        <f>INDEX(Resources[Experience], MATCH(ResourceTags[[#This Row],[ResourceID]], Resources[ResourceID]))*ResourceTags[[#This Row],[Weight]]</f>
        <v>18.194444444444443</v>
      </c>
    </row>
    <row r="69" spans="1:7">
      <c r="A69" s="4">
        <v>39</v>
      </c>
      <c r="B69" s="4" t="str">
        <f>INDEX(Resources[Resource Title], MATCH(ResourceTags[[#This Row],[ResourceID]], Resources[ResourceID]))</f>
        <v>WPF and XAML Fundamentals</v>
      </c>
      <c r="C69" s="4">
        <v>49</v>
      </c>
      <c r="D69" s="4" t="str">
        <f>INDEX(Tags[Tag Title], MATCH(ResourceTags[[#This Row],[TagID]], Tags[TagID]))</f>
        <v>Windows Presentation Foundation (WPF)</v>
      </c>
      <c r="E69" s="4" t="str">
        <f>INDEX(Tags[Type], MATCH(ResourceTags[[#This Row],[TagID]], Tags[TagID]))</f>
        <v>Platform</v>
      </c>
      <c r="F69" s="10">
        <f>1/COUNTIFS(ResourceTags[ResourceID],ResourceTags[[#This Row],[ResourceID]], ResourceTags[Type], ResourceTags[[#This Row],[Type]])</f>
        <v>1</v>
      </c>
      <c r="G69" s="10">
        <f>INDEX(Resources[Experience], MATCH(ResourceTags[[#This Row],[ResourceID]], Resources[ResourceID]))*ResourceTags[[#This Row],[Weight]]</f>
        <v>29.166666666666668</v>
      </c>
    </row>
    <row r="70" spans="1:7">
      <c r="A70" s="4">
        <v>39</v>
      </c>
      <c r="B70" s="4" t="str">
        <f>INDEX(Resources[Resource Title], MATCH(ResourceTags[[#This Row],[ResourceID]], Resources[ResourceID]))</f>
        <v>WPF and XAML Fundamentals</v>
      </c>
      <c r="C70" s="4">
        <v>50</v>
      </c>
      <c r="D70" s="4" t="str">
        <f>INDEX(Tags[Tag Title], MATCH(ResourceTags[[#This Row],[TagID]], Tags[TagID]))</f>
        <v>XAML</v>
      </c>
      <c r="E70" s="4" t="str">
        <f>INDEX(Tags[Type], MATCH(ResourceTags[[#This Row],[TagID]], Tags[TagID]))</f>
        <v>Language</v>
      </c>
      <c r="F70" s="10">
        <f>1/COUNTIFS(ResourceTags[ResourceID],ResourceTags[[#This Row],[ResourceID]], ResourceTags[Type], ResourceTags[[#This Row],[Type]])</f>
        <v>1</v>
      </c>
      <c r="G70" s="10">
        <f>INDEX(Resources[Experience], MATCH(ResourceTags[[#This Row],[ResourceID]], Resources[ResourceID]))*ResourceTags[[#This Row],[Weight]]</f>
        <v>29.166666666666668</v>
      </c>
    </row>
    <row r="71" spans="1:7">
      <c r="A71" s="4">
        <v>40</v>
      </c>
      <c r="B71" s="4" t="str">
        <f>INDEX(Resources[Resource Title], MATCH(ResourceTags[[#This Row],[ResourceID]], Resources[ResourceID]))</f>
        <v>Windows Server 2012 Installing and Configuring (70-410): Part 1</v>
      </c>
      <c r="C71" s="4">
        <v>51</v>
      </c>
      <c r="D71" s="4" t="str">
        <f>INDEX(Tags[Tag Title], MATCH(ResourceTags[[#This Row],[TagID]], Tags[TagID]))</f>
        <v>Windows Server</v>
      </c>
      <c r="E71" s="4" t="str">
        <f>INDEX(Tags[Type], MATCH(ResourceTags[[#This Row],[TagID]], Tags[TagID]))</f>
        <v>Platform</v>
      </c>
      <c r="F71" s="10">
        <f>1/COUNTIFS(ResourceTags[ResourceID],ResourceTags[[#This Row],[ResourceID]], ResourceTags[Type], ResourceTags[[#This Row],[Type]])</f>
        <v>1</v>
      </c>
      <c r="G71" s="10">
        <f>INDEX(Resources[Experience], MATCH(ResourceTags[[#This Row],[ResourceID]], Resources[ResourceID]))*ResourceTags[[#This Row],[Weight]]</f>
        <v>32.638888888888893</v>
      </c>
    </row>
    <row r="72" spans="1:7">
      <c r="A72" s="4">
        <v>41</v>
      </c>
      <c r="B72" s="4" t="str">
        <f>INDEX(Resources[Resource Title], MATCH(ResourceTags[[#This Row],[ResourceID]], Resources[ResourceID]))</f>
        <v>Windows Phone 7 Data Binding</v>
      </c>
      <c r="C72" s="4">
        <v>50</v>
      </c>
      <c r="D72" s="4" t="str">
        <f>INDEX(Tags[Tag Title], MATCH(ResourceTags[[#This Row],[TagID]], Tags[TagID]))</f>
        <v>XAML</v>
      </c>
      <c r="E72" s="4" t="str">
        <f>INDEX(Tags[Type], MATCH(ResourceTags[[#This Row],[TagID]], Tags[TagID]))</f>
        <v>Language</v>
      </c>
      <c r="F72" s="10">
        <f>1/COUNTIFS(ResourceTags[ResourceID],ResourceTags[[#This Row],[ResourceID]], ResourceTags[Type], ResourceTags[[#This Row],[Type]])</f>
        <v>1</v>
      </c>
      <c r="G72" s="10">
        <f>INDEX(Resources[Experience], MATCH(ResourceTags[[#This Row],[ResourceID]], Resources[ResourceID]))*ResourceTags[[#This Row],[Weight]]</f>
        <v>13.333333333333334</v>
      </c>
    </row>
    <row r="73" spans="1:7">
      <c r="A73" s="4">
        <v>41</v>
      </c>
      <c r="B73" s="4" t="str">
        <f>INDEX(Resources[Resource Title], MATCH(ResourceTags[[#This Row],[ResourceID]], Resources[ResourceID]))</f>
        <v>Windows Phone 7 Data Binding</v>
      </c>
      <c r="C73" s="4">
        <v>52</v>
      </c>
      <c r="D73" s="4" t="str">
        <f>INDEX(Tags[Tag Title], MATCH(ResourceTags[[#This Row],[TagID]], Tags[TagID]))</f>
        <v>Windows Phone</v>
      </c>
      <c r="E73" s="4" t="str">
        <f>INDEX(Tags[Type], MATCH(ResourceTags[[#This Row],[TagID]], Tags[TagID]))</f>
        <v>Platform</v>
      </c>
      <c r="F73" s="10">
        <f>1/COUNTIFS(ResourceTags[ResourceID],ResourceTags[[#This Row],[ResourceID]], ResourceTags[Type], ResourceTags[[#This Row],[Type]])</f>
        <v>1</v>
      </c>
      <c r="G73" s="10">
        <f>INDEX(Resources[Experience], MATCH(ResourceTags[[#This Row],[ResourceID]], Resources[ResourceID]))*ResourceTags[[#This Row],[Weight]]</f>
        <v>13.333333333333334</v>
      </c>
    </row>
    <row r="74" spans="1:7">
      <c r="A74" s="4">
        <v>42</v>
      </c>
      <c r="B74" s="4" t="str">
        <f>INDEX(Resources[Resource Title], MATCH(ResourceTags[[#This Row],[ResourceID]], Resources[ResourceID]))</f>
        <v>Windows Phone 7 Basics</v>
      </c>
      <c r="C74" s="4">
        <v>52</v>
      </c>
      <c r="D74" s="4" t="str">
        <f>INDEX(Tags[Tag Title], MATCH(ResourceTags[[#This Row],[TagID]], Tags[TagID]))</f>
        <v>Windows Phone</v>
      </c>
      <c r="E74" s="4" t="str">
        <f>INDEX(Tags[Type], MATCH(ResourceTags[[#This Row],[TagID]], Tags[TagID]))</f>
        <v>Platform</v>
      </c>
      <c r="F74" s="10">
        <f>1/COUNTIFS(ResourceTags[ResourceID],ResourceTags[[#This Row],[ResourceID]], ResourceTags[Type], ResourceTags[[#This Row],[Type]])</f>
        <v>1</v>
      </c>
      <c r="G74" s="10">
        <f>INDEX(Resources[Experience], MATCH(ResourceTags[[#This Row],[ResourceID]], Resources[ResourceID]))*ResourceTags[[#This Row],[Weight]]</f>
        <v>12.013888888888889</v>
      </c>
    </row>
    <row r="75" spans="1:7">
      <c r="A75" s="4">
        <v>43</v>
      </c>
      <c r="B75" s="4" t="str">
        <f>INDEX(Resources[Resource Title], MATCH(ResourceTags[[#This Row],[ResourceID]], Resources[ResourceID]))</f>
        <v>Introduction to Windows Phone 8</v>
      </c>
      <c r="C75" s="4">
        <v>52</v>
      </c>
      <c r="D75" s="4" t="str">
        <f>INDEX(Tags[Tag Title], MATCH(ResourceTags[[#This Row],[TagID]], Tags[TagID]))</f>
        <v>Windows Phone</v>
      </c>
      <c r="E75" s="4" t="str">
        <f>INDEX(Tags[Type], MATCH(ResourceTags[[#This Row],[TagID]], Tags[TagID]))</f>
        <v>Platform</v>
      </c>
      <c r="F75" s="10">
        <f>1/COUNTIFS(ResourceTags[ResourceID],ResourceTags[[#This Row],[ResourceID]], ResourceTags[Type], ResourceTags[[#This Row],[Type]])</f>
        <v>1</v>
      </c>
      <c r="G75" s="10">
        <f>INDEX(Resources[Experience], MATCH(ResourceTags[[#This Row],[ResourceID]], Resources[ResourceID]))*ResourceTags[[#This Row],[Weight]]</f>
        <v>33.194444444444443</v>
      </c>
    </row>
    <row r="76" spans="1:7">
      <c r="A76" s="4">
        <v>44</v>
      </c>
      <c r="B76" s="4" t="str">
        <f>INDEX(Resources[Resource Title], MATCH(ResourceTags[[#This Row],[ResourceID]], Resources[ResourceID]))</f>
        <v>Hands-on Windows Phone 7 Development</v>
      </c>
      <c r="C76" s="4">
        <v>52</v>
      </c>
      <c r="D76" s="4" t="str">
        <f>INDEX(Tags[Tag Title], MATCH(ResourceTags[[#This Row],[TagID]], Tags[TagID]))</f>
        <v>Windows Phone</v>
      </c>
      <c r="E76" s="4" t="str">
        <f>INDEX(Tags[Type], MATCH(ResourceTags[[#This Row],[TagID]], Tags[TagID]))</f>
        <v>Platform</v>
      </c>
      <c r="F76" s="10">
        <f>1/COUNTIFS(ResourceTags[ResourceID],ResourceTags[[#This Row],[ResourceID]], ResourceTags[Type], ResourceTags[[#This Row],[Type]])</f>
        <v>1</v>
      </c>
      <c r="G76" s="10">
        <f>INDEX(Resources[Experience], MATCH(ResourceTags[[#This Row],[ResourceID]], Resources[ResourceID]))*ResourceTags[[#This Row],[Weight]]</f>
        <v>25.694444444444446</v>
      </c>
    </row>
    <row r="77" spans="1:7">
      <c r="A77" s="4">
        <v>45</v>
      </c>
      <c r="B77" s="4" t="str">
        <f>INDEX(Resources[Resource Title], MATCH(ResourceTags[[#This Row],[ResourceID]], Resources[ResourceID]))</f>
        <v>Core Windows Phone 7 Development</v>
      </c>
      <c r="C77" s="4">
        <v>52</v>
      </c>
      <c r="D77" s="4" t="str">
        <f>INDEX(Tags[Tag Title], MATCH(ResourceTags[[#This Row],[TagID]], Tags[TagID]))</f>
        <v>Windows Phone</v>
      </c>
      <c r="E77" s="4" t="str">
        <f>INDEX(Tags[Type], MATCH(ResourceTags[[#This Row],[TagID]], Tags[TagID]))</f>
        <v>Platform</v>
      </c>
      <c r="F77" s="10">
        <f>1/COUNTIFS(ResourceTags[ResourceID],ResourceTags[[#This Row],[ResourceID]], ResourceTags[Type], ResourceTags[[#This Row],[Type]])</f>
        <v>1</v>
      </c>
      <c r="G77" s="10">
        <f>INDEX(Resources[Experience], MATCH(ResourceTags[[#This Row],[ResourceID]], Resources[ResourceID]))*ResourceTags[[#This Row],[Weight]]</f>
        <v>34.027777777777771</v>
      </c>
    </row>
    <row r="78" spans="1:7">
      <c r="A78" s="4">
        <v>46</v>
      </c>
      <c r="B78" s="4" t="str">
        <f>INDEX(Resources[Resource Title], MATCH(ResourceTags[[#This Row],[ResourceID]], Resources[ResourceID]))</f>
        <v>Microsoft Design Principles</v>
      </c>
      <c r="C78" s="4">
        <v>53</v>
      </c>
      <c r="D78" s="4" t="str">
        <f>INDEX(Tags[Tag Title], MATCH(ResourceTags[[#This Row],[TagID]], Tags[TagID]))</f>
        <v>Microsoft Design Language</v>
      </c>
      <c r="E78" s="4" t="str">
        <f>INDEX(Tags[Type], MATCH(ResourceTags[[#This Row],[TagID]], Tags[TagID]))</f>
        <v>Framework</v>
      </c>
      <c r="F78" s="10">
        <f>1/COUNTIFS(ResourceTags[ResourceID],ResourceTags[[#This Row],[ResourceID]], ResourceTags[Type], ResourceTags[[#This Row],[Type]])</f>
        <v>1</v>
      </c>
      <c r="G78" s="10">
        <f>INDEX(Resources[Experience], MATCH(ResourceTags[[#This Row],[ResourceID]], Resources[ResourceID]))*ResourceTags[[#This Row],[Weight]]</f>
        <v>9.1666666666666679</v>
      </c>
    </row>
    <row r="79" spans="1:7">
      <c r="A79" s="4">
        <v>47</v>
      </c>
      <c r="B79" s="4" t="str">
        <f>INDEX(Resources[Resource Title], MATCH(ResourceTags[[#This Row],[ResourceID]], Resources[ResourceID]))</f>
        <v>Introduction to Building Windows 8 Applications</v>
      </c>
      <c r="C79" s="4">
        <v>54</v>
      </c>
      <c r="D79" s="4" t="str">
        <f>INDEX(Tags[Tag Title], MATCH(ResourceTags[[#This Row],[TagID]], Tags[TagID]))</f>
        <v>Windows Store Apps</v>
      </c>
      <c r="E79" s="4" t="str">
        <f>INDEX(Tags[Type], MATCH(ResourceTags[[#This Row],[TagID]], Tags[TagID]))</f>
        <v>Platform</v>
      </c>
      <c r="F79" s="10">
        <f>1/COUNTIFS(ResourceTags[ResourceID],ResourceTags[[#This Row],[ResourceID]], ResourceTags[Type], ResourceTags[[#This Row],[Type]])</f>
        <v>1</v>
      </c>
      <c r="G79" s="10">
        <f>INDEX(Resources[Experience], MATCH(ResourceTags[[#This Row],[ResourceID]], Resources[ResourceID]))*ResourceTags[[#This Row],[Weight]]</f>
        <v>23.819444444444446</v>
      </c>
    </row>
    <row r="80" spans="1:7">
      <c r="A80" s="4">
        <v>48</v>
      </c>
      <c r="B80" s="4" t="str">
        <f>INDEX(Resources[Resource Title], MATCH(ResourceTags[[#This Row],[ResourceID]], Resources[ResourceID]))</f>
        <v>WCF Fundamentals</v>
      </c>
      <c r="C80" s="4">
        <v>55</v>
      </c>
      <c r="D80" s="4" t="str">
        <f>INDEX(Tags[Tag Title], MATCH(ResourceTags[[#This Row],[TagID]], Tags[TagID]))</f>
        <v>WCF</v>
      </c>
      <c r="E80" s="4" t="str">
        <f>INDEX(Tags[Type], MATCH(ResourceTags[[#This Row],[TagID]], Tags[TagID]))</f>
        <v>Framework</v>
      </c>
      <c r="F80" s="10">
        <f>1/COUNTIFS(ResourceTags[ResourceID],ResourceTags[[#This Row],[ResourceID]], ResourceTags[Type], ResourceTags[[#This Row],[Type]])</f>
        <v>1</v>
      </c>
      <c r="G80" s="10">
        <f>INDEX(Resources[Experience], MATCH(ResourceTags[[#This Row],[ResourceID]], Resources[ResourceID]))*ResourceTags[[#This Row],[Weight]]</f>
        <v>18.888888888888889</v>
      </c>
    </row>
    <row r="81" spans="1:7">
      <c r="A81" s="4">
        <v>49</v>
      </c>
      <c r="B81" s="4" t="str">
        <f>INDEX(Resources[Resource Title], MATCH(ResourceTags[[#This Row],[ResourceID]], Resources[ResourceID]))</f>
        <v>Introduction to Visual Studio 2012 - Part 1</v>
      </c>
      <c r="C81" s="4">
        <v>56</v>
      </c>
      <c r="D81" s="4" t="str">
        <f>INDEX(Tags[Tag Title], MATCH(ResourceTags[[#This Row],[TagID]], Tags[TagID]))</f>
        <v>Visual Studio</v>
      </c>
      <c r="E81" s="4" t="str">
        <f>INDEX(Tags[Type], MATCH(ResourceTags[[#This Row],[TagID]], Tags[TagID]))</f>
        <v>Tool</v>
      </c>
      <c r="F81" s="10">
        <f>1/COUNTIFS(ResourceTags[ResourceID],ResourceTags[[#This Row],[ResourceID]], ResourceTags[Type], ResourceTags[[#This Row],[Type]])</f>
        <v>1</v>
      </c>
      <c r="G81" s="10">
        <f>INDEX(Resources[Experience], MATCH(ResourceTags[[#This Row],[ResourceID]], Resources[ResourceID]))*ResourceTags[[#This Row],[Weight]]</f>
        <v>15.555555555555555</v>
      </c>
    </row>
    <row r="82" spans="1:7">
      <c r="A82" s="4">
        <v>50</v>
      </c>
      <c r="B82" s="4" t="str">
        <f>INDEX(Resources[Resource Title], MATCH(ResourceTags[[#This Row],[ResourceID]], Resources[ResourceID]))</f>
        <v>Introduction to Visual Studio 2012 - Part 2</v>
      </c>
      <c r="C82" s="4">
        <v>56</v>
      </c>
      <c r="D82" s="4" t="str">
        <f>INDEX(Tags[Tag Title], MATCH(ResourceTags[[#This Row],[TagID]], Tags[TagID]))</f>
        <v>Visual Studio</v>
      </c>
      <c r="E82" s="4" t="str">
        <f>INDEX(Tags[Type], MATCH(ResourceTags[[#This Row],[TagID]], Tags[TagID]))</f>
        <v>Tool</v>
      </c>
      <c r="F82" s="10">
        <f>1/COUNTIFS(ResourceTags[ResourceID],ResourceTags[[#This Row],[ResourceID]], ResourceTags[Type], ResourceTags[[#This Row],[Type]])</f>
        <v>1</v>
      </c>
      <c r="G82" s="10">
        <f>INDEX(Resources[Experience], MATCH(ResourceTags[[#This Row],[ResourceID]], Resources[ResourceID]))*ResourceTags[[#This Row],[Weight]]</f>
        <v>11.319444444444445</v>
      </c>
    </row>
    <row r="83" spans="1:7">
      <c r="A83" s="4">
        <v>51</v>
      </c>
      <c r="B83" s="4" t="str">
        <f>INDEX(Resources[Resource Title], MATCH(ResourceTags[[#This Row],[ResourceID]], Resources[ResourceID]))</f>
        <v xml:space="preserve">Git for Visual Studio Developers </v>
      </c>
      <c r="C83" s="4">
        <v>56</v>
      </c>
      <c r="D83" s="4" t="str">
        <f>INDEX(Tags[Tag Title], MATCH(ResourceTags[[#This Row],[TagID]], Tags[TagID]))</f>
        <v>Visual Studio</v>
      </c>
      <c r="E83" s="4" t="str">
        <f>INDEX(Tags[Type], MATCH(ResourceTags[[#This Row],[TagID]], Tags[TagID]))</f>
        <v>Tool</v>
      </c>
      <c r="F83" s="10">
        <f>1/COUNTIFS(ResourceTags[ResourceID],ResourceTags[[#This Row],[ResourceID]], ResourceTags[Type], ResourceTags[[#This Row],[Type]])</f>
        <v>0.5</v>
      </c>
      <c r="G83" s="10">
        <f>INDEX(Resources[Experience], MATCH(ResourceTags[[#This Row],[ResourceID]], Resources[ResourceID]))*ResourceTags[[#This Row],[Weight]]</f>
        <v>12.361111111111111</v>
      </c>
    </row>
    <row r="84" spans="1:7">
      <c r="A84" s="4">
        <v>51</v>
      </c>
      <c r="B84" s="4" t="str">
        <f>INDEX(Resources[Resource Title], MATCH(ResourceTags[[#This Row],[ResourceID]], Resources[ResourceID]))</f>
        <v xml:space="preserve">Git for Visual Studio Developers </v>
      </c>
      <c r="C84" s="4">
        <v>57</v>
      </c>
      <c r="D84" s="4" t="str">
        <f>INDEX(Tags[Tag Title], MATCH(ResourceTags[[#This Row],[TagID]], Tags[TagID]))</f>
        <v>Git</v>
      </c>
      <c r="E84" s="4" t="str">
        <f>INDEX(Tags[Type], MATCH(ResourceTags[[#This Row],[TagID]], Tags[TagID]))</f>
        <v>Tool</v>
      </c>
      <c r="F84" s="10">
        <f>1/COUNTIFS(ResourceTags[ResourceID],ResourceTags[[#This Row],[ResourceID]], ResourceTags[Type], ResourceTags[[#This Row],[Type]])</f>
        <v>0.5</v>
      </c>
      <c r="G84" s="10">
        <f>INDEX(Resources[Experience], MATCH(ResourceTags[[#This Row],[ResourceID]], Resources[ResourceID]))*ResourceTags[[#This Row],[Weight]]</f>
        <v>12.361111111111111</v>
      </c>
    </row>
    <row r="85" spans="1:7">
      <c r="A85" s="4">
        <v>52</v>
      </c>
      <c r="B85" s="4" t="str">
        <f>INDEX(Resources[Resource Title], MATCH(ResourceTags[[#This Row],[ResourceID]], Resources[ResourceID]))</f>
        <v>An Introduction to Design</v>
      </c>
      <c r="C85" s="4">
        <v>1</v>
      </c>
      <c r="D85" s="4" t="str">
        <f>INDEX(Tags[Tag Title], MATCH(ResourceTags[[#This Row],[TagID]], Tags[TagID]))</f>
        <v>Design</v>
      </c>
      <c r="E85" s="4" t="str">
        <f>INDEX(Tags[Type], MATCH(ResourceTags[[#This Row],[TagID]], Tags[TagID]))</f>
        <v>Skill</v>
      </c>
      <c r="F85" s="10">
        <f>1/COUNTIFS(ResourceTags[ResourceID],ResourceTags[[#This Row],[ResourceID]], ResourceTags[Type], ResourceTags[[#This Row],[Type]])</f>
        <v>1</v>
      </c>
      <c r="G85" s="10">
        <f>INDEX(Resources[Experience], MATCH(ResourceTags[[#This Row],[ResourceID]], Resources[ResourceID]))*ResourceTags[[#This Row],[Weight]]</f>
        <v>15.694444444444445</v>
      </c>
    </row>
    <row r="86" spans="1:7">
      <c r="A86" s="4">
        <v>53</v>
      </c>
      <c r="B86" s="4" t="str">
        <f>INDEX(Resources[Resource Title], MATCH(ResourceTags[[#This Row],[ResourceID]], Resources[ResourceID]))</f>
        <v>Play by Play: AngularJS Application Design with John Papa and Ward Bell</v>
      </c>
      <c r="C86" s="4">
        <v>5</v>
      </c>
      <c r="D86" s="4" t="str">
        <f>INDEX(Tags[Tag Title], MATCH(ResourceTags[[#This Row],[TagID]], Tags[TagID]))</f>
        <v>AngularJS</v>
      </c>
      <c r="E86" s="4" t="str">
        <f>INDEX(Tags[Type], MATCH(ResourceTags[[#This Row],[TagID]], Tags[TagID]))</f>
        <v>Framework</v>
      </c>
      <c r="F86" s="10">
        <f>1/COUNTIFS(ResourceTags[ResourceID],ResourceTags[[#This Row],[ResourceID]], ResourceTags[Type], ResourceTags[[#This Row],[Type]])</f>
        <v>1</v>
      </c>
      <c r="G86" s="10">
        <f>INDEX(Resources[Experience], MATCH(ResourceTags[[#This Row],[ResourceID]], Resources[ResourceID]))*ResourceTags[[#This Row],[Weight]]</f>
        <v>16.666666666666664</v>
      </c>
    </row>
    <row r="87" spans="1:7">
      <c r="A87" s="4">
        <v>53</v>
      </c>
      <c r="B87" s="4" t="str">
        <f>INDEX(Resources[Resource Title], MATCH(ResourceTags[[#This Row],[ResourceID]], Resources[ResourceID]))</f>
        <v>Play by Play: AngularJS Application Design with John Papa and Ward Bell</v>
      </c>
      <c r="C87" s="4">
        <v>37</v>
      </c>
      <c r="D87" s="4" t="str">
        <f>INDEX(Tags[Tag Title], MATCH(ResourceTags[[#This Row],[TagID]], Tags[TagID]))</f>
        <v>UX Design</v>
      </c>
      <c r="E87" s="4" t="str">
        <f>INDEX(Tags[Type], MATCH(ResourceTags[[#This Row],[TagID]], Tags[TagID]))</f>
        <v>Skill</v>
      </c>
      <c r="F87" s="10">
        <f>1/COUNTIFS(ResourceTags[ResourceID],ResourceTags[[#This Row],[ResourceID]], ResourceTags[Type], ResourceTags[[#This Row],[Type]])</f>
        <v>1</v>
      </c>
      <c r="G87" s="10">
        <f>INDEX(Resources[Experience], MATCH(ResourceTags[[#This Row],[ResourceID]], Resources[ResourceID]))*ResourceTags[[#This Row],[Weight]]</f>
        <v>16.666666666666664</v>
      </c>
    </row>
    <row r="88" spans="1:7">
      <c r="A88" s="4">
        <v>54</v>
      </c>
      <c r="B88" s="4" t="str">
        <f>INDEX(Resources[Resource Title], MATCH(ResourceTags[[#This Row],[ResourceID]], Resources[ResourceID]))</f>
        <v>Test First Development - Part 1</v>
      </c>
      <c r="C88" s="4">
        <v>10</v>
      </c>
      <c r="D88" s="4" t="str">
        <f>INDEX(Tags[Tag Title], MATCH(ResourceTags[[#This Row],[TagID]], Tags[TagID]))</f>
        <v>.NET</v>
      </c>
      <c r="E88" s="4" t="str">
        <f>INDEX(Tags[Type], MATCH(ResourceTags[[#This Row],[TagID]], Tags[TagID]))</f>
        <v>Framework</v>
      </c>
      <c r="F88" s="10">
        <f>1/COUNTIFS(ResourceTags[ResourceID],ResourceTags[[#This Row],[ResourceID]], ResourceTags[Type], ResourceTags[[#This Row],[Type]])</f>
        <v>0.5</v>
      </c>
      <c r="G88" s="10">
        <f>INDEX(Resources[Experience], MATCH(ResourceTags[[#This Row],[ResourceID]], Resources[ResourceID]))*ResourceTags[[#This Row],[Weight]]</f>
        <v>14.791666666666666</v>
      </c>
    </row>
    <row r="89" spans="1:7">
      <c r="A89" s="4">
        <v>54</v>
      </c>
      <c r="B89" s="4" t="str">
        <f>INDEX(Resources[Resource Title], MATCH(ResourceTags[[#This Row],[ResourceID]], Resources[ResourceID]))</f>
        <v>Test First Development - Part 1</v>
      </c>
      <c r="C89" s="4">
        <v>41</v>
      </c>
      <c r="D89" s="4" t="str">
        <f>INDEX(Tags[Tag Title], MATCH(ResourceTags[[#This Row],[TagID]], Tags[TagID]))</f>
        <v>C#</v>
      </c>
      <c r="E89" s="4" t="str">
        <f>INDEX(Tags[Type], MATCH(ResourceTags[[#This Row],[TagID]], Tags[TagID]))</f>
        <v>Language</v>
      </c>
      <c r="F89" s="10">
        <f>1/COUNTIFS(ResourceTags[ResourceID],ResourceTags[[#This Row],[ResourceID]], ResourceTags[Type], ResourceTags[[#This Row],[Type]])</f>
        <v>1</v>
      </c>
      <c r="G89" s="10">
        <f>INDEX(Resources[Experience], MATCH(ResourceTags[[#This Row],[ResourceID]], Resources[ResourceID]))*ResourceTags[[#This Row],[Weight]]</f>
        <v>29.583333333333332</v>
      </c>
    </row>
    <row r="90" spans="1:7">
      <c r="A90" s="4">
        <v>54</v>
      </c>
      <c r="B90" s="4" t="str">
        <f>INDEX(Resources[Resource Title], MATCH(ResourceTags[[#This Row],[ResourceID]], Resources[ResourceID]))</f>
        <v>Test First Development - Part 1</v>
      </c>
      <c r="C90" s="4">
        <v>56</v>
      </c>
      <c r="D90" s="4" t="str">
        <f>INDEX(Tags[Tag Title], MATCH(ResourceTags[[#This Row],[TagID]], Tags[TagID]))</f>
        <v>Visual Studio</v>
      </c>
      <c r="E90" s="4" t="str">
        <f>INDEX(Tags[Type], MATCH(ResourceTags[[#This Row],[TagID]], Tags[TagID]))</f>
        <v>Tool</v>
      </c>
      <c r="F90" s="10">
        <f>1/COUNTIFS(ResourceTags[ResourceID],ResourceTags[[#This Row],[ResourceID]], ResourceTags[Type], ResourceTags[[#This Row],[Type]])</f>
        <v>1</v>
      </c>
      <c r="G90" s="10">
        <f>INDEX(Resources[Experience], MATCH(ResourceTags[[#This Row],[ResourceID]], Resources[ResourceID]))*ResourceTags[[#This Row],[Weight]]</f>
        <v>29.583333333333332</v>
      </c>
    </row>
    <row r="91" spans="1:7">
      <c r="A91" s="4">
        <v>54</v>
      </c>
      <c r="B91" s="4" t="str">
        <f>INDEX(Resources[Resource Title], MATCH(ResourceTags[[#This Row],[ResourceID]], Resources[ResourceID]))</f>
        <v>Test First Development - Part 1</v>
      </c>
      <c r="C91" s="4">
        <v>58</v>
      </c>
      <c r="D91" s="4" t="str">
        <f>INDEX(Tags[Tag Title], MATCH(ResourceTags[[#This Row],[TagID]], Tags[TagID]))</f>
        <v>Test-Driven Development</v>
      </c>
      <c r="E91" s="4" t="str">
        <f>INDEX(Tags[Type], MATCH(ResourceTags[[#This Row],[TagID]], Tags[TagID]))</f>
        <v>Skill</v>
      </c>
      <c r="F91" s="10">
        <f>1/COUNTIFS(ResourceTags[ResourceID],ResourceTags[[#This Row],[ResourceID]], ResourceTags[Type], ResourceTags[[#This Row],[Type]])</f>
        <v>1</v>
      </c>
      <c r="G91" s="10">
        <f>INDEX(Resources[Experience], MATCH(ResourceTags[[#This Row],[ResourceID]], Resources[ResourceID]))*ResourceTags[[#This Row],[Weight]]</f>
        <v>29.583333333333332</v>
      </c>
    </row>
    <row r="92" spans="1:7">
      <c r="A92" s="4">
        <v>54</v>
      </c>
      <c r="B92" s="4" t="str">
        <f>INDEX(Resources[Resource Title], MATCH(ResourceTags[[#This Row],[ResourceID]], Resources[ResourceID]))</f>
        <v>Test First Development - Part 1</v>
      </c>
      <c r="C92" s="4">
        <v>59</v>
      </c>
      <c r="D92" s="4" t="str">
        <f>INDEX(Tags[Tag Title], MATCH(ResourceTags[[#This Row],[TagID]], Tags[TagID]))</f>
        <v>NUnit</v>
      </c>
      <c r="E92" s="4" t="str">
        <f>INDEX(Tags[Type], MATCH(ResourceTags[[#This Row],[TagID]], Tags[TagID]))</f>
        <v>Framework</v>
      </c>
      <c r="F92" s="10">
        <f>1/COUNTIFS(ResourceTags[ResourceID],ResourceTags[[#This Row],[ResourceID]], ResourceTags[Type], ResourceTags[[#This Row],[Type]])</f>
        <v>0.5</v>
      </c>
      <c r="G92" s="10">
        <f>INDEX(Resources[Experience], MATCH(ResourceTags[[#This Row],[ResourceID]], Resources[ResourceID]))*ResourceTags[[#This Row],[Weight]]</f>
        <v>14.791666666666666</v>
      </c>
    </row>
    <row r="93" spans="1:7">
      <c r="A93" s="4">
        <v>55</v>
      </c>
      <c r="B93" s="4" t="str">
        <f>INDEX(Resources[Resource Title], MATCH(ResourceTags[[#This Row],[ResourceID]], Resources[ResourceID]))</f>
        <v>Test First Development - Part 2</v>
      </c>
      <c r="C93" s="4">
        <v>60</v>
      </c>
      <c r="D93" s="4" t="str">
        <f>INDEX(Tags[Tag Title], MATCH(ResourceTags[[#This Row],[TagID]], Tags[TagID]))</f>
        <v>Acceptance Testing</v>
      </c>
      <c r="E93" s="4" t="str">
        <f>INDEX(Tags[Type], MATCH(ResourceTags[[#This Row],[TagID]], Tags[TagID]))</f>
        <v>Skill</v>
      </c>
      <c r="F93" s="10">
        <f>1/COUNTIFS(ResourceTags[ResourceID],ResourceTags[[#This Row],[ResourceID]], ResourceTags[Type], ResourceTags[[#This Row],[Type]])</f>
        <v>0.5</v>
      </c>
      <c r="G93" s="10">
        <f>INDEX(Resources[Experience], MATCH(ResourceTags[[#This Row],[ResourceID]], Resources[ResourceID]))*ResourceTags[[#This Row],[Weight]]</f>
        <v>11.388888888888889</v>
      </c>
    </row>
    <row r="94" spans="1:7">
      <c r="A94" s="4">
        <v>55</v>
      </c>
      <c r="B94" s="4" t="str">
        <f>INDEX(Resources[Resource Title], MATCH(ResourceTags[[#This Row],[ResourceID]], Resources[ResourceID]))</f>
        <v>Test First Development - Part 2</v>
      </c>
      <c r="C94" s="4">
        <v>61</v>
      </c>
      <c r="D94" s="4" t="str">
        <f>INDEX(Tags[Tag Title], MATCH(ResourceTags[[#This Row],[TagID]], Tags[TagID]))</f>
        <v>Behavior-Driven Development</v>
      </c>
      <c r="E94" s="4" t="str">
        <f>INDEX(Tags[Type], MATCH(ResourceTags[[#This Row],[TagID]], Tags[TagID]))</f>
        <v>Skill</v>
      </c>
      <c r="F94" s="10">
        <f>1/COUNTIFS(ResourceTags[ResourceID],ResourceTags[[#This Row],[ResourceID]], ResourceTags[Type], ResourceTags[[#This Row],[Type]])</f>
        <v>0.5</v>
      </c>
      <c r="G94" s="10">
        <f>INDEX(Resources[Experience], MATCH(ResourceTags[[#This Row],[ResourceID]], Resources[ResourceID]))*ResourceTags[[#This Row],[Weight]]</f>
        <v>11.388888888888889</v>
      </c>
    </row>
    <row r="95" spans="1:7">
      <c r="A95" s="4">
        <v>56</v>
      </c>
      <c r="B95" s="4" t="str">
        <f>INDEX(Resources[Resource Title], MATCH(ResourceTags[[#This Row],[ResourceID]], Resources[ResourceID]))</f>
        <v>SOLID Principles of Object Oriented Design</v>
      </c>
      <c r="C95" s="4">
        <v>62</v>
      </c>
      <c r="D95" s="4" t="str">
        <f>INDEX(Tags[Tag Title], MATCH(ResourceTags[[#This Row],[TagID]], Tags[TagID]))</f>
        <v>Object-Oriented Design</v>
      </c>
      <c r="E95" s="4" t="str">
        <f>INDEX(Tags[Type], MATCH(ResourceTags[[#This Row],[TagID]], Tags[TagID]))</f>
        <v>Skill</v>
      </c>
      <c r="F95" s="10">
        <f>1/COUNTIFS(ResourceTags[ResourceID],ResourceTags[[#This Row],[ResourceID]], ResourceTags[Type], ResourceTags[[#This Row],[Type]])</f>
        <v>0.5</v>
      </c>
      <c r="G95" s="10">
        <f>INDEX(Resources[Experience], MATCH(ResourceTags[[#This Row],[ResourceID]], Resources[ResourceID]))*ResourceTags[[#This Row],[Weight]]</f>
        <v>17.222222222222225</v>
      </c>
    </row>
    <row r="96" spans="1:7">
      <c r="A96" s="4">
        <v>56</v>
      </c>
      <c r="B96" s="4" t="str">
        <f>INDEX(Resources[Resource Title], MATCH(ResourceTags[[#This Row],[ResourceID]], Resources[ResourceID]))</f>
        <v>SOLID Principles of Object Oriented Design</v>
      </c>
      <c r="C96" s="4">
        <v>63</v>
      </c>
      <c r="D96" s="4" t="str">
        <f>INDEX(Tags[Tag Title], MATCH(ResourceTags[[#This Row],[TagID]], Tags[TagID]))</f>
        <v>SOLID Principles</v>
      </c>
      <c r="E96" s="4" t="str">
        <f>INDEX(Tags[Type], MATCH(ResourceTags[[#This Row],[TagID]], Tags[TagID]))</f>
        <v>Skill</v>
      </c>
      <c r="F96" s="10">
        <f>1/COUNTIFS(ResourceTags[ResourceID],ResourceTags[[#This Row],[ResourceID]], ResourceTags[Type], ResourceTags[[#This Row],[Type]])</f>
        <v>0.5</v>
      </c>
      <c r="G96" s="10">
        <f>INDEX(Resources[Experience], MATCH(ResourceTags[[#This Row],[ResourceID]], Resources[ResourceID]))*ResourceTags[[#This Row],[Weight]]</f>
        <v>17.222222222222225</v>
      </c>
    </row>
    <row r="97" spans="1:7">
      <c r="A97" s="4">
        <v>57</v>
      </c>
      <c r="B97" s="4" t="str">
        <f>INDEX(Resources[Resource Title], MATCH(ResourceTags[[#This Row],[ResourceID]], Resources[ResourceID]))</f>
        <v>Scrum Fundamentals</v>
      </c>
      <c r="C97" s="4">
        <v>64</v>
      </c>
      <c r="D97" s="4" t="str">
        <f>INDEX(Tags[Tag Title], MATCH(ResourceTags[[#This Row],[TagID]], Tags[TagID]))</f>
        <v>Scrum</v>
      </c>
      <c r="E97" s="4" t="str">
        <f>INDEX(Tags[Type], MATCH(ResourceTags[[#This Row],[TagID]], Tags[TagID]))</f>
        <v>Skill</v>
      </c>
      <c r="F97" s="10">
        <f>1/COUNTIFS(ResourceTags[ResourceID],ResourceTags[[#This Row],[ResourceID]], ResourceTags[Type], ResourceTags[[#This Row],[Type]])</f>
        <v>1</v>
      </c>
      <c r="G97" s="10">
        <f>INDEX(Resources[Experience], MATCH(ResourceTags[[#This Row],[ResourceID]], Resources[ResourceID]))*ResourceTags[[#This Row],[Weight]]</f>
        <v>30.555555555555554</v>
      </c>
    </row>
    <row r="98" spans="1:7">
      <c r="A98" s="4">
        <v>58</v>
      </c>
      <c r="B98" s="4" t="str">
        <f>INDEX(Resources[Resource Title], MATCH(ResourceTags[[#This Row],[ResourceID]], Resources[ResourceID]))</f>
        <v>Kanban Fundamentals</v>
      </c>
      <c r="C98" s="4">
        <v>65</v>
      </c>
      <c r="D98" s="4" t="str">
        <f>INDEX(Tags[Tag Title], MATCH(ResourceTags[[#This Row],[TagID]], Tags[TagID]))</f>
        <v>Kanban</v>
      </c>
      <c r="E98" s="4" t="str">
        <f>INDEX(Tags[Type], MATCH(ResourceTags[[#This Row],[TagID]], Tags[TagID]))</f>
        <v>Skill</v>
      </c>
      <c r="F98" s="10">
        <f>1/COUNTIFS(ResourceTags[ResourceID],ResourceTags[[#This Row],[ResourceID]], ResourceTags[Type], ResourceTags[[#This Row],[Type]])</f>
        <v>1</v>
      </c>
      <c r="G98" s="10">
        <f>INDEX(Resources[Experience], MATCH(ResourceTags[[#This Row],[ResourceID]], Resources[ResourceID]))*ResourceTags[[#This Row],[Weight]]</f>
        <v>6.3194444444444446</v>
      </c>
    </row>
    <row r="99" spans="1:7">
      <c r="A99" s="4">
        <v>59</v>
      </c>
      <c r="B99" s="4" t="str">
        <f>INDEX(Resources[Resource Title], MATCH(ResourceTags[[#This Row],[ResourceID]], Resources[ResourceID]))</f>
        <v>Introduction to UML</v>
      </c>
      <c r="C99" s="4">
        <v>66</v>
      </c>
      <c r="D99" s="4" t="str">
        <f>INDEX(Tags[Tag Title], MATCH(ResourceTags[[#This Row],[TagID]], Tags[TagID]))</f>
        <v>UML</v>
      </c>
      <c r="E99" s="4" t="str">
        <f>INDEX(Tags[Type], MATCH(ResourceTags[[#This Row],[TagID]], Tags[TagID]))</f>
        <v>Language</v>
      </c>
      <c r="F99" s="10">
        <f>1/COUNTIFS(ResourceTags[ResourceID],ResourceTags[[#This Row],[ResourceID]], ResourceTags[Type], ResourceTags[[#This Row],[Type]])</f>
        <v>1</v>
      </c>
      <c r="G99" s="10">
        <f>INDEX(Resources[Experience], MATCH(ResourceTags[[#This Row],[ResourceID]], Resources[ResourceID]))*ResourceTags[[#This Row],[Weight]]</f>
        <v>18.472222222222221</v>
      </c>
    </row>
    <row r="100" spans="1:7">
      <c r="A100" s="4">
        <v>60</v>
      </c>
      <c r="B100" s="4" t="str">
        <f>INDEX(Resources[Resource Title], MATCH(ResourceTags[[#This Row],[ResourceID]], Resources[ResourceID]))</f>
        <v>Design Patterns Library</v>
      </c>
      <c r="C100" s="4">
        <v>67</v>
      </c>
      <c r="D100" s="4" t="str">
        <f>INDEX(Tags[Tag Title], MATCH(ResourceTags[[#This Row],[TagID]], Tags[TagID]))</f>
        <v>Software Design Patterns</v>
      </c>
      <c r="E100" s="4" t="str">
        <f>INDEX(Tags[Type], MATCH(ResourceTags[[#This Row],[TagID]], Tags[TagID]))</f>
        <v>Skill</v>
      </c>
      <c r="F100" s="10">
        <f>1/COUNTIFS(ResourceTags[ResourceID],ResourceTags[[#This Row],[ResourceID]], ResourceTags[Type], ResourceTags[[#This Row],[Type]])</f>
        <v>1</v>
      </c>
      <c r="G100" s="10">
        <f>INDEX(Resources[Experience], MATCH(ResourceTags[[#This Row],[ResourceID]], Resources[ResourceID]))*ResourceTags[[#This Row],[Weight]]</f>
        <v>130.27777777777777</v>
      </c>
    </row>
    <row r="101" spans="1:7">
      <c r="A101" s="4">
        <v>61</v>
      </c>
      <c r="B101" s="4" t="str">
        <f>INDEX(Resources[Resource Title], MATCH(ResourceTags[[#This Row],[ResourceID]], Resources[ResourceID]))</f>
        <v>Code Contracts</v>
      </c>
      <c r="C101" s="4">
        <v>68</v>
      </c>
      <c r="D101" s="4" t="str">
        <f>INDEX(Tags[Tag Title], MATCH(ResourceTags[[#This Row],[TagID]], Tags[TagID]))</f>
        <v>Code Contracts</v>
      </c>
      <c r="E101" s="4" t="str">
        <f>INDEX(Tags[Type], MATCH(ResourceTags[[#This Row],[TagID]], Tags[TagID]))</f>
        <v>Framework</v>
      </c>
      <c r="F101" s="10">
        <f>1/COUNTIFS(ResourceTags[ResourceID],ResourceTags[[#This Row],[ResourceID]], ResourceTags[Type], ResourceTags[[#This Row],[Type]])</f>
        <v>1</v>
      </c>
      <c r="G101" s="10">
        <f>INDEX(Resources[Experience], MATCH(ResourceTags[[#This Row],[ResourceID]], Resources[ResourceID]))*ResourceTags[[#This Row],[Weight]]</f>
        <v>15.416666666666668</v>
      </c>
    </row>
    <row r="102" spans="1:7">
      <c r="A102" s="4">
        <v>62</v>
      </c>
      <c r="B102" s="4" t="str">
        <f>INDEX(Resources[Resource Title], MATCH(ResourceTags[[#This Row],[ResourceID]], Resources[ResourceID]))</f>
        <v>Automated Testing: End to End</v>
      </c>
      <c r="C102" s="4">
        <v>3</v>
      </c>
      <c r="D102" s="4" t="str">
        <f>INDEX(Tags[Tag Title], MATCH(ResourceTags[[#This Row],[TagID]], Tags[TagID]))</f>
        <v>Continuous Integration</v>
      </c>
      <c r="E102" s="4" t="str">
        <f>INDEX(Tags[Type], MATCH(ResourceTags[[#This Row],[TagID]], Tags[TagID]))</f>
        <v>Skill</v>
      </c>
      <c r="F102" s="10">
        <f>1/COUNTIFS(ResourceTags[ResourceID],ResourceTags[[#This Row],[ResourceID]], ResourceTags[Type], ResourceTags[[#This Row],[Type]])</f>
        <v>0.2</v>
      </c>
      <c r="G102" s="10">
        <f>INDEX(Resources[Experience], MATCH(ResourceTags[[#This Row],[ResourceID]], Resources[ResourceID]))*ResourceTags[[#This Row],[Weight]]</f>
        <v>5.416666666666667</v>
      </c>
    </row>
    <row r="103" spans="1:7">
      <c r="A103" s="4">
        <v>62</v>
      </c>
      <c r="B103" s="4" t="str">
        <f>INDEX(Resources[Resource Title], MATCH(ResourceTags[[#This Row],[ResourceID]], Resources[ResourceID]))</f>
        <v>Automated Testing: End to End</v>
      </c>
      <c r="C103" s="4">
        <v>69</v>
      </c>
      <c r="D103" s="4" t="str">
        <f>INDEX(Tags[Tag Title], MATCH(ResourceTags[[#This Row],[TagID]], Tags[TagID]))</f>
        <v>Automated Testing</v>
      </c>
      <c r="E103" s="4" t="str">
        <f>INDEX(Tags[Type], MATCH(ResourceTags[[#This Row],[TagID]], Tags[TagID]))</f>
        <v>Skill</v>
      </c>
      <c r="F103" s="10">
        <f>1/COUNTIFS(ResourceTags[ResourceID],ResourceTags[[#This Row],[ResourceID]], ResourceTags[Type], ResourceTags[[#This Row],[Type]])</f>
        <v>0.2</v>
      </c>
      <c r="G103" s="10">
        <f>INDEX(Resources[Experience], MATCH(ResourceTags[[#This Row],[ResourceID]], Resources[ResourceID]))*ResourceTags[[#This Row],[Weight]]</f>
        <v>5.416666666666667</v>
      </c>
    </row>
    <row r="104" spans="1:7">
      <c r="A104" s="4">
        <v>62</v>
      </c>
      <c r="B104" s="4" t="str">
        <f>INDEX(Resources[Resource Title], MATCH(ResourceTags[[#This Row],[ResourceID]], Resources[ResourceID]))</f>
        <v>Automated Testing: End to End</v>
      </c>
      <c r="C104" s="4">
        <v>70</v>
      </c>
      <c r="D104" s="4" t="str">
        <f>INDEX(Tags[Tag Title], MATCH(ResourceTags[[#This Row],[TagID]], Tags[TagID]))</f>
        <v>Unit Testing</v>
      </c>
      <c r="E104" s="4" t="str">
        <f>INDEX(Tags[Type], MATCH(ResourceTags[[#This Row],[TagID]], Tags[TagID]))</f>
        <v>Skill</v>
      </c>
      <c r="F104" s="10">
        <f>1/COUNTIFS(ResourceTags[ResourceID],ResourceTags[[#This Row],[ResourceID]], ResourceTags[Type], ResourceTags[[#This Row],[Type]])</f>
        <v>0.2</v>
      </c>
      <c r="G104" s="10">
        <f>INDEX(Resources[Experience], MATCH(ResourceTags[[#This Row],[ResourceID]], Resources[ResourceID]))*ResourceTags[[#This Row],[Weight]]</f>
        <v>5.416666666666667</v>
      </c>
    </row>
    <row r="105" spans="1:7">
      <c r="A105" s="4">
        <v>62</v>
      </c>
      <c r="B105" s="4" t="str">
        <f>INDEX(Resources[Resource Title], MATCH(ResourceTags[[#This Row],[ResourceID]], Resources[ResourceID]))</f>
        <v>Automated Testing: End to End</v>
      </c>
      <c r="C105" s="4">
        <v>71</v>
      </c>
      <c r="D105" s="4" t="str">
        <f>INDEX(Tags[Tag Title], MATCH(ResourceTags[[#This Row],[TagID]], Tags[TagID]))</f>
        <v>Integration Testing</v>
      </c>
      <c r="E105" s="4" t="str">
        <f>INDEX(Tags[Type], MATCH(ResourceTags[[#This Row],[TagID]], Tags[TagID]))</f>
        <v>Skill</v>
      </c>
      <c r="F105" s="10">
        <f>1/COUNTIFS(ResourceTags[ResourceID],ResourceTags[[#This Row],[ResourceID]], ResourceTags[Type], ResourceTags[[#This Row],[Type]])</f>
        <v>0.2</v>
      </c>
      <c r="G105" s="10">
        <f>INDEX(Resources[Experience], MATCH(ResourceTags[[#This Row],[ResourceID]], Resources[ResourceID]))*ResourceTags[[#This Row],[Weight]]</f>
        <v>5.416666666666667</v>
      </c>
    </row>
    <row r="106" spans="1:7">
      <c r="A106" s="4">
        <v>62</v>
      </c>
      <c r="B106" s="4" t="str">
        <f>INDEX(Resources[Resource Title], MATCH(ResourceTags[[#This Row],[ResourceID]], Resources[ResourceID]))</f>
        <v>Automated Testing: End to End</v>
      </c>
      <c r="C106" s="4">
        <v>72</v>
      </c>
      <c r="D106" s="4" t="str">
        <f>INDEX(Tags[Tag Title], MATCH(ResourceTags[[#This Row],[TagID]], Tags[TagID]))</f>
        <v>UI Testing</v>
      </c>
      <c r="E106" s="4" t="str">
        <f>INDEX(Tags[Type], MATCH(ResourceTags[[#This Row],[TagID]], Tags[TagID]))</f>
        <v>Skill</v>
      </c>
      <c r="F106" s="10">
        <f>1/COUNTIFS(ResourceTags[ResourceID],ResourceTags[[#This Row],[ResourceID]], ResourceTags[Type], ResourceTags[[#This Row],[Type]])</f>
        <v>0.2</v>
      </c>
      <c r="G106" s="10">
        <f>INDEX(Resources[Experience], MATCH(ResourceTags[[#This Row],[ResourceID]], Resources[ResourceID]))*ResourceTags[[#This Row],[Weight]]</f>
        <v>5.416666666666667</v>
      </c>
    </row>
    <row r="107" spans="1:7">
      <c r="A107" s="4">
        <v>63</v>
      </c>
      <c r="B107" s="4" t="str">
        <f>INDEX(Resources[Resource Title], MATCH(ResourceTags[[#This Row],[ResourceID]], Resources[ResourceID]))</f>
        <v>Agile Team Practices with Scrum</v>
      </c>
      <c r="C107" s="4">
        <v>64</v>
      </c>
      <c r="D107" s="4" t="str">
        <f>INDEX(Tags[Tag Title], MATCH(ResourceTags[[#This Row],[TagID]], Tags[TagID]))</f>
        <v>Scrum</v>
      </c>
      <c r="E107" s="4" t="str">
        <f>INDEX(Tags[Type], MATCH(ResourceTags[[#This Row],[TagID]], Tags[TagID]))</f>
        <v>Skill</v>
      </c>
      <c r="F107" s="10">
        <f>1/COUNTIFS(ResourceTags[ResourceID],ResourceTags[[#This Row],[ResourceID]], ResourceTags[Type], ResourceTags[[#This Row],[Type]])</f>
        <v>1</v>
      </c>
      <c r="G107" s="10">
        <f>INDEX(Resources[Experience], MATCH(ResourceTags[[#This Row],[ResourceID]], Resources[ResourceID]))*ResourceTags[[#This Row],[Weight]]</f>
        <v>31.25</v>
      </c>
    </row>
    <row r="108" spans="1:7">
      <c r="A108" s="4">
        <v>64</v>
      </c>
      <c r="B108" s="4" t="str">
        <f>INDEX(Resources[Resource Title], MATCH(ResourceTags[[#This Row],[ResourceID]], Resources[ResourceID]))</f>
        <v>Agile Release Management</v>
      </c>
      <c r="C108" s="4">
        <v>73</v>
      </c>
      <c r="D108" s="4" t="str">
        <f>INDEX(Tags[Tag Title], MATCH(ResourceTags[[#This Row],[TagID]], Tags[TagID]))</f>
        <v>Application Lifecycle Management</v>
      </c>
      <c r="E108" s="4" t="str">
        <f>INDEX(Tags[Type], MATCH(ResourceTags[[#This Row],[TagID]], Tags[TagID]))</f>
        <v>Skill</v>
      </c>
      <c r="F108" s="10">
        <f>1/COUNTIFS(ResourceTags[ResourceID],ResourceTags[[#This Row],[ResourceID]], ResourceTags[Type], ResourceTags[[#This Row],[Type]])</f>
        <v>0.5</v>
      </c>
      <c r="G108" s="10">
        <f>INDEX(Resources[Experience], MATCH(ResourceTags[[#This Row],[ResourceID]], Resources[ResourceID]))*ResourceTags[[#This Row],[Weight]]</f>
        <v>6.3888888888888884</v>
      </c>
    </row>
    <row r="109" spans="1:7">
      <c r="A109" s="4">
        <v>64</v>
      </c>
      <c r="B109" s="4" t="str">
        <f>INDEX(Resources[Resource Title], MATCH(ResourceTags[[#This Row],[ResourceID]], Resources[ResourceID]))</f>
        <v>Agile Release Management</v>
      </c>
      <c r="C109" s="4">
        <v>74</v>
      </c>
      <c r="D109" s="4" t="str">
        <f>INDEX(Tags[Tag Title], MATCH(ResourceTags[[#This Row],[TagID]], Tags[TagID]))</f>
        <v>Release Management</v>
      </c>
      <c r="E109" s="4" t="str">
        <f>INDEX(Tags[Type], MATCH(ResourceTags[[#This Row],[TagID]], Tags[TagID]))</f>
        <v>Skill</v>
      </c>
      <c r="F109" s="10">
        <f>1/COUNTIFS(ResourceTags[ResourceID],ResourceTags[[#This Row],[ResourceID]], ResourceTags[Type], ResourceTags[[#This Row],[Type]])</f>
        <v>0.5</v>
      </c>
      <c r="G109" s="10">
        <f>INDEX(Resources[Experience], MATCH(ResourceTags[[#This Row],[ResourceID]], Resources[ResourceID]))*ResourceTags[[#This Row],[Weight]]</f>
        <v>6.3888888888888884</v>
      </c>
    </row>
    <row r="110" spans="1:7">
      <c r="A110" s="4">
        <v>65</v>
      </c>
      <c r="B110" s="4" t="str">
        <f>INDEX(Resources[Resource Title], MATCH(ResourceTags[[#This Row],[ResourceID]], Resources[ResourceID]))</f>
        <v>Agile Estimation</v>
      </c>
      <c r="C110" s="4">
        <v>20</v>
      </c>
      <c r="D110" s="4" t="str">
        <f>INDEX(Tags[Tag Title], MATCH(ResourceTags[[#This Row],[TagID]], Tags[TagID]))</f>
        <v>Time Management</v>
      </c>
      <c r="E110" s="4" t="str">
        <f>INDEX(Tags[Type], MATCH(ResourceTags[[#This Row],[TagID]], Tags[TagID]))</f>
        <v>Skill</v>
      </c>
      <c r="F110" s="10">
        <f>1/COUNTIFS(ResourceTags[ResourceID],ResourceTags[[#This Row],[ResourceID]], ResourceTags[Type], ResourceTags[[#This Row],[Type]])</f>
        <v>0.5</v>
      </c>
      <c r="G110" s="10">
        <f>INDEX(Resources[Experience], MATCH(ResourceTags[[#This Row],[ResourceID]], Resources[ResourceID]))*ResourceTags[[#This Row],[Weight]]</f>
        <v>6.3888888888888884</v>
      </c>
    </row>
    <row r="111" spans="1:7">
      <c r="A111" s="4">
        <v>65</v>
      </c>
      <c r="B111" s="4" t="str">
        <f>INDEX(Resources[Resource Title], MATCH(ResourceTags[[#This Row],[ResourceID]], Resources[ResourceID]))</f>
        <v>Agile Estimation</v>
      </c>
      <c r="C111" s="4">
        <v>73</v>
      </c>
      <c r="D111" s="4" t="str">
        <f>INDEX(Tags[Tag Title], MATCH(ResourceTags[[#This Row],[TagID]], Tags[TagID]))</f>
        <v>Application Lifecycle Management</v>
      </c>
      <c r="E111" s="4" t="str">
        <f>INDEX(Tags[Type], MATCH(ResourceTags[[#This Row],[TagID]], Tags[TagID]))</f>
        <v>Skill</v>
      </c>
      <c r="F111" s="10">
        <f>1/COUNTIFS(ResourceTags[ResourceID],ResourceTags[[#This Row],[ResourceID]], ResourceTags[Type], ResourceTags[[#This Row],[Type]])</f>
        <v>0.5</v>
      </c>
      <c r="G111" s="10">
        <f>INDEX(Resources[Experience], MATCH(ResourceTags[[#This Row],[ResourceID]], Resources[ResourceID]))*ResourceTags[[#This Row],[Weight]]</f>
        <v>6.3888888888888884</v>
      </c>
    </row>
    <row r="112" spans="1:7">
      <c r="A112" s="4">
        <v>66</v>
      </c>
      <c r="B112" s="4" t="str">
        <f>INDEX(Resources[Resource Title], MATCH(ResourceTags[[#This Row],[ResourceID]], Resources[ResourceID]))</f>
        <v>Web vs Apps: The Big Picture</v>
      </c>
      <c r="C112" s="4">
        <v>38</v>
      </c>
      <c r="D112" s="4" t="str">
        <f>INDEX(Tags[Tag Title], MATCH(ResourceTags[[#This Row],[TagID]], Tags[TagID]))</f>
        <v>HTML5</v>
      </c>
      <c r="E112" s="4" t="str">
        <f>INDEX(Tags[Type], MATCH(ResourceTags[[#This Row],[TagID]], Tags[TagID]))</f>
        <v>Platform</v>
      </c>
      <c r="F112" s="10">
        <f>1/COUNTIFS(ResourceTags[ResourceID],ResourceTags[[#This Row],[ResourceID]], ResourceTags[Type], ResourceTags[[#This Row],[Type]])</f>
        <v>1</v>
      </c>
      <c r="G112" s="10">
        <f>INDEX(Resources[Experience], MATCH(ResourceTags[[#This Row],[ResourceID]], Resources[ResourceID]))*ResourceTags[[#This Row],[Weight]]</f>
        <v>5.833333333333333</v>
      </c>
    </row>
    <row r="113" spans="1:7">
      <c r="A113" s="4">
        <v>67</v>
      </c>
      <c r="B113" s="4" t="str">
        <f>INDEX(Resources[Resource Title], MATCH(ResourceTags[[#This Row],[ResourceID]], Resources[ResourceID]))</f>
        <v>Social Media: The Big Picture</v>
      </c>
      <c r="C113" s="4">
        <v>76</v>
      </c>
      <c r="D113" s="4" t="str">
        <f>INDEX(Tags[Tag Title], MATCH(ResourceTags[[#This Row],[TagID]], Tags[TagID]))</f>
        <v>Social Media</v>
      </c>
      <c r="E113" s="4" t="str">
        <f>INDEX(Tags[Type], MATCH(ResourceTags[[#This Row],[TagID]], Tags[TagID]))</f>
        <v>Skill</v>
      </c>
      <c r="F113" s="10">
        <f>1/COUNTIFS(ResourceTags[ResourceID],ResourceTags[[#This Row],[ResourceID]], ResourceTags[Type], ResourceTags[[#This Row],[Type]])</f>
        <v>1</v>
      </c>
      <c r="G113" s="10">
        <f>INDEX(Resources[Experience], MATCH(ResourceTags[[#This Row],[ResourceID]], Resources[ResourceID]))*ResourceTags[[#This Row],[Weight]]</f>
        <v>3.958333333333333</v>
      </c>
    </row>
    <row r="114" spans="1:7">
      <c r="A114" s="4">
        <v>68</v>
      </c>
      <c r="B114" s="4" t="str">
        <f>INDEX(Resources[Resource Title], MATCH(ResourceTags[[#This Row],[ResourceID]], Resources[ResourceID]))</f>
        <v>What's New in Silverlight 5</v>
      </c>
      <c r="C114" s="4">
        <v>77</v>
      </c>
      <c r="D114" s="4" t="str">
        <f>INDEX(Tags[Tag Title], MATCH(ResourceTags[[#This Row],[TagID]], Tags[TagID]))</f>
        <v>Silverlight</v>
      </c>
      <c r="E114" s="4" t="str">
        <f>INDEX(Tags[Type], MATCH(ResourceTags[[#This Row],[TagID]], Tags[TagID]))</f>
        <v>Platform</v>
      </c>
      <c r="F114" s="10">
        <f>1/COUNTIFS(ResourceTags[ResourceID],ResourceTags[[#This Row],[ResourceID]], ResourceTags[Type], ResourceTags[[#This Row],[Type]])</f>
        <v>1</v>
      </c>
      <c r="G114" s="10">
        <f>INDEX(Resources[Experience], MATCH(ResourceTags[[#This Row],[ResourceID]], Resources[ResourceID]))*ResourceTags[[#This Row],[Weight]]</f>
        <v>13.888888888888888</v>
      </c>
    </row>
    <row r="115" spans="1:7">
      <c r="A115" s="4">
        <v>69</v>
      </c>
      <c r="B115" s="4" t="str">
        <f>INDEX(Resources[Resource Title], MATCH(ResourceTags[[#This Row],[ResourceID]], Resources[ResourceID]))</f>
        <v>Silverlight 3 Advanced Topics</v>
      </c>
      <c r="C115" s="4">
        <v>77</v>
      </c>
      <c r="D115" s="4" t="str">
        <f>INDEX(Tags[Tag Title], MATCH(ResourceTags[[#This Row],[TagID]], Tags[TagID]))</f>
        <v>Silverlight</v>
      </c>
      <c r="E115" s="4" t="str">
        <f>INDEX(Tags[Type], MATCH(ResourceTags[[#This Row],[TagID]], Tags[TagID]))</f>
        <v>Platform</v>
      </c>
      <c r="F115" s="10">
        <f>1/COUNTIFS(ResourceTags[ResourceID],ResourceTags[[#This Row],[ResourceID]], ResourceTags[Type], ResourceTags[[#This Row],[Type]])</f>
        <v>1</v>
      </c>
      <c r="G115" s="10">
        <f>INDEX(Resources[Experience], MATCH(ResourceTags[[#This Row],[ResourceID]], Resources[ResourceID]))*ResourceTags[[#This Row],[Weight]]</f>
        <v>26.041666666666671</v>
      </c>
    </row>
    <row r="116" spans="1:7">
      <c r="A116" s="4">
        <v>70</v>
      </c>
      <c r="B116" s="4" t="str">
        <f>INDEX(Resources[Resource Title], MATCH(ResourceTags[[#This Row],[ResourceID]], Resources[ResourceID]))</f>
        <v>Silverlight 3 Fundamentals</v>
      </c>
      <c r="C116" s="4">
        <v>77</v>
      </c>
      <c r="D116" s="4" t="str">
        <f>INDEX(Tags[Tag Title], MATCH(ResourceTags[[#This Row],[TagID]], Tags[TagID]))</f>
        <v>Silverlight</v>
      </c>
      <c r="E116" s="4" t="str">
        <f>INDEX(Tags[Type], MATCH(ResourceTags[[#This Row],[TagID]], Tags[TagID]))</f>
        <v>Platform</v>
      </c>
      <c r="F116" s="10">
        <f>1/COUNTIFS(ResourceTags[ResourceID],ResourceTags[[#This Row],[ResourceID]], ResourceTags[Type], ResourceTags[[#This Row],[Type]])</f>
        <v>1</v>
      </c>
      <c r="G116" s="10">
        <f>INDEX(Resources[Experience], MATCH(ResourceTags[[#This Row],[ResourceID]], Resources[ResourceID]))*ResourceTags[[#This Row],[Weight]]</f>
        <v>27.222222222222221</v>
      </c>
    </row>
    <row r="117" spans="1:7">
      <c r="A117" s="4">
        <v>71</v>
      </c>
      <c r="B117" s="4" t="str">
        <f>INDEX(Resources[Resource Title], MATCH(ResourceTags[[#This Row],[ResourceID]], Resources[ResourceID]))</f>
        <v>Expression Blend for Developers</v>
      </c>
      <c r="C117" s="4">
        <v>50</v>
      </c>
      <c r="D117" s="4" t="str">
        <f>INDEX(Tags[Tag Title], MATCH(ResourceTags[[#This Row],[TagID]], Tags[TagID]))</f>
        <v>XAML</v>
      </c>
      <c r="E117" s="4" t="str">
        <f>INDEX(Tags[Type], MATCH(ResourceTags[[#This Row],[TagID]], Tags[TagID]))</f>
        <v>Language</v>
      </c>
      <c r="F117" s="10">
        <f>1/COUNTIFS(ResourceTags[ResourceID],ResourceTags[[#This Row],[ResourceID]], ResourceTags[Type], ResourceTags[[#This Row],[Type]])</f>
        <v>1</v>
      </c>
      <c r="G117" s="10">
        <f>INDEX(Resources[Experience], MATCH(ResourceTags[[#This Row],[ResourceID]], Resources[ResourceID]))*ResourceTags[[#This Row],[Weight]]</f>
        <v>30.277777777777775</v>
      </c>
    </row>
    <row r="118" spans="1:7">
      <c r="A118" s="4">
        <v>71</v>
      </c>
      <c r="B118" s="4" t="str">
        <f>INDEX(Resources[Resource Title], MATCH(ResourceTags[[#This Row],[ResourceID]], Resources[ResourceID]))</f>
        <v>Expression Blend for Developers</v>
      </c>
      <c r="C118" s="4">
        <v>78</v>
      </c>
      <c r="D118" s="4" t="str">
        <f>INDEX(Tags[Tag Title], MATCH(ResourceTags[[#This Row],[TagID]], Tags[TagID]))</f>
        <v>Expression Blend</v>
      </c>
      <c r="E118" s="4" t="str">
        <f>INDEX(Tags[Type], MATCH(ResourceTags[[#This Row],[TagID]], Tags[TagID]))</f>
        <v>Tool</v>
      </c>
      <c r="F118" s="10">
        <f>1/COUNTIFS(ResourceTags[ResourceID],ResourceTags[[#This Row],[ResourceID]], ResourceTags[Type], ResourceTags[[#This Row],[Type]])</f>
        <v>1</v>
      </c>
      <c r="G118" s="10">
        <f>INDEX(Resources[Experience], MATCH(ResourceTags[[#This Row],[ResourceID]], Resources[ResourceID]))*ResourceTags[[#This Row],[Weight]]</f>
        <v>30.277777777777775</v>
      </c>
    </row>
    <row r="119" spans="1:7">
      <c r="A119" s="4">
        <v>72</v>
      </c>
      <c r="B119" s="4" t="str">
        <f>INDEX(Resources[Resource Title], MATCH(ResourceTags[[#This Row],[ResourceID]], Resources[ResourceID]))</f>
        <v>Core Silverlight 4</v>
      </c>
      <c r="C119" s="4">
        <v>77</v>
      </c>
      <c r="D119" s="4" t="str">
        <f>INDEX(Tags[Tag Title], MATCH(ResourceTags[[#This Row],[TagID]], Tags[TagID]))</f>
        <v>Silverlight</v>
      </c>
      <c r="E119" s="4" t="str">
        <f>INDEX(Tags[Type], MATCH(ResourceTags[[#This Row],[TagID]], Tags[TagID]))</f>
        <v>Platform</v>
      </c>
      <c r="F119" s="10">
        <f>1/COUNTIFS(ResourceTags[ResourceID],ResourceTags[[#This Row],[ResourceID]], ResourceTags[Type], ResourceTags[[#This Row],[Type]])</f>
        <v>1</v>
      </c>
      <c r="G119" s="10">
        <f>INDEX(Resources[Experience], MATCH(ResourceTags[[#This Row],[ResourceID]], Resources[ResourceID]))*ResourceTags[[#This Row],[Weight]]</f>
        <v>26.319444444444446</v>
      </c>
    </row>
    <row r="120" spans="1:7">
      <c r="A120" s="4">
        <v>73</v>
      </c>
      <c r="B120" s="4" t="str">
        <f>INDEX(Resources[Resource Title], MATCH(ResourceTags[[#This Row],[ResourceID]], Resources[ResourceID]))</f>
        <v>Introduction to Cryptography in .NET</v>
      </c>
      <c r="C120" s="4">
        <v>10</v>
      </c>
      <c r="D120" s="4" t="str">
        <f>INDEX(Tags[Tag Title], MATCH(ResourceTags[[#This Row],[TagID]], Tags[TagID]))</f>
        <v>.NET</v>
      </c>
      <c r="E120" s="4" t="str">
        <f>INDEX(Tags[Type], MATCH(ResourceTags[[#This Row],[TagID]], Tags[TagID]))</f>
        <v>Framework</v>
      </c>
      <c r="F120" s="10">
        <f>1/COUNTIFS(ResourceTags[ResourceID],ResourceTags[[#This Row],[ResourceID]], ResourceTags[Type], ResourceTags[[#This Row],[Type]])</f>
        <v>1</v>
      </c>
      <c r="G120" s="10">
        <f>INDEX(Resources[Experience], MATCH(ResourceTags[[#This Row],[ResourceID]], Resources[ResourceID]))*ResourceTags[[#This Row],[Weight]]</f>
        <v>17.083333333333332</v>
      </c>
    </row>
    <row r="121" spans="1:7">
      <c r="A121" s="4">
        <v>73</v>
      </c>
      <c r="B121" s="4" t="str">
        <f>INDEX(Resources[Resource Title], MATCH(ResourceTags[[#This Row],[ResourceID]], Resources[ResourceID]))</f>
        <v>Introduction to Cryptography in .NET</v>
      </c>
      <c r="C121" s="4">
        <v>79</v>
      </c>
      <c r="D121" s="4" t="str">
        <f>INDEX(Tags[Tag Title], MATCH(ResourceTags[[#This Row],[TagID]], Tags[TagID]))</f>
        <v>Cryptography</v>
      </c>
      <c r="E121" s="4" t="str">
        <f>INDEX(Tags[Type], MATCH(ResourceTags[[#This Row],[TagID]], Tags[TagID]))</f>
        <v>Skill</v>
      </c>
      <c r="F121" s="10">
        <f>1/COUNTIFS(ResourceTags[ResourceID],ResourceTags[[#This Row],[ResourceID]], ResourceTags[Type], ResourceTags[[#This Row],[Type]])</f>
        <v>1</v>
      </c>
      <c r="G121" s="10">
        <f>INDEX(Resources[Experience], MATCH(ResourceTags[[#This Row],[ResourceID]], Resources[ResourceID]))*ResourceTags[[#This Row],[Weight]]</f>
        <v>17.083333333333332</v>
      </c>
    </row>
    <row r="122" spans="1:7">
      <c r="A122" s="4">
        <v>74</v>
      </c>
      <c r="B122" s="4" t="str">
        <f>INDEX(Resources[Resource Title], MATCH(ResourceTags[[#This Row],[ResourceID]], Resources[ResourceID]))</f>
        <v>Ruby Fundamentals</v>
      </c>
      <c r="C122" s="4">
        <v>80</v>
      </c>
      <c r="D122" s="4" t="str">
        <f>INDEX(Tags[Tag Title], MATCH(ResourceTags[[#This Row],[TagID]], Tags[TagID]))</f>
        <v>Ruby</v>
      </c>
      <c r="E122" s="4" t="str">
        <f>INDEX(Tags[Type], MATCH(ResourceTags[[#This Row],[TagID]], Tags[TagID]))</f>
        <v>Language</v>
      </c>
      <c r="F122" s="10">
        <f>1/COUNTIFS(ResourceTags[ResourceID],ResourceTags[[#This Row],[ResourceID]], ResourceTags[Type], ResourceTags[[#This Row],[Type]])</f>
        <v>1</v>
      </c>
      <c r="G122" s="10">
        <f>INDEX(Resources[Experience], MATCH(ResourceTags[[#This Row],[ResourceID]], Resources[ResourceID]))*ResourceTags[[#This Row],[Weight]]</f>
        <v>30.833333333333336</v>
      </c>
    </row>
    <row r="123" spans="1:7">
      <c r="A123" s="4">
        <v>75</v>
      </c>
      <c r="B123" s="4" t="str">
        <f>INDEX(Resources[Resource Title], MATCH(ResourceTags[[#This Row],[ResourceID]], Resources[ResourceID]))</f>
        <v>Productivity for Programmers</v>
      </c>
      <c r="C123" s="4">
        <v>32</v>
      </c>
      <c r="D123" s="4" t="str">
        <f>INDEX(Tags[Tag Title], MATCH(ResourceTags[[#This Row],[TagID]], Tags[TagID]))</f>
        <v>Professionalism</v>
      </c>
      <c r="E123" s="4" t="str">
        <f>INDEX(Tags[Type], MATCH(ResourceTags[[#This Row],[TagID]], Tags[TagID]))</f>
        <v>Skill</v>
      </c>
      <c r="F123" s="10">
        <f>1/COUNTIFS(ResourceTags[ResourceID],ResourceTags[[#This Row],[ResourceID]], ResourceTags[Type], ResourceTags[[#This Row],[Type]])</f>
        <v>1</v>
      </c>
      <c r="G123" s="10">
        <f>INDEX(Resources[Experience], MATCH(ResourceTags[[#This Row],[ResourceID]], Resources[ResourceID]))*ResourceTags[[#This Row],[Weight]]</f>
        <v>5.9722222222222223</v>
      </c>
    </row>
    <row r="124" spans="1:7">
      <c r="A124" s="4">
        <v>76</v>
      </c>
      <c r="B124" s="4" t="str">
        <f>INDEX(Resources[Resource Title], MATCH(ResourceTags[[#This Row],[ResourceID]], Resources[ResourceID]))</f>
        <v>Word 2010: Getting Started</v>
      </c>
      <c r="C124" s="4">
        <v>81</v>
      </c>
      <c r="D124" s="4" t="str">
        <f>INDEX(Tags[Tag Title], MATCH(ResourceTags[[#This Row],[TagID]], Tags[TagID]))</f>
        <v>Microsoft Word</v>
      </c>
      <c r="E124" s="4" t="str">
        <f>INDEX(Tags[Type], MATCH(ResourceTags[[#This Row],[TagID]], Tags[TagID]))</f>
        <v>Tool</v>
      </c>
      <c r="F124" s="10">
        <f>1/COUNTIFS(ResourceTags[ResourceID],ResourceTags[[#This Row],[ResourceID]], ResourceTags[Type], ResourceTags[[#This Row],[Type]])</f>
        <v>1</v>
      </c>
      <c r="G124" s="10">
        <f>INDEX(Resources[Experience], MATCH(ResourceTags[[#This Row],[ResourceID]], Resources[ResourceID]))*ResourceTags[[#This Row],[Weight]]</f>
        <v>10.694444444444445</v>
      </c>
    </row>
    <row r="125" spans="1:7">
      <c r="A125" s="4">
        <v>77</v>
      </c>
      <c r="B125" s="4" t="str">
        <f>INDEX(Resources[Resource Title], MATCH(ResourceTags[[#This Row],[ResourceID]], Resources[ResourceID]))</f>
        <v>LINQ Fundamentals (2008)</v>
      </c>
      <c r="C125" s="4">
        <v>10</v>
      </c>
      <c r="D125" s="4" t="str">
        <f>INDEX(Tags[Tag Title], MATCH(ResourceTags[[#This Row],[TagID]], Tags[TagID]))</f>
        <v>.NET</v>
      </c>
      <c r="E125" s="4" t="str">
        <f>INDEX(Tags[Type], MATCH(ResourceTags[[#This Row],[TagID]], Tags[TagID]))</f>
        <v>Framework</v>
      </c>
      <c r="F125" s="10">
        <f>1/COUNTIFS(ResourceTags[ResourceID],ResourceTags[[#This Row],[ResourceID]], ResourceTags[Type], ResourceTags[[#This Row],[Type]])</f>
        <v>0.5</v>
      </c>
      <c r="G125" s="10">
        <f>INDEX(Resources[Experience], MATCH(ResourceTags[[#This Row],[ResourceID]], Resources[ResourceID]))*ResourceTags[[#This Row],[Weight]]</f>
        <v>20.138888888888886</v>
      </c>
    </row>
    <row r="126" spans="1:7">
      <c r="A126" s="4">
        <v>77</v>
      </c>
      <c r="B126" s="4" t="str">
        <f>INDEX(Resources[Resource Title], MATCH(ResourceTags[[#This Row],[ResourceID]], Resources[ResourceID]))</f>
        <v>LINQ Fundamentals (2008)</v>
      </c>
      <c r="C126" s="4">
        <v>41</v>
      </c>
      <c r="D126" s="4" t="str">
        <f>INDEX(Tags[Tag Title], MATCH(ResourceTags[[#This Row],[TagID]], Tags[TagID]))</f>
        <v>C#</v>
      </c>
      <c r="E126" s="4" t="str">
        <f>INDEX(Tags[Type], MATCH(ResourceTags[[#This Row],[TagID]], Tags[TagID]))</f>
        <v>Language</v>
      </c>
      <c r="F126" s="10">
        <f>1/COUNTIFS(ResourceTags[ResourceID],ResourceTags[[#This Row],[ResourceID]], ResourceTags[Type], ResourceTags[[#This Row],[Type]])</f>
        <v>1</v>
      </c>
      <c r="G126" s="10">
        <f>INDEX(Resources[Experience], MATCH(ResourceTags[[#This Row],[ResourceID]], Resources[ResourceID]))*ResourceTags[[#This Row],[Weight]]</f>
        <v>40.277777777777771</v>
      </c>
    </row>
    <row r="127" spans="1:7">
      <c r="A127" s="4">
        <v>77</v>
      </c>
      <c r="B127" s="4" t="str">
        <f>INDEX(Resources[Resource Title], MATCH(ResourceTags[[#This Row],[ResourceID]], Resources[ResourceID]))</f>
        <v>LINQ Fundamentals (2008)</v>
      </c>
      <c r="C127" s="4">
        <v>48</v>
      </c>
      <c r="D127" s="4" t="str">
        <f>INDEX(Tags[Tag Title], MATCH(ResourceTags[[#This Row],[TagID]], Tags[TagID]))</f>
        <v>LINQ</v>
      </c>
      <c r="E127" s="4" t="str">
        <f>INDEX(Tags[Type], MATCH(ResourceTags[[#This Row],[TagID]], Tags[TagID]))</f>
        <v>Framework</v>
      </c>
      <c r="F127" s="10">
        <f>1/COUNTIFS(ResourceTags[ResourceID],ResourceTags[[#This Row],[ResourceID]], ResourceTags[Type], ResourceTags[[#This Row],[Type]])</f>
        <v>0.5</v>
      </c>
      <c r="G127" s="10">
        <f>INDEX(Resources[Experience], MATCH(ResourceTags[[#This Row],[ResourceID]], Resources[ResourceID]))*ResourceTags[[#This Row],[Weight]]</f>
        <v>20.138888888888886</v>
      </c>
    </row>
    <row r="128" spans="1:7">
      <c r="A128" s="4">
        <v>78</v>
      </c>
      <c r="B128" s="4" t="str">
        <f>INDEX(Resources[Resource Title], MATCH(ResourceTags[[#This Row],[ResourceID]], Resources[ResourceID]))</f>
        <v>jQuery Fundamentals</v>
      </c>
      <c r="C128" s="4">
        <v>82</v>
      </c>
      <c r="D128" s="4" t="str">
        <f>INDEX(Tags[Tag Title], MATCH(ResourceTags[[#This Row],[TagID]], Tags[TagID]))</f>
        <v>jQuery</v>
      </c>
      <c r="E128" s="4" t="str">
        <f>INDEX(Tags[Type], MATCH(ResourceTags[[#This Row],[TagID]], Tags[TagID]))</f>
        <v>Framework</v>
      </c>
      <c r="F128" s="10">
        <f>1/COUNTIFS(ResourceTags[ResourceID],ResourceTags[[#This Row],[ResourceID]], ResourceTags[Type], ResourceTags[[#This Row],[Type]])</f>
        <v>1</v>
      </c>
      <c r="G128" s="10">
        <f>INDEX(Resources[Experience], MATCH(ResourceTags[[#This Row],[ResourceID]], Resources[ResourceID]))*ResourceTags[[#This Row],[Weight]]</f>
        <v>22.083333333333332</v>
      </c>
    </row>
    <row r="129" spans="1:7">
      <c r="A129" s="4">
        <v>79</v>
      </c>
      <c r="B129" s="4" t="str">
        <f>INDEX(Resources[Resource Title], MATCH(ResourceTags[[#This Row],[ResourceID]], Resources[ResourceID]))</f>
        <v>TypeScript Fundamentals</v>
      </c>
      <c r="C129" s="4">
        <v>19</v>
      </c>
      <c r="D129" s="4" t="str">
        <f>INDEX(Tags[Tag Title], MATCH(ResourceTags[[#This Row],[TagID]], Tags[TagID]))</f>
        <v>TypeScript</v>
      </c>
      <c r="E129" s="4" t="str">
        <f>INDEX(Tags[Type], MATCH(ResourceTags[[#This Row],[TagID]], Tags[TagID]))</f>
        <v>Language</v>
      </c>
      <c r="F129" s="10">
        <f>1/COUNTIFS(ResourceTags[ResourceID],ResourceTags[[#This Row],[ResourceID]], ResourceTags[Type], ResourceTags[[#This Row],[Type]])</f>
        <v>1</v>
      </c>
      <c r="G129" s="10">
        <f>INDEX(Resources[Experience], MATCH(ResourceTags[[#This Row],[ResourceID]], Resources[ResourceID]))*ResourceTags[[#This Row],[Weight]]</f>
        <v>18.402777777777779</v>
      </c>
    </row>
    <row r="130" spans="1:7">
      <c r="A130" s="4">
        <v>80</v>
      </c>
      <c r="B130" s="4" t="str">
        <f>INDEX(Resources[Resource Title], MATCH(ResourceTags[[#This Row],[ResourceID]], Resources[ResourceID]))</f>
        <v>Single Page Apps JumpStart</v>
      </c>
      <c r="C130" s="4">
        <v>83</v>
      </c>
      <c r="D130" s="4" t="str">
        <f>INDEX(Tags[Tag Title], MATCH(ResourceTags[[#This Row],[TagID]], Tags[TagID]))</f>
        <v>Breeze</v>
      </c>
      <c r="E130" s="4" t="str">
        <f>INDEX(Tags[Type], MATCH(ResourceTags[[#This Row],[TagID]], Tags[TagID]))</f>
        <v>Framework</v>
      </c>
      <c r="F130" s="10">
        <f>1/COUNTIFS(ResourceTags[ResourceID],ResourceTags[[#This Row],[ResourceID]], ResourceTags[Type], ResourceTags[[#This Row],[Type]])</f>
        <v>0.5</v>
      </c>
      <c r="G130" s="10">
        <f>INDEX(Resources[Experience], MATCH(ResourceTags[[#This Row],[ResourceID]], Resources[ResourceID]))*ResourceTags[[#This Row],[Weight]]</f>
        <v>10.763888888888889</v>
      </c>
    </row>
    <row r="131" spans="1:7">
      <c r="A131" s="4">
        <v>80</v>
      </c>
      <c r="B131" s="4" t="str">
        <f>INDEX(Resources[Resource Title], MATCH(ResourceTags[[#This Row],[ResourceID]], Resources[ResourceID]))</f>
        <v>Single Page Apps JumpStart</v>
      </c>
      <c r="C131" s="4">
        <v>84</v>
      </c>
      <c r="D131" s="4" t="str">
        <f>INDEX(Tags[Tag Title], MATCH(ResourceTags[[#This Row],[TagID]], Tags[TagID]))</f>
        <v>Durandal</v>
      </c>
      <c r="E131" s="4" t="str">
        <f>INDEX(Tags[Type], MATCH(ResourceTags[[#This Row],[TagID]], Tags[TagID]))</f>
        <v>Framework</v>
      </c>
      <c r="F131" s="10">
        <f>1/COUNTIFS(ResourceTags[ResourceID],ResourceTags[[#This Row],[ResourceID]], ResourceTags[Type], ResourceTags[[#This Row],[Type]])</f>
        <v>0.5</v>
      </c>
      <c r="G131" s="10">
        <f>INDEX(Resources[Experience], MATCH(ResourceTags[[#This Row],[ResourceID]], Resources[ResourceID]))*ResourceTags[[#This Row],[Weight]]</f>
        <v>10.763888888888889</v>
      </c>
    </row>
    <row r="132" spans="1:7">
      <c r="A132" s="4">
        <v>81</v>
      </c>
      <c r="B132" s="4" t="str">
        <f>INDEX(Resources[Resource Title], MATCH(ResourceTags[[#This Row],[ResourceID]], Resources[ResourceID]))</f>
        <v>React Fundamentals</v>
      </c>
      <c r="C132" s="4">
        <v>85</v>
      </c>
      <c r="D132" s="4" t="str">
        <f>INDEX(Tags[Tag Title], MATCH(ResourceTags[[#This Row],[TagID]], Tags[TagID]))</f>
        <v>React.js</v>
      </c>
      <c r="E132" s="4" t="str">
        <f>INDEX(Tags[Type], MATCH(ResourceTags[[#This Row],[TagID]], Tags[TagID]))</f>
        <v>Framework</v>
      </c>
      <c r="F132" s="10">
        <f>1/COUNTIFS(ResourceTags[ResourceID],ResourceTags[[#This Row],[ResourceID]], ResourceTags[Type], ResourceTags[[#This Row],[Type]])</f>
        <v>1</v>
      </c>
      <c r="G132" s="10">
        <f>INDEX(Resources[Experience], MATCH(ResourceTags[[#This Row],[ResourceID]], Resources[ResourceID]))*ResourceTags[[#This Row],[Weight]]</f>
        <v>22.777777777777779</v>
      </c>
    </row>
    <row r="133" spans="1:7">
      <c r="A133" s="4">
        <v>82</v>
      </c>
      <c r="B133" s="4" t="str">
        <f>INDEX(Resources[Resource Title], MATCH(ResourceTags[[#This Row],[ResourceID]], Resources[ResourceID]))</f>
        <v>Knockout Fundamentals</v>
      </c>
      <c r="C133" s="4">
        <v>86</v>
      </c>
      <c r="D133" s="4" t="str">
        <f>INDEX(Tags[Tag Title], MATCH(ResourceTags[[#This Row],[TagID]], Tags[TagID]))</f>
        <v>Knockout</v>
      </c>
      <c r="E133" s="4" t="str">
        <f>INDEX(Tags[Type], MATCH(ResourceTags[[#This Row],[TagID]], Tags[TagID]))</f>
        <v>Framework</v>
      </c>
      <c r="F133" s="10">
        <f>1/COUNTIFS(ResourceTags[ResourceID],ResourceTags[[#This Row],[ResourceID]], ResourceTags[Type], ResourceTags[[#This Row],[Type]])</f>
        <v>1</v>
      </c>
      <c r="G133" s="10">
        <f>INDEX(Resources[Experience], MATCH(ResourceTags[[#This Row],[ResourceID]], Resources[ResourceID]))*ResourceTags[[#This Row],[Weight]]</f>
        <v>6.8749999999999991</v>
      </c>
    </row>
    <row r="134" spans="1:7">
      <c r="A134" s="4">
        <v>83</v>
      </c>
      <c r="B134" s="4" t="str">
        <f>INDEX(Resources[Resource Title], MATCH(ResourceTags[[#This Row],[ResourceID]], Resources[ResourceID]))</f>
        <v>JavaScript Fundamentals</v>
      </c>
      <c r="C134" s="4">
        <v>36</v>
      </c>
      <c r="D134" s="4" t="str">
        <f>INDEX(Tags[Tag Title], MATCH(ResourceTags[[#This Row],[TagID]], Tags[TagID]))</f>
        <v>JavaScript</v>
      </c>
      <c r="E134" s="4" t="str">
        <f>INDEX(Tags[Type], MATCH(ResourceTags[[#This Row],[TagID]], Tags[TagID]))</f>
        <v>Language</v>
      </c>
      <c r="F134" s="10">
        <f>1/COUNTIFS(ResourceTags[ResourceID],ResourceTags[[#This Row],[ResourceID]], ResourceTags[Type], ResourceTags[[#This Row],[Type]])</f>
        <v>1</v>
      </c>
      <c r="G134" s="10">
        <f>INDEX(Resources[Experience], MATCH(ResourceTags[[#This Row],[ResourceID]], Resources[ResourceID]))*ResourceTags[[#This Row],[Weight]]</f>
        <v>12.013888888888889</v>
      </c>
    </row>
    <row r="135" spans="1:7">
      <c r="A135" s="4">
        <v>84</v>
      </c>
      <c r="B135" s="4" t="str">
        <f>INDEX(Resources[Resource Title], MATCH(ResourceTags[[#This Row],[ResourceID]], Resources[ResourceID]))</f>
        <v>JavaScript From Scratch</v>
      </c>
      <c r="C135" s="4">
        <v>36</v>
      </c>
      <c r="D135" s="4" t="str">
        <f>INDEX(Tags[Tag Title], MATCH(ResourceTags[[#This Row],[TagID]], Tags[TagID]))</f>
        <v>JavaScript</v>
      </c>
      <c r="E135" s="4" t="str">
        <f>INDEX(Tags[Type], MATCH(ResourceTags[[#This Row],[TagID]], Tags[TagID]))</f>
        <v>Language</v>
      </c>
      <c r="F135" s="10">
        <f>1/COUNTIFS(ResourceTags[ResourceID],ResourceTags[[#This Row],[ResourceID]], ResourceTags[Type], ResourceTags[[#This Row],[Type]])</f>
        <v>1</v>
      </c>
      <c r="G135" s="10">
        <f>INDEX(Resources[Experience], MATCH(ResourceTags[[#This Row],[ResourceID]], Resources[ResourceID]))*ResourceTags[[#This Row],[Weight]]</f>
        <v>7.7777777777777777</v>
      </c>
    </row>
    <row r="136" spans="1:7">
      <c r="A136" s="4">
        <v>85</v>
      </c>
      <c r="B136" s="4" t="str">
        <f>INDEX(Resources[Resource Title], MATCH(ResourceTags[[#This Row],[ResourceID]], Resources[ResourceID]))</f>
        <v>Introduction to Bootstrap</v>
      </c>
      <c r="C136" s="4">
        <v>87</v>
      </c>
      <c r="D136" s="4" t="str">
        <f>INDEX(Tags[Tag Title], MATCH(ResourceTags[[#This Row],[TagID]], Tags[TagID]))</f>
        <v>Bootstrap</v>
      </c>
      <c r="E136" s="4" t="str">
        <f>INDEX(Tags[Type], MATCH(ResourceTags[[#This Row],[TagID]], Tags[TagID]))</f>
        <v>Framework</v>
      </c>
      <c r="F136" s="10">
        <f>1/COUNTIFS(ResourceTags[ResourceID],ResourceTags[[#This Row],[ResourceID]], ResourceTags[Type], ResourceTags[[#This Row],[Type]])</f>
        <v>1</v>
      </c>
      <c r="G136" s="10">
        <f>INDEX(Resources[Experience], MATCH(ResourceTags[[#This Row],[ResourceID]], Resources[ResourceID]))*ResourceTags[[#This Row],[Weight]]</f>
        <v>17.916666666666668</v>
      </c>
    </row>
    <row r="137" spans="1:7">
      <c r="A137" s="4">
        <v>86</v>
      </c>
      <c r="B137" s="4" t="str">
        <f>INDEX(Resources[Resource Title], MATCH(ResourceTags[[#This Row],[ResourceID]], Resources[ResourceID]))</f>
        <v>Backbone.js Fundamentals</v>
      </c>
      <c r="C137" s="4">
        <v>88</v>
      </c>
      <c r="D137" s="4" t="str">
        <f>INDEX(Tags[Tag Title], MATCH(ResourceTags[[#This Row],[TagID]], Tags[TagID]))</f>
        <v>Backbone.js</v>
      </c>
      <c r="E137" s="4" t="str">
        <f>INDEX(Tags[Type], MATCH(ResourceTags[[#This Row],[TagID]], Tags[TagID]))</f>
        <v>Framework</v>
      </c>
      <c r="F137" s="10">
        <f>1/COUNTIFS(ResourceTags[ResourceID],ResourceTags[[#This Row],[ResourceID]], ResourceTags[Type], ResourceTags[[#This Row],[Type]])</f>
        <v>1</v>
      </c>
      <c r="G137" s="10">
        <f>INDEX(Resources[Experience], MATCH(ResourceTags[[#This Row],[ResourceID]], Resources[ResourceID]))*ResourceTags[[#This Row],[Weight]]</f>
        <v>39.166666666666664</v>
      </c>
    </row>
    <row r="138" spans="1:7">
      <c r="A138" s="4">
        <v>87</v>
      </c>
      <c r="B138" s="4" t="str">
        <f>INDEX(Resources[Resource Title], MATCH(ResourceTags[[#This Row],[ResourceID]], Resources[ResourceID]))</f>
        <v>Angular Fundamentals</v>
      </c>
      <c r="C138" s="4">
        <v>5</v>
      </c>
      <c r="D138" s="4" t="str">
        <f>INDEX(Tags[Tag Title], MATCH(ResourceTags[[#This Row],[TagID]], Tags[TagID]))</f>
        <v>AngularJS</v>
      </c>
      <c r="E138" s="4" t="str">
        <f>INDEX(Tags[Type], MATCH(ResourceTags[[#This Row],[TagID]], Tags[TagID]))</f>
        <v>Framework</v>
      </c>
      <c r="F138" s="10">
        <f>1/COUNTIFS(ResourceTags[ResourceID],ResourceTags[[#This Row],[ResourceID]], ResourceTags[Type], ResourceTags[[#This Row],[Type]])</f>
        <v>1</v>
      </c>
      <c r="G138" s="10">
        <f>INDEX(Resources[Experience], MATCH(ResourceTags[[#This Row],[ResourceID]], Resources[ResourceID]))*ResourceTags[[#This Row],[Weight]]</f>
        <v>57.083333333333329</v>
      </c>
    </row>
    <row r="139" spans="1:7">
      <c r="A139" s="4">
        <v>88</v>
      </c>
      <c r="B139" s="4" t="str">
        <f>INDEX(Resources[Resource Title], MATCH(ResourceTags[[#This Row],[ResourceID]], Resources[ResourceID]))</f>
        <v>Java Fundamentals, Part 1</v>
      </c>
      <c r="C139" s="4">
        <v>89</v>
      </c>
      <c r="D139" s="4" t="str">
        <f>INDEX(Tags[Tag Title], MATCH(ResourceTags[[#This Row],[TagID]], Tags[TagID]))</f>
        <v>Java</v>
      </c>
      <c r="E139" s="4" t="str">
        <f>INDEX(Tags[Type], MATCH(ResourceTags[[#This Row],[TagID]], Tags[TagID]))</f>
        <v>Language</v>
      </c>
      <c r="F139" s="10">
        <f>1/COUNTIFS(ResourceTags[ResourceID],ResourceTags[[#This Row],[ResourceID]], ResourceTags[Type], ResourceTags[[#This Row],[Type]])</f>
        <v>1</v>
      </c>
      <c r="G139" s="10">
        <f>INDEX(Resources[Experience], MATCH(ResourceTags[[#This Row],[ResourceID]], Resources[ResourceID]))*ResourceTags[[#This Row],[Weight]]</f>
        <v>17.5</v>
      </c>
    </row>
    <row r="140" spans="1:7">
      <c r="A140" s="4">
        <v>89</v>
      </c>
      <c r="B140" s="4" t="str">
        <f>INDEX(Resources[Resource Title], MATCH(ResourceTags[[#This Row],[ResourceID]], Resources[ResourceID]))</f>
        <v>Java Fundamentals, Part 2</v>
      </c>
      <c r="C140" s="4">
        <v>89</v>
      </c>
      <c r="D140" s="4" t="str">
        <f>INDEX(Tags[Tag Title], MATCH(ResourceTags[[#This Row],[TagID]], Tags[TagID]))</f>
        <v>Java</v>
      </c>
      <c r="E140" s="4" t="str">
        <f>INDEX(Tags[Type], MATCH(ResourceTags[[#This Row],[TagID]], Tags[TagID]))</f>
        <v>Language</v>
      </c>
      <c r="F140" s="10">
        <f>1/COUNTIFS(ResourceTags[ResourceID],ResourceTags[[#This Row],[ResourceID]], ResourceTags[Type], ResourceTags[[#This Row],[Type]])</f>
        <v>1</v>
      </c>
      <c r="G140" s="10">
        <f>INDEX(Resources[Experience], MATCH(ResourceTags[[#This Row],[ResourceID]], Resources[ResourceID]))*ResourceTags[[#This Row],[Weight]]</f>
        <v>31.527777777777779</v>
      </c>
    </row>
    <row r="141" spans="1:7">
      <c r="A141" s="4">
        <v>90</v>
      </c>
      <c r="B141" s="4" t="str">
        <f>INDEX(Resources[Resource Title], MATCH(ResourceTags[[#This Row],[ResourceID]], Resources[ResourceID]))</f>
        <v>Introduction to Xcode</v>
      </c>
      <c r="C141" s="4">
        <v>90</v>
      </c>
      <c r="D141" s="4" t="str">
        <f>INDEX(Tags[Tag Title], MATCH(ResourceTags[[#This Row],[TagID]], Tags[TagID]))</f>
        <v>Xcode</v>
      </c>
      <c r="E141" s="4" t="str">
        <f>INDEX(Tags[Type], MATCH(ResourceTags[[#This Row],[TagID]], Tags[TagID]))</f>
        <v>Tool</v>
      </c>
      <c r="F141" s="10">
        <f>1/COUNTIFS(ResourceTags[ResourceID],ResourceTags[[#This Row],[ResourceID]], ResourceTags[Type], ResourceTags[[#This Row],[Type]])</f>
        <v>1</v>
      </c>
      <c r="G141" s="10">
        <f>INDEX(Resources[Experience], MATCH(ResourceTags[[#This Row],[ResourceID]], Resources[ResourceID]))*ResourceTags[[#This Row],[Weight]]</f>
        <v>28.055555555555557</v>
      </c>
    </row>
    <row r="142" spans="1:7">
      <c r="A142" s="4">
        <v>91</v>
      </c>
      <c r="B142" s="4" t="str">
        <f>INDEX(Resources[Resource Title], MATCH(ResourceTags[[#This Row],[ResourceID]], Resources[ResourceID]))</f>
        <v>Introduction to iOS - Part 1</v>
      </c>
      <c r="C142" s="4">
        <v>91</v>
      </c>
      <c r="D142" s="4" t="str">
        <f>INDEX(Tags[Tag Title], MATCH(ResourceTags[[#This Row],[TagID]], Tags[TagID]))</f>
        <v>iOS</v>
      </c>
      <c r="E142" s="4" t="str">
        <f>INDEX(Tags[Type], MATCH(ResourceTags[[#This Row],[TagID]], Tags[TagID]))</f>
        <v>Platform</v>
      </c>
      <c r="F142" s="10">
        <f>1/COUNTIFS(ResourceTags[ResourceID],ResourceTags[[#This Row],[ResourceID]], ResourceTags[Type], ResourceTags[[#This Row],[Type]])</f>
        <v>1</v>
      </c>
      <c r="G142" s="10">
        <f>INDEX(Resources[Experience], MATCH(ResourceTags[[#This Row],[ResourceID]], Resources[ResourceID]))*ResourceTags[[#This Row],[Weight]]</f>
        <v>16.597222222222221</v>
      </c>
    </row>
    <row r="143" spans="1:7">
      <c r="A143" s="4">
        <v>92</v>
      </c>
      <c r="B143" s="4" t="str">
        <f>INDEX(Resources[Resource Title], MATCH(ResourceTags[[#This Row],[ResourceID]], Resources[ResourceID]))</f>
        <v>Introduction to iOS - Part 2</v>
      </c>
      <c r="C143" s="4">
        <v>91</v>
      </c>
      <c r="D143" s="4" t="str">
        <f>INDEX(Tags[Tag Title], MATCH(ResourceTags[[#This Row],[TagID]], Tags[TagID]))</f>
        <v>iOS</v>
      </c>
      <c r="E143" s="4" t="str">
        <f>INDEX(Tags[Type], MATCH(ResourceTags[[#This Row],[TagID]], Tags[TagID]))</f>
        <v>Platform</v>
      </c>
      <c r="F143" s="10">
        <f>1/COUNTIFS(ResourceTags[ResourceID],ResourceTags[[#This Row],[ResourceID]], ResourceTags[Type], ResourceTags[[#This Row],[Type]])</f>
        <v>1</v>
      </c>
      <c r="G143" s="10">
        <f>INDEX(Resources[Experience], MATCH(ResourceTags[[#This Row],[ResourceID]], Resources[ResourceID]))*ResourceTags[[#This Row],[Weight]]</f>
        <v>13.402777777777777</v>
      </c>
    </row>
    <row r="144" spans="1:7">
      <c r="A144" s="4">
        <v>93</v>
      </c>
      <c r="B144" s="4" t="str">
        <f>INDEX(Resources[Resource Title], MATCH(ResourceTags[[#This Row],[ResourceID]], Resources[ResourceID]))</f>
        <v>Introduction to Objective-C</v>
      </c>
      <c r="C144" s="4">
        <v>90</v>
      </c>
      <c r="D144" s="4" t="str">
        <f>INDEX(Tags[Tag Title], MATCH(ResourceTags[[#This Row],[TagID]], Tags[TagID]))</f>
        <v>Xcode</v>
      </c>
      <c r="E144" s="4" t="str">
        <f>INDEX(Tags[Type], MATCH(ResourceTags[[#This Row],[TagID]], Tags[TagID]))</f>
        <v>Tool</v>
      </c>
      <c r="F144" s="10">
        <f>1/COUNTIFS(ResourceTags[ResourceID],ResourceTags[[#This Row],[ResourceID]], ResourceTags[Type], ResourceTags[[#This Row],[Type]])</f>
        <v>1</v>
      </c>
      <c r="G144" s="10">
        <f>INDEX(Resources[Experience], MATCH(ResourceTags[[#This Row],[ResourceID]], Resources[ResourceID]))*ResourceTags[[#This Row],[Weight]]</f>
        <v>13.055555555555557</v>
      </c>
    </row>
    <row r="145" spans="1:7">
      <c r="A145" s="4">
        <v>93</v>
      </c>
      <c r="B145" s="4" t="str">
        <f>INDEX(Resources[Resource Title], MATCH(ResourceTags[[#This Row],[ResourceID]], Resources[ResourceID]))</f>
        <v>Introduction to Objective-C</v>
      </c>
      <c r="C145" s="4">
        <v>92</v>
      </c>
      <c r="D145" s="4" t="str">
        <f>INDEX(Tags[Tag Title], MATCH(ResourceTags[[#This Row],[TagID]], Tags[TagID]))</f>
        <v>Objective-C</v>
      </c>
      <c r="E145" s="4" t="str">
        <f>INDEX(Tags[Type], MATCH(ResourceTags[[#This Row],[TagID]], Tags[TagID]))</f>
        <v>Language</v>
      </c>
      <c r="F145" s="10">
        <f>1/COUNTIFS(ResourceTags[ResourceID],ResourceTags[[#This Row],[ResourceID]], ResourceTags[Type], ResourceTags[[#This Row],[Type]])</f>
        <v>1</v>
      </c>
      <c r="G145" s="10">
        <f>INDEX(Resources[Experience], MATCH(ResourceTags[[#This Row],[ResourceID]], Resources[ResourceID]))*ResourceTags[[#This Row],[Weight]]</f>
        <v>13.055555555555557</v>
      </c>
    </row>
    <row r="146" spans="1:7">
      <c r="A146" s="4">
        <v>94</v>
      </c>
      <c r="B146" s="4" t="str">
        <f>INDEX(Resources[Resource Title], MATCH(ResourceTags[[#This Row],[ResourceID]], Resources[ResourceID]))</f>
        <v>Google Analytics Fundamentals</v>
      </c>
      <c r="C146" s="4">
        <v>93</v>
      </c>
      <c r="D146" s="4" t="str">
        <f>INDEX(Tags[Tag Title], MATCH(ResourceTags[[#This Row],[TagID]], Tags[TagID]))</f>
        <v>Google Analytics</v>
      </c>
      <c r="E146" s="4" t="str">
        <f>INDEX(Tags[Type], MATCH(ResourceTags[[#This Row],[TagID]], Tags[TagID]))</f>
        <v>API</v>
      </c>
      <c r="F146" s="10">
        <f>1/COUNTIFS(ResourceTags[ResourceID],ResourceTags[[#This Row],[ResourceID]], ResourceTags[Type], ResourceTags[[#This Row],[Type]])</f>
        <v>1</v>
      </c>
      <c r="G146" s="10">
        <f>INDEX(Resources[Experience], MATCH(ResourceTags[[#This Row],[ResourceID]], Resources[ResourceID]))*ResourceTags[[#This Row],[Weight]]</f>
        <v>18.75</v>
      </c>
    </row>
    <row r="147" spans="1:7">
      <c r="A147" s="4">
        <v>95</v>
      </c>
      <c r="B147" s="4" t="str">
        <f>INDEX(Resources[Resource Title], MATCH(ResourceTags[[#This Row],[ResourceID]], Resources[ResourceID]))</f>
        <v>Debugging Chronicles I</v>
      </c>
      <c r="C147" s="4">
        <v>10</v>
      </c>
      <c r="D147" s="4" t="str">
        <f>INDEX(Tags[Tag Title], MATCH(ResourceTags[[#This Row],[TagID]], Tags[TagID]))</f>
        <v>.NET</v>
      </c>
      <c r="E147" s="4" t="str">
        <f>INDEX(Tags[Type], MATCH(ResourceTags[[#This Row],[TagID]], Tags[TagID]))</f>
        <v>Framework</v>
      </c>
      <c r="F147" s="10">
        <f>1/COUNTIFS(ResourceTags[ResourceID],ResourceTags[[#This Row],[ResourceID]], ResourceTags[Type], ResourceTags[[#This Row],[Type]])</f>
        <v>1</v>
      </c>
      <c r="G147" s="10">
        <f>INDEX(Resources[Experience], MATCH(ResourceTags[[#This Row],[ResourceID]], Resources[ResourceID]))*ResourceTags[[#This Row],[Weight]]</f>
        <v>23.472222222222218</v>
      </c>
    </row>
    <row r="148" spans="1:7">
      <c r="A148" s="4">
        <v>95</v>
      </c>
      <c r="B148" s="4" t="str">
        <f>INDEX(Resources[Resource Title], MATCH(ResourceTags[[#This Row],[ResourceID]], Resources[ResourceID]))</f>
        <v>Debugging Chronicles I</v>
      </c>
      <c r="C148" s="4">
        <v>94</v>
      </c>
      <c r="D148" s="4" t="str">
        <f>INDEX(Tags[Tag Title], MATCH(ResourceTags[[#This Row],[TagID]], Tags[TagID]))</f>
        <v>Debugging</v>
      </c>
      <c r="E148" s="4" t="str">
        <f>INDEX(Tags[Type], MATCH(ResourceTags[[#This Row],[TagID]], Tags[TagID]))</f>
        <v>Skill</v>
      </c>
      <c r="F148" s="10">
        <f>1/COUNTIFS(ResourceTags[ResourceID],ResourceTags[[#This Row],[ResourceID]], ResourceTags[Type], ResourceTags[[#This Row],[Type]])</f>
        <v>1</v>
      </c>
      <c r="G148" s="10">
        <f>INDEX(Resources[Experience], MATCH(ResourceTags[[#This Row],[ResourceID]], Resources[ResourceID]))*ResourceTags[[#This Row],[Weight]]</f>
        <v>23.472222222222218</v>
      </c>
    </row>
    <row r="149" spans="1:7">
      <c r="A149" s="4">
        <v>96</v>
      </c>
      <c r="B149" s="4" t="str">
        <f>INDEX(Resources[Resource Title], MATCH(ResourceTags[[#This Row],[ResourceID]], Resources[ResourceID]))</f>
        <v>Digital Audio Fundamentals</v>
      </c>
      <c r="C149" s="4">
        <v>95</v>
      </c>
      <c r="D149" s="4" t="str">
        <f>INDEX(Tags[Tag Title], MATCH(ResourceTags[[#This Row],[TagID]], Tags[TagID]))</f>
        <v>Digital Audio</v>
      </c>
      <c r="E149" s="4" t="str">
        <f>INDEX(Tags[Type], MATCH(ResourceTags[[#This Row],[TagID]], Tags[TagID]))</f>
        <v>Skill</v>
      </c>
      <c r="F149" s="10">
        <f>1/COUNTIFS(ResourceTags[ResourceID],ResourceTags[[#This Row],[ResourceID]], ResourceTags[Type], ResourceTags[[#This Row],[Type]])</f>
        <v>1</v>
      </c>
      <c r="G149" s="10">
        <f>INDEX(Resources[Experience], MATCH(ResourceTags[[#This Row],[ResourceID]], Resources[ResourceID]))*ResourceTags[[#This Row],[Weight]]</f>
        <v>23.333333333333332</v>
      </c>
    </row>
    <row r="150" spans="1:7">
      <c r="A150" s="4">
        <v>97</v>
      </c>
      <c r="B150" s="4" t="str">
        <f>INDEX(Resources[Resource Title], MATCH(ResourceTags[[#This Row],[ResourceID]], Resources[ResourceID]))</f>
        <v>Relational Database Design</v>
      </c>
      <c r="C150" s="4">
        <v>96</v>
      </c>
      <c r="D150" s="4" t="str">
        <f>INDEX(Tags[Tag Title], MATCH(ResourceTags[[#This Row],[TagID]], Tags[TagID]))</f>
        <v>Relational Database Design</v>
      </c>
      <c r="E150" s="4" t="str">
        <f>INDEX(Tags[Type], MATCH(ResourceTags[[#This Row],[TagID]], Tags[TagID]))</f>
        <v>Skill</v>
      </c>
      <c r="F150" s="10">
        <f>1/COUNTIFS(ResourceTags[ResourceID],ResourceTags[[#This Row],[ResourceID]], ResourceTags[Type], ResourceTags[[#This Row],[Type]])</f>
        <v>1</v>
      </c>
      <c r="G150" s="10">
        <f>INDEX(Resources[Experience], MATCH(ResourceTags[[#This Row],[ResourceID]], Resources[ResourceID]))*ResourceTags[[#This Row],[Weight]]</f>
        <v>62.916666666666664</v>
      </c>
    </row>
    <row r="151" spans="1:7">
      <c r="A151" s="4">
        <v>98</v>
      </c>
      <c r="B151" s="4" t="str">
        <f>INDEX(Resources[Resource Title], MATCH(ResourceTags[[#This Row],[ResourceID]], Resources[ResourceID]))</f>
        <v>Responsive Web Design</v>
      </c>
      <c r="C151" s="4">
        <v>30</v>
      </c>
      <c r="D151" s="4" t="str">
        <f>INDEX(Tags[Tag Title], MATCH(ResourceTags[[#This Row],[TagID]], Tags[TagID]))</f>
        <v>Responsive Web Design</v>
      </c>
      <c r="E151" s="4" t="str">
        <f>INDEX(Tags[Type], MATCH(ResourceTags[[#This Row],[TagID]], Tags[TagID]))</f>
        <v>Skill</v>
      </c>
      <c r="F151" s="10">
        <f>1/COUNTIFS(ResourceTags[ResourceID],ResourceTags[[#This Row],[ResourceID]], ResourceTags[Type], ResourceTags[[#This Row],[Type]])</f>
        <v>1</v>
      </c>
      <c r="G151" s="10">
        <f>INDEX(Resources[Experience], MATCH(ResourceTags[[#This Row],[ResourceID]], Resources[ResourceID]))*ResourceTags[[#This Row],[Weight]]</f>
        <v>37.638888888888886</v>
      </c>
    </row>
    <row r="152" spans="1:7">
      <c r="A152" s="4">
        <v>99</v>
      </c>
      <c r="B152" s="4" t="str">
        <f>INDEX(Resources[Resource Title], MATCH(ResourceTags[[#This Row],[ResourceID]], Resources[ResourceID]))</f>
        <v>Mobile First Responsive Web Design</v>
      </c>
      <c r="C152" s="4">
        <v>30</v>
      </c>
      <c r="D152" s="4" t="str">
        <f>INDEX(Tags[Tag Title], MATCH(ResourceTags[[#This Row],[TagID]], Tags[TagID]))</f>
        <v>Responsive Web Design</v>
      </c>
      <c r="E152" s="4" t="str">
        <f>INDEX(Tags[Type], MATCH(ResourceTags[[#This Row],[TagID]], Tags[TagID]))</f>
        <v>Skill</v>
      </c>
      <c r="F152" s="10">
        <f>1/COUNTIFS(ResourceTags[ResourceID],ResourceTags[[#This Row],[ResourceID]], ResourceTags[Type], ResourceTags[[#This Row],[Type]])</f>
        <v>1</v>
      </c>
      <c r="G152" s="10">
        <f>INDEX(Resources[Experience], MATCH(ResourceTags[[#This Row],[ResourceID]], Resources[ResourceID]))*ResourceTags[[#This Row],[Weight]]</f>
        <v>24.583333333333336</v>
      </c>
    </row>
    <row r="153" spans="1:7">
      <c r="A153" s="4">
        <v>100</v>
      </c>
      <c r="B153" s="4" t="str">
        <f>INDEX(Resources[Resource Title], MATCH(ResourceTags[[#This Row],[ResourceID]], Resources[ResourceID]))</f>
        <v>CSS 3 From Scratch</v>
      </c>
      <c r="C153" s="4">
        <v>28</v>
      </c>
      <c r="D153" s="4" t="str">
        <f>INDEX(Tags[Tag Title], MATCH(ResourceTags[[#This Row],[TagID]], Tags[TagID]))</f>
        <v>CSS</v>
      </c>
      <c r="E153" s="4" t="str">
        <f>INDEX(Tags[Type], MATCH(ResourceTags[[#This Row],[TagID]], Tags[TagID]))</f>
        <v>Language</v>
      </c>
      <c r="F153" s="10">
        <f>1/COUNTIFS(ResourceTags[ResourceID],ResourceTags[[#This Row],[ResourceID]], ResourceTags[Type], ResourceTags[[#This Row],[Type]])</f>
        <v>1</v>
      </c>
      <c r="G153" s="10">
        <f>INDEX(Resources[Experience], MATCH(ResourceTags[[#This Row],[ResourceID]], Resources[ResourceID]))*ResourceTags[[#This Row],[Weight]]</f>
        <v>6.8055555555555554</v>
      </c>
    </row>
    <row r="154" spans="1:7">
      <c r="A154" s="4">
        <v>101</v>
      </c>
      <c r="B154" s="4" t="str">
        <f>INDEX(Resources[Resource Title], MATCH(ResourceTags[[#This Row],[ResourceID]], Resources[ResourceID]))</f>
        <v>Preparing For a Job Interview</v>
      </c>
      <c r="C154" s="4">
        <v>43</v>
      </c>
      <c r="D154" s="4" t="str">
        <f>INDEX(Tags[Tag Title], MATCH(ResourceTags[[#This Row],[TagID]], Tags[TagID]))</f>
        <v>Career Development</v>
      </c>
      <c r="E154" s="4" t="str">
        <f>INDEX(Tags[Type], MATCH(ResourceTags[[#This Row],[TagID]], Tags[TagID]))</f>
        <v>Skill</v>
      </c>
      <c r="F154" s="10">
        <f>1/COUNTIFS(ResourceTags[ResourceID],ResourceTags[[#This Row],[ResourceID]], ResourceTags[Type], ResourceTags[[#This Row],[Type]])</f>
        <v>1</v>
      </c>
      <c r="G154" s="10">
        <f>INDEX(Resources[Experience], MATCH(ResourceTags[[#This Row],[ResourceID]], Resources[ResourceID]))*ResourceTags[[#This Row],[Weight]]</f>
        <v>10.208333333333334</v>
      </c>
    </row>
    <row r="155" spans="1:7">
      <c r="A155" s="4">
        <v>102</v>
      </c>
      <c r="B155" s="4" t="str">
        <f>INDEX(Resources[Resource Title], MATCH(ResourceTags[[#This Row],[ResourceID]], Resources[ResourceID]))</f>
        <v>Learning Technology in the Information Age</v>
      </c>
      <c r="C155" s="4">
        <v>43</v>
      </c>
      <c r="D155" s="4" t="str">
        <f>INDEX(Tags[Tag Title], MATCH(ResourceTags[[#This Row],[TagID]], Tags[TagID]))</f>
        <v>Career Development</v>
      </c>
      <c r="E155" s="4" t="str">
        <f>INDEX(Tags[Type], MATCH(ResourceTags[[#This Row],[TagID]], Tags[TagID]))</f>
        <v>Skill</v>
      </c>
      <c r="F155" s="10">
        <f>1/COUNTIFS(ResourceTags[ResourceID],ResourceTags[[#This Row],[ResourceID]], ResourceTags[Type], ResourceTags[[#This Row],[Type]])</f>
        <v>1</v>
      </c>
      <c r="G155" s="10">
        <f>INDEX(Resources[Experience], MATCH(ResourceTags[[#This Row],[ResourceID]], Resources[ResourceID]))*ResourceTags[[#This Row],[Weight]]</f>
        <v>6.5972222222222223</v>
      </c>
    </row>
    <row r="156" spans="1:7">
      <c r="A156" s="4">
        <v>103</v>
      </c>
      <c r="B156" s="4" t="str">
        <f>INDEX(Resources[Resource Title], MATCH(ResourceTags[[#This Row],[ResourceID]], Resources[ResourceID]))</f>
        <v>Informational Interviews</v>
      </c>
      <c r="C156" s="4">
        <v>43</v>
      </c>
      <c r="D156" s="4" t="str">
        <f>INDEX(Tags[Tag Title], MATCH(ResourceTags[[#This Row],[TagID]], Tags[TagID]))</f>
        <v>Career Development</v>
      </c>
      <c r="E156" s="4" t="str">
        <f>INDEX(Tags[Type], MATCH(ResourceTags[[#This Row],[TagID]], Tags[TagID]))</f>
        <v>Skill</v>
      </c>
      <c r="F156" s="10">
        <f>1/COUNTIFS(ResourceTags[ResourceID],ResourceTags[[#This Row],[ResourceID]], ResourceTags[Type], ResourceTags[[#This Row],[Type]])</f>
        <v>1</v>
      </c>
      <c r="G156" s="10">
        <f>INDEX(Resources[Experience], MATCH(ResourceTags[[#This Row],[ResourceID]], Resources[ResourceID]))*ResourceTags[[#This Row],[Weight]]</f>
        <v>7.291666666666667</v>
      </c>
    </row>
    <row r="157" spans="1:7">
      <c r="A157" s="4">
        <v>104</v>
      </c>
      <c r="B157" s="4" t="str">
        <f>INDEX(Resources[Resource Title], MATCH(ResourceTags[[#This Row],[ResourceID]], Resources[ResourceID]))</f>
        <v>Effective Email Communication</v>
      </c>
      <c r="C157" s="4">
        <v>32</v>
      </c>
      <c r="D157" s="4" t="str">
        <f>INDEX(Tags[Tag Title], MATCH(ResourceTags[[#This Row],[TagID]], Tags[TagID]))</f>
        <v>Professionalism</v>
      </c>
      <c r="E157" s="4" t="str">
        <f>INDEX(Tags[Type], MATCH(ResourceTags[[#This Row],[TagID]], Tags[TagID]))</f>
        <v>Skill</v>
      </c>
      <c r="F157" s="10">
        <f>1/COUNTIFS(ResourceTags[ResourceID],ResourceTags[[#This Row],[ResourceID]], ResourceTags[Type], ResourceTags[[#This Row],[Type]])</f>
        <v>1</v>
      </c>
      <c r="G157" s="10">
        <f>INDEX(Resources[Experience], MATCH(ResourceTags[[#This Row],[ResourceID]], Resources[ResourceID]))*ResourceTags[[#This Row],[Weight]]</f>
        <v>6.4583333333333339</v>
      </c>
    </row>
    <row r="158" spans="1:7">
      <c r="A158" s="4">
        <v>105</v>
      </c>
      <c r="B158" s="4" t="str">
        <f>INDEX(Resources[Resource Title], MATCH(ResourceTags[[#This Row],[ResourceID]], Resources[ResourceID]))</f>
        <v>Developer to Architect</v>
      </c>
      <c r="C158" s="4">
        <v>43</v>
      </c>
      <c r="D158" s="4" t="str">
        <f>INDEX(Tags[Tag Title], MATCH(ResourceTags[[#This Row],[TagID]], Tags[TagID]))</f>
        <v>Career Development</v>
      </c>
      <c r="E158" s="4" t="str">
        <f>INDEX(Tags[Type], MATCH(ResourceTags[[#This Row],[TagID]], Tags[TagID]))</f>
        <v>Skill</v>
      </c>
      <c r="F158" s="10">
        <f>1/COUNTIFS(ResourceTags[ResourceID],ResourceTags[[#This Row],[ResourceID]], ResourceTags[Type], ResourceTags[[#This Row],[Type]])</f>
        <v>1</v>
      </c>
      <c r="G158" s="10">
        <f>INDEX(Resources[Experience], MATCH(ResourceTags[[#This Row],[ResourceID]], Resources[ResourceID]))*ResourceTags[[#This Row],[Weight]]</f>
        <v>22.361111111111111</v>
      </c>
    </row>
    <row r="159" spans="1:7">
      <c r="A159" s="4">
        <v>106</v>
      </c>
      <c r="B159" s="4" t="str">
        <f>INDEX(Resources[Resource Title], MATCH(ResourceTags[[#This Row],[ResourceID]], Resources[ResourceID]))</f>
        <v>Career and Survival Strategies for Technologists</v>
      </c>
      <c r="C159" s="4">
        <v>43</v>
      </c>
      <c r="D159" s="4" t="str">
        <f>INDEX(Tags[Tag Title], MATCH(ResourceTags[[#This Row],[TagID]], Tags[TagID]))</f>
        <v>Career Development</v>
      </c>
      <c r="E159" s="4" t="str">
        <f>INDEX(Tags[Type], MATCH(ResourceTags[[#This Row],[TagID]], Tags[TagID]))</f>
        <v>Skill</v>
      </c>
      <c r="F159" s="10">
        <f>1/COUNTIFS(ResourceTags[ResourceID],ResourceTags[[#This Row],[ResourceID]], ResourceTags[Type], ResourceTags[[#This Row],[Type]])</f>
        <v>1</v>
      </c>
      <c r="G159" s="10">
        <f>INDEX(Resources[Experience], MATCH(ResourceTags[[#This Row],[ResourceID]], Resources[ResourceID]))*ResourceTags[[#This Row],[Weight]]</f>
        <v>13.194444444444445</v>
      </c>
    </row>
    <row r="160" spans="1:7">
      <c r="A160" s="4">
        <v>107</v>
      </c>
      <c r="B160" s="4" t="str">
        <f>INDEX(Resources[Resource Title], MATCH(ResourceTags[[#This Row],[ResourceID]], Resources[ResourceID]))</f>
        <v>Change It Up!</v>
      </c>
      <c r="C160" s="4">
        <v>43</v>
      </c>
      <c r="D160" s="4" t="str">
        <f>INDEX(Tags[Tag Title], MATCH(ResourceTags[[#This Row],[TagID]], Tags[TagID]))</f>
        <v>Career Development</v>
      </c>
      <c r="E160" s="4" t="str">
        <f>INDEX(Tags[Type], MATCH(ResourceTags[[#This Row],[TagID]], Tags[TagID]))</f>
        <v>Skill</v>
      </c>
      <c r="F160" s="10">
        <f>1/COUNTIFS(ResourceTags[ResourceID],ResourceTags[[#This Row],[ResourceID]], ResourceTags[Type], ResourceTags[[#This Row],[Type]])</f>
        <v>1</v>
      </c>
      <c r="G160" s="10">
        <f>INDEX(Resources[Experience], MATCH(ResourceTags[[#This Row],[ResourceID]], Resources[ResourceID]))*ResourceTags[[#This Row],[Weight]]</f>
        <v>3.6805555555555558</v>
      </c>
    </row>
    <row r="161" spans="1:7">
      <c r="A161" s="4">
        <v>108</v>
      </c>
      <c r="B161" s="4" t="str">
        <f>INDEX(Resources[Resource Title], MATCH(ResourceTags[[#This Row],[ResourceID]], Resources[ResourceID]))</f>
        <v>Build Your Career with Michael Lopp</v>
      </c>
      <c r="C161" s="4">
        <v>43</v>
      </c>
      <c r="D161" s="4" t="str">
        <f>INDEX(Tags[Tag Title], MATCH(ResourceTags[[#This Row],[TagID]], Tags[TagID]))</f>
        <v>Career Development</v>
      </c>
      <c r="E161" s="4" t="str">
        <f>INDEX(Tags[Type], MATCH(ResourceTags[[#This Row],[TagID]], Tags[TagID]))</f>
        <v>Skill</v>
      </c>
      <c r="F161" s="10">
        <f>1/COUNTIFS(ResourceTags[ResourceID],ResourceTags[[#This Row],[ResourceID]], ResourceTags[Type], ResourceTags[[#This Row],[Type]])</f>
        <v>1</v>
      </c>
      <c r="G161" s="10">
        <f>INDEX(Resources[Experience], MATCH(ResourceTags[[#This Row],[ResourceID]], Resources[ResourceID]))*ResourceTags[[#This Row],[Weight]]</f>
        <v>2.083333333333333</v>
      </c>
    </row>
    <row r="162" spans="1:7">
      <c r="A162" s="4">
        <v>109</v>
      </c>
      <c r="B162" s="4" t="str">
        <f>INDEX(Resources[Resource Title], MATCH(ResourceTags[[#This Row],[ResourceID]], Resources[ResourceID]))</f>
        <v>C++11 Language Features</v>
      </c>
      <c r="C162" s="4">
        <v>97</v>
      </c>
      <c r="D162" s="4" t="str">
        <f>INDEX(Tags[Tag Title], MATCH(ResourceTags[[#This Row],[TagID]], Tags[TagID]))</f>
        <v>C++</v>
      </c>
      <c r="E162" s="4" t="str">
        <f>INDEX(Tags[Type], MATCH(ResourceTags[[#This Row],[TagID]], Tags[TagID]))</f>
        <v>Language</v>
      </c>
      <c r="F162" s="10">
        <f>1/COUNTIFS(ResourceTags[ResourceID],ResourceTags[[#This Row],[ResourceID]], ResourceTags[Type], ResourceTags[[#This Row],[Type]])</f>
        <v>1</v>
      </c>
      <c r="G162" s="10">
        <f>INDEX(Resources[Experience], MATCH(ResourceTags[[#This Row],[ResourceID]], Resources[ResourceID]))*ResourceTags[[#This Row],[Weight]]</f>
        <v>27.916666666666668</v>
      </c>
    </row>
    <row r="163" spans="1:7">
      <c r="A163" s="4">
        <v>110</v>
      </c>
      <c r="B163" s="4" t="str">
        <f>INDEX(Resources[Resource Title], MATCH(ResourceTags[[#This Row],[ResourceID]], Resources[ResourceID]))</f>
        <v>C++ Advanced Topics</v>
      </c>
      <c r="C163" s="4">
        <v>97</v>
      </c>
      <c r="D163" s="4" t="str">
        <f>INDEX(Tags[Tag Title], MATCH(ResourceTags[[#This Row],[TagID]], Tags[TagID]))</f>
        <v>C++</v>
      </c>
      <c r="E163" s="4" t="str">
        <f>INDEX(Tags[Type], MATCH(ResourceTags[[#This Row],[TagID]], Tags[TagID]))</f>
        <v>Language</v>
      </c>
      <c r="F163" s="10">
        <f>1/COUNTIFS(ResourceTags[ResourceID],ResourceTags[[#This Row],[ResourceID]], ResourceTags[Type], ResourceTags[[#This Row],[Type]])</f>
        <v>1</v>
      </c>
      <c r="G163" s="10">
        <f>INDEX(Resources[Experience], MATCH(ResourceTags[[#This Row],[ResourceID]], Resources[ResourceID]))*ResourceTags[[#This Row],[Weight]]</f>
        <v>71.875</v>
      </c>
    </row>
    <row r="164" spans="1:7">
      <c r="A164" s="4">
        <v>111</v>
      </c>
      <c r="B164" s="4" t="str">
        <f>INDEX(Resources[Resource Title], MATCH(ResourceTags[[#This Row],[ResourceID]], Resources[ResourceID]))</f>
        <v>C++ Fundamentals</v>
      </c>
      <c r="C164" s="4">
        <v>97</v>
      </c>
      <c r="D164" s="4" t="str">
        <f>INDEX(Tags[Tag Title], MATCH(ResourceTags[[#This Row],[TagID]], Tags[TagID]))</f>
        <v>C++</v>
      </c>
      <c r="E164" s="4" t="str">
        <f>INDEX(Tags[Type], MATCH(ResourceTags[[#This Row],[TagID]], Tags[TagID]))</f>
        <v>Language</v>
      </c>
      <c r="F164" s="10">
        <f>1/COUNTIFS(ResourceTags[ResourceID],ResourceTags[[#This Row],[ResourceID]], ResourceTags[Type], ResourceTags[[#This Row],[Type]])</f>
        <v>1</v>
      </c>
      <c r="G164" s="10">
        <f>INDEX(Resources[Experience], MATCH(ResourceTags[[#This Row],[ResourceID]], Resources[ResourceID]))*ResourceTags[[#This Row],[Weight]]</f>
        <v>29.375</v>
      </c>
    </row>
    <row r="165" spans="1:7">
      <c r="A165" s="4">
        <v>112</v>
      </c>
      <c r="B165" s="4" t="str">
        <f>INDEX(Resources[Resource Title], MATCH(ResourceTags[[#This Row],[ResourceID]], Resources[ResourceID]))</f>
        <v>C++ Fundamentals - Part 2</v>
      </c>
      <c r="C165" s="4">
        <v>97</v>
      </c>
      <c r="D165" s="4" t="str">
        <f>INDEX(Tags[Tag Title], MATCH(ResourceTags[[#This Row],[TagID]], Tags[TagID]))</f>
        <v>C++</v>
      </c>
      <c r="E165" s="4" t="str">
        <f>INDEX(Tags[Type], MATCH(ResourceTags[[#This Row],[TagID]], Tags[TagID]))</f>
        <v>Language</v>
      </c>
      <c r="F165" s="10">
        <f>1/COUNTIFS(ResourceTags[ResourceID],ResourceTags[[#This Row],[ResourceID]], ResourceTags[Type], ResourceTags[[#This Row],[Type]])</f>
        <v>1</v>
      </c>
      <c r="G165" s="10">
        <f>INDEX(Resources[Experience], MATCH(ResourceTags[[#This Row],[ResourceID]], Resources[ResourceID]))*ResourceTags[[#This Row],[Weight]]</f>
        <v>24.166666666666668</v>
      </c>
    </row>
    <row r="166" spans="1:7">
      <c r="A166" s="4">
        <v>113</v>
      </c>
      <c r="B166" s="4" t="str">
        <f>INDEX(Resources[Resource Title], MATCH(ResourceTags[[#This Row],[ResourceID]], Resources[ResourceID]))</f>
        <v>The C Programming Language in Action</v>
      </c>
      <c r="C166" s="4">
        <v>98</v>
      </c>
      <c r="D166" s="4" t="str">
        <f>INDEX(Tags[Tag Title], MATCH(ResourceTags[[#This Row],[TagID]], Tags[TagID]))</f>
        <v>C</v>
      </c>
      <c r="E166" s="4" t="str">
        <f>INDEX(Tags[Type], MATCH(ResourceTags[[#This Row],[TagID]], Tags[TagID]))</f>
        <v>Language</v>
      </c>
      <c r="F166" s="10">
        <f>1/COUNTIFS(ResourceTags[ResourceID],ResourceTags[[#This Row],[ResourceID]], ResourceTags[Type], ResourceTags[[#This Row],[Type]])</f>
        <v>1</v>
      </c>
      <c r="G166" s="10">
        <f>INDEX(Resources[Experience], MATCH(ResourceTags[[#This Row],[ResourceID]], Resources[ResourceID]))*ResourceTags[[#This Row],[Weight]]</f>
        <v>35</v>
      </c>
    </row>
    <row r="167" spans="1:7">
      <c r="A167" s="4">
        <v>114</v>
      </c>
      <c r="B167" s="4" t="str">
        <f>INDEX(Resources[Resource Title], MATCH(ResourceTags[[#This Row],[ResourceID]], Resources[ResourceID]))</f>
        <v>C Programming Language Fundamentals</v>
      </c>
      <c r="C167" s="4">
        <v>98</v>
      </c>
      <c r="D167" s="4" t="str">
        <f>INDEX(Tags[Tag Title], MATCH(ResourceTags[[#This Row],[TagID]], Tags[TagID]))</f>
        <v>C</v>
      </c>
      <c r="E167" s="4" t="str">
        <f>INDEX(Tags[Type], MATCH(ResourceTags[[#This Row],[TagID]], Tags[TagID]))</f>
        <v>Language</v>
      </c>
      <c r="F167" s="10">
        <f>1/COUNTIFS(ResourceTags[ResourceID],ResourceTags[[#This Row],[ResourceID]], ResourceTags[Type], ResourceTags[[#This Row],[Type]])</f>
        <v>1</v>
      </c>
      <c r="G167" s="10">
        <f>INDEX(Resources[Experience], MATCH(ResourceTags[[#This Row],[ResourceID]], Resources[ResourceID]))*ResourceTags[[#This Row],[Weight]]</f>
        <v>5.9722222222222223</v>
      </c>
    </row>
    <row r="168" spans="1:7">
      <c r="A168" s="4">
        <v>115</v>
      </c>
      <c r="B168" s="4" t="str">
        <f>INDEX(Resources[Resource Title], MATCH(ResourceTags[[#This Row],[ResourceID]], Resources[ResourceID]))</f>
        <v>Introduction to Async and Parallel Programming in .NET 4</v>
      </c>
      <c r="C168" s="4">
        <v>10</v>
      </c>
      <c r="D168" s="4" t="str">
        <f>INDEX(Tags[Tag Title], MATCH(ResourceTags[[#This Row],[TagID]], Tags[TagID]))</f>
        <v>.NET</v>
      </c>
      <c r="E168" s="4" t="str">
        <f>INDEX(Tags[Type], MATCH(ResourceTags[[#This Row],[TagID]], Tags[TagID]))</f>
        <v>Framework</v>
      </c>
      <c r="F168" s="10">
        <f>1/COUNTIFS(ResourceTags[ResourceID],ResourceTags[[#This Row],[ResourceID]], ResourceTags[Type], ResourceTags[[#This Row],[Type]])</f>
        <v>1</v>
      </c>
      <c r="G168" s="10">
        <f>INDEX(Resources[Experience], MATCH(ResourceTags[[#This Row],[ResourceID]], Resources[ResourceID]))*ResourceTags[[#This Row],[Weight]]</f>
        <v>23.75</v>
      </c>
    </row>
    <row r="169" spans="1:7">
      <c r="A169" s="4">
        <v>115</v>
      </c>
      <c r="B169" s="4" t="str">
        <f>INDEX(Resources[Resource Title], MATCH(ResourceTags[[#This Row],[ResourceID]], Resources[ResourceID]))</f>
        <v>Introduction to Async and Parallel Programming in .NET 4</v>
      </c>
      <c r="C169" s="4">
        <v>99</v>
      </c>
      <c r="D169" s="4" t="str">
        <f>INDEX(Tags[Tag Title], MATCH(ResourceTags[[#This Row],[TagID]], Tags[TagID]))</f>
        <v>Asynchronous Programming</v>
      </c>
      <c r="E169" s="4" t="str">
        <f>INDEX(Tags[Type], MATCH(ResourceTags[[#This Row],[TagID]], Tags[TagID]))</f>
        <v>Skill</v>
      </c>
      <c r="F169" s="10">
        <f>1/COUNTIFS(ResourceTags[ResourceID],ResourceTags[[#This Row],[ResourceID]], ResourceTags[Type], ResourceTags[[#This Row],[Type]])</f>
        <v>0.5</v>
      </c>
      <c r="G169" s="10">
        <f>INDEX(Resources[Experience], MATCH(ResourceTags[[#This Row],[ResourceID]], Resources[ResourceID]))*ResourceTags[[#This Row],[Weight]]</f>
        <v>11.875</v>
      </c>
    </row>
    <row r="170" spans="1:7">
      <c r="A170" s="4">
        <v>115</v>
      </c>
      <c r="B170" s="4" t="str">
        <f>INDEX(Resources[Resource Title], MATCH(ResourceTags[[#This Row],[ResourceID]], Resources[ResourceID]))</f>
        <v>Introduction to Async and Parallel Programming in .NET 4</v>
      </c>
      <c r="C170" s="4">
        <v>100</v>
      </c>
      <c r="D170" s="4" t="str">
        <f>INDEX(Tags[Tag Title], MATCH(ResourceTags[[#This Row],[TagID]], Tags[TagID]))</f>
        <v>Parallel Programming</v>
      </c>
      <c r="E170" s="4" t="str">
        <f>INDEX(Tags[Type], MATCH(ResourceTags[[#This Row],[TagID]], Tags[TagID]))</f>
        <v>Skill</v>
      </c>
      <c r="F170" s="10">
        <f>1/COUNTIFS(ResourceTags[ResourceID],ResourceTags[[#This Row],[ResourceID]], ResourceTags[Type], ResourceTags[[#This Row],[Type]])</f>
        <v>0.5</v>
      </c>
      <c r="G170" s="10">
        <f>INDEX(Resources[Experience], MATCH(ResourceTags[[#This Row],[ResourceID]], Resources[ResourceID]))*ResourceTags[[#This Row],[Weight]]</f>
        <v>11.875</v>
      </c>
    </row>
    <row r="171" spans="1:7">
      <c r="A171" s="4">
        <v>116</v>
      </c>
      <c r="B171" s="4" t="str">
        <f>INDEX(Resources[Resource Title], MATCH(ResourceTags[[#This Row],[ResourceID]], Resources[ResourceID]))</f>
        <v>Asynchronous C# 5.0</v>
      </c>
      <c r="C171" s="4">
        <v>10</v>
      </c>
      <c r="D171" s="4" t="str">
        <f>INDEX(Tags[Tag Title], MATCH(ResourceTags[[#This Row],[TagID]], Tags[TagID]))</f>
        <v>.NET</v>
      </c>
      <c r="E171" s="4" t="str">
        <f>INDEX(Tags[Type], MATCH(ResourceTags[[#This Row],[TagID]], Tags[TagID]))</f>
        <v>Framework</v>
      </c>
      <c r="F171" s="10">
        <f>1/COUNTIFS(ResourceTags[ResourceID],ResourceTags[[#This Row],[ResourceID]], ResourceTags[Type], ResourceTags[[#This Row],[Type]])</f>
        <v>1</v>
      </c>
      <c r="G171" s="10">
        <f>INDEX(Resources[Experience], MATCH(ResourceTags[[#This Row],[ResourceID]], Resources[ResourceID]))*ResourceTags[[#This Row],[Weight]]</f>
        <v>24.583333333333336</v>
      </c>
    </row>
    <row r="172" spans="1:7">
      <c r="A172" s="4">
        <v>116</v>
      </c>
      <c r="B172" s="4" t="str">
        <f>INDEX(Resources[Resource Title], MATCH(ResourceTags[[#This Row],[ResourceID]], Resources[ResourceID]))</f>
        <v>Asynchronous C# 5.0</v>
      </c>
      <c r="C172" s="4">
        <v>41</v>
      </c>
      <c r="D172" s="4" t="str">
        <f>INDEX(Tags[Tag Title], MATCH(ResourceTags[[#This Row],[TagID]], Tags[TagID]))</f>
        <v>C#</v>
      </c>
      <c r="E172" s="4" t="str">
        <f>INDEX(Tags[Type], MATCH(ResourceTags[[#This Row],[TagID]], Tags[TagID]))</f>
        <v>Language</v>
      </c>
      <c r="F172" s="10">
        <f>1/COUNTIFS(ResourceTags[ResourceID],ResourceTags[[#This Row],[ResourceID]], ResourceTags[Type], ResourceTags[[#This Row],[Type]])</f>
        <v>1</v>
      </c>
      <c r="G172" s="10">
        <f>INDEX(Resources[Experience], MATCH(ResourceTags[[#This Row],[ResourceID]], Resources[ResourceID]))*ResourceTags[[#This Row],[Weight]]</f>
        <v>24.583333333333336</v>
      </c>
    </row>
    <row r="173" spans="1:7">
      <c r="A173" s="4">
        <v>116</v>
      </c>
      <c r="B173" s="4" t="str">
        <f>INDEX(Resources[Resource Title], MATCH(ResourceTags[[#This Row],[ResourceID]], Resources[ResourceID]))</f>
        <v>Asynchronous C# 5.0</v>
      </c>
      <c r="C173" s="4">
        <v>99</v>
      </c>
      <c r="D173" s="4" t="str">
        <f>INDEX(Tags[Tag Title], MATCH(ResourceTags[[#This Row],[TagID]], Tags[TagID]))</f>
        <v>Asynchronous Programming</v>
      </c>
      <c r="E173" s="4" t="str">
        <f>INDEX(Tags[Type], MATCH(ResourceTags[[#This Row],[TagID]], Tags[TagID]))</f>
        <v>Skill</v>
      </c>
      <c r="F173" s="10">
        <f>1/COUNTIFS(ResourceTags[ResourceID],ResourceTags[[#This Row],[ResourceID]], ResourceTags[Type], ResourceTags[[#This Row],[Type]])</f>
        <v>1</v>
      </c>
      <c r="G173" s="10">
        <f>INDEX(Resources[Experience], MATCH(ResourceTags[[#This Row],[ResourceID]], Resources[ResourceID]))*ResourceTags[[#This Row],[Weight]]</f>
        <v>24.583333333333336</v>
      </c>
    </row>
    <row r="174" spans="1:7">
      <c r="A174" s="4">
        <v>117</v>
      </c>
      <c r="B174" s="4" t="str">
        <f>INDEX(Resources[Resource Title], MATCH(ResourceTags[[#This Row],[ResourceID]], Resources[ResourceID]))</f>
        <v>Mastering C# 4.0</v>
      </c>
      <c r="C174" s="4">
        <v>10</v>
      </c>
      <c r="D174" s="4" t="str">
        <f>INDEX(Tags[Tag Title], MATCH(ResourceTags[[#This Row],[TagID]], Tags[TagID]))</f>
        <v>.NET</v>
      </c>
      <c r="E174" s="4" t="str">
        <f>INDEX(Tags[Type], MATCH(ResourceTags[[#This Row],[TagID]], Tags[TagID]))</f>
        <v>Framework</v>
      </c>
      <c r="F174" s="10">
        <f>1/COUNTIFS(ResourceTags[ResourceID],ResourceTags[[#This Row],[ResourceID]], ResourceTags[Type], ResourceTags[[#This Row],[Type]])</f>
        <v>1</v>
      </c>
      <c r="G174" s="10">
        <f>INDEX(Resources[Experience], MATCH(ResourceTags[[#This Row],[ResourceID]], Resources[ResourceID]))*ResourceTags[[#This Row],[Weight]]</f>
        <v>49.236111111111107</v>
      </c>
    </row>
    <row r="175" spans="1:7">
      <c r="A175" s="4">
        <v>117</v>
      </c>
      <c r="B175" s="4" t="str">
        <f>INDEX(Resources[Resource Title], MATCH(ResourceTags[[#This Row],[ResourceID]], Resources[ResourceID]))</f>
        <v>Mastering C# 4.0</v>
      </c>
      <c r="C175" s="4">
        <v>41</v>
      </c>
      <c r="D175" s="4" t="str">
        <f>INDEX(Tags[Tag Title], MATCH(ResourceTags[[#This Row],[TagID]], Tags[TagID]))</f>
        <v>C#</v>
      </c>
      <c r="E175" s="4" t="str">
        <f>INDEX(Tags[Type], MATCH(ResourceTags[[#This Row],[TagID]], Tags[TagID]))</f>
        <v>Language</v>
      </c>
      <c r="F175" s="10">
        <f>1/COUNTIFS(ResourceTags[ResourceID],ResourceTags[[#This Row],[ResourceID]], ResourceTags[Type], ResourceTags[[#This Row],[Type]])</f>
        <v>1</v>
      </c>
      <c r="G175" s="10">
        <f>INDEX(Resources[Experience], MATCH(ResourceTags[[#This Row],[ResourceID]], Resources[ResourceID]))*ResourceTags[[#This Row],[Weight]]</f>
        <v>49.236111111111107</v>
      </c>
    </row>
    <row r="176" spans="1:7">
      <c r="A176" s="4">
        <v>118</v>
      </c>
      <c r="B176" s="4" t="str">
        <f>INDEX(Resources[Resource Title], MATCH(ResourceTags[[#This Row],[ResourceID]], Resources[ResourceID]))</f>
        <v>C# Interfaces (2013)</v>
      </c>
      <c r="C176" s="4">
        <v>10</v>
      </c>
      <c r="D176" s="4" t="str">
        <f>INDEX(Tags[Tag Title], MATCH(ResourceTags[[#This Row],[TagID]], Tags[TagID]))</f>
        <v>.NET</v>
      </c>
      <c r="E176" s="4" t="str">
        <f>INDEX(Tags[Type], MATCH(ResourceTags[[#This Row],[TagID]], Tags[TagID]))</f>
        <v>Framework</v>
      </c>
      <c r="F176" s="10">
        <f>1/COUNTIFS(ResourceTags[ResourceID],ResourceTags[[#This Row],[ResourceID]], ResourceTags[Type], ResourceTags[[#This Row],[Type]])</f>
        <v>1</v>
      </c>
      <c r="G176" s="10">
        <f>INDEX(Resources[Experience], MATCH(ResourceTags[[#This Row],[ResourceID]], Resources[ResourceID]))*ResourceTags[[#This Row],[Weight]]</f>
        <v>23.888888888888889</v>
      </c>
    </row>
    <row r="177" spans="1:7">
      <c r="A177" s="4">
        <v>118</v>
      </c>
      <c r="B177" s="4" t="str">
        <f>INDEX(Resources[Resource Title], MATCH(ResourceTags[[#This Row],[ResourceID]], Resources[ResourceID]))</f>
        <v>C# Interfaces (2013)</v>
      </c>
      <c r="C177" s="4">
        <v>41</v>
      </c>
      <c r="D177" s="4" t="str">
        <f>INDEX(Tags[Tag Title], MATCH(ResourceTags[[#This Row],[TagID]], Tags[TagID]))</f>
        <v>C#</v>
      </c>
      <c r="E177" s="4" t="str">
        <f>INDEX(Tags[Type], MATCH(ResourceTags[[#This Row],[TagID]], Tags[TagID]))</f>
        <v>Language</v>
      </c>
      <c r="F177" s="10">
        <f>1/COUNTIFS(ResourceTags[ResourceID],ResourceTags[[#This Row],[ResourceID]], ResourceTags[Type], ResourceTags[[#This Row],[Type]])</f>
        <v>1</v>
      </c>
      <c r="G177" s="10">
        <f>INDEX(Resources[Experience], MATCH(ResourceTags[[#This Row],[ResourceID]], Resources[ResourceID]))*ResourceTags[[#This Row],[Weight]]</f>
        <v>23.888888888888889</v>
      </c>
    </row>
    <row r="178" spans="1:7">
      <c r="A178" s="4">
        <v>119</v>
      </c>
      <c r="B178" s="4" t="str">
        <f>INDEX(Resources[Resource Title], MATCH(ResourceTags[[#This Row],[ResourceID]], Resources[ResourceID]))</f>
        <v>C# Fundamentals with C# 5.0</v>
      </c>
      <c r="C178" s="4">
        <v>10</v>
      </c>
      <c r="D178" s="4" t="str">
        <f>INDEX(Tags[Tag Title], MATCH(ResourceTags[[#This Row],[TagID]], Tags[TagID]))</f>
        <v>.NET</v>
      </c>
      <c r="E178" s="4" t="str">
        <f>INDEX(Tags[Type], MATCH(ResourceTags[[#This Row],[TagID]], Tags[TagID]))</f>
        <v>Framework</v>
      </c>
      <c r="F178" s="10">
        <f>1/COUNTIFS(ResourceTags[ResourceID],ResourceTags[[#This Row],[ResourceID]], ResourceTags[Type], ResourceTags[[#This Row],[Type]])</f>
        <v>1</v>
      </c>
      <c r="G178" s="10">
        <f>INDEX(Resources[Experience], MATCH(ResourceTags[[#This Row],[ResourceID]], Resources[ResourceID]))*ResourceTags[[#This Row],[Weight]]</f>
        <v>26.041666666666668</v>
      </c>
    </row>
    <row r="179" spans="1:7">
      <c r="A179" s="4">
        <v>119</v>
      </c>
      <c r="B179" s="4" t="str">
        <f>INDEX(Resources[Resource Title], MATCH(ResourceTags[[#This Row],[ResourceID]], Resources[ResourceID]))</f>
        <v>C# Fundamentals with C# 5.0</v>
      </c>
      <c r="C179" s="4">
        <v>41</v>
      </c>
      <c r="D179" s="4" t="str">
        <f>INDEX(Tags[Tag Title], MATCH(ResourceTags[[#This Row],[TagID]], Tags[TagID]))</f>
        <v>C#</v>
      </c>
      <c r="E179" s="4" t="str">
        <f>INDEX(Tags[Type], MATCH(ResourceTags[[#This Row],[TagID]], Tags[TagID]))</f>
        <v>Language</v>
      </c>
      <c r="F179" s="10">
        <f>1/COUNTIFS(ResourceTags[ResourceID],ResourceTags[[#This Row],[ResourceID]], ResourceTags[Type], ResourceTags[[#This Row],[Type]])</f>
        <v>1</v>
      </c>
      <c r="G179" s="10">
        <f>INDEX(Resources[Experience], MATCH(ResourceTags[[#This Row],[ResourceID]], Resources[ResourceID]))*ResourceTags[[#This Row],[Weight]]</f>
        <v>26.041666666666668</v>
      </c>
    </row>
    <row r="180" spans="1:7">
      <c r="A180" s="4">
        <v>120</v>
      </c>
      <c r="B180" s="4" t="str">
        <f>INDEX(Resources[Resource Title], MATCH(ResourceTags[[#This Row],[ResourceID]], Resources[ResourceID]))</f>
        <v>Accelerated C# Fundamentals</v>
      </c>
      <c r="C180" s="4">
        <v>10</v>
      </c>
      <c r="D180" s="4" t="str">
        <f>INDEX(Tags[Tag Title], MATCH(ResourceTags[[#This Row],[TagID]], Tags[TagID]))</f>
        <v>.NET</v>
      </c>
      <c r="E180" s="4" t="str">
        <f>INDEX(Tags[Type], MATCH(ResourceTags[[#This Row],[TagID]], Tags[TagID]))</f>
        <v>Framework</v>
      </c>
      <c r="F180" s="10">
        <f>1/COUNTIFS(ResourceTags[ResourceID],ResourceTags[[#This Row],[ResourceID]], ResourceTags[Type], ResourceTags[[#This Row],[Type]])</f>
        <v>1</v>
      </c>
      <c r="G180" s="10">
        <f>INDEX(Resources[Experience], MATCH(ResourceTags[[#This Row],[ResourceID]], Resources[ResourceID]))*ResourceTags[[#This Row],[Weight]]</f>
        <v>26.180555555555557</v>
      </c>
    </row>
    <row r="181" spans="1:7">
      <c r="A181" s="4">
        <v>120</v>
      </c>
      <c r="B181" s="4" t="str">
        <f>INDEX(Resources[Resource Title], MATCH(ResourceTags[[#This Row],[ResourceID]], Resources[ResourceID]))</f>
        <v>Accelerated C# Fundamentals</v>
      </c>
      <c r="C181" s="4">
        <v>41</v>
      </c>
      <c r="D181" s="4" t="str">
        <f>INDEX(Tags[Tag Title], MATCH(ResourceTags[[#This Row],[TagID]], Tags[TagID]))</f>
        <v>C#</v>
      </c>
      <c r="E181" s="4" t="str">
        <f>INDEX(Tags[Type], MATCH(ResourceTags[[#This Row],[TagID]], Tags[TagID]))</f>
        <v>Language</v>
      </c>
      <c r="F181" s="10">
        <f>1/COUNTIFS(ResourceTags[ResourceID],ResourceTags[[#This Row],[ResourceID]], ResourceTags[Type], ResourceTags[[#This Row],[Type]])</f>
        <v>1</v>
      </c>
      <c r="G181" s="10">
        <f>INDEX(Resources[Experience], MATCH(ResourceTags[[#This Row],[ResourceID]], Resources[ResourceID]))*ResourceTags[[#This Row],[Weight]]</f>
        <v>26.180555555555557</v>
      </c>
    </row>
    <row r="182" spans="1:7">
      <c r="A182" s="4">
        <v>121</v>
      </c>
      <c r="B182" s="4" t="str">
        <f>INDEX(Resources[Resource Title], MATCH(ResourceTags[[#This Row],[ResourceID]], Resources[ResourceID]))</f>
        <v>C# Events, Delegates and Lambdas</v>
      </c>
      <c r="C182" s="4">
        <v>10</v>
      </c>
      <c r="D182" s="4" t="str">
        <f>INDEX(Tags[Tag Title], MATCH(ResourceTags[[#This Row],[TagID]], Tags[TagID]))</f>
        <v>.NET</v>
      </c>
      <c r="E182" s="4" t="str">
        <f>INDEX(Tags[Type], MATCH(ResourceTags[[#This Row],[TagID]], Tags[TagID]))</f>
        <v>Framework</v>
      </c>
      <c r="F182" s="10">
        <f>1/COUNTIFS(ResourceTags[ResourceID],ResourceTags[[#This Row],[ResourceID]], ResourceTags[Type], ResourceTags[[#This Row],[Type]])</f>
        <v>1</v>
      </c>
      <c r="G182" s="10">
        <f>INDEX(Resources[Experience], MATCH(ResourceTags[[#This Row],[ResourceID]], Resources[ResourceID]))*ResourceTags[[#This Row],[Weight]]</f>
        <v>26.527777777777779</v>
      </c>
    </row>
    <row r="183" spans="1:7">
      <c r="A183" s="4">
        <v>121</v>
      </c>
      <c r="B183" s="4" t="str">
        <f>INDEX(Resources[Resource Title], MATCH(ResourceTags[[#This Row],[ResourceID]], Resources[ResourceID]))</f>
        <v>C# Events, Delegates and Lambdas</v>
      </c>
      <c r="C183" s="4">
        <v>41</v>
      </c>
      <c r="D183" s="4" t="str">
        <f>INDEX(Tags[Tag Title], MATCH(ResourceTags[[#This Row],[TagID]], Tags[TagID]))</f>
        <v>C#</v>
      </c>
      <c r="E183" s="4" t="str">
        <f>INDEX(Tags[Type], MATCH(ResourceTags[[#This Row],[TagID]], Tags[TagID]))</f>
        <v>Language</v>
      </c>
      <c r="F183" s="10">
        <f>1/COUNTIFS(ResourceTags[ResourceID],ResourceTags[[#This Row],[ResourceID]], ResourceTags[Type], ResourceTags[[#This Row],[Type]])</f>
        <v>1</v>
      </c>
      <c r="G183" s="10">
        <f>INDEX(Resources[Experience], MATCH(ResourceTags[[#This Row],[ResourceID]], Resources[ResourceID]))*ResourceTags[[#This Row],[Weight]]</f>
        <v>26.527777777777779</v>
      </c>
    </row>
    <row r="184" spans="1:7">
      <c r="A184" s="4">
        <v>122</v>
      </c>
      <c r="B184" s="4" t="str">
        <f>INDEX(Resources[Resource Title], MATCH(ResourceTags[[#This Row],[ResourceID]], Resources[ResourceID]))</f>
        <v>C# 5 New Features</v>
      </c>
      <c r="C184" s="4">
        <v>10</v>
      </c>
      <c r="D184" s="4" t="str">
        <f>INDEX(Tags[Tag Title], MATCH(ResourceTags[[#This Row],[TagID]], Tags[TagID]))</f>
        <v>.NET</v>
      </c>
      <c r="E184" s="4" t="str">
        <f>INDEX(Tags[Type], MATCH(ResourceTags[[#This Row],[TagID]], Tags[TagID]))</f>
        <v>Framework</v>
      </c>
      <c r="F184" s="10">
        <f>1/COUNTIFS(ResourceTags[ResourceID],ResourceTags[[#This Row],[ResourceID]], ResourceTags[Type], ResourceTags[[#This Row],[Type]])</f>
        <v>1</v>
      </c>
      <c r="G184" s="10">
        <f>INDEX(Resources[Experience], MATCH(ResourceTags[[#This Row],[ResourceID]], Resources[ResourceID]))*ResourceTags[[#This Row],[Weight]]</f>
        <v>15.625</v>
      </c>
    </row>
    <row r="185" spans="1:7">
      <c r="A185" s="4">
        <v>122</v>
      </c>
      <c r="B185" s="4" t="str">
        <f>INDEX(Resources[Resource Title], MATCH(ResourceTags[[#This Row],[ResourceID]], Resources[ResourceID]))</f>
        <v>C# 5 New Features</v>
      </c>
      <c r="C185" s="4">
        <v>41</v>
      </c>
      <c r="D185" s="4" t="str">
        <f>INDEX(Tags[Tag Title], MATCH(ResourceTags[[#This Row],[TagID]], Tags[TagID]))</f>
        <v>C#</v>
      </c>
      <c r="E185" s="4" t="str">
        <f>INDEX(Tags[Type], MATCH(ResourceTags[[#This Row],[TagID]], Tags[TagID]))</f>
        <v>Language</v>
      </c>
      <c r="F185" s="10">
        <f>1/COUNTIFS(ResourceTags[ResourceID],ResourceTags[[#This Row],[ResourceID]], ResourceTags[Type], ResourceTags[[#This Row],[Type]])</f>
        <v>1</v>
      </c>
      <c r="G185" s="10">
        <f>INDEX(Resources[Experience], MATCH(ResourceTags[[#This Row],[ResourceID]], Resources[ResourceID]))*ResourceTags[[#This Row],[Weight]]</f>
        <v>15.625</v>
      </c>
    </row>
    <row r="186" spans="1:7">
      <c r="A186" s="4">
        <v>123</v>
      </c>
      <c r="B186" s="4" t="str">
        <f>INDEX(Resources[Resource Title], MATCH(ResourceTags[[#This Row],[ResourceID]], Resources[ResourceID]))</f>
        <v>C# 4.0 New Features</v>
      </c>
      <c r="C186" s="4">
        <v>10</v>
      </c>
      <c r="D186" s="4" t="str">
        <f>INDEX(Tags[Tag Title], MATCH(ResourceTags[[#This Row],[TagID]], Tags[TagID]))</f>
        <v>.NET</v>
      </c>
      <c r="E186" s="4" t="str">
        <f>INDEX(Tags[Type], MATCH(ResourceTags[[#This Row],[TagID]], Tags[TagID]))</f>
        <v>Framework</v>
      </c>
      <c r="F186" s="10">
        <f>1/COUNTIFS(ResourceTags[ResourceID],ResourceTags[[#This Row],[ResourceID]], ResourceTags[Type], ResourceTags[[#This Row],[Type]])</f>
        <v>1</v>
      </c>
      <c r="G186" s="10">
        <f>INDEX(Resources[Experience], MATCH(ResourceTags[[#This Row],[ResourceID]], Resources[ResourceID]))*ResourceTags[[#This Row],[Weight]]</f>
        <v>13.055555555555557</v>
      </c>
    </row>
    <row r="187" spans="1:7">
      <c r="A187" s="4">
        <v>123</v>
      </c>
      <c r="B187" s="4" t="str">
        <f>INDEX(Resources[Resource Title], MATCH(ResourceTags[[#This Row],[ResourceID]], Resources[ResourceID]))</f>
        <v>C# 4.0 New Features</v>
      </c>
      <c r="C187" s="4">
        <v>41</v>
      </c>
      <c r="D187" s="4" t="str">
        <f>INDEX(Tags[Tag Title], MATCH(ResourceTags[[#This Row],[TagID]], Tags[TagID]))</f>
        <v>C#</v>
      </c>
      <c r="E187" s="4" t="str">
        <f>INDEX(Tags[Type], MATCH(ResourceTags[[#This Row],[TagID]], Tags[TagID]))</f>
        <v>Language</v>
      </c>
      <c r="F187" s="10">
        <f>1/COUNTIFS(ResourceTags[ResourceID],ResourceTags[[#This Row],[ResourceID]], ResourceTags[Type], ResourceTags[[#This Row],[Type]])</f>
        <v>1</v>
      </c>
      <c r="G187" s="10">
        <f>INDEX(Resources[Experience], MATCH(ResourceTags[[#This Row],[ResourceID]], Resources[ResourceID]))*ResourceTags[[#This Row],[Weight]]</f>
        <v>13.055555555555557</v>
      </c>
    </row>
    <row r="188" spans="1:7">
      <c r="A188" s="4">
        <v>124</v>
      </c>
      <c r="B188" s="4" t="str">
        <f>INDEX(Resources[Resource Title], MATCH(ResourceTags[[#This Row],[ResourceID]], Resources[ResourceID]))</f>
        <v>C# From Scratch</v>
      </c>
      <c r="C188" s="4">
        <v>10</v>
      </c>
      <c r="D188" s="4" t="str">
        <f>INDEX(Tags[Tag Title], MATCH(ResourceTags[[#This Row],[TagID]], Tags[TagID]))</f>
        <v>.NET</v>
      </c>
      <c r="E188" s="4" t="str">
        <f>INDEX(Tags[Type], MATCH(ResourceTags[[#This Row],[TagID]], Tags[TagID]))</f>
        <v>Framework</v>
      </c>
      <c r="F188" s="10">
        <f>1/COUNTIFS(ResourceTags[ResourceID],ResourceTags[[#This Row],[ResourceID]], ResourceTags[Type], ResourceTags[[#This Row],[Type]])</f>
        <v>1</v>
      </c>
      <c r="G188" s="10">
        <f>INDEX(Resources[Experience], MATCH(ResourceTags[[#This Row],[ResourceID]], Resources[ResourceID]))*ResourceTags[[#This Row],[Weight]]</f>
        <v>13.263888888888889</v>
      </c>
    </row>
    <row r="189" spans="1:7">
      <c r="A189" s="4">
        <v>124</v>
      </c>
      <c r="B189" s="4" t="str">
        <f>INDEX(Resources[Resource Title], MATCH(ResourceTags[[#This Row],[ResourceID]], Resources[ResourceID]))</f>
        <v>C# From Scratch</v>
      </c>
      <c r="C189" s="4">
        <v>41</v>
      </c>
      <c r="D189" s="4" t="str">
        <f>INDEX(Tags[Tag Title], MATCH(ResourceTags[[#This Row],[TagID]], Tags[TagID]))</f>
        <v>C#</v>
      </c>
      <c r="E189" s="4" t="str">
        <f>INDEX(Tags[Type], MATCH(ResourceTags[[#This Row],[TagID]], Tags[TagID]))</f>
        <v>Language</v>
      </c>
      <c r="F189" s="10">
        <f>1/COUNTIFS(ResourceTags[ResourceID],ResourceTags[[#This Row],[ResourceID]], ResourceTags[Type], ResourceTags[[#This Row],[Type]])</f>
        <v>1</v>
      </c>
      <c r="G189" s="10">
        <f>INDEX(Resources[Experience], MATCH(ResourceTags[[#This Row],[ResourceID]], Resources[ResourceID]))*ResourceTags[[#This Row],[Weight]]</f>
        <v>13.263888888888889</v>
      </c>
    </row>
    <row r="190" spans="1:7">
      <c r="A190" s="4">
        <v>125</v>
      </c>
      <c r="B190" s="4" t="str">
        <f>INDEX(Resources[Resource Title], MATCH(ResourceTags[[#This Row],[ResourceID]], Resources[ResourceID]))</f>
        <v>C# From Scratch - Part 2</v>
      </c>
      <c r="C190" s="4">
        <v>10</v>
      </c>
      <c r="D190" s="4" t="str">
        <f>INDEX(Tags[Tag Title], MATCH(ResourceTags[[#This Row],[TagID]], Tags[TagID]))</f>
        <v>.NET</v>
      </c>
      <c r="E190" s="4" t="str">
        <f>INDEX(Tags[Type], MATCH(ResourceTags[[#This Row],[TagID]], Tags[TagID]))</f>
        <v>Framework</v>
      </c>
      <c r="F190" s="10">
        <f>1/COUNTIFS(ResourceTags[ResourceID],ResourceTags[[#This Row],[ResourceID]], ResourceTags[Type], ResourceTags[[#This Row],[Type]])</f>
        <v>1</v>
      </c>
      <c r="G190" s="10">
        <f>INDEX(Resources[Experience], MATCH(ResourceTags[[#This Row],[ResourceID]], Resources[ResourceID]))*ResourceTags[[#This Row],[Weight]]</f>
        <v>7.9166666666666661</v>
      </c>
    </row>
    <row r="191" spans="1:7">
      <c r="A191" s="4">
        <v>125</v>
      </c>
      <c r="B191" s="4" t="str">
        <f>INDEX(Resources[Resource Title], MATCH(ResourceTags[[#This Row],[ResourceID]], Resources[ResourceID]))</f>
        <v>C# From Scratch - Part 2</v>
      </c>
      <c r="C191" s="4">
        <v>41</v>
      </c>
      <c r="D191" s="4" t="str">
        <f>INDEX(Tags[Tag Title], MATCH(ResourceTags[[#This Row],[TagID]], Tags[TagID]))</f>
        <v>C#</v>
      </c>
      <c r="E191" s="4" t="str">
        <f>INDEX(Tags[Type], MATCH(ResourceTags[[#This Row],[TagID]], Tags[TagID]))</f>
        <v>Language</v>
      </c>
      <c r="F191" s="10">
        <f>1/COUNTIFS(ResourceTags[ResourceID],ResourceTags[[#This Row],[ResourceID]], ResourceTags[Type], ResourceTags[[#This Row],[Type]])</f>
        <v>1</v>
      </c>
      <c r="G191" s="10">
        <f>INDEX(Resources[Experience], MATCH(ResourceTags[[#This Row],[ResourceID]], Resources[ResourceID]))*ResourceTags[[#This Row],[Weight]]</f>
        <v>7.9166666666666661</v>
      </c>
    </row>
    <row r="192" spans="1:7">
      <c r="A192" s="4">
        <v>126</v>
      </c>
      <c r="B192" s="4" t="str">
        <f>INDEX(Resources[Resource Title], MATCH(ResourceTags[[#This Row],[ResourceID]], Resources[ResourceID]))</f>
        <v>C# Programming Paradigms</v>
      </c>
      <c r="C192" s="4">
        <v>10</v>
      </c>
      <c r="D192" s="4" t="str">
        <f>INDEX(Tags[Tag Title], MATCH(ResourceTags[[#This Row],[TagID]], Tags[TagID]))</f>
        <v>.NET</v>
      </c>
      <c r="E192" s="4" t="str">
        <f>INDEX(Tags[Type], MATCH(ResourceTags[[#This Row],[TagID]], Tags[TagID]))</f>
        <v>Framework</v>
      </c>
      <c r="F192" s="10">
        <f>1/COUNTIFS(ResourceTags[ResourceID],ResourceTags[[#This Row],[ResourceID]], ResourceTags[Type], ResourceTags[[#This Row],[Type]])</f>
        <v>0.5</v>
      </c>
      <c r="G192" s="10">
        <f>INDEX(Resources[Experience], MATCH(ResourceTags[[#This Row],[ResourceID]], Resources[ResourceID]))*ResourceTags[[#This Row],[Weight]]</f>
        <v>11.388888888888889</v>
      </c>
    </row>
    <row r="193" spans="1:7">
      <c r="A193" s="4">
        <v>126</v>
      </c>
      <c r="B193" s="4" t="str">
        <f>INDEX(Resources[Resource Title], MATCH(ResourceTags[[#This Row],[ResourceID]], Resources[ResourceID]))</f>
        <v>C# Programming Paradigms</v>
      </c>
      <c r="C193" s="4">
        <v>41</v>
      </c>
      <c r="D193" s="4" t="str">
        <f>INDEX(Tags[Tag Title], MATCH(ResourceTags[[#This Row],[TagID]], Tags[TagID]))</f>
        <v>C#</v>
      </c>
      <c r="E193" s="4" t="str">
        <f>INDEX(Tags[Type], MATCH(ResourceTags[[#This Row],[TagID]], Tags[TagID]))</f>
        <v>Language</v>
      </c>
      <c r="F193" s="10">
        <f>1/COUNTIFS(ResourceTags[ResourceID],ResourceTags[[#This Row],[ResourceID]], ResourceTags[Type], ResourceTags[[#This Row],[Type]])</f>
        <v>1</v>
      </c>
      <c r="G193" s="10">
        <f>INDEX(Resources[Experience], MATCH(ResourceTags[[#This Row],[ResourceID]], Resources[ResourceID]))*ResourceTags[[#This Row],[Weight]]</f>
        <v>22.777777777777779</v>
      </c>
    </row>
    <row r="194" spans="1:7">
      <c r="A194" s="4">
        <v>126</v>
      </c>
      <c r="B194" s="4" t="str">
        <f>INDEX(Resources[Resource Title], MATCH(ResourceTags[[#This Row],[ResourceID]], Resources[ResourceID]))</f>
        <v>C# Programming Paradigms</v>
      </c>
      <c r="C194" s="4">
        <v>48</v>
      </c>
      <c r="D194" s="4" t="str">
        <f>INDEX(Tags[Tag Title], MATCH(ResourceTags[[#This Row],[TagID]], Tags[TagID]))</f>
        <v>LINQ</v>
      </c>
      <c r="E194" s="4" t="str">
        <f>INDEX(Tags[Type], MATCH(ResourceTags[[#This Row],[TagID]], Tags[TagID]))</f>
        <v>Framework</v>
      </c>
      <c r="F194" s="10">
        <f>1/COUNTIFS(ResourceTags[ResourceID],ResourceTags[[#This Row],[ResourceID]], ResourceTags[Type], ResourceTags[[#This Row],[Type]])</f>
        <v>0.5</v>
      </c>
      <c r="G194" s="10">
        <f>INDEX(Resources[Experience], MATCH(ResourceTags[[#This Row],[ResourceID]], Resources[ResourceID]))*ResourceTags[[#This Row],[Weight]]</f>
        <v>11.388888888888889</v>
      </c>
    </row>
    <row r="195" spans="1:7">
      <c r="A195" s="4">
        <v>126</v>
      </c>
      <c r="B195" s="4" t="str">
        <f>INDEX(Resources[Resource Title], MATCH(ResourceTags[[#This Row],[ResourceID]], Resources[ResourceID]))</f>
        <v>C# Programming Paradigms</v>
      </c>
      <c r="C195" s="4">
        <v>101</v>
      </c>
      <c r="D195" s="4" t="str">
        <f>INDEX(Tags[Tag Title], MATCH(ResourceTags[[#This Row],[TagID]], Tags[TagID]))</f>
        <v>Object-Oriented Programming</v>
      </c>
      <c r="E195" s="4" t="str">
        <f>INDEX(Tags[Type], MATCH(ResourceTags[[#This Row],[TagID]], Tags[TagID]))</f>
        <v>Skill</v>
      </c>
      <c r="F195" s="10">
        <f>1/COUNTIFS(ResourceTags[ResourceID],ResourceTags[[#This Row],[ResourceID]], ResourceTags[Type], ResourceTags[[#This Row],[Type]])</f>
        <v>0.5</v>
      </c>
      <c r="G195" s="10">
        <f>INDEX(Resources[Experience], MATCH(ResourceTags[[#This Row],[ResourceID]], Resources[ResourceID]))*ResourceTags[[#This Row],[Weight]]</f>
        <v>11.388888888888889</v>
      </c>
    </row>
    <row r="196" spans="1:7">
      <c r="A196" s="4">
        <v>126</v>
      </c>
      <c r="B196" s="4" t="str">
        <f>INDEX(Resources[Resource Title], MATCH(ResourceTags[[#This Row],[ResourceID]], Resources[ResourceID]))</f>
        <v>C# Programming Paradigms</v>
      </c>
      <c r="C196" s="4">
        <v>102</v>
      </c>
      <c r="D196" s="4" t="str">
        <f>INDEX(Tags[Tag Title], MATCH(ResourceTags[[#This Row],[TagID]], Tags[TagID]))</f>
        <v>Functional Programming</v>
      </c>
      <c r="E196" s="4" t="str">
        <f>INDEX(Tags[Type], MATCH(ResourceTags[[#This Row],[TagID]], Tags[TagID]))</f>
        <v>Skill</v>
      </c>
      <c r="F196" s="10">
        <f>1/COUNTIFS(ResourceTags[ResourceID],ResourceTags[[#This Row],[ResourceID]], ResourceTags[Type], ResourceTags[[#This Row],[Type]])</f>
        <v>0.5</v>
      </c>
      <c r="G196" s="10">
        <f>INDEX(Resources[Experience], MATCH(ResourceTags[[#This Row],[ResourceID]], Resources[ResourceID]))*ResourceTags[[#This Row],[Weight]]</f>
        <v>11.388888888888889</v>
      </c>
    </row>
    <row r="197" spans="1:7">
      <c r="A197" s="4">
        <v>127</v>
      </c>
      <c r="B197" s="4" t="str">
        <f>INDEX(Resources[Resource Title], MATCH(ResourceTags[[#This Row],[ResourceID]], Resources[ResourceID]))</f>
        <v>Learning To Program - Part 1: Getting Started</v>
      </c>
      <c r="C197" s="4">
        <v>36</v>
      </c>
      <c r="D197" s="4" t="str">
        <f>INDEX(Tags[Tag Title], MATCH(ResourceTags[[#This Row],[TagID]], Tags[TagID]))</f>
        <v>JavaScript</v>
      </c>
      <c r="E197" s="4" t="str">
        <f>INDEX(Tags[Type], MATCH(ResourceTags[[#This Row],[TagID]], Tags[TagID]))</f>
        <v>Language</v>
      </c>
      <c r="F197" s="10">
        <f>1/COUNTIFS(ResourceTags[ResourceID],ResourceTags[[#This Row],[ResourceID]], ResourceTags[Type], ResourceTags[[#This Row],[Type]])</f>
        <v>1</v>
      </c>
      <c r="G197" s="10">
        <f>INDEX(Resources[Experience], MATCH(ResourceTags[[#This Row],[ResourceID]], Resources[ResourceID]))*ResourceTags[[#This Row],[Weight]]</f>
        <v>13.333333333333334</v>
      </c>
    </row>
    <row r="198" spans="1:7">
      <c r="A198" s="4">
        <v>128</v>
      </c>
      <c r="B198" s="4" t="str">
        <f>INDEX(Resources[Resource Title], MATCH(ResourceTags[[#This Row],[ResourceID]], Resources[ResourceID]))</f>
        <v>Learning To Program - Being A Better Programmer</v>
      </c>
      <c r="C198" s="4">
        <v>43</v>
      </c>
      <c r="D198" s="4" t="str">
        <f>INDEX(Tags[Tag Title], MATCH(ResourceTags[[#This Row],[TagID]], Tags[TagID]))</f>
        <v>Career Development</v>
      </c>
      <c r="E198" s="4" t="str">
        <f>INDEX(Tags[Type], MATCH(ResourceTags[[#This Row],[TagID]], Tags[TagID]))</f>
        <v>Skill</v>
      </c>
      <c r="F198" s="10">
        <f>1/COUNTIFS(ResourceTags[ResourceID],ResourceTags[[#This Row],[ResourceID]], ResourceTags[Type], ResourceTags[[#This Row],[Type]])</f>
        <v>1</v>
      </c>
      <c r="G198" s="10">
        <f>INDEX(Resources[Experience], MATCH(ResourceTags[[#This Row],[ResourceID]], Resources[ResourceID]))*ResourceTags[[#This Row],[Weight]]</f>
        <v>6.5972222222222223</v>
      </c>
    </row>
    <row r="199" spans="1:7">
      <c r="A199" s="4">
        <v>129</v>
      </c>
      <c r="B199" s="4" t="str">
        <f>INDEX(Resources[Resource Title], MATCH(ResourceTags[[#This Row],[ResourceID]], Resources[ResourceID]))</f>
        <v>Learn How to Program with C++</v>
      </c>
      <c r="C199" s="4">
        <v>97</v>
      </c>
      <c r="D199" s="4" t="str">
        <f>INDEX(Tags[Tag Title], MATCH(ResourceTags[[#This Row],[TagID]], Tags[TagID]))</f>
        <v>C++</v>
      </c>
      <c r="E199" s="4" t="str">
        <f>INDEX(Tags[Type], MATCH(ResourceTags[[#This Row],[TagID]], Tags[TagID]))</f>
        <v>Language</v>
      </c>
      <c r="F199" s="10">
        <f>1/COUNTIFS(ResourceTags[ResourceID],ResourceTags[[#This Row],[ResourceID]], ResourceTags[Type], ResourceTags[[#This Row],[Type]])</f>
        <v>1</v>
      </c>
      <c r="G199" s="10">
        <f>INDEX(Resources[Experience], MATCH(ResourceTags[[#This Row],[ResourceID]], Resources[ResourceID]))*ResourceTags[[#This Row],[Weight]]</f>
        <v>28.958333333333336</v>
      </c>
    </row>
    <row r="200" spans="1:7">
      <c r="A200" s="4">
        <v>130</v>
      </c>
      <c r="B200" s="4" t="str">
        <f>INDEX(Resources[Resource Title], MATCH(ResourceTags[[#This Row],[ResourceID]], Resources[ResourceID]))</f>
        <v>One ASP.NET From Scratch</v>
      </c>
      <c r="C200" s="4">
        <v>8</v>
      </c>
      <c r="D200" s="4" t="str">
        <f>INDEX(Tags[Tag Title], MATCH(ResourceTags[[#This Row],[TagID]], Tags[TagID]))</f>
        <v>ASP.NET</v>
      </c>
      <c r="E200" s="4" t="str">
        <f>INDEX(Tags[Type], MATCH(ResourceTags[[#This Row],[TagID]], Tags[TagID]))</f>
        <v>Platform</v>
      </c>
      <c r="F200" s="10">
        <f>1/COUNTIFS(ResourceTags[ResourceID],ResourceTags[[#This Row],[ResourceID]], ResourceTags[Type], ResourceTags[[#This Row],[Type]])</f>
        <v>1</v>
      </c>
      <c r="G200" s="10">
        <f>INDEX(Resources[Experience], MATCH(ResourceTags[[#This Row],[ResourceID]], Resources[ResourceID]))*ResourceTags[[#This Row],[Weight]]</f>
        <v>15.625</v>
      </c>
    </row>
    <row r="201" spans="1:7">
      <c r="A201" s="4">
        <v>131</v>
      </c>
      <c r="B201" s="4" t="str">
        <f>INDEX(Resources[Resource Title], MATCH(ResourceTags[[#This Row],[ResourceID]], Resources[ResourceID]))</f>
        <v>Introduction to WebMatrix</v>
      </c>
      <c r="C201" s="4">
        <v>8</v>
      </c>
      <c r="D201" s="4" t="str">
        <f>INDEX(Tags[Tag Title], MATCH(ResourceTags[[#This Row],[TagID]], Tags[TagID]))</f>
        <v>ASP.NET</v>
      </c>
      <c r="E201" s="4" t="str">
        <f>INDEX(Tags[Type], MATCH(ResourceTags[[#This Row],[TagID]], Tags[TagID]))</f>
        <v>Platform</v>
      </c>
      <c r="F201" s="10">
        <f>1/COUNTIFS(ResourceTags[ResourceID],ResourceTags[[#This Row],[ResourceID]], ResourceTags[Type], ResourceTags[[#This Row],[Type]])</f>
        <v>1</v>
      </c>
      <c r="G201" s="10">
        <f>INDEX(Resources[Experience], MATCH(ResourceTags[[#This Row],[ResourceID]], Resources[ResourceID]))*ResourceTags[[#This Row],[Weight]]</f>
        <v>15.625</v>
      </c>
    </row>
    <row r="202" spans="1:7">
      <c r="A202" s="4">
        <v>131</v>
      </c>
      <c r="B202" s="4" t="str">
        <f>INDEX(Resources[Resource Title], MATCH(ResourceTags[[#This Row],[ResourceID]], Resources[ResourceID]))</f>
        <v>Introduction to WebMatrix</v>
      </c>
      <c r="C202" s="4">
        <v>103</v>
      </c>
      <c r="D202" s="4" t="str">
        <f>INDEX(Tags[Tag Title], MATCH(ResourceTags[[#This Row],[TagID]], Tags[TagID]))</f>
        <v>WebMatrix</v>
      </c>
      <c r="E202" s="4" t="str">
        <f>INDEX(Tags[Type], MATCH(ResourceTags[[#This Row],[TagID]], Tags[TagID]))</f>
        <v>Tool</v>
      </c>
      <c r="F202" s="10">
        <f>1/COUNTIFS(ResourceTags[ResourceID],ResourceTags[[#This Row],[ResourceID]], ResourceTags[Type], ResourceTags[[#This Row],[Type]])</f>
        <v>1</v>
      </c>
      <c r="G202" s="10">
        <f>INDEX(Resources[Experience], MATCH(ResourceTags[[#This Row],[ResourceID]], Resources[ResourceID]))*ResourceTags[[#This Row],[Weight]]</f>
        <v>15.625</v>
      </c>
    </row>
    <row r="203" spans="1:7">
      <c r="A203" s="4">
        <v>132</v>
      </c>
      <c r="B203" s="4" t="str">
        <f>INDEX(Resources[Resource Title], MATCH(ResourceTags[[#This Row],[ResourceID]], Resources[ResourceID]))</f>
        <v>Introduction to ASP.NET MVC 3</v>
      </c>
      <c r="C203" s="4">
        <v>25</v>
      </c>
      <c r="D203" s="4" t="str">
        <f>INDEX(Tags[Tag Title], MATCH(ResourceTags[[#This Row],[TagID]], Tags[TagID]))</f>
        <v>ASP.NET MVC</v>
      </c>
      <c r="E203" s="4" t="str">
        <f>INDEX(Tags[Type], MATCH(ResourceTags[[#This Row],[TagID]], Tags[TagID]))</f>
        <v>Framework</v>
      </c>
      <c r="F203" s="10">
        <f>1/COUNTIFS(ResourceTags[ResourceID],ResourceTags[[#This Row],[ResourceID]], ResourceTags[Type], ResourceTags[[#This Row],[Type]])</f>
        <v>1</v>
      </c>
      <c r="G203" s="10">
        <f>INDEX(Resources[Experience], MATCH(ResourceTags[[#This Row],[ResourceID]], Resources[ResourceID]))*ResourceTags[[#This Row],[Weight]]</f>
        <v>27.152777777777775</v>
      </c>
    </row>
    <row r="204" spans="1:7">
      <c r="A204" s="4">
        <v>133</v>
      </c>
      <c r="B204" s="4" t="str">
        <f>INDEX(Resources[Resource Title], MATCH(ResourceTags[[#This Row],[ResourceID]], Resources[ResourceID]))</f>
        <v>ASP.NET MVC Testing From Scratch</v>
      </c>
      <c r="C204" s="4">
        <v>25</v>
      </c>
      <c r="D204" s="4" t="str">
        <f>INDEX(Tags[Tag Title], MATCH(ResourceTags[[#This Row],[TagID]], Tags[TagID]))</f>
        <v>ASP.NET MVC</v>
      </c>
      <c r="E204" s="4" t="str">
        <f>INDEX(Tags[Type], MATCH(ResourceTags[[#This Row],[TagID]], Tags[TagID]))</f>
        <v>Framework</v>
      </c>
      <c r="F204" s="10">
        <f>1/COUNTIFS(ResourceTags[ResourceID],ResourceTags[[#This Row],[ResourceID]], ResourceTags[Type], ResourceTags[[#This Row],[Type]])</f>
        <v>1</v>
      </c>
      <c r="G204" s="10">
        <f>INDEX(Resources[Experience], MATCH(ResourceTags[[#This Row],[ResourceID]], Resources[ResourceID]))*ResourceTags[[#This Row],[Weight]]</f>
        <v>6.5277777777777786</v>
      </c>
    </row>
    <row r="205" spans="1:7">
      <c r="A205" s="4">
        <v>133</v>
      </c>
      <c r="B205" s="4" t="str">
        <f>INDEX(Resources[Resource Title], MATCH(ResourceTags[[#This Row],[ResourceID]], Resources[ResourceID]))</f>
        <v>ASP.NET MVC Testing From Scratch</v>
      </c>
      <c r="C205" s="4">
        <v>58</v>
      </c>
      <c r="D205" s="4" t="str">
        <f>INDEX(Tags[Tag Title], MATCH(ResourceTags[[#This Row],[TagID]], Tags[TagID]))</f>
        <v>Test-Driven Development</v>
      </c>
      <c r="E205" s="4" t="str">
        <f>INDEX(Tags[Type], MATCH(ResourceTags[[#This Row],[TagID]], Tags[TagID]))</f>
        <v>Skill</v>
      </c>
      <c r="F205" s="10">
        <f>1/COUNTIFS(ResourceTags[ResourceID],ResourceTags[[#This Row],[ResourceID]], ResourceTags[Type], ResourceTags[[#This Row],[Type]])</f>
        <v>1</v>
      </c>
      <c r="G205" s="10">
        <f>INDEX(Resources[Experience], MATCH(ResourceTags[[#This Row],[ResourceID]], Resources[ResourceID]))*ResourceTags[[#This Row],[Weight]]</f>
        <v>6.5277777777777786</v>
      </c>
    </row>
    <row r="206" spans="1:7">
      <c r="A206" s="4">
        <v>134</v>
      </c>
      <c r="B206" s="4" t="str">
        <f>INDEX(Resources[Resource Title], MATCH(ResourceTags[[#This Row],[ResourceID]], Resources[ResourceID]))</f>
        <v>ASP.NET MVC 4 Fundamentals</v>
      </c>
      <c r="C206" s="4">
        <v>25</v>
      </c>
      <c r="D206" s="4" t="str">
        <f>INDEX(Tags[Tag Title], MATCH(ResourceTags[[#This Row],[TagID]], Tags[TagID]))</f>
        <v>ASP.NET MVC</v>
      </c>
      <c r="E206" s="4" t="str">
        <f>INDEX(Tags[Type], MATCH(ResourceTags[[#This Row],[TagID]], Tags[TagID]))</f>
        <v>Framework</v>
      </c>
      <c r="F206" s="10">
        <f>1/COUNTIFS(ResourceTags[ResourceID],ResourceTags[[#This Row],[ResourceID]], ResourceTags[Type], ResourceTags[[#This Row],[Type]])</f>
        <v>1</v>
      </c>
      <c r="G206" s="10">
        <f>INDEX(Resources[Experience], MATCH(ResourceTags[[#This Row],[ResourceID]], Resources[ResourceID]))*ResourceTags[[#This Row],[Weight]]</f>
        <v>36.25</v>
      </c>
    </row>
    <row r="207" spans="1:7">
      <c r="A207" s="4">
        <v>135</v>
      </c>
      <c r="B207" s="4" t="str">
        <f>INDEX(Resources[Resource Title], MATCH(ResourceTags[[#This Row],[ResourceID]], Resources[ResourceID]))</f>
        <v>Creating N-Tier Applications in C#, Part 1</v>
      </c>
      <c r="C207" s="4">
        <v>10</v>
      </c>
      <c r="D207" s="4" t="str">
        <f>INDEX(Tags[Tag Title], MATCH(ResourceTags[[#This Row],[TagID]], Tags[TagID]))</f>
        <v>.NET</v>
      </c>
      <c r="E207" s="4" t="str">
        <f>INDEX(Tags[Type], MATCH(ResourceTags[[#This Row],[TagID]], Tags[TagID]))</f>
        <v>Framework</v>
      </c>
      <c r="F207" s="10">
        <f>1/COUNTIFS(ResourceTags[ResourceID],ResourceTags[[#This Row],[ResourceID]], ResourceTags[Type], ResourceTags[[#This Row],[Type]])</f>
        <v>1</v>
      </c>
      <c r="G207" s="10">
        <f>INDEX(Resources[Experience], MATCH(ResourceTags[[#This Row],[ResourceID]], Resources[ResourceID]))*ResourceTags[[#This Row],[Weight]]</f>
        <v>16.805555555555554</v>
      </c>
    </row>
    <row r="208" spans="1:7">
      <c r="A208" s="4">
        <v>135</v>
      </c>
      <c r="B208" s="4" t="str">
        <f>INDEX(Resources[Resource Title], MATCH(ResourceTags[[#This Row],[ResourceID]], Resources[ResourceID]))</f>
        <v>Creating N-Tier Applications in C#, Part 1</v>
      </c>
      <c r="C208" s="4">
        <v>41</v>
      </c>
      <c r="D208" s="4" t="str">
        <f>INDEX(Tags[Tag Title], MATCH(ResourceTags[[#This Row],[TagID]], Tags[TagID]))</f>
        <v>C#</v>
      </c>
      <c r="E208" s="4" t="str">
        <f>INDEX(Tags[Type], MATCH(ResourceTags[[#This Row],[TagID]], Tags[TagID]))</f>
        <v>Language</v>
      </c>
      <c r="F208" s="10">
        <f>1/COUNTIFS(ResourceTags[ResourceID],ResourceTags[[#This Row],[ResourceID]], ResourceTags[Type], ResourceTags[[#This Row],[Type]])</f>
        <v>1</v>
      </c>
      <c r="G208" s="10">
        <f>INDEX(Resources[Experience], MATCH(ResourceTags[[#This Row],[ResourceID]], Resources[ResourceID]))*ResourceTags[[#This Row],[Weight]]</f>
        <v>16.805555555555554</v>
      </c>
    </row>
    <row r="209" spans="1:7">
      <c r="A209" s="4">
        <v>135</v>
      </c>
      <c r="B209" s="4" t="str">
        <f>INDEX(Resources[Resource Title], MATCH(ResourceTags[[#This Row],[ResourceID]], Resources[ResourceID]))</f>
        <v>Creating N-Tier Applications in C#, Part 1</v>
      </c>
      <c r="C209" s="4">
        <v>104</v>
      </c>
      <c r="D209" s="4" t="str">
        <f>INDEX(Tags[Tag Title], MATCH(ResourceTags[[#This Row],[TagID]], Tags[TagID]))</f>
        <v>N-Tier Architecture</v>
      </c>
      <c r="E209" s="4" t="str">
        <f>INDEX(Tags[Type], MATCH(ResourceTags[[#This Row],[TagID]], Tags[TagID]))</f>
        <v>Skill</v>
      </c>
      <c r="F209" s="10">
        <f>1/COUNTIFS(ResourceTags[ResourceID],ResourceTags[[#This Row],[ResourceID]], ResourceTags[Type], ResourceTags[[#This Row],[Type]])</f>
        <v>1</v>
      </c>
      <c r="G209" s="10">
        <f>INDEX(Resources[Experience], MATCH(ResourceTags[[#This Row],[ResourceID]], Resources[ResourceID]))*ResourceTags[[#This Row],[Weight]]</f>
        <v>16.805555555555554</v>
      </c>
    </row>
    <row r="210" spans="1:7">
      <c r="A210" s="4">
        <v>136</v>
      </c>
      <c r="B210" s="4" t="str">
        <f>INDEX(Resources[Resource Title], MATCH(ResourceTags[[#This Row],[ResourceID]], Resources[ResourceID]))</f>
        <v>Creating N-Tier Applications in C#, Part 2</v>
      </c>
      <c r="C210" s="4">
        <v>10</v>
      </c>
      <c r="D210" s="4" t="str">
        <f>INDEX(Tags[Tag Title], MATCH(ResourceTags[[#This Row],[TagID]], Tags[TagID]))</f>
        <v>.NET</v>
      </c>
      <c r="E210" s="4" t="str">
        <f>INDEX(Tags[Type], MATCH(ResourceTags[[#This Row],[TagID]], Tags[TagID]))</f>
        <v>Framework</v>
      </c>
      <c r="F210" s="10">
        <f>1/COUNTIFS(ResourceTags[ResourceID],ResourceTags[[#This Row],[ResourceID]], ResourceTags[Type], ResourceTags[[#This Row],[Type]])</f>
        <v>1</v>
      </c>
      <c r="G210" s="10">
        <f>INDEX(Resources[Experience], MATCH(ResourceTags[[#This Row],[ResourceID]], Resources[ResourceID]))*ResourceTags[[#This Row],[Weight]]</f>
        <v>16.805555555555554</v>
      </c>
    </row>
    <row r="211" spans="1:7">
      <c r="A211" s="4">
        <v>136</v>
      </c>
      <c r="B211" s="4" t="str">
        <f>INDEX(Resources[Resource Title], MATCH(ResourceTags[[#This Row],[ResourceID]], Resources[ResourceID]))</f>
        <v>Creating N-Tier Applications in C#, Part 2</v>
      </c>
      <c r="C211" s="4">
        <v>41</v>
      </c>
      <c r="D211" s="4" t="str">
        <f>INDEX(Tags[Tag Title], MATCH(ResourceTags[[#This Row],[TagID]], Tags[TagID]))</f>
        <v>C#</v>
      </c>
      <c r="E211" s="4" t="str">
        <f>INDEX(Tags[Type], MATCH(ResourceTags[[#This Row],[TagID]], Tags[TagID]))</f>
        <v>Language</v>
      </c>
      <c r="F211" s="10">
        <f>1/COUNTIFS(ResourceTags[ResourceID],ResourceTags[[#This Row],[ResourceID]], ResourceTags[Type], ResourceTags[[#This Row],[Type]])</f>
        <v>1</v>
      </c>
      <c r="G211" s="10">
        <f>INDEX(Resources[Experience], MATCH(ResourceTags[[#This Row],[ResourceID]], Resources[ResourceID]))*ResourceTags[[#This Row],[Weight]]</f>
        <v>16.805555555555554</v>
      </c>
    </row>
    <row r="212" spans="1:7">
      <c r="A212" s="4">
        <v>136</v>
      </c>
      <c r="B212" s="4" t="str">
        <f>INDEX(Resources[Resource Title], MATCH(ResourceTags[[#This Row],[ResourceID]], Resources[ResourceID]))</f>
        <v>Creating N-Tier Applications in C#, Part 2</v>
      </c>
      <c r="C212" s="4">
        <v>104</v>
      </c>
      <c r="D212" s="4" t="str">
        <f>INDEX(Tags[Tag Title], MATCH(ResourceTags[[#This Row],[TagID]], Tags[TagID]))</f>
        <v>N-Tier Architecture</v>
      </c>
      <c r="E212" s="4" t="str">
        <f>INDEX(Tags[Type], MATCH(ResourceTags[[#This Row],[TagID]], Tags[TagID]))</f>
        <v>Skill</v>
      </c>
      <c r="F212" s="10">
        <f>1/COUNTIFS(ResourceTags[ResourceID],ResourceTags[[#This Row],[ResourceID]], ResourceTags[Type], ResourceTags[[#This Row],[Type]])</f>
        <v>1</v>
      </c>
      <c r="G212" s="10">
        <f>INDEX(Resources[Experience], MATCH(ResourceTags[[#This Row],[ResourceID]], Resources[ResourceID]))*ResourceTags[[#This Row],[Weight]]</f>
        <v>16.805555555555554</v>
      </c>
    </row>
    <row r="213" spans="1:7">
      <c r="A213" s="4">
        <v>137</v>
      </c>
      <c r="B213" s="4" t="str">
        <f>INDEX(Resources[Resource Title], MATCH(ResourceTags[[#This Row],[ResourceID]], Resources[ResourceID]))</f>
        <v>Aspect Oriented Programming in .NET</v>
      </c>
      <c r="C213" s="4">
        <v>10</v>
      </c>
      <c r="D213" s="4" t="str">
        <f>INDEX(Tags[Tag Title], MATCH(ResourceTags[[#This Row],[TagID]], Tags[TagID]))</f>
        <v>.NET</v>
      </c>
      <c r="E213" s="4" t="str">
        <f>INDEX(Tags[Type], MATCH(ResourceTags[[#This Row],[TagID]], Tags[TagID]))</f>
        <v>Framework</v>
      </c>
      <c r="F213" s="10">
        <f>1/COUNTIFS(ResourceTags[ResourceID],ResourceTags[[#This Row],[ResourceID]], ResourceTags[Type], ResourceTags[[#This Row],[Type]])</f>
        <v>0.5</v>
      </c>
      <c r="G213" s="10">
        <f>INDEX(Resources[Experience], MATCH(ResourceTags[[#This Row],[ResourceID]], Resources[ResourceID]))*ResourceTags[[#This Row],[Weight]]</f>
        <v>6.4583333333333339</v>
      </c>
    </row>
    <row r="214" spans="1:7">
      <c r="A214" s="4">
        <v>137</v>
      </c>
      <c r="B214" s="4" t="str">
        <f>INDEX(Resources[Resource Title], MATCH(ResourceTags[[#This Row],[ResourceID]], Resources[ResourceID]))</f>
        <v>Aspect Oriented Programming in .NET</v>
      </c>
      <c r="C214" s="4">
        <v>105</v>
      </c>
      <c r="D214" s="4" t="str">
        <f>INDEX(Tags[Tag Title], MATCH(ResourceTags[[#This Row],[TagID]], Tags[TagID]))</f>
        <v>Aspect-Oriented Programming</v>
      </c>
      <c r="E214" s="4" t="str">
        <f>INDEX(Tags[Type], MATCH(ResourceTags[[#This Row],[TagID]], Tags[TagID]))</f>
        <v>Skill</v>
      </c>
      <c r="F214" s="10">
        <f>1/COUNTIFS(ResourceTags[ResourceID],ResourceTags[[#This Row],[ResourceID]], ResourceTags[Type], ResourceTags[[#This Row],[Type]])</f>
        <v>1</v>
      </c>
      <c r="G214" s="10">
        <f>INDEX(Resources[Experience], MATCH(ResourceTags[[#This Row],[ResourceID]], Resources[ResourceID]))*ResourceTags[[#This Row],[Weight]]</f>
        <v>12.916666666666668</v>
      </c>
    </row>
    <row r="215" spans="1:7">
      <c r="A215" s="4">
        <v>137</v>
      </c>
      <c r="B215" s="4" t="str">
        <f>INDEX(Resources[Resource Title], MATCH(ResourceTags[[#This Row],[ResourceID]], Resources[ResourceID]))</f>
        <v>Aspect Oriented Programming in .NET</v>
      </c>
      <c r="C215" s="4">
        <v>106</v>
      </c>
      <c r="D215" s="4" t="str">
        <f>INDEX(Tags[Tag Title], MATCH(ResourceTags[[#This Row],[TagID]], Tags[TagID]))</f>
        <v>PostSharp</v>
      </c>
      <c r="E215" s="4" t="str">
        <f>INDEX(Tags[Type], MATCH(ResourceTags[[#This Row],[TagID]], Tags[TagID]))</f>
        <v>Framework</v>
      </c>
      <c r="F215" s="10">
        <f>1/COUNTIFS(ResourceTags[ResourceID],ResourceTags[[#This Row],[ResourceID]], ResourceTags[Type], ResourceTags[[#This Row],[Type]])</f>
        <v>0.5</v>
      </c>
      <c r="G215" s="10">
        <f>INDEX(Resources[Experience], MATCH(ResourceTags[[#This Row],[ResourceID]], Resources[ResourceID]))*ResourceTags[[#This Row],[Weight]]</f>
        <v>6.4583333333333339</v>
      </c>
    </row>
    <row r="216" spans="1:7">
      <c r="A216" s="4">
        <v>138</v>
      </c>
      <c r="B216" s="4" t="str">
        <f>INDEX(Resources[Resource Title], MATCH(ResourceTags[[#This Row],[ResourceID]], Resources[ResourceID]))</f>
        <v>Introduction to Android Development</v>
      </c>
      <c r="C216" s="4">
        <v>107</v>
      </c>
      <c r="D216" s="4" t="str">
        <f>INDEX(Tags[Tag Title], MATCH(ResourceTags[[#This Row],[TagID]], Tags[TagID]))</f>
        <v>Android</v>
      </c>
      <c r="E216" s="4" t="str">
        <f>INDEX(Tags[Type], MATCH(ResourceTags[[#This Row],[TagID]], Tags[TagID]))</f>
        <v>Platform</v>
      </c>
      <c r="F216" s="10">
        <f>1/COUNTIFS(ResourceTags[ResourceID],ResourceTags[[#This Row],[ResourceID]], ResourceTags[Type], ResourceTags[[#This Row],[Type]])</f>
        <v>1</v>
      </c>
      <c r="G216" s="10">
        <f>INDEX(Resources[Experience], MATCH(ResourceTags[[#This Row],[ResourceID]], Resources[ResourceID]))*ResourceTags[[#This Row],[Weight]]</f>
        <v>23.888888888888889</v>
      </c>
    </row>
    <row r="217" spans="1:7">
      <c r="A217" s="4">
        <v>139</v>
      </c>
      <c r="B217" s="4" t="str">
        <f>INDEX(Resources[Resource Title], MATCH(ResourceTags[[#This Row],[ResourceID]], Resources[ResourceID]))</f>
        <v>Introduction to C# and .NET</v>
      </c>
      <c r="C217" s="4">
        <v>10</v>
      </c>
      <c r="D217" s="4" t="str">
        <f>INDEX(Tags[Tag Title], MATCH(ResourceTags[[#This Row],[TagID]], Tags[TagID]))</f>
        <v>.NET</v>
      </c>
      <c r="E217" s="4" t="str">
        <f>INDEX(Tags[Type], MATCH(ResourceTags[[#This Row],[TagID]], Tags[TagID]))</f>
        <v>Framework</v>
      </c>
      <c r="F217" s="10">
        <f>1/COUNTIFS(ResourceTags[ResourceID],ResourceTags[[#This Row],[ResourceID]], ResourceTags[Type], ResourceTags[[#This Row],[Type]])</f>
        <v>1</v>
      </c>
      <c r="G217" s="10">
        <f>INDEX(Resources[Experience], MATCH(ResourceTags[[#This Row],[ResourceID]], Resources[ResourceID]))*ResourceTags[[#This Row],[Weight]]</f>
        <v>15.625</v>
      </c>
    </row>
    <row r="218" spans="1:7">
      <c r="A218" s="4">
        <v>139</v>
      </c>
      <c r="B218" s="4" t="str">
        <f>INDEX(Resources[Resource Title], MATCH(ResourceTags[[#This Row],[ResourceID]], Resources[ResourceID]))</f>
        <v>Introduction to C# and .NET</v>
      </c>
      <c r="C218" s="4">
        <v>41</v>
      </c>
      <c r="D218" s="4" t="str">
        <f>INDEX(Tags[Tag Title], MATCH(ResourceTags[[#This Row],[TagID]], Tags[TagID]))</f>
        <v>C#</v>
      </c>
      <c r="E218" s="4" t="str">
        <f>INDEX(Tags[Type], MATCH(ResourceTags[[#This Row],[TagID]], Tags[TagID]))</f>
        <v>Language</v>
      </c>
      <c r="F218" s="10">
        <f>1/COUNTIFS(ResourceTags[ResourceID],ResourceTags[[#This Row],[ResourceID]], ResourceTags[Type], ResourceTags[[#This Row],[Type]])</f>
        <v>1</v>
      </c>
      <c r="G218" s="10">
        <f>INDEX(Resources[Experience], MATCH(ResourceTags[[#This Row],[ResourceID]], Resources[ResourceID]))*ResourceTags[[#This Row],[Weight]]</f>
        <v>15.625</v>
      </c>
    </row>
    <row r="219" spans="1:7">
      <c r="A219" s="4">
        <v>140</v>
      </c>
      <c r="B219" s="4" t="str">
        <f>INDEX(Resources[Resource Title], MATCH(ResourceTags[[#This Row],[ResourceID]], Resources[ResourceID]))</f>
        <v>Building .NET Console Applications in C#</v>
      </c>
      <c r="C219" s="4">
        <v>10</v>
      </c>
      <c r="D219" s="4" t="str">
        <f>INDEX(Tags[Tag Title], MATCH(ResourceTags[[#This Row],[TagID]], Tags[TagID]))</f>
        <v>.NET</v>
      </c>
      <c r="E219" s="4" t="str">
        <f>INDEX(Tags[Type], MATCH(ResourceTags[[#This Row],[TagID]], Tags[TagID]))</f>
        <v>Framework</v>
      </c>
      <c r="F219" s="10">
        <f>1/COUNTIFS(ResourceTags[ResourceID],ResourceTags[[#This Row],[ResourceID]], ResourceTags[Type], ResourceTags[[#This Row],[Type]])</f>
        <v>1</v>
      </c>
      <c r="G219" s="10">
        <f>INDEX(Resources[Experience], MATCH(ResourceTags[[#This Row],[ResourceID]], Resources[ResourceID]))*ResourceTags[[#This Row],[Weight]]</f>
        <v>18.055555555555554</v>
      </c>
    </row>
    <row r="220" spans="1:7">
      <c r="A220" s="4">
        <v>140</v>
      </c>
      <c r="B220" s="4" t="str">
        <f>INDEX(Resources[Resource Title], MATCH(ResourceTags[[#This Row],[ResourceID]], Resources[ResourceID]))</f>
        <v>Building .NET Console Applications in C#</v>
      </c>
      <c r="C220" s="4">
        <v>41</v>
      </c>
      <c r="D220" s="4" t="str">
        <f>INDEX(Tags[Tag Title], MATCH(ResourceTags[[#This Row],[TagID]], Tags[TagID]))</f>
        <v>C#</v>
      </c>
      <c r="E220" s="4" t="str">
        <f>INDEX(Tags[Type], MATCH(ResourceTags[[#This Row],[TagID]], Tags[TagID]))</f>
        <v>Language</v>
      </c>
      <c r="F220" s="10">
        <f>1/COUNTIFS(ResourceTags[ResourceID],ResourceTags[[#This Row],[ResourceID]], ResourceTags[Type], ResourceTags[[#This Row],[Type]])</f>
        <v>1</v>
      </c>
      <c r="G220" s="10">
        <f>INDEX(Resources[Experience], MATCH(ResourceTags[[#This Row],[ResourceID]], Resources[ResourceID]))*ResourceTags[[#This Row],[Weight]]</f>
        <v>18.055555555555554</v>
      </c>
    </row>
    <row r="221" spans="1:7">
      <c r="A221" s="4">
        <v>141</v>
      </c>
      <c r="B221" s="4" t="str">
        <f>INDEX(Resources[Resource Title], MATCH(ResourceTags[[#This Row],[ResourceID]], Resources[ResourceID]))</f>
        <v>VB.NET Fundamentals</v>
      </c>
      <c r="C221" s="4">
        <v>10</v>
      </c>
      <c r="D221" s="4" t="str">
        <f>INDEX(Tags[Tag Title], MATCH(ResourceTags[[#This Row],[TagID]], Tags[TagID]))</f>
        <v>.NET</v>
      </c>
      <c r="E221" s="4" t="str">
        <f>INDEX(Tags[Type], MATCH(ResourceTags[[#This Row],[TagID]], Tags[TagID]))</f>
        <v>Framework</v>
      </c>
      <c r="F221" s="10">
        <f>1/COUNTIFS(ResourceTags[ResourceID],ResourceTags[[#This Row],[ResourceID]], ResourceTags[Type], ResourceTags[[#This Row],[Type]])</f>
        <v>1</v>
      </c>
      <c r="G221" s="10">
        <f>INDEX(Resources[Experience], MATCH(ResourceTags[[#This Row],[ResourceID]], Resources[ResourceID]))*ResourceTags[[#This Row],[Weight]]</f>
        <v>20.277777777777782</v>
      </c>
    </row>
    <row r="222" spans="1:7">
      <c r="A222" s="4">
        <v>141</v>
      </c>
      <c r="B222" s="4" t="str">
        <f>INDEX(Resources[Resource Title], MATCH(ResourceTags[[#This Row],[ResourceID]], Resources[ResourceID]))</f>
        <v>VB.NET Fundamentals</v>
      </c>
      <c r="C222" s="4">
        <v>108</v>
      </c>
      <c r="D222" s="4" t="str">
        <f>INDEX(Tags[Tag Title], MATCH(ResourceTags[[#This Row],[TagID]], Tags[TagID]))</f>
        <v>Visual Basic</v>
      </c>
      <c r="E222" s="4" t="str">
        <f>INDEX(Tags[Type], MATCH(ResourceTags[[#This Row],[TagID]], Tags[TagID]))</f>
        <v>Language</v>
      </c>
      <c r="F222" s="10">
        <f>1/COUNTIFS(ResourceTags[ResourceID],ResourceTags[[#This Row],[ResourceID]], ResourceTags[Type], ResourceTags[[#This Row],[Type]])</f>
        <v>1</v>
      </c>
      <c r="G222" s="10">
        <f>INDEX(Resources[Experience], MATCH(ResourceTags[[#This Row],[ResourceID]], Resources[ResourceID]))*ResourceTags[[#This Row],[Weight]]</f>
        <v>20.277777777777782</v>
      </c>
    </row>
    <row r="223" spans="1:7">
      <c r="A223" s="4">
        <v>142</v>
      </c>
      <c r="B223" s="4" t="str">
        <f>INDEX(Resources[Resource Title], MATCH(ResourceTags[[#This Row],[ResourceID]], Resources[ResourceID]))</f>
        <v>Algorithms and Data Structures - Part 1</v>
      </c>
      <c r="C223" s="4">
        <v>109</v>
      </c>
      <c r="D223" s="4" t="str">
        <f>INDEX(Tags[Tag Title], MATCH(ResourceTags[[#This Row],[TagID]], Tags[TagID]))</f>
        <v>Algorithms</v>
      </c>
      <c r="E223" s="4" t="str">
        <f>INDEX(Tags[Type], MATCH(ResourceTags[[#This Row],[TagID]], Tags[TagID]))</f>
        <v>Skill</v>
      </c>
      <c r="F223" s="10">
        <f>1/COUNTIFS(ResourceTags[ResourceID],ResourceTags[[#This Row],[ResourceID]], ResourceTags[Type], ResourceTags[[#This Row],[Type]])</f>
        <v>0.5</v>
      </c>
      <c r="G223" s="10">
        <f>INDEX(Resources[Experience], MATCH(ResourceTags[[#This Row],[ResourceID]], Resources[ResourceID]))*ResourceTags[[#This Row],[Weight]]</f>
        <v>6.7013888888888884</v>
      </c>
    </row>
    <row r="224" spans="1:7">
      <c r="A224" s="4">
        <v>142</v>
      </c>
      <c r="B224" s="4" t="str">
        <f>INDEX(Resources[Resource Title], MATCH(ResourceTags[[#This Row],[ResourceID]], Resources[ResourceID]))</f>
        <v>Algorithms and Data Structures - Part 1</v>
      </c>
      <c r="C224" s="4">
        <v>110</v>
      </c>
      <c r="D224" s="4" t="str">
        <f>INDEX(Tags[Tag Title], MATCH(ResourceTags[[#This Row],[TagID]], Tags[TagID]))</f>
        <v>Data Structures</v>
      </c>
      <c r="E224" s="4" t="str">
        <f>INDEX(Tags[Type], MATCH(ResourceTags[[#This Row],[TagID]], Tags[TagID]))</f>
        <v>Skill</v>
      </c>
      <c r="F224" s="10">
        <f>1/COUNTIFS(ResourceTags[ResourceID],ResourceTags[[#This Row],[ResourceID]], ResourceTags[Type], ResourceTags[[#This Row],[Type]])</f>
        <v>0.5</v>
      </c>
      <c r="G224" s="10">
        <f>INDEX(Resources[Experience], MATCH(ResourceTags[[#This Row],[ResourceID]], Resources[ResourceID]))*ResourceTags[[#This Row],[Weight]]</f>
        <v>6.7013888888888884</v>
      </c>
    </row>
    <row r="225" spans="1:7">
      <c r="A225" s="4">
        <v>143</v>
      </c>
      <c r="B225" s="4" t="str">
        <f>INDEX(Resources[Resource Title], MATCH(ResourceTags[[#This Row],[ResourceID]], Resources[ResourceID]))</f>
        <v>Algorithms and Data Structures - Part 2</v>
      </c>
      <c r="C225" s="4">
        <v>109</v>
      </c>
      <c r="D225" s="4" t="str">
        <f>INDEX(Tags[Tag Title], MATCH(ResourceTags[[#This Row],[TagID]], Tags[TagID]))</f>
        <v>Algorithms</v>
      </c>
      <c r="E225" s="4" t="str">
        <f>INDEX(Tags[Type], MATCH(ResourceTags[[#This Row],[TagID]], Tags[TagID]))</f>
        <v>Skill</v>
      </c>
      <c r="F225" s="10">
        <f>1/COUNTIFS(ResourceTags[ResourceID],ResourceTags[[#This Row],[ResourceID]], ResourceTags[Type], ResourceTags[[#This Row],[Type]])</f>
        <v>0.5</v>
      </c>
      <c r="G225" s="10">
        <f>INDEX(Resources[Experience], MATCH(ResourceTags[[#This Row],[ResourceID]], Resources[ResourceID]))*ResourceTags[[#This Row],[Weight]]</f>
        <v>10.416666666666668</v>
      </c>
    </row>
    <row r="226" spans="1:7">
      <c r="A226" s="4">
        <v>143</v>
      </c>
      <c r="B226" s="4" t="str">
        <f>INDEX(Resources[Resource Title], MATCH(ResourceTags[[#This Row],[ResourceID]], Resources[ResourceID]))</f>
        <v>Algorithms and Data Structures - Part 2</v>
      </c>
      <c r="C226" s="4">
        <v>110</v>
      </c>
      <c r="D226" s="4" t="str">
        <f>INDEX(Tags[Tag Title], MATCH(ResourceTags[[#This Row],[TagID]], Tags[TagID]))</f>
        <v>Data Structures</v>
      </c>
      <c r="E226" s="4" t="str">
        <f>INDEX(Tags[Type], MATCH(ResourceTags[[#This Row],[TagID]], Tags[TagID]))</f>
        <v>Skill</v>
      </c>
      <c r="F226" s="10">
        <f>1/COUNTIFS(ResourceTags[ResourceID],ResourceTags[[#This Row],[ResourceID]], ResourceTags[Type], ResourceTags[[#This Row],[Type]])</f>
        <v>0.5</v>
      </c>
      <c r="G226" s="10">
        <f>INDEX(Resources[Experience], MATCH(ResourceTags[[#This Row],[ResourceID]], Resources[ResourceID]))*ResourceTags[[#This Row],[Weight]]</f>
        <v>10.416666666666668</v>
      </c>
    </row>
    <row r="227" spans="1:7">
      <c r="A227" s="4">
        <v>144</v>
      </c>
      <c r="B227" s="4" t="str">
        <f>INDEX(Resources[Resource Title], MATCH(ResourceTags[[#This Row],[ResourceID]], Resources[ResourceID]))</f>
        <v>UI Architecture</v>
      </c>
      <c r="C227" s="4">
        <v>28</v>
      </c>
      <c r="D227" s="4" t="str">
        <f>INDEX(Tags[Tag Title], MATCH(ResourceTags[[#This Row],[TagID]], Tags[TagID]))</f>
        <v>CSS</v>
      </c>
      <c r="E227" s="4" t="str">
        <f>INDEX(Tags[Type], MATCH(ResourceTags[[#This Row],[TagID]], Tags[TagID]))</f>
        <v>Language</v>
      </c>
      <c r="F227" s="10">
        <f>1/COUNTIFS(ResourceTags[ResourceID],ResourceTags[[#This Row],[ResourceID]], ResourceTags[Type], ResourceTags[[#This Row],[Type]])</f>
        <v>0.33333333333333331</v>
      </c>
      <c r="G227" s="11">
        <f>INDEX(Resources[Experience], MATCH(ResourceTags[[#This Row],[ResourceID]], Resources[ResourceID]))*ResourceTags[[#This Row],[Weight]]</f>
        <v>10.833333333333332</v>
      </c>
    </row>
    <row r="228" spans="1:7">
      <c r="A228" s="4">
        <v>144</v>
      </c>
      <c r="B228" s="4" t="str">
        <f>INDEX(Resources[Resource Title], MATCH(ResourceTags[[#This Row],[ResourceID]], Resources[ResourceID]))</f>
        <v>UI Architecture</v>
      </c>
      <c r="C228" s="4">
        <v>29</v>
      </c>
      <c r="D228" s="4" t="str">
        <f>INDEX(Tags[Tag Title], MATCH(ResourceTags[[#This Row],[TagID]], Tags[TagID]))</f>
        <v>HTML</v>
      </c>
      <c r="E228" s="4" t="str">
        <f>INDEX(Tags[Type], MATCH(ResourceTags[[#This Row],[TagID]], Tags[TagID]))</f>
        <v>Language</v>
      </c>
      <c r="F228" s="10">
        <f>1/COUNTIFS(ResourceTags[ResourceID],ResourceTags[[#This Row],[ResourceID]], ResourceTags[Type], ResourceTags[[#This Row],[Type]])</f>
        <v>0.33333333333333331</v>
      </c>
      <c r="G228" s="11">
        <f>INDEX(Resources[Experience], MATCH(ResourceTags[[#This Row],[ResourceID]], Resources[ResourceID]))*ResourceTags[[#This Row],[Weight]]</f>
        <v>10.833333333333332</v>
      </c>
    </row>
    <row r="229" spans="1:7">
      <c r="A229" s="4">
        <v>144</v>
      </c>
      <c r="B229" s="4" t="str">
        <f>INDEX(Resources[Resource Title], MATCH(ResourceTags[[#This Row],[ResourceID]], Resources[ResourceID]))</f>
        <v>UI Architecture</v>
      </c>
      <c r="C229" s="4">
        <v>36</v>
      </c>
      <c r="D229" s="4" t="str">
        <f>INDEX(Tags[Tag Title], MATCH(ResourceTags[[#This Row],[TagID]], Tags[TagID]))</f>
        <v>JavaScript</v>
      </c>
      <c r="E229" s="4" t="str">
        <f>INDEX(Tags[Type], MATCH(ResourceTags[[#This Row],[TagID]], Tags[TagID]))</f>
        <v>Language</v>
      </c>
      <c r="F229" s="10">
        <f>1/COUNTIFS(ResourceTags[ResourceID],ResourceTags[[#This Row],[ResourceID]], ResourceTags[Type], ResourceTags[[#This Row],[Type]])</f>
        <v>0.33333333333333331</v>
      </c>
      <c r="G229" s="11">
        <f>INDEX(Resources[Experience], MATCH(ResourceTags[[#This Row],[ResourceID]], Resources[ResourceID]))*ResourceTags[[#This Row],[Weight]]</f>
        <v>10.833333333333332</v>
      </c>
    </row>
    <row r="230" spans="1:7">
      <c r="A230" s="4">
        <v>144</v>
      </c>
      <c r="B230" s="4" t="str">
        <f>INDEX(Resources[Resource Title], MATCH(ResourceTags[[#This Row],[ResourceID]], Resources[ResourceID]))</f>
        <v>UI Architecture</v>
      </c>
      <c r="C230" s="4">
        <v>111</v>
      </c>
      <c r="D230" s="4" t="str">
        <f>INDEX(Tags[Tag Title], MATCH(ResourceTags[[#This Row],[TagID]], Tags[TagID]))</f>
        <v>UI Architecture</v>
      </c>
      <c r="E230" s="4" t="str">
        <f>INDEX(Tags[Type], MATCH(ResourceTags[[#This Row],[TagID]], Tags[TagID]))</f>
        <v>Skill</v>
      </c>
      <c r="F230" s="10">
        <f>1/COUNTIFS(ResourceTags[ResourceID],ResourceTags[[#This Row],[ResourceID]], ResourceTags[Type], ResourceTags[[#This Row],[Type]])</f>
        <v>1</v>
      </c>
      <c r="G230" s="11">
        <f>INDEX(Resources[Experience], MATCH(ResourceTags[[#This Row],[ResourceID]], Resources[ResourceID]))*ResourceTags[[#This Row],[Weight]]</f>
        <v>32.5</v>
      </c>
    </row>
    <row r="231" spans="1:7">
      <c r="A231" s="4">
        <v>145</v>
      </c>
      <c r="B231" s="4" t="str">
        <f>INDEX(Resources[Resource Title], MATCH(ResourceTags[[#This Row],[ResourceID]], Resources[ResourceID]))</f>
        <v>Getting Started with Polymer.js</v>
      </c>
      <c r="C231" s="4">
        <v>112</v>
      </c>
      <c r="D231" s="4" t="str">
        <f>INDEX(Tags[Tag Title], MATCH(ResourceTags[[#This Row],[TagID]], Tags[TagID]))</f>
        <v>Polymer.js</v>
      </c>
      <c r="E231" s="4" t="str">
        <f>INDEX(Tags[Type], MATCH(ResourceTags[[#This Row],[TagID]], Tags[TagID]))</f>
        <v>Framework</v>
      </c>
      <c r="F231" s="10">
        <f>1/COUNTIFS(ResourceTags[ResourceID],ResourceTags[[#This Row],[ResourceID]], ResourceTags[Type], ResourceTags[[#This Row],[Type]])</f>
        <v>1</v>
      </c>
      <c r="G231" s="11">
        <f>INDEX(Resources[Experience], MATCH(ResourceTags[[#This Row],[ResourceID]], Resources[ResourceID]))*ResourceTags[[#This Row],[Weight]]</f>
        <v>7.9861111111111107</v>
      </c>
    </row>
    <row r="232" spans="1:7">
      <c r="A232" s="4">
        <v>146</v>
      </c>
      <c r="B232" s="4" t="str">
        <f>INDEX(Resources[Resource Title], MATCH(ResourceTags[[#This Row],[ResourceID]], Resources[ResourceID]))</f>
        <v>Working with Polymer.js Elements</v>
      </c>
      <c r="C232" s="4">
        <v>112</v>
      </c>
      <c r="D232" s="4" t="str">
        <f>INDEX(Tags[Tag Title], MATCH(ResourceTags[[#This Row],[TagID]], Tags[TagID]))</f>
        <v>Polymer.js</v>
      </c>
      <c r="E232" s="4" t="str">
        <f>INDEX(Tags[Type], MATCH(ResourceTags[[#This Row],[TagID]], Tags[TagID]))</f>
        <v>Framework</v>
      </c>
      <c r="F232" s="10">
        <f>1/COUNTIFS(ResourceTags[ResourceID],ResourceTags[[#This Row],[ResourceID]], ResourceTags[Type], ResourceTags[[#This Row],[Type]])</f>
        <v>1</v>
      </c>
      <c r="G232" s="11">
        <f>INDEX(Resources[Experience], MATCH(ResourceTags[[#This Row],[ResourceID]], Resources[ResourceID]))*ResourceTags[[#This Row],[Weight]]</f>
        <v>14.166666666666666</v>
      </c>
    </row>
    <row r="233" spans="1:7">
      <c r="A233" s="4">
        <v>147</v>
      </c>
      <c r="B233" s="4" t="str">
        <f>INDEX(Resources[Resource Title], MATCH(ResourceTags[[#This Row],[ResourceID]], Resources[ResourceID]))</f>
        <v>JavaScript Fundamentals for Absolute Beginners</v>
      </c>
      <c r="C233" s="4">
        <v>36</v>
      </c>
      <c r="D233" s="4" t="str">
        <f>INDEX(Tags[Tag Title], MATCH(ResourceTags[[#This Row],[TagID]], Tags[TagID]))</f>
        <v>JavaScript</v>
      </c>
      <c r="E233" s="4" t="str">
        <f>INDEX(Tags[Type], MATCH(ResourceTags[[#This Row],[TagID]], Tags[TagID]))</f>
        <v>Language</v>
      </c>
      <c r="F233" s="10">
        <f>1/COUNTIFS(ResourceTags[ResourceID],ResourceTags[[#This Row],[ResourceID]], ResourceTags[Type], ResourceTags[[#This Row],[Type]])</f>
        <v>1</v>
      </c>
      <c r="G233" s="11">
        <f>INDEX(Resources[Experience], MATCH(ResourceTags[[#This Row],[ResourceID]], Resources[ResourceID]))*ResourceTags[[#This Row],[Weight]]</f>
        <v>29.166666666666668</v>
      </c>
    </row>
    <row r="234" spans="1:7">
      <c r="A234" s="4">
        <v>148</v>
      </c>
      <c r="B234" s="4" t="str">
        <f>INDEX(Resources[Resource Title], MATCH(ResourceTags[[#This Row],[ResourceID]], Resources[ResourceID]))</f>
        <v>Programming in C# Jump Start</v>
      </c>
      <c r="C234" s="4">
        <v>10</v>
      </c>
      <c r="D234" s="4" t="str">
        <f>INDEX(Tags[Tag Title], MATCH(ResourceTags[[#This Row],[TagID]], Tags[TagID]))</f>
        <v>.NET</v>
      </c>
      <c r="E234" s="4" t="str">
        <f>INDEX(Tags[Type], MATCH(ResourceTags[[#This Row],[TagID]], Tags[TagID]))</f>
        <v>Framework</v>
      </c>
      <c r="F234" s="10">
        <f>1/COUNTIFS(ResourceTags[ResourceID],ResourceTags[[#This Row],[ResourceID]], ResourceTags[Type], ResourceTags[[#This Row],[Type]])</f>
        <v>1</v>
      </c>
      <c r="G234" s="11">
        <f>INDEX(Resources[Experience], MATCH(ResourceTags[[#This Row],[ResourceID]], Resources[ResourceID]))*ResourceTags[[#This Row],[Weight]]</f>
        <v>58.333333333333336</v>
      </c>
    </row>
    <row r="235" spans="1:7">
      <c r="A235" s="4">
        <v>148</v>
      </c>
      <c r="B235" s="4" t="str">
        <f>INDEX(Resources[Resource Title], MATCH(ResourceTags[[#This Row],[ResourceID]], Resources[ResourceID]))</f>
        <v>Programming in C# Jump Start</v>
      </c>
      <c r="C235" s="4">
        <v>41</v>
      </c>
      <c r="D235" s="4" t="str">
        <f>INDEX(Tags[Tag Title], MATCH(ResourceTags[[#This Row],[TagID]], Tags[TagID]))</f>
        <v>C#</v>
      </c>
      <c r="E235" s="4" t="str">
        <f>INDEX(Tags[Type], MATCH(ResourceTags[[#This Row],[TagID]], Tags[TagID]))</f>
        <v>Language</v>
      </c>
      <c r="F235" s="10">
        <f>1/COUNTIFS(ResourceTags[ResourceID],ResourceTags[[#This Row],[ResourceID]], ResourceTags[Type], ResourceTags[[#This Row],[Type]])</f>
        <v>1</v>
      </c>
      <c r="G235" s="11">
        <f>INDEX(Resources[Experience], MATCH(ResourceTags[[#This Row],[ResourceID]], Resources[ResourceID]))*ResourceTags[[#This Row],[Weight]]</f>
        <v>58.333333333333336</v>
      </c>
    </row>
    <row r="236" spans="1:7">
      <c r="A236" s="4">
        <v>149</v>
      </c>
      <c r="B236" s="4" t="str">
        <f>INDEX(Resources[Resource Title], MATCH(ResourceTags[[#This Row],[ResourceID]], Resources[ResourceID]))</f>
        <v>HTML5 &amp; CSS3 Fundamentals: Development for Absolute Beginners</v>
      </c>
      <c r="C236" s="4">
        <v>28</v>
      </c>
      <c r="D236" s="4" t="str">
        <f>INDEX(Tags[Tag Title], MATCH(ResourceTags[[#This Row],[TagID]], Tags[TagID]))</f>
        <v>CSS</v>
      </c>
      <c r="E236" s="4" t="str">
        <f>INDEX(Tags[Type], MATCH(ResourceTags[[#This Row],[TagID]], Tags[TagID]))</f>
        <v>Language</v>
      </c>
      <c r="F236" s="10">
        <f>1/COUNTIFS(ResourceTags[ResourceID],ResourceTags[[#This Row],[ResourceID]], ResourceTags[Type], ResourceTags[[#This Row],[Type]])</f>
        <v>0.5</v>
      </c>
      <c r="G236" s="11">
        <f>INDEX(Resources[Experience], MATCH(ResourceTags[[#This Row],[ResourceID]], Resources[ResourceID]))*ResourceTags[[#This Row],[Weight]]</f>
        <v>14.583333333333334</v>
      </c>
    </row>
    <row r="237" spans="1:7">
      <c r="A237" s="4">
        <v>149</v>
      </c>
      <c r="B237" s="4" t="str">
        <f>INDEX(Resources[Resource Title], MATCH(ResourceTags[[#This Row],[ResourceID]], Resources[ResourceID]))</f>
        <v>HTML5 &amp; CSS3 Fundamentals: Development for Absolute Beginners</v>
      </c>
      <c r="C237" s="4">
        <v>29</v>
      </c>
      <c r="D237" s="4" t="str">
        <f>INDEX(Tags[Tag Title], MATCH(ResourceTags[[#This Row],[TagID]], Tags[TagID]))</f>
        <v>HTML</v>
      </c>
      <c r="E237" s="4" t="str">
        <f>INDEX(Tags[Type], MATCH(ResourceTags[[#This Row],[TagID]], Tags[TagID]))</f>
        <v>Language</v>
      </c>
      <c r="F237" s="10">
        <f>1/COUNTIFS(ResourceTags[ResourceID],ResourceTags[[#This Row],[ResourceID]], ResourceTags[Type], ResourceTags[[#This Row],[Type]])</f>
        <v>0.5</v>
      </c>
      <c r="G237" s="11">
        <f>INDEX(Resources[Experience], MATCH(ResourceTags[[#This Row],[ResourceID]], Resources[ResourceID]))*ResourceTags[[#This Row],[Weight]]</f>
        <v>14.583333333333334</v>
      </c>
    </row>
    <row r="238" spans="1:7">
      <c r="A238" s="4">
        <v>150</v>
      </c>
      <c r="B238" s="4" t="str">
        <f>INDEX(Resources[Resource Title], MATCH(ResourceTags[[#This Row],[ResourceID]], Resources[ResourceID]))</f>
        <v>Networking Fundamentals</v>
      </c>
      <c r="C238" s="4">
        <v>40</v>
      </c>
      <c r="D238" s="4" t="str">
        <f>INDEX(Tags[Tag Title], MATCH(ResourceTags[[#This Row],[TagID]], Tags[TagID]))</f>
        <v>Computer Networking</v>
      </c>
      <c r="E238" s="4" t="str">
        <f>INDEX(Tags[Type], MATCH(ResourceTags[[#This Row],[TagID]], Tags[TagID]))</f>
        <v>Skill</v>
      </c>
      <c r="F238" s="10">
        <f>1/COUNTIFS(ResourceTags[ResourceID],ResourceTags[[#This Row],[ResourceID]], ResourceTags[Type], ResourceTags[[#This Row],[Type]])</f>
        <v>1</v>
      </c>
      <c r="G238" s="11">
        <f>INDEX(Resources[Experience], MATCH(ResourceTags[[#This Row],[ResourceID]], Resources[ResourceID]))*ResourceTags[[#This Row],[Weight]]</f>
        <v>29.166666666666668</v>
      </c>
    </row>
    <row r="239" spans="1:7">
      <c r="A239" s="4">
        <v>151</v>
      </c>
      <c r="B239" s="4" t="str">
        <f>INDEX(Resources[Resource Title], MATCH(ResourceTags[[#This Row],[ResourceID]], Resources[ResourceID]))</f>
        <v>Database Fundamentals</v>
      </c>
      <c r="C239" s="4">
        <v>96</v>
      </c>
      <c r="D239" s="4" t="str">
        <f>INDEX(Tags[Tag Title], MATCH(ResourceTags[[#This Row],[TagID]], Tags[TagID]))</f>
        <v>Relational Database Design</v>
      </c>
      <c r="E239" s="4" t="str">
        <f>INDEX(Tags[Type], MATCH(ResourceTags[[#This Row],[TagID]], Tags[TagID]))</f>
        <v>Skill</v>
      </c>
      <c r="F239" s="10">
        <f>1/COUNTIFS(ResourceTags[ResourceID],ResourceTags[[#This Row],[ResourceID]], ResourceTags[Type], ResourceTags[[#This Row],[Type]])</f>
        <v>0.5</v>
      </c>
      <c r="G239" s="11">
        <f>INDEX(Resources[Experience], MATCH(ResourceTags[[#This Row],[ResourceID]], Resources[ResourceID]))*ResourceTags[[#This Row],[Weight]]</f>
        <v>6.25</v>
      </c>
    </row>
    <row r="240" spans="1:7">
      <c r="A240" s="4">
        <v>151</v>
      </c>
      <c r="B240" s="4" t="str">
        <f>INDEX(Resources[Resource Title], MATCH(ResourceTags[[#This Row],[ResourceID]], Resources[ResourceID]))</f>
        <v>Database Fundamentals</v>
      </c>
      <c r="C240" s="4">
        <v>113</v>
      </c>
      <c r="D240" s="4" t="str">
        <f>INDEX(Tags[Tag Title], MATCH(ResourceTags[[#This Row],[TagID]], Tags[TagID]))</f>
        <v>Database Administration</v>
      </c>
      <c r="E240" s="4" t="str">
        <f>INDEX(Tags[Type], MATCH(ResourceTags[[#This Row],[TagID]], Tags[TagID]))</f>
        <v>Skill</v>
      </c>
      <c r="F240" s="10">
        <f>1/COUNTIFS(ResourceTags[ResourceID],ResourceTags[[#This Row],[ResourceID]], ResourceTags[Type], ResourceTags[[#This Row],[Type]])</f>
        <v>0.5</v>
      </c>
      <c r="G240" s="11">
        <f>INDEX(Resources[Experience], MATCH(ResourceTags[[#This Row],[ResourceID]], Resources[ResourceID]))*ResourceTags[[#This Row],[Weight]]</f>
        <v>6.25</v>
      </c>
    </row>
    <row r="241" spans="1:7">
      <c r="A241" s="4">
        <v>152</v>
      </c>
      <c r="B241" s="4" t="str">
        <f>INDEX(Resources[Resource Title], MATCH(ResourceTags[[#This Row],[ResourceID]], Resources[ResourceID]))</f>
        <v>Software Development Fundamentals</v>
      </c>
      <c r="C241" s="4">
        <v>10</v>
      </c>
      <c r="D241" s="4" t="str">
        <f>INDEX(Tags[Tag Title], MATCH(ResourceTags[[#This Row],[TagID]], Tags[TagID]))</f>
        <v>.NET</v>
      </c>
      <c r="E241" s="4" t="str">
        <f>INDEX(Tags[Type], MATCH(ResourceTags[[#This Row],[TagID]], Tags[TagID]))</f>
        <v>Framework</v>
      </c>
      <c r="F241" s="10">
        <f>1/COUNTIFS(ResourceTags[ResourceID],ResourceTags[[#This Row],[ResourceID]], ResourceTags[Type], ResourceTags[[#This Row],[Type]])</f>
        <v>1</v>
      </c>
      <c r="G241" s="11">
        <f>INDEX(Resources[Experience], MATCH(ResourceTags[[#This Row],[ResourceID]], Resources[ResourceID]))*ResourceTags[[#This Row],[Weight]]</f>
        <v>16.666666666666664</v>
      </c>
    </row>
    <row r="242" spans="1:7">
      <c r="A242" s="4">
        <v>152</v>
      </c>
      <c r="B242" s="4" t="str">
        <f>INDEX(Resources[Resource Title], MATCH(ResourceTags[[#This Row],[ResourceID]], Resources[ResourceID]))</f>
        <v>Software Development Fundamentals</v>
      </c>
      <c r="C242" s="4">
        <v>101</v>
      </c>
      <c r="D242" s="4" t="str">
        <f>INDEX(Tags[Tag Title], MATCH(ResourceTags[[#This Row],[TagID]], Tags[TagID]))</f>
        <v>Object-Oriented Programming</v>
      </c>
      <c r="E242" s="4" t="str">
        <f>INDEX(Tags[Type], MATCH(ResourceTags[[#This Row],[TagID]], Tags[TagID]))</f>
        <v>Skill</v>
      </c>
      <c r="F242" s="10">
        <f>1/COUNTIFS(ResourceTags[ResourceID],ResourceTags[[#This Row],[ResourceID]], ResourceTags[Type], ResourceTags[[#This Row],[Type]])</f>
        <v>1</v>
      </c>
      <c r="G242" s="11">
        <f>INDEX(Resources[Experience], MATCH(ResourceTags[[#This Row],[ResourceID]], Resources[ResourceID]))*ResourceTags[[#This Row],[Weight]]</f>
        <v>16.666666666666664</v>
      </c>
    </row>
    <row r="243" spans="1:7">
      <c r="A243" s="4">
        <v>153</v>
      </c>
      <c r="B243" s="4" t="str">
        <f>INDEX(Resources[Resource Title], MATCH(ResourceTags[[#This Row],[ResourceID]], Resources[ResourceID]))</f>
        <v>Software Testing Fundamentals</v>
      </c>
      <c r="C243" s="4">
        <v>69</v>
      </c>
      <c r="D243" s="4" t="str">
        <f>INDEX(Tags[Tag Title], MATCH(ResourceTags[[#This Row],[TagID]], Tags[TagID]))</f>
        <v>Automated Testing</v>
      </c>
      <c r="E243" s="4" t="str">
        <f>INDEX(Tags[Type], MATCH(ResourceTags[[#This Row],[TagID]], Tags[TagID]))</f>
        <v>Skill</v>
      </c>
      <c r="F243" s="10">
        <f>1/COUNTIFS(ResourceTags[ResourceID],ResourceTags[[#This Row],[ResourceID]], ResourceTags[Type], ResourceTags[[#This Row],[Type]])</f>
        <v>0.5</v>
      </c>
      <c r="G243" s="11">
        <f>INDEX(Resources[Experience], MATCH(ResourceTags[[#This Row],[ResourceID]], Resources[ResourceID]))*ResourceTags[[#This Row],[Weight]]</f>
        <v>6.25</v>
      </c>
    </row>
    <row r="244" spans="1:7">
      <c r="A244" s="4">
        <v>153</v>
      </c>
      <c r="B244" s="4" t="str">
        <f>INDEX(Resources[Resource Title], MATCH(ResourceTags[[#This Row],[ResourceID]], Resources[ResourceID]))</f>
        <v>Software Testing Fundamentals</v>
      </c>
      <c r="C244" s="4">
        <v>73</v>
      </c>
      <c r="D244" s="4" t="str">
        <f>INDEX(Tags[Tag Title], MATCH(ResourceTags[[#This Row],[TagID]], Tags[TagID]))</f>
        <v>Application Lifecycle Management</v>
      </c>
      <c r="E244" s="4" t="str">
        <f>INDEX(Tags[Type], MATCH(ResourceTags[[#This Row],[TagID]], Tags[TagID]))</f>
        <v>Skill</v>
      </c>
      <c r="F244" s="10">
        <f>1/COUNTIFS(ResourceTags[ResourceID],ResourceTags[[#This Row],[ResourceID]], ResourceTags[Type], ResourceTags[[#This Row],[Type]])</f>
        <v>0.5</v>
      </c>
      <c r="G244" s="11">
        <f>INDEX(Resources[Experience], MATCH(ResourceTags[[#This Row],[ResourceID]], Resources[ResourceID]))*ResourceTags[[#This Row],[Weight]]</f>
        <v>6.25</v>
      </c>
    </row>
    <row r="245" spans="1:7">
      <c r="A245" s="4">
        <v>154</v>
      </c>
      <c r="B245" s="4" t="str">
        <f>INDEX(Resources[Resource Title], MATCH(ResourceTags[[#This Row],[ResourceID]], Resources[ResourceID]))</f>
        <v>Developing in HTML5 with JavaScript and CSS3 Jump Start</v>
      </c>
      <c r="C245" s="4">
        <v>28</v>
      </c>
      <c r="D245" s="4" t="str">
        <f>INDEX(Tags[Tag Title], MATCH(ResourceTags[[#This Row],[TagID]], Tags[TagID]))</f>
        <v>CSS</v>
      </c>
      <c r="E245" s="4" t="str">
        <f>INDEX(Tags[Type], MATCH(ResourceTags[[#This Row],[TagID]], Tags[TagID]))</f>
        <v>Language</v>
      </c>
      <c r="F245" s="10">
        <f>1/COUNTIFS(ResourceTags[ResourceID],ResourceTags[[#This Row],[ResourceID]], ResourceTags[Type], ResourceTags[[#This Row],[Type]])</f>
        <v>0.33333333333333331</v>
      </c>
      <c r="G245" s="11">
        <f>INDEX(Resources[Experience], MATCH(ResourceTags[[#This Row],[ResourceID]], Resources[ResourceID]))*ResourceTags[[#This Row],[Weight]]</f>
        <v>13.888888888888889</v>
      </c>
    </row>
    <row r="246" spans="1:7">
      <c r="A246" s="4">
        <v>154</v>
      </c>
      <c r="B246" s="4" t="str">
        <f>INDEX(Resources[Resource Title], MATCH(ResourceTags[[#This Row],[ResourceID]], Resources[ResourceID]))</f>
        <v>Developing in HTML5 with JavaScript and CSS3 Jump Start</v>
      </c>
      <c r="C246" s="4">
        <v>29</v>
      </c>
      <c r="D246" s="4" t="str">
        <f>INDEX(Tags[Tag Title], MATCH(ResourceTags[[#This Row],[TagID]], Tags[TagID]))</f>
        <v>HTML</v>
      </c>
      <c r="E246" s="4" t="str">
        <f>INDEX(Tags[Type], MATCH(ResourceTags[[#This Row],[TagID]], Tags[TagID]))</f>
        <v>Language</v>
      </c>
      <c r="F246" s="10">
        <f>1/COUNTIFS(ResourceTags[ResourceID],ResourceTags[[#This Row],[ResourceID]], ResourceTags[Type], ResourceTags[[#This Row],[Type]])</f>
        <v>0.33333333333333331</v>
      </c>
      <c r="G246" s="11">
        <f>INDEX(Resources[Experience], MATCH(ResourceTags[[#This Row],[ResourceID]], Resources[ResourceID]))*ResourceTags[[#This Row],[Weight]]</f>
        <v>13.888888888888889</v>
      </c>
    </row>
    <row r="247" spans="1:7">
      <c r="A247" s="4">
        <v>154</v>
      </c>
      <c r="B247" s="4" t="str">
        <f>INDEX(Resources[Resource Title], MATCH(ResourceTags[[#This Row],[ResourceID]], Resources[ResourceID]))</f>
        <v>Developing in HTML5 with JavaScript and CSS3 Jump Start</v>
      </c>
      <c r="C247" s="4">
        <v>36</v>
      </c>
      <c r="D247" s="4" t="str">
        <f>INDEX(Tags[Tag Title], MATCH(ResourceTags[[#This Row],[TagID]], Tags[TagID]))</f>
        <v>JavaScript</v>
      </c>
      <c r="E247" s="4" t="str">
        <f>INDEX(Tags[Type], MATCH(ResourceTags[[#This Row],[TagID]], Tags[TagID]))</f>
        <v>Language</v>
      </c>
      <c r="F247" s="10">
        <f>1/COUNTIFS(ResourceTags[ResourceID],ResourceTags[[#This Row],[ResourceID]], ResourceTags[Type], ResourceTags[[#This Row],[Type]])</f>
        <v>0.33333333333333331</v>
      </c>
      <c r="G247" s="11">
        <f>INDEX(Resources[Experience], MATCH(ResourceTags[[#This Row],[ResourceID]], Resources[ResourceID]))*ResourceTags[[#This Row],[Weight]]</f>
        <v>13.888888888888889</v>
      </c>
    </row>
    <row r="248" spans="1:7">
      <c r="A248" s="4">
        <v>155</v>
      </c>
      <c r="B248" s="4" t="str">
        <f>INDEX(Resources[Resource Title], MATCH(ResourceTags[[#This Row],[ResourceID]], Resources[ResourceID]))</f>
        <v>Developing Windows Store Apps with HTML5 (Part 2) Jump Start</v>
      </c>
      <c r="C248" s="4">
        <v>28</v>
      </c>
      <c r="D248" s="4" t="str">
        <f>INDEX(Tags[Tag Title], MATCH(ResourceTags[[#This Row],[TagID]], Tags[TagID]))</f>
        <v>CSS</v>
      </c>
      <c r="E248" s="4" t="str">
        <f>INDEX(Tags[Type], MATCH(ResourceTags[[#This Row],[TagID]], Tags[TagID]))</f>
        <v>Language</v>
      </c>
      <c r="F248" s="10">
        <f>1/COUNTIFS(ResourceTags[ResourceID],ResourceTags[[#This Row],[ResourceID]], ResourceTags[Type], ResourceTags[[#This Row],[Type]])</f>
        <v>0.33333333333333331</v>
      </c>
      <c r="G248" s="11">
        <f>INDEX(Resources[Experience], MATCH(ResourceTags[[#This Row],[ResourceID]], Resources[ResourceID]))*ResourceTags[[#This Row],[Weight]]</f>
        <v>25</v>
      </c>
    </row>
    <row r="249" spans="1:7">
      <c r="A249" s="4">
        <v>155</v>
      </c>
      <c r="B249" s="4" t="str">
        <f>INDEX(Resources[Resource Title], MATCH(ResourceTags[[#This Row],[ResourceID]], Resources[ResourceID]))</f>
        <v>Developing Windows Store Apps with HTML5 (Part 2) Jump Start</v>
      </c>
      <c r="C249" s="4">
        <v>29</v>
      </c>
      <c r="D249" s="4" t="str">
        <f>INDEX(Tags[Tag Title], MATCH(ResourceTags[[#This Row],[TagID]], Tags[TagID]))</f>
        <v>HTML</v>
      </c>
      <c r="E249" s="4" t="str">
        <f>INDEX(Tags[Type], MATCH(ResourceTags[[#This Row],[TagID]], Tags[TagID]))</f>
        <v>Language</v>
      </c>
      <c r="F249" s="10">
        <f>1/COUNTIFS(ResourceTags[ResourceID],ResourceTags[[#This Row],[ResourceID]], ResourceTags[Type], ResourceTags[[#This Row],[Type]])</f>
        <v>0.33333333333333331</v>
      </c>
      <c r="G249" s="11">
        <f>INDEX(Resources[Experience], MATCH(ResourceTags[[#This Row],[ResourceID]], Resources[ResourceID]))*ResourceTags[[#This Row],[Weight]]</f>
        <v>25</v>
      </c>
    </row>
    <row r="250" spans="1:7">
      <c r="A250" s="4">
        <v>155</v>
      </c>
      <c r="B250" s="4" t="str">
        <f>INDEX(Resources[Resource Title], MATCH(ResourceTags[[#This Row],[ResourceID]], Resources[ResourceID]))</f>
        <v>Developing Windows Store Apps with HTML5 (Part 2) Jump Start</v>
      </c>
      <c r="C250" s="4">
        <v>36</v>
      </c>
      <c r="D250" s="4" t="str">
        <f>INDEX(Tags[Tag Title], MATCH(ResourceTags[[#This Row],[TagID]], Tags[TagID]))</f>
        <v>JavaScript</v>
      </c>
      <c r="E250" s="4" t="str">
        <f>INDEX(Tags[Type], MATCH(ResourceTags[[#This Row],[TagID]], Tags[TagID]))</f>
        <v>Language</v>
      </c>
      <c r="F250" s="10">
        <f>1/COUNTIFS(ResourceTags[ResourceID],ResourceTags[[#This Row],[ResourceID]], ResourceTags[Type], ResourceTags[[#This Row],[Type]])</f>
        <v>0.33333333333333331</v>
      </c>
      <c r="G250" s="11">
        <f>INDEX(Resources[Experience], MATCH(ResourceTags[[#This Row],[ResourceID]], Resources[ResourceID]))*ResourceTags[[#This Row],[Weight]]</f>
        <v>25</v>
      </c>
    </row>
    <row r="251" spans="1:7">
      <c r="A251" s="4">
        <v>155</v>
      </c>
      <c r="B251" s="4" t="str">
        <f>INDEX(Resources[Resource Title], MATCH(ResourceTags[[#This Row],[ResourceID]], Resources[ResourceID]))</f>
        <v>Developing Windows Store Apps with HTML5 (Part 2) Jump Start</v>
      </c>
      <c r="C251" s="4">
        <v>54</v>
      </c>
      <c r="D251" s="4" t="str">
        <f>INDEX(Tags[Tag Title], MATCH(ResourceTags[[#This Row],[TagID]], Tags[TagID]))</f>
        <v>Windows Store Apps</v>
      </c>
      <c r="E251" s="4" t="str">
        <f>INDEX(Tags[Type], MATCH(ResourceTags[[#This Row],[TagID]], Tags[TagID]))</f>
        <v>Platform</v>
      </c>
      <c r="F251" s="10">
        <f>1/COUNTIFS(ResourceTags[ResourceID],ResourceTags[[#This Row],[ResourceID]], ResourceTags[Type], ResourceTags[[#This Row],[Type]])</f>
        <v>1</v>
      </c>
      <c r="G251" s="11">
        <f>INDEX(Resources[Experience], MATCH(ResourceTags[[#This Row],[ResourceID]], Resources[ResourceID]))*ResourceTags[[#This Row],[Weight]]</f>
        <v>75</v>
      </c>
    </row>
    <row r="252" spans="1:7">
      <c r="A252" s="4">
        <v>156</v>
      </c>
      <c r="B252" s="4" t="str">
        <f>INDEX(Resources[Resource Title], MATCH(ResourceTags[[#This Row],[ResourceID]], Resources[ResourceID]))</f>
        <v>Building Apps for Windows Phone 8 Jump Start</v>
      </c>
      <c r="C252" s="4">
        <v>52</v>
      </c>
      <c r="D252" s="4" t="str">
        <f>INDEX(Tags[Tag Title], MATCH(ResourceTags[[#This Row],[TagID]], Tags[TagID]))</f>
        <v>Windows Phone</v>
      </c>
      <c r="E252" s="4" t="str">
        <f>INDEX(Tags[Type], MATCH(ResourceTags[[#This Row],[TagID]], Tags[TagID]))</f>
        <v>Platform</v>
      </c>
      <c r="F252" s="10">
        <f>1/COUNTIFS(ResourceTags[ResourceID],ResourceTags[[#This Row],[ResourceID]], ResourceTags[Type], ResourceTags[[#This Row],[Type]])</f>
        <v>1</v>
      </c>
      <c r="G252" s="11">
        <f>INDEX(Resources[Experience], MATCH(ResourceTags[[#This Row],[ResourceID]], Resources[ResourceID]))*ResourceTags[[#This Row],[Weight]]</f>
        <v>133.33333333333331</v>
      </c>
    </row>
    <row r="253" spans="1:7">
      <c r="A253" s="4">
        <v>157</v>
      </c>
      <c r="B253" s="4" t="str">
        <f>INDEX(Resources[Resource Title], MATCH(ResourceTags[[#This Row],[ResourceID]], Resources[ResourceID]))</f>
        <v>Building Modern Web Apps Jump Start</v>
      </c>
      <c r="C253" s="4">
        <v>8</v>
      </c>
      <c r="D253" s="4" t="str">
        <f>INDEX(Tags[Tag Title], MATCH(ResourceTags[[#This Row],[TagID]], Tags[TagID]))</f>
        <v>ASP.NET</v>
      </c>
      <c r="E253" s="4" t="str">
        <f>INDEX(Tags[Type], MATCH(ResourceTags[[#This Row],[TagID]], Tags[TagID]))</f>
        <v>Platform</v>
      </c>
      <c r="F253" s="10">
        <f>1/COUNTIFS(ResourceTags[ResourceID],ResourceTags[[#This Row],[ResourceID]], ResourceTags[Type], ResourceTags[[#This Row],[Type]])</f>
        <v>0.5</v>
      </c>
      <c r="G253" s="11">
        <f>INDEX(Resources[Experience], MATCH(ResourceTags[[#This Row],[ResourceID]], Resources[ResourceID]))*ResourceTags[[#This Row],[Weight]]</f>
        <v>25</v>
      </c>
    </row>
    <row r="254" spans="1:7">
      <c r="A254" s="4">
        <v>157</v>
      </c>
      <c r="B254" s="4" t="str">
        <f>INDEX(Resources[Resource Title], MATCH(ResourceTags[[#This Row],[ResourceID]], Resources[ResourceID]))</f>
        <v>Building Modern Web Apps Jump Start</v>
      </c>
      <c r="C254" s="4">
        <v>26</v>
      </c>
      <c r="D254" s="4" t="str">
        <f>INDEX(Tags[Tag Title], MATCH(ResourceTags[[#This Row],[TagID]], Tags[TagID]))</f>
        <v>Entity Framework</v>
      </c>
      <c r="E254" s="4" t="str">
        <f>INDEX(Tags[Type], MATCH(ResourceTags[[#This Row],[TagID]], Tags[TagID]))</f>
        <v>Framework</v>
      </c>
      <c r="F254" s="10">
        <f>1/COUNTIFS(ResourceTags[ResourceID],ResourceTags[[#This Row],[ResourceID]], ResourceTags[Type], ResourceTags[[#This Row],[Type]])</f>
        <v>0.5</v>
      </c>
      <c r="G254" s="11">
        <f>INDEX(Resources[Experience], MATCH(ResourceTags[[#This Row],[ResourceID]], Resources[ResourceID]))*ResourceTags[[#This Row],[Weight]]</f>
        <v>25</v>
      </c>
    </row>
    <row r="255" spans="1:7">
      <c r="A255" s="4">
        <v>157</v>
      </c>
      <c r="B255" s="4" t="str">
        <f>INDEX(Resources[Resource Title], MATCH(ResourceTags[[#This Row],[ResourceID]], Resources[ResourceID]))</f>
        <v>Building Modern Web Apps Jump Start</v>
      </c>
      <c r="C255" s="4">
        <v>114</v>
      </c>
      <c r="D255" s="4" t="str">
        <f>INDEX(Tags[Tag Title], MATCH(ResourceTags[[#This Row],[TagID]], Tags[TagID]))</f>
        <v>Azure</v>
      </c>
      <c r="E255" s="4" t="str">
        <f>INDEX(Tags[Type], MATCH(ResourceTags[[#This Row],[TagID]], Tags[TagID]))</f>
        <v>Platform</v>
      </c>
      <c r="F255" s="10">
        <f>1/COUNTIFS(ResourceTags[ResourceID],ResourceTags[[#This Row],[ResourceID]], ResourceTags[Type], ResourceTags[[#This Row],[Type]])</f>
        <v>0.5</v>
      </c>
      <c r="G255" s="11">
        <f>INDEX(Resources[Experience], MATCH(ResourceTags[[#This Row],[ResourceID]], Resources[ResourceID]))*ResourceTags[[#This Row],[Weight]]</f>
        <v>25</v>
      </c>
    </row>
    <row r="256" spans="1:7">
      <c r="A256" s="4">
        <v>157</v>
      </c>
      <c r="B256" s="4" t="str">
        <f>INDEX(Resources[Resource Title], MATCH(ResourceTags[[#This Row],[ResourceID]], Resources[ResourceID]))</f>
        <v>Building Modern Web Apps Jump Start</v>
      </c>
      <c r="C256" s="4">
        <v>115</v>
      </c>
      <c r="D256" s="4" t="str">
        <f>INDEX(Tags[Tag Title], MATCH(ResourceTags[[#This Row],[TagID]], Tags[TagID]))</f>
        <v>ASP.NET Identity</v>
      </c>
      <c r="E256" s="4" t="str">
        <f>INDEX(Tags[Type], MATCH(ResourceTags[[#This Row],[TagID]], Tags[TagID]))</f>
        <v>Framework</v>
      </c>
      <c r="F256" s="10">
        <f>1/COUNTIFS(ResourceTags[ResourceID],ResourceTags[[#This Row],[ResourceID]], ResourceTags[Type], ResourceTags[[#This Row],[Type]])</f>
        <v>0.5</v>
      </c>
      <c r="G256" s="11">
        <f>INDEX(Resources[Experience], MATCH(ResourceTags[[#This Row],[ResourceID]], Resources[ResourceID]))*ResourceTags[[#This Row],[Weight]]</f>
        <v>25</v>
      </c>
    </row>
    <row r="257" spans="1:7">
      <c r="A257" s="4">
        <v>158</v>
      </c>
      <c r="B257" s="4" t="str">
        <f>INDEX(Resources[Resource Title], MATCH(ResourceTags[[#This Row],[ResourceID]], Resources[ResourceID]))</f>
        <v>Building Web Apps with ASP.NET Jump Start</v>
      </c>
      <c r="C257" s="4">
        <v>9</v>
      </c>
      <c r="D257" s="4" t="str">
        <f>INDEX(Tags[Tag Title], MATCH(ResourceTags[[#This Row],[TagID]], Tags[TagID]))</f>
        <v>ASP.NET Web API</v>
      </c>
      <c r="E257" s="4" t="str">
        <f>INDEX(Tags[Type], MATCH(ResourceTags[[#This Row],[TagID]], Tags[TagID]))</f>
        <v>Framework</v>
      </c>
      <c r="F257" s="10">
        <f>1/COUNTIFS(ResourceTags[ResourceID],ResourceTags[[#This Row],[ResourceID]], ResourceTags[Type], ResourceTags[[#This Row],[Type]])</f>
        <v>0.33333333333333331</v>
      </c>
      <c r="G257" s="11">
        <f>INDEX(Resources[Experience], MATCH(ResourceTags[[#This Row],[ResourceID]], Resources[ResourceID]))*ResourceTags[[#This Row],[Weight]]</f>
        <v>16.666666666666664</v>
      </c>
    </row>
    <row r="258" spans="1:7">
      <c r="A258" s="4">
        <v>158</v>
      </c>
      <c r="B258" s="4" t="str">
        <f>INDEX(Resources[Resource Title], MATCH(ResourceTags[[#This Row],[ResourceID]], Resources[ResourceID]))</f>
        <v>Building Web Apps with ASP.NET Jump Start</v>
      </c>
      <c r="C258" s="4">
        <v>25</v>
      </c>
      <c r="D258" s="4" t="str">
        <f>INDEX(Tags[Tag Title], MATCH(ResourceTags[[#This Row],[TagID]], Tags[TagID]))</f>
        <v>ASP.NET MVC</v>
      </c>
      <c r="E258" s="4" t="str">
        <f>INDEX(Tags[Type], MATCH(ResourceTags[[#This Row],[TagID]], Tags[TagID]))</f>
        <v>Framework</v>
      </c>
      <c r="F258" s="10">
        <f>1/COUNTIFS(ResourceTags[ResourceID],ResourceTags[[#This Row],[ResourceID]], ResourceTags[Type], ResourceTags[[#This Row],[Type]])</f>
        <v>0.33333333333333331</v>
      </c>
      <c r="G258" s="11">
        <f>INDEX(Resources[Experience], MATCH(ResourceTags[[#This Row],[ResourceID]], Resources[ResourceID]))*ResourceTags[[#This Row],[Weight]]</f>
        <v>16.666666666666664</v>
      </c>
    </row>
    <row r="259" spans="1:7">
      <c r="A259" s="4">
        <v>158</v>
      </c>
      <c r="B259" s="4" t="str">
        <f>INDEX(Resources[Resource Title], MATCH(ResourceTags[[#This Row],[ResourceID]], Resources[ResourceID]))</f>
        <v>Building Web Apps with ASP.NET Jump Start</v>
      </c>
      <c r="C259" s="4">
        <v>116</v>
      </c>
      <c r="D259" s="4" t="str">
        <f>INDEX(Tags[Tag Title], MATCH(ResourceTags[[#This Row],[TagID]], Tags[TagID]))</f>
        <v>ASP.NET SignalR</v>
      </c>
      <c r="E259" s="4" t="str">
        <f>INDEX(Tags[Type], MATCH(ResourceTags[[#This Row],[TagID]], Tags[TagID]))</f>
        <v>Framework</v>
      </c>
      <c r="F259" s="10">
        <f>1/COUNTIFS(ResourceTags[ResourceID],ResourceTags[[#This Row],[ResourceID]], ResourceTags[Type], ResourceTags[[#This Row],[Type]])</f>
        <v>0.33333333333333331</v>
      </c>
      <c r="G259" s="11">
        <f>INDEX(Resources[Experience], MATCH(ResourceTags[[#This Row],[ResourceID]], Resources[ResourceID]))*ResourceTags[[#This Row],[Weight]]</f>
        <v>16.666666666666664</v>
      </c>
    </row>
    <row r="260" spans="1:7">
      <c r="A260" s="4">
        <v>159</v>
      </c>
      <c r="B260" s="4" t="str">
        <f>INDEX(Resources[Resource Title], MATCH(ResourceTags[[#This Row],[ResourceID]], Resources[ResourceID]))</f>
        <v>C# Fundamentals for Absolute Beginners</v>
      </c>
      <c r="C260" s="4">
        <v>10</v>
      </c>
      <c r="D260" s="4" t="str">
        <f>INDEX(Tags[Tag Title], MATCH(ResourceTags[[#This Row],[TagID]], Tags[TagID]))</f>
        <v>.NET</v>
      </c>
      <c r="E260" s="4" t="str">
        <f>INDEX(Tags[Type], MATCH(ResourceTags[[#This Row],[TagID]], Tags[TagID]))</f>
        <v>Framework</v>
      </c>
      <c r="F260" s="10">
        <f>1/COUNTIFS(ResourceTags[ResourceID],ResourceTags[[#This Row],[ResourceID]], ResourceTags[Type], ResourceTags[[#This Row],[Type]])</f>
        <v>1</v>
      </c>
      <c r="G260" s="11">
        <f>INDEX(Resources[Experience], MATCH(ResourceTags[[#This Row],[ResourceID]], Resources[ResourceID]))*ResourceTags[[#This Row],[Weight]]</f>
        <v>37.5</v>
      </c>
    </row>
    <row r="261" spans="1:7">
      <c r="A261" s="4">
        <v>159</v>
      </c>
      <c r="B261" s="4" t="str">
        <f>INDEX(Resources[Resource Title], MATCH(ResourceTags[[#This Row],[ResourceID]], Resources[ResourceID]))</f>
        <v>C# Fundamentals for Absolute Beginners</v>
      </c>
      <c r="C261" s="4">
        <v>41</v>
      </c>
      <c r="D261" s="4" t="str">
        <f>INDEX(Tags[Tag Title], MATCH(ResourceTags[[#This Row],[TagID]], Tags[TagID]))</f>
        <v>C#</v>
      </c>
      <c r="E261" s="4" t="str">
        <f>INDEX(Tags[Type], MATCH(ResourceTags[[#This Row],[TagID]], Tags[TagID]))</f>
        <v>Language</v>
      </c>
      <c r="F261" s="10">
        <f>1/COUNTIFS(ResourceTags[ResourceID],ResourceTags[[#This Row],[ResourceID]], ResourceTags[Type], ResourceTags[[#This Row],[Type]])</f>
        <v>1</v>
      </c>
      <c r="G261" s="11">
        <f>INDEX(Resources[Experience], MATCH(ResourceTags[[#This Row],[ResourceID]], Resources[ResourceID]))*ResourceTags[[#This Row],[Weight]]</f>
        <v>37.5</v>
      </c>
    </row>
    <row r="262" spans="1:7">
      <c r="A262" s="4">
        <v>160</v>
      </c>
      <c r="B262" s="4" t="str">
        <f>INDEX(Resources[Resource Title], MATCH(ResourceTags[[#This Row],[ResourceID]], Resources[ResourceID]))</f>
        <v>Developing ASP.NET MVC 4 Web Applications Jump Start</v>
      </c>
      <c r="C262" s="4">
        <v>9</v>
      </c>
      <c r="D262" s="4" t="str">
        <f>INDEX(Tags[Tag Title], MATCH(ResourceTags[[#This Row],[TagID]], Tags[TagID]))</f>
        <v>ASP.NET Web API</v>
      </c>
      <c r="E262" s="4" t="str">
        <f>INDEX(Tags[Type], MATCH(ResourceTags[[#This Row],[TagID]], Tags[TagID]))</f>
        <v>Framework</v>
      </c>
      <c r="F262" s="10">
        <f>1/COUNTIFS(ResourceTags[ResourceID],ResourceTags[[#This Row],[ResourceID]], ResourceTags[Type], ResourceTags[[#This Row],[Type]])</f>
        <v>0.5</v>
      </c>
      <c r="G262" s="11">
        <f>INDEX(Resources[Experience], MATCH(ResourceTags[[#This Row],[ResourceID]], Resources[ResourceID]))*ResourceTags[[#This Row],[Weight]]</f>
        <v>25</v>
      </c>
    </row>
    <row r="263" spans="1:7">
      <c r="A263" s="4">
        <v>160</v>
      </c>
      <c r="B263" s="4" t="str">
        <f>INDEX(Resources[Resource Title], MATCH(ResourceTags[[#This Row],[ResourceID]], Resources[ResourceID]))</f>
        <v>Developing ASP.NET MVC 4 Web Applications Jump Start</v>
      </c>
      <c r="C263" s="4">
        <v>25</v>
      </c>
      <c r="D263" s="4" t="str">
        <f>INDEX(Tags[Tag Title], MATCH(ResourceTags[[#This Row],[TagID]], Tags[TagID]))</f>
        <v>ASP.NET MVC</v>
      </c>
      <c r="E263" s="4" t="str">
        <f>INDEX(Tags[Type], MATCH(ResourceTags[[#This Row],[TagID]], Tags[TagID]))</f>
        <v>Framework</v>
      </c>
      <c r="F263" s="10">
        <f>1/COUNTIFS(ResourceTags[ResourceID],ResourceTags[[#This Row],[ResourceID]], ResourceTags[Type], ResourceTags[[#This Row],[Type]])</f>
        <v>0.5</v>
      </c>
      <c r="G263" s="11">
        <f>INDEX(Resources[Experience], MATCH(ResourceTags[[#This Row],[ResourceID]], Resources[ResourceID]))*ResourceTags[[#This Row],[Weight]]</f>
        <v>25</v>
      </c>
    </row>
    <row r="264" spans="1:7">
      <c r="A264" s="4">
        <v>161</v>
      </c>
      <c r="B264" s="4" t="str">
        <f>INDEX(Resources[Resource Title], MATCH(ResourceTags[[#This Row],[ResourceID]], Resources[ResourceID]))</f>
        <v>Developing Windows Store Apps with HTML5 Jump Start</v>
      </c>
      <c r="C264" s="4">
        <v>28</v>
      </c>
      <c r="D264" s="4" t="str">
        <f>INDEX(Tags[Tag Title], MATCH(ResourceTags[[#This Row],[TagID]], Tags[TagID]))</f>
        <v>CSS</v>
      </c>
      <c r="E264" s="4" t="str">
        <f>INDEX(Tags[Type], MATCH(ResourceTags[[#This Row],[TagID]], Tags[TagID]))</f>
        <v>Language</v>
      </c>
      <c r="F264" s="10">
        <f>1/COUNTIFS(ResourceTags[ResourceID],ResourceTags[[#This Row],[ResourceID]], ResourceTags[Type], ResourceTags[[#This Row],[Type]])</f>
        <v>0.33333333333333331</v>
      </c>
      <c r="G264" s="11">
        <f>INDEX(Resources[Experience], MATCH(ResourceTags[[#This Row],[ResourceID]], Resources[ResourceID]))*ResourceTags[[#This Row],[Weight]]</f>
        <v>20.833333333333332</v>
      </c>
    </row>
    <row r="265" spans="1:7">
      <c r="A265" s="4">
        <v>161</v>
      </c>
      <c r="B265" s="4" t="str">
        <f>INDEX(Resources[Resource Title], MATCH(ResourceTags[[#This Row],[ResourceID]], Resources[ResourceID]))</f>
        <v>Developing Windows Store Apps with HTML5 Jump Start</v>
      </c>
      <c r="C265" s="4">
        <v>29</v>
      </c>
      <c r="D265" s="4" t="str">
        <f>INDEX(Tags[Tag Title], MATCH(ResourceTags[[#This Row],[TagID]], Tags[TagID]))</f>
        <v>HTML</v>
      </c>
      <c r="E265" s="4" t="str">
        <f>INDEX(Tags[Type], MATCH(ResourceTags[[#This Row],[TagID]], Tags[TagID]))</f>
        <v>Language</v>
      </c>
      <c r="F265" s="10">
        <f>1/COUNTIFS(ResourceTags[ResourceID],ResourceTags[[#This Row],[ResourceID]], ResourceTags[Type], ResourceTags[[#This Row],[Type]])</f>
        <v>0.33333333333333331</v>
      </c>
      <c r="G265" s="11">
        <f>INDEX(Resources[Experience], MATCH(ResourceTags[[#This Row],[ResourceID]], Resources[ResourceID]))*ResourceTags[[#This Row],[Weight]]</f>
        <v>20.833333333333332</v>
      </c>
    </row>
    <row r="266" spans="1:7">
      <c r="A266" s="4">
        <v>161</v>
      </c>
      <c r="B266" s="4" t="str">
        <f>INDEX(Resources[Resource Title], MATCH(ResourceTags[[#This Row],[ResourceID]], Resources[ResourceID]))</f>
        <v>Developing Windows Store Apps with HTML5 Jump Start</v>
      </c>
      <c r="C266" s="4">
        <v>36</v>
      </c>
      <c r="D266" s="4" t="str">
        <f>INDEX(Tags[Tag Title], MATCH(ResourceTags[[#This Row],[TagID]], Tags[TagID]))</f>
        <v>JavaScript</v>
      </c>
      <c r="E266" s="4" t="str">
        <f>INDEX(Tags[Type], MATCH(ResourceTags[[#This Row],[TagID]], Tags[TagID]))</f>
        <v>Language</v>
      </c>
      <c r="F266" s="10">
        <f>1/COUNTIFS(ResourceTags[ResourceID],ResourceTags[[#This Row],[ResourceID]], ResourceTags[Type], ResourceTags[[#This Row],[Type]])</f>
        <v>0.33333333333333331</v>
      </c>
      <c r="G266" s="11">
        <f>INDEX(Resources[Experience], MATCH(ResourceTags[[#This Row],[ResourceID]], Resources[ResourceID]))*ResourceTags[[#This Row],[Weight]]</f>
        <v>20.833333333333332</v>
      </c>
    </row>
    <row r="267" spans="1:7">
      <c r="A267" s="4">
        <v>161</v>
      </c>
      <c r="B267" s="4" t="str">
        <f>INDEX(Resources[Resource Title], MATCH(ResourceTags[[#This Row],[ResourceID]], Resources[ResourceID]))</f>
        <v>Developing Windows Store Apps with HTML5 Jump Start</v>
      </c>
      <c r="C267" s="4">
        <v>54</v>
      </c>
      <c r="D267" s="4" t="str">
        <f>INDEX(Tags[Tag Title], MATCH(ResourceTags[[#This Row],[TagID]], Tags[TagID]))</f>
        <v>Windows Store Apps</v>
      </c>
      <c r="E267" s="4" t="str">
        <f>INDEX(Tags[Type], MATCH(ResourceTags[[#This Row],[TagID]], Tags[TagID]))</f>
        <v>Platform</v>
      </c>
      <c r="F267" s="10">
        <f>1/COUNTIFS(ResourceTags[ResourceID],ResourceTags[[#This Row],[ResourceID]], ResourceTags[Type], ResourceTags[[#This Row],[Type]])</f>
        <v>1</v>
      </c>
      <c r="G267" s="11">
        <f>INDEX(Resources[Experience], MATCH(ResourceTags[[#This Row],[ResourceID]], Resources[ResourceID]))*ResourceTags[[#This Row],[Weight]]</f>
        <v>62.5</v>
      </c>
    </row>
    <row r="268" spans="1:7">
      <c r="A268" s="4">
        <v>162</v>
      </c>
      <c r="B268" s="4" t="str">
        <f>INDEX(Resources[Resource Title], MATCH(ResourceTags[[#This Row],[ResourceID]], Resources[ResourceID]))</f>
        <v>Developing Windows Azure and Web Services Jump Start</v>
      </c>
      <c r="C268" s="4">
        <v>9</v>
      </c>
      <c r="D268" s="4" t="str">
        <f>INDEX(Tags[Tag Title], MATCH(ResourceTags[[#This Row],[TagID]], Tags[TagID]))</f>
        <v>ASP.NET Web API</v>
      </c>
      <c r="E268" s="4" t="str">
        <f>INDEX(Tags[Type], MATCH(ResourceTags[[#This Row],[TagID]], Tags[TagID]))</f>
        <v>Framework</v>
      </c>
      <c r="F268" s="10">
        <f>1/COUNTIFS(ResourceTags[ResourceID],ResourceTags[[#This Row],[ResourceID]], ResourceTags[Type], ResourceTags[[#This Row],[Type]])</f>
        <v>0.25</v>
      </c>
      <c r="G268" s="11">
        <f>INDEX(Resources[Experience], MATCH(ResourceTags[[#This Row],[ResourceID]], Resources[ResourceID]))*ResourceTags[[#This Row],[Weight]]</f>
        <v>12.5</v>
      </c>
    </row>
    <row r="269" spans="1:7">
      <c r="A269" s="4">
        <v>162</v>
      </c>
      <c r="B269" s="4" t="str">
        <f>INDEX(Resources[Resource Title], MATCH(ResourceTags[[#This Row],[ResourceID]], Resources[ResourceID]))</f>
        <v>Developing Windows Azure and Web Services Jump Start</v>
      </c>
      <c r="C269" s="4">
        <v>26</v>
      </c>
      <c r="D269" s="4" t="str">
        <f>INDEX(Tags[Tag Title], MATCH(ResourceTags[[#This Row],[TagID]], Tags[TagID]))</f>
        <v>Entity Framework</v>
      </c>
      <c r="E269" s="4" t="str">
        <f>INDEX(Tags[Type], MATCH(ResourceTags[[#This Row],[TagID]], Tags[TagID]))</f>
        <v>Framework</v>
      </c>
      <c r="F269" s="10">
        <f>1/COUNTIFS(ResourceTags[ResourceID],ResourceTags[[#This Row],[ResourceID]], ResourceTags[Type], ResourceTags[[#This Row],[Type]])</f>
        <v>0.25</v>
      </c>
      <c r="G269" s="11">
        <f>INDEX(Resources[Experience], MATCH(ResourceTags[[#This Row],[ResourceID]], Resources[ResourceID]))*ResourceTags[[#This Row],[Weight]]</f>
        <v>12.5</v>
      </c>
    </row>
    <row r="270" spans="1:7">
      <c r="A270" s="4">
        <v>162</v>
      </c>
      <c r="B270" s="4" t="str">
        <f>INDEX(Resources[Resource Title], MATCH(ResourceTags[[#This Row],[ResourceID]], Resources[ResourceID]))</f>
        <v>Developing Windows Azure and Web Services Jump Start</v>
      </c>
      <c r="C270" s="4">
        <v>48</v>
      </c>
      <c r="D270" s="4" t="str">
        <f>INDEX(Tags[Tag Title], MATCH(ResourceTags[[#This Row],[TagID]], Tags[TagID]))</f>
        <v>LINQ</v>
      </c>
      <c r="E270" s="4" t="str">
        <f>INDEX(Tags[Type], MATCH(ResourceTags[[#This Row],[TagID]], Tags[TagID]))</f>
        <v>Framework</v>
      </c>
      <c r="F270" s="10">
        <f>1/COUNTIFS(ResourceTags[ResourceID],ResourceTags[[#This Row],[ResourceID]], ResourceTags[Type], ResourceTags[[#This Row],[Type]])</f>
        <v>0.25</v>
      </c>
      <c r="G270" s="11">
        <f>INDEX(Resources[Experience], MATCH(ResourceTags[[#This Row],[ResourceID]], Resources[ResourceID]))*ResourceTags[[#This Row],[Weight]]</f>
        <v>12.5</v>
      </c>
    </row>
    <row r="271" spans="1:7">
      <c r="A271" s="4">
        <v>162</v>
      </c>
      <c r="B271" s="4" t="str">
        <f>INDEX(Resources[Resource Title], MATCH(ResourceTags[[#This Row],[ResourceID]], Resources[ResourceID]))</f>
        <v>Developing Windows Azure and Web Services Jump Start</v>
      </c>
      <c r="C271" s="4">
        <v>55</v>
      </c>
      <c r="D271" s="4" t="str">
        <f>INDEX(Tags[Tag Title], MATCH(ResourceTags[[#This Row],[TagID]], Tags[TagID]))</f>
        <v>WCF</v>
      </c>
      <c r="E271" s="4" t="str">
        <f>INDEX(Tags[Type], MATCH(ResourceTags[[#This Row],[TagID]], Tags[TagID]))</f>
        <v>Framework</v>
      </c>
      <c r="F271" s="10">
        <f>1/COUNTIFS(ResourceTags[ResourceID],ResourceTags[[#This Row],[ResourceID]], ResourceTags[Type], ResourceTags[[#This Row],[Type]])</f>
        <v>0.25</v>
      </c>
      <c r="G271" s="11">
        <f>INDEX(Resources[Experience], MATCH(ResourceTags[[#This Row],[ResourceID]], Resources[ResourceID]))*ResourceTags[[#This Row],[Weight]]</f>
        <v>12.5</v>
      </c>
    </row>
    <row r="272" spans="1:7">
      <c r="A272" s="4">
        <v>162</v>
      </c>
      <c r="B272" s="4" t="str">
        <f>INDEX(Resources[Resource Title], MATCH(ResourceTags[[#This Row],[ResourceID]], Resources[ResourceID]))</f>
        <v>Developing Windows Azure and Web Services Jump Start</v>
      </c>
      <c r="C272" s="4">
        <v>114</v>
      </c>
      <c r="D272" s="4" t="str">
        <f>INDEX(Tags[Tag Title], MATCH(ResourceTags[[#This Row],[TagID]], Tags[TagID]))</f>
        <v>Azure</v>
      </c>
      <c r="E272" s="4" t="str">
        <f>INDEX(Tags[Type], MATCH(ResourceTags[[#This Row],[TagID]], Tags[TagID]))</f>
        <v>Platform</v>
      </c>
      <c r="F272" s="10">
        <f>1/COUNTIFS(ResourceTags[ResourceID],ResourceTags[[#This Row],[ResourceID]], ResourceTags[Type], ResourceTags[[#This Row],[Type]])</f>
        <v>1</v>
      </c>
      <c r="G272" s="11">
        <f>INDEX(Resources[Experience], MATCH(ResourceTags[[#This Row],[ResourceID]], Resources[ResourceID]))*ResourceTags[[#This Row],[Weight]]</f>
        <v>50</v>
      </c>
    </row>
    <row r="273" spans="1:7">
      <c r="A273" s="4">
        <v>163</v>
      </c>
      <c r="B273" s="4" t="str">
        <f>INDEX(Resources[Resource Title], MATCH(ResourceTags[[#This Row],[ResourceID]], Resources[ResourceID]))</f>
        <v>Get Started with Windows Azure Today Jump Start</v>
      </c>
      <c r="C273" s="4">
        <v>114</v>
      </c>
      <c r="D273" s="4" t="str">
        <f>INDEX(Tags[Tag Title], MATCH(ResourceTags[[#This Row],[TagID]], Tags[TagID]))</f>
        <v>Azure</v>
      </c>
      <c r="E273" s="4" t="str">
        <f>INDEX(Tags[Type], MATCH(ResourceTags[[#This Row],[TagID]], Tags[TagID]))</f>
        <v>Platform</v>
      </c>
      <c r="F273" s="10">
        <f>1/COUNTIFS(ResourceTags[ResourceID],ResourceTags[[#This Row],[ResourceID]], ResourceTags[Type], ResourceTags[[#This Row],[Type]])</f>
        <v>1</v>
      </c>
      <c r="G273" s="11">
        <f>INDEX(Resources[Experience], MATCH(ResourceTags[[#This Row],[ResourceID]], Resources[ResourceID]))*ResourceTags[[#This Row],[Weight]]</f>
        <v>16.666666666666664</v>
      </c>
    </row>
    <row r="274" spans="1:7">
      <c r="A274" s="4">
        <v>164</v>
      </c>
      <c r="B274" s="4" t="str">
        <f>INDEX(Resources[Resource Title], MATCH(ResourceTags[[#This Row],[ResourceID]], Resources[ResourceID]))</f>
        <v>MVA Live Q&amp;A: Windows Azure</v>
      </c>
      <c r="C274" s="4">
        <v>114</v>
      </c>
      <c r="D274" s="4" t="str">
        <f>INDEX(Tags[Tag Title], MATCH(ResourceTags[[#This Row],[TagID]], Tags[TagID]))</f>
        <v>Azure</v>
      </c>
      <c r="E274" s="4" t="str">
        <f>INDEX(Tags[Type], MATCH(ResourceTags[[#This Row],[TagID]], Tags[TagID]))</f>
        <v>Platform</v>
      </c>
      <c r="F274" s="10">
        <f>1/COUNTIFS(ResourceTags[ResourceID],ResourceTags[[#This Row],[ResourceID]], ResourceTags[Type], ResourceTags[[#This Row],[Type]])</f>
        <v>1</v>
      </c>
      <c r="G274" s="11">
        <f>INDEX(Resources[Experience], MATCH(ResourceTags[[#This Row],[ResourceID]], Resources[ResourceID]))*ResourceTags[[#This Row],[Weight]]</f>
        <v>16.666666666666664</v>
      </c>
    </row>
    <row r="275" spans="1:7">
      <c r="A275" s="4">
        <v>165</v>
      </c>
      <c r="B275" s="4" t="str">
        <f>INDEX(Resources[Resource Title], MATCH(ResourceTags[[#This Row],[ResourceID]], Resources[ResourceID]))</f>
        <v>MVA Live Q&amp;A: Programming Windows with Charles Petzold</v>
      </c>
      <c r="C275" s="4">
        <v>54</v>
      </c>
      <c r="D275" s="4" t="str">
        <f>INDEX(Tags[Tag Title], MATCH(ResourceTags[[#This Row],[TagID]], Tags[TagID]))</f>
        <v>Windows Store Apps</v>
      </c>
      <c r="E275" s="4" t="str">
        <f>INDEX(Tags[Type], MATCH(ResourceTags[[#This Row],[TagID]], Tags[TagID]))</f>
        <v>Platform</v>
      </c>
      <c r="F275" s="10">
        <f>1/COUNTIFS(ResourceTags[ResourceID],ResourceTags[[#This Row],[ResourceID]], ResourceTags[Type], ResourceTags[[#This Row],[Type]])</f>
        <v>1</v>
      </c>
      <c r="G275" s="11">
        <f>INDEX(Resources[Experience], MATCH(ResourceTags[[#This Row],[ResourceID]], Resources[ResourceID]))*ResourceTags[[#This Row],[Weight]]</f>
        <v>8.3333333333333321</v>
      </c>
    </row>
    <row r="276" spans="1:7">
      <c r="A276" s="4">
        <v>166</v>
      </c>
      <c r="B276" s="4" t="str">
        <f>INDEX(Resources[Resource Title], MATCH(ResourceTags[[#This Row],[ResourceID]], Resources[ResourceID]))</f>
        <v>Twenty C# Questions Answered</v>
      </c>
      <c r="C276" s="4">
        <v>10</v>
      </c>
      <c r="D276" s="4" t="str">
        <f>INDEX(Tags[Tag Title], MATCH(ResourceTags[[#This Row],[TagID]], Tags[TagID]))</f>
        <v>.NET</v>
      </c>
      <c r="E276" s="4" t="str">
        <f>INDEX(Tags[Type], MATCH(ResourceTags[[#This Row],[TagID]], Tags[TagID]))</f>
        <v>Framework</v>
      </c>
      <c r="F276" s="10">
        <f>1/COUNTIFS(ResourceTags[ResourceID],ResourceTags[[#This Row],[ResourceID]], ResourceTags[Type], ResourceTags[[#This Row],[Type]])</f>
        <v>1</v>
      </c>
      <c r="G276" s="11">
        <f>INDEX(Resources[Experience], MATCH(ResourceTags[[#This Row],[ResourceID]], Resources[ResourceID]))*ResourceTags[[#This Row],[Weight]]</f>
        <v>37.5</v>
      </c>
    </row>
    <row r="277" spans="1:7">
      <c r="A277" s="4">
        <v>166</v>
      </c>
      <c r="B277" s="4" t="str">
        <f>INDEX(Resources[Resource Title], MATCH(ResourceTags[[#This Row],[ResourceID]], Resources[ResourceID]))</f>
        <v>Twenty C# Questions Answered</v>
      </c>
      <c r="C277" s="4">
        <v>41</v>
      </c>
      <c r="D277" s="4" t="str">
        <f>INDEX(Tags[Tag Title], MATCH(ResourceTags[[#This Row],[TagID]], Tags[TagID]))</f>
        <v>C#</v>
      </c>
      <c r="E277" s="4" t="str">
        <f>INDEX(Tags[Type], MATCH(ResourceTags[[#This Row],[TagID]], Tags[TagID]))</f>
        <v>Language</v>
      </c>
      <c r="F277" s="10">
        <f>1/COUNTIFS(ResourceTags[ResourceID],ResourceTags[[#This Row],[ResourceID]], ResourceTags[Type], ResourceTags[[#This Row],[Type]])</f>
        <v>1</v>
      </c>
      <c r="G277" s="11">
        <f>INDEX(Resources[Experience], MATCH(ResourceTags[[#This Row],[ResourceID]], Resources[ResourceID]))*ResourceTags[[#This Row],[Weight]]</f>
        <v>37.5</v>
      </c>
    </row>
    <row r="278" spans="1:7">
      <c r="A278" s="4">
        <v>167</v>
      </c>
      <c r="B278" s="4" t="str">
        <f>INDEX(Resources[Resource Title], MATCH(ResourceTags[[#This Row],[ResourceID]], Resources[ResourceID]))</f>
        <v>Start your own Business</v>
      </c>
      <c r="C278" s="4">
        <v>117</v>
      </c>
      <c r="D278" s="4" t="str">
        <f>INDEX(Tags[Tag Title], MATCH(ResourceTags[[#This Row],[TagID]], Tags[TagID]))</f>
        <v>Business Management</v>
      </c>
      <c r="E278" s="4" t="str">
        <f>INDEX(Tags[Type], MATCH(ResourceTags[[#This Row],[TagID]], Tags[TagID]))</f>
        <v>Skill</v>
      </c>
      <c r="F278" s="10">
        <f>1/COUNTIFS(ResourceTags[ResourceID],ResourceTags[[#This Row],[ResourceID]], ResourceTags[Type], ResourceTags[[#This Row],[Type]])</f>
        <v>1</v>
      </c>
      <c r="G278" s="11">
        <f>INDEX(Resources[Experience], MATCH(ResourceTags[[#This Row],[ResourceID]], Resources[ResourceID]))*ResourceTags[[#This Row],[Weight]]</f>
        <v>12.5</v>
      </c>
    </row>
    <row r="279" spans="1:7">
      <c r="A279" s="4">
        <v>168</v>
      </c>
      <c r="B279" s="4" t="str">
        <f>INDEX(Resources[Resource Title], MATCH(ResourceTags[[#This Row],[ResourceID]], Resources[ResourceID]))</f>
        <v>Accelerate your own Business</v>
      </c>
      <c r="C279" s="4">
        <v>117</v>
      </c>
      <c r="D279" s="4" t="str">
        <f>INDEX(Tags[Tag Title], MATCH(ResourceTags[[#This Row],[TagID]], Tags[TagID]))</f>
        <v>Business Management</v>
      </c>
      <c r="E279" s="4" t="str">
        <f>INDEX(Tags[Type], MATCH(ResourceTags[[#This Row],[TagID]], Tags[TagID]))</f>
        <v>Skill</v>
      </c>
      <c r="F279" s="10">
        <f>1/COUNTIFS(ResourceTags[ResourceID],ResourceTags[[#This Row],[ResourceID]], ResourceTags[Type], ResourceTags[[#This Row],[Type]])</f>
        <v>1</v>
      </c>
      <c r="G279" s="11">
        <f>INDEX(Resources[Experience], MATCH(ResourceTags[[#This Row],[ResourceID]], Resources[ResourceID]))*ResourceTags[[#This Row],[Weight]]</f>
        <v>12.5</v>
      </c>
    </row>
    <row r="280" spans="1:7">
      <c r="A280" s="4">
        <v>169</v>
      </c>
      <c r="B280" s="4" t="str">
        <f>INDEX(Resources[Resource Title], MATCH(ResourceTags[[#This Row],[ResourceID]], Resources[ResourceID]))</f>
        <v>Grow your own Business</v>
      </c>
      <c r="C280" s="4">
        <v>117</v>
      </c>
      <c r="D280" s="4" t="str">
        <f>INDEX(Tags[Tag Title], MATCH(ResourceTags[[#This Row],[TagID]], Tags[TagID]))</f>
        <v>Business Management</v>
      </c>
      <c r="E280" s="4" t="str">
        <f>INDEX(Tags[Type], MATCH(ResourceTags[[#This Row],[TagID]], Tags[TagID]))</f>
        <v>Skill</v>
      </c>
      <c r="F280" s="10">
        <f>1/COUNTIFS(ResourceTags[ResourceID],ResourceTags[[#This Row],[ResourceID]], ResourceTags[Type], ResourceTags[[#This Row],[Type]])</f>
        <v>1</v>
      </c>
      <c r="G280" s="11">
        <f>INDEX(Resources[Experience], MATCH(ResourceTags[[#This Row],[ResourceID]], Resources[ResourceID]))*ResourceTags[[#This Row],[Weight]]</f>
        <v>12.5</v>
      </c>
    </row>
    <row r="281" spans="1:7">
      <c r="A281" s="4">
        <v>170</v>
      </c>
      <c r="B281" s="4" t="str">
        <f>INDEX(Resources[Resource Title], MATCH(ResourceTags[[#This Row],[ResourceID]], Resources[ResourceID]))</f>
        <v>Intro Algebra Review</v>
      </c>
      <c r="C281" s="4">
        <v>118</v>
      </c>
      <c r="D281" s="4" t="str">
        <f>INDEX(Tags[Tag Title], MATCH(ResourceTags[[#This Row],[TagID]], Tags[TagID]))</f>
        <v>Algebra</v>
      </c>
      <c r="E281" s="4" t="str">
        <f>INDEX(Tags[Type], MATCH(ResourceTags[[#This Row],[TagID]], Tags[TagID]))</f>
        <v>Skill</v>
      </c>
      <c r="F281" s="10">
        <f>1/COUNTIFS(ResourceTags[ResourceID],ResourceTags[[#This Row],[ResourceID]], ResourceTags[Type], ResourceTags[[#This Row],[Type]])</f>
        <v>1</v>
      </c>
      <c r="G281" s="11">
        <f>INDEX(Resources[Experience], MATCH(ResourceTags[[#This Row],[ResourceID]], Resources[ResourceID]))*ResourceTags[[#This Row],[Weight]]</f>
        <v>200</v>
      </c>
    </row>
    <row r="282" spans="1:7">
      <c r="A282" s="4">
        <v>171</v>
      </c>
      <c r="B282" s="4" t="str">
        <f>INDEX(Resources[Resource Title], MATCH(ResourceTags[[#This Row],[ResourceID]], Resources[ResourceID]))</f>
        <v>Statistics</v>
      </c>
      <c r="C282" s="4">
        <v>119</v>
      </c>
      <c r="D282" s="4" t="str">
        <f>INDEX(Tags[Tag Title], MATCH(ResourceTags[[#This Row],[TagID]], Tags[TagID]))</f>
        <v>Statistics</v>
      </c>
      <c r="E282" s="4" t="str">
        <f>INDEX(Tags[Type], MATCH(ResourceTags[[#This Row],[TagID]], Tags[TagID]))</f>
        <v>Skill</v>
      </c>
      <c r="F282" s="10">
        <f>1/COUNTIFS(ResourceTags[ResourceID],ResourceTags[[#This Row],[ResourceID]], ResourceTags[Type], ResourceTags[[#This Row],[Type]])</f>
        <v>1</v>
      </c>
      <c r="G282" s="11">
        <f>INDEX(Resources[Experience], MATCH(ResourceTags[[#This Row],[ResourceID]], Resources[ResourceID]))*ResourceTags[[#This Row],[Weight]]</f>
        <v>400</v>
      </c>
    </row>
    <row r="283" spans="1:7">
      <c r="A283" s="4">
        <v>172</v>
      </c>
      <c r="B283" s="4" t="str">
        <f>INDEX(Resources[Resource Title], MATCH(ResourceTags[[#This Row],[ResourceID]], Resources[ResourceID]))</f>
        <v>HTML5 Game Development</v>
      </c>
      <c r="C283" s="4">
        <v>38</v>
      </c>
      <c r="D283" s="4" t="str">
        <f>INDEX(Tags[Tag Title], MATCH(ResourceTags[[#This Row],[TagID]], Tags[TagID]))</f>
        <v>HTML5</v>
      </c>
      <c r="E283" s="4" t="str">
        <f>INDEX(Tags[Type], MATCH(ResourceTags[[#This Row],[TagID]], Tags[TagID]))</f>
        <v>Platform</v>
      </c>
      <c r="F283" s="10">
        <f>1/COUNTIFS(ResourceTags[ResourceID],ResourceTags[[#This Row],[ResourceID]], ResourceTags[Type], ResourceTags[[#This Row],[Type]])</f>
        <v>1</v>
      </c>
      <c r="G283" s="11">
        <f>INDEX(Resources[Experience], MATCH(ResourceTags[[#This Row],[ResourceID]], Resources[ResourceID]))*ResourceTags[[#This Row],[Weight]]</f>
        <v>400</v>
      </c>
    </row>
    <row r="284" spans="1:7">
      <c r="A284" s="4">
        <v>172</v>
      </c>
      <c r="B284" s="4" t="str">
        <f>INDEX(Resources[Resource Title], MATCH(ResourceTags[[#This Row],[ResourceID]], Resources[ResourceID]))</f>
        <v>HTML5 Game Development</v>
      </c>
      <c r="C284" s="4">
        <v>120</v>
      </c>
      <c r="D284" s="4" t="str">
        <f>INDEX(Tags[Tag Title], MATCH(ResourceTags[[#This Row],[TagID]], Tags[TagID]))</f>
        <v>Game Development</v>
      </c>
      <c r="E284" s="4" t="str">
        <f>INDEX(Tags[Type], MATCH(ResourceTags[[#This Row],[TagID]], Tags[TagID]))</f>
        <v>Skill</v>
      </c>
      <c r="F284" s="10">
        <f>1/COUNTIFS(ResourceTags[ResourceID],ResourceTags[[#This Row],[ResourceID]], ResourceTags[Type], ResourceTags[[#This Row],[Type]])</f>
        <v>1</v>
      </c>
      <c r="G284" s="11">
        <f>INDEX(Resources[Experience], MATCH(ResourceTags[[#This Row],[ResourceID]], Resources[ResourceID]))*ResourceTags[[#This Row],[Weight]]</f>
        <v>400</v>
      </c>
    </row>
    <row r="285" spans="1:7">
      <c r="A285" s="4">
        <v>173</v>
      </c>
      <c r="B285" s="4" t="str">
        <f>INDEX(Resources[Resource Title], MATCH(ResourceTags[[#This Row],[ResourceID]], Resources[ResourceID]))</f>
        <v>Web Development</v>
      </c>
      <c r="C285" s="4">
        <v>38</v>
      </c>
      <c r="D285" s="4" t="str">
        <f>INDEX(Tags[Tag Title], MATCH(ResourceTags[[#This Row],[TagID]], Tags[TagID]))</f>
        <v>HTML5</v>
      </c>
      <c r="E285" s="4" t="str">
        <f>INDEX(Tags[Type], MATCH(ResourceTags[[#This Row],[TagID]], Tags[TagID]))</f>
        <v>Platform</v>
      </c>
      <c r="F285" s="10">
        <f>1/COUNTIFS(ResourceTags[ResourceID],ResourceTags[[#This Row],[ResourceID]], ResourceTags[Type], ResourceTags[[#This Row],[Type]])</f>
        <v>1</v>
      </c>
      <c r="G285" s="11">
        <f>INDEX(Resources[Experience], MATCH(ResourceTags[[#This Row],[ResourceID]], Resources[ResourceID]))*ResourceTags[[#This Row],[Weight]]</f>
        <v>600</v>
      </c>
    </row>
    <row r="286" spans="1:7">
      <c r="A286" s="4">
        <v>173</v>
      </c>
      <c r="B286" s="4" t="str">
        <f>INDEX(Resources[Resource Title], MATCH(ResourceTags[[#This Row],[ResourceID]], Resources[ResourceID]))</f>
        <v>Web Development</v>
      </c>
      <c r="C286" s="4">
        <v>121</v>
      </c>
      <c r="D286" s="4" t="str">
        <f>INDEX(Tags[Tag Title], MATCH(ResourceTags[[#This Row],[TagID]], Tags[TagID]))</f>
        <v>Python</v>
      </c>
      <c r="E286" s="4" t="str">
        <f>INDEX(Tags[Type], MATCH(ResourceTags[[#This Row],[TagID]], Tags[TagID]))</f>
        <v>Language</v>
      </c>
      <c r="F286" s="10">
        <f>1/COUNTIFS(ResourceTags[ResourceID],ResourceTags[[#This Row],[ResourceID]], ResourceTags[Type], ResourceTags[[#This Row],[Type]])</f>
        <v>1</v>
      </c>
      <c r="G286" s="11">
        <f>INDEX(Resources[Experience], MATCH(ResourceTags[[#This Row],[ResourceID]], Resources[ResourceID]))*ResourceTags[[#This Row],[Weight]]</f>
        <v>600</v>
      </c>
    </row>
    <row r="287" spans="1:7">
      <c r="A287" s="4">
        <v>174</v>
      </c>
      <c r="B287" s="4" t="str">
        <f>INDEX(Resources[Resource Title], MATCH(ResourceTags[[#This Row],[ResourceID]], Resources[ResourceID]))</f>
        <v>Intro to Computer Science</v>
      </c>
      <c r="C287" s="4">
        <v>109</v>
      </c>
      <c r="D287" s="4" t="str">
        <f>INDEX(Tags[Tag Title], MATCH(ResourceTags[[#This Row],[TagID]], Tags[TagID]))</f>
        <v>Algorithms</v>
      </c>
      <c r="E287" s="4" t="str">
        <f>INDEX(Tags[Type], MATCH(ResourceTags[[#This Row],[TagID]], Tags[TagID]))</f>
        <v>Skill</v>
      </c>
      <c r="F287" s="10">
        <f>1/COUNTIFS(ResourceTags[ResourceID],ResourceTags[[#This Row],[ResourceID]], ResourceTags[Type], ResourceTags[[#This Row],[Type]])</f>
        <v>0.5</v>
      </c>
      <c r="G287" s="11">
        <f>INDEX(Resources[Experience], MATCH(ResourceTags[[#This Row],[ResourceID]], Resources[ResourceID]))*ResourceTags[[#This Row],[Weight]]</f>
        <v>150</v>
      </c>
    </row>
    <row r="288" spans="1:7">
      <c r="A288" s="4">
        <v>174</v>
      </c>
      <c r="B288" s="4" t="str">
        <f>INDEX(Resources[Resource Title], MATCH(ResourceTags[[#This Row],[ResourceID]], Resources[ResourceID]))</f>
        <v>Intro to Computer Science</v>
      </c>
      <c r="C288" s="4">
        <v>110</v>
      </c>
      <c r="D288" s="4" t="str">
        <f>INDEX(Tags[Tag Title], MATCH(ResourceTags[[#This Row],[TagID]], Tags[TagID]))</f>
        <v>Data Structures</v>
      </c>
      <c r="E288" s="4" t="str">
        <f>INDEX(Tags[Type], MATCH(ResourceTags[[#This Row],[TagID]], Tags[TagID]))</f>
        <v>Skill</v>
      </c>
      <c r="F288" s="10">
        <f>1/COUNTIFS(ResourceTags[ResourceID],ResourceTags[[#This Row],[ResourceID]], ResourceTags[Type], ResourceTags[[#This Row],[Type]])</f>
        <v>0.5</v>
      </c>
      <c r="G288" s="11">
        <f>INDEX(Resources[Experience], MATCH(ResourceTags[[#This Row],[ResourceID]], Resources[ResourceID]))*ResourceTags[[#This Row],[Weight]]</f>
        <v>150</v>
      </c>
    </row>
    <row r="289" spans="1:7">
      <c r="A289" s="4">
        <v>174</v>
      </c>
      <c r="B289" s="4" t="str">
        <f>INDEX(Resources[Resource Title], MATCH(ResourceTags[[#This Row],[ResourceID]], Resources[ResourceID]))</f>
        <v>Intro to Computer Science</v>
      </c>
      <c r="C289" s="4">
        <v>121</v>
      </c>
      <c r="D289" s="4" t="str">
        <f>INDEX(Tags[Tag Title], MATCH(ResourceTags[[#This Row],[TagID]], Tags[TagID]))</f>
        <v>Python</v>
      </c>
      <c r="E289" s="4" t="str">
        <f>INDEX(Tags[Type], MATCH(ResourceTags[[#This Row],[TagID]], Tags[TagID]))</f>
        <v>Language</v>
      </c>
      <c r="F289" s="10">
        <f>1/COUNTIFS(ResourceTags[ResourceID],ResourceTags[[#This Row],[ResourceID]], ResourceTags[Type], ResourceTags[[#This Row],[Type]])</f>
        <v>1</v>
      </c>
      <c r="G289" s="11">
        <f>INDEX(Resources[Experience], MATCH(ResourceTags[[#This Row],[ResourceID]], Resources[ResourceID]))*ResourceTags[[#This Row],[Weight]]</f>
        <v>300</v>
      </c>
    </row>
    <row r="290" spans="1:7">
      <c r="A290" s="4">
        <v>175</v>
      </c>
      <c r="B290" s="4" t="str">
        <f>INDEX(Resources[Resource Title], MATCH(ResourceTags[[#This Row],[ResourceID]], Resources[ResourceID]))</f>
        <v>Learning Angular 2</v>
      </c>
      <c r="C290" s="4">
        <v>14</v>
      </c>
      <c r="D290" s="4" t="str">
        <f>INDEX(Tags[Tag Title], MATCH(ResourceTags[[#This Row],[TagID]], Tags[TagID]))</f>
        <v>Angular</v>
      </c>
      <c r="E290" s="4" t="str">
        <f>INDEX(Tags[Type], MATCH(ResourceTags[[#This Row],[TagID]], Tags[TagID]))</f>
        <v>Platform</v>
      </c>
      <c r="F290" s="10">
        <f>1/COUNTIFS(ResourceTags[ResourceID],ResourceTags[[#This Row],[ResourceID]], ResourceTags[Type], ResourceTags[[#This Row],[Type]])</f>
        <v>1</v>
      </c>
      <c r="G290" s="11">
        <f>INDEX(Resources[Experience], MATCH(ResourceTags[[#This Row],[ResourceID]], Resources[ResourceID]))*ResourceTags[[#This Row],[Weight]]</f>
        <v>73.333333333333329</v>
      </c>
    </row>
    <row r="291" spans="1:7">
      <c r="A291" s="4">
        <v>176</v>
      </c>
      <c r="B291" s="4" t="str">
        <f>INDEX(Resources[Resource Title], MATCH(ResourceTags[[#This Row],[ResourceID]], Resources[ResourceID]))</f>
        <v xml:space="preserve">Frontend Architecture for Design Systems </v>
      </c>
      <c r="C291" s="4">
        <v>111</v>
      </c>
      <c r="D291" s="4" t="str">
        <f>INDEX(Tags[Tag Title], MATCH(ResourceTags[[#This Row],[TagID]], Tags[TagID]))</f>
        <v>UI Architecture</v>
      </c>
      <c r="E291" s="4" t="str">
        <f>INDEX(Tags[Type], MATCH(ResourceTags[[#This Row],[TagID]], Tags[TagID]))</f>
        <v>Skill</v>
      </c>
      <c r="F291" s="10">
        <f>1/COUNTIFS(ResourceTags[ResourceID],ResourceTags[[#This Row],[ResourceID]], ResourceTags[Type], ResourceTags[[#This Row],[Type]])</f>
        <v>1</v>
      </c>
      <c r="G291" s="11">
        <f>INDEX(Resources[Experience], MATCH(ResourceTags[[#This Row],[ResourceID]], Resources[ResourceID]))*ResourceTags[[#This Row],[Weight]]</f>
        <v>41.25</v>
      </c>
    </row>
    <row r="292" spans="1:7">
      <c r="A292" s="4">
        <v>177</v>
      </c>
      <c r="B292" s="4" t="str">
        <f>INDEX(Resources[Resource Title], MATCH(ResourceTags[[#This Row],[ResourceID]], Resources[ResourceID]))</f>
        <v>Basic Visual Formatting in CSS</v>
      </c>
      <c r="C292" s="4">
        <v>28</v>
      </c>
      <c r="D292" s="4" t="str">
        <f>INDEX(Tags[Tag Title], MATCH(ResourceTags[[#This Row],[TagID]], Tags[TagID]))</f>
        <v>CSS</v>
      </c>
      <c r="E292" s="4" t="str">
        <f>INDEX(Tags[Type], MATCH(ResourceTags[[#This Row],[TagID]], Tags[TagID]))</f>
        <v>Language</v>
      </c>
      <c r="F292" s="10">
        <f>1/COUNTIFS(ResourceTags[ResourceID],ResourceTags[[#This Row],[ResourceID]], ResourceTags[Type], ResourceTags[[#This Row],[Type]])</f>
        <v>1</v>
      </c>
      <c r="G292" s="11">
        <f>INDEX(Resources[Experience], MATCH(ResourceTags[[#This Row],[ResourceID]], Resources[ResourceID]))*ResourceTags[[#This Row],[Weight]]</f>
        <v>7.5</v>
      </c>
    </row>
    <row r="293" spans="1:7">
      <c r="A293" s="4">
        <v>178</v>
      </c>
      <c r="B293" s="4" t="str">
        <f>INDEX(Resources[Resource Title], MATCH(ResourceTags[[#This Row],[ResourceID]], Resources[ResourceID]))</f>
        <v>Software Project Management, 5th Edition</v>
      </c>
      <c r="C293" s="4">
        <v>122</v>
      </c>
      <c r="D293" s="4" t="str">
        <f>INDEX(Tags[Tag Title], MATCH(ResourceTags[[#This Row],[TagID]], Tags[TagID]))</f>
        <v>Project Management</v>
      </c>
      <c r="E293" s="4" t="str">
        <f>INDEX(Tags[Type], MATCH(ResourceTags[[#This Row],[TagID]], Tags[TagID]))</f>
        <v>Skill</v>
      </c>
      <c r="F293" s="10">
        <f>1/COUNTIFS(ResourceTags[ResourceID],ResourceTags[[#This Row],[ResourceID]], ResourceTags[Type], ResourceTags[[#This Row],[Type]])</f>
        <v>1</v>
      </c>
      <c r="G293" s="11">
        <f>INDEX(Resources[Experience], MATCH(ResourceTags[[#This Row],[ResourceID]], Resources[ResourceID]))*ResourceTags[[#This Row],[Weight]]</f>
        <v>83.333333333333343</v>
      </c>
    </row>
    <row r="294" spans="1:7">
      <c r="A294" s="4">
        <v>179</v>
      </c>
      <c r="B294" s="4" t="str">
        <f>INDEX(Resources[Resource Title], MATCH(ResourceTags[[#This Row],[ResourceID]], Resources[ResourceID]))</f>
        <v>MongoDB Basics</v>
      </c>
      <c r="C294" s="4">
        <v>123</v>
      </c>
      <c r="D294" s="4" t="str">
        <f>INDEX(Tags[Tag Title], MATCH(ResourceTags[[#This Row],[TagID]], Tags[TagID]))</f>
        <v>MongoDB</v>
      </c>
      <c r="E294" s="4" t="str">
        <f>INDEX(Tags[Type], MATCH(ResourceTags[[#This Row],[TagID]], Tags[TagID]))</f>
        <v>Tool</v>
      </c>
      <c r="F294" s="10">
        <f>1/COUNTIFS(ResourceTags[ResourceID],ResourceTags[[#This Row],[ResourceID]], ResourceTags[Type], ResourceTags[[#This Row],[Type]])</f>
        <v>1</v>
      </c>
      <c r="G294" s="11">
        <f>INDEX(Resources[Experience], MATCH(ResourceTags[[#This Row],[ResourceID]], Resources[ResourceID]))*ResourceTags[[#This Row],[Weight]]</f>
        <v>15</v>
      </c>
    </row>
    <row r="295" spans="1:7">
      <c r="A295" s="4">
        <v>179</v>
      </c>
      <c r="B295" s="4" t="str">
        <f>INDEX(Resources[Resource Title], MATCH(ResourceTags[[#This Row],[ResourceID]], Resources[ResourceID]))</f>
        <v>MongoDB Basics</v>
      </c>
      <c r="C295" s="4">
        <v>124</v>
      </c>
      <c r="D295" s="4" t="str">
        <f>INDEX(Tags[Tag Title], MATCH(ResourceTags[[#This Row],[TagID]], Tags[TagID]))</f>
        <v>GridFS</v>
      </c>
      <c r="E295" s="4" t="str">
        <f>INDEX(Tags[Type], MATCH(ResourceTags[[#This Row],[TagID]], Tags[TagID]))</f>
        <v>Framework</v>
      </c>
      <c r="F295" s="10">
        <f>1/COUNTIFS(ResourceTags[ResourceID],ResourceTags[[#This Row],[ResourceID]], ResourceTags[Type], ResourceTags[[#This Row],[Type]])</f>
        <v>1</v>
      </c>
      <c r="G295" s="11">
        <f>INDEX(Resources[Experience], MATCH(ResourceTags[[#This Row],[ResourceID]], Resources[ResourceID]))*ResourceTags[[#This Row],[Weight]]</f>
        <v>15</v>
      </c>
    </row>
    <row r="296" spans="1:7">
      <c r="A296" s="4">
        <v>180</v>
      </c>
      <c r="B296" s="4" t="str">
        <f>INDEX(Resources[Resource Title], MATCH(ResourceTags[[#This Row],[ResourceID]], Resources[ResourceID]))</f>
        <v>Practicing Strategy: A souther African context</v>
      </c>
      <c r="C296" s="4">
        <v>125</v>
      </c>
      <c r="D296" s="4" t="str">
        <f>INDEX(Tags[Tag Title], MATCH(ResourceTags[[#This Row],[TagID]], Tags[TagID]))</f>
        <v>Strategic Management</v>
      </c>
      <c r="E296" s="4" t="str">
        <f>INDEX(Tags[Type], MATCH(ResourceTags[[#This Row],[TagID]], Tags[TagID]))</f>
        <v>Skill</v>
      </c>
      <c r="F296" s="10">
        <f>1/COUNTIFS(ResourceTags[ResourceID],ResourceTags[[#This Row],[ResourceID]], ResourceTags[Type], ResourceTags[[#This Row],[Type]])</f>
        <v>1</v>
      </c>
      <c r="G296" s="11">
        <f>INDEX(Resources[Experience], MATCH(ResourceTags[[#This Row],[ResourceID]], Resources[ResourceID]))*ResourceTags[[#This Row],[Weight]]</f>
        <v>68.75</v>
      </c>
    </row>
    <row r="297" spans="1:7">
      <c r="A297" s="4">
        <v>181</v>
      </c>
      <c r="B297" s="4" t="str">
        <f>INDEX(Resources[Resource Title], MATCH(ResourceTags[[#This Row],[ResourceID]], Resources[ResourceID]))</f>
        <v>Database Principles: Fundamentals of Design, Implementation, and Management, 2nd Edition</v>
      </c>
      <c r="C297" s="4">
        <v>96</v>
      </c>
      <c r="D297" s="4" t="str">
        <f>INDEX(Tags[Tag Title], MATCH(ResourceTags[[#This Row],[TagID]], Tags[TagID]))</f>
        <v>Relational Database Design</v>
      </c>
      <c r="E297" s="4" t="str">
        <f>INDEX(Tags[Type], MATCH(ResourceTags[[#This Row],[TagID]], Tags[TagID]))</f>
        <v>Skill</v>
      </c>
      <c r="F297" s="10">
        <f>1/COUNTIFS(ResourceTags[ResourceID],ResourceTags[[#This Row],[ResourceID]], ResourceTags[Type], ResourceTags[[#This Row],[Type]])</f>
        <v>0.5</v>
      </c>
      <c r="G297" s="11">
        <f>INDEX(Resources[Experience], MATCH(ResourceTags[[#This Row],[ResourceID]], Resources[ResourceID]))*ResourceTags[[#This Row],[Weight]]</f>
        <v>46.25</v>
      </c>
    </row>
    <row r="298" spans="1:7">
      <c r="A298" s="4">
        <v>181</v>
      </c>
      <c r="B298" s="4" t="str">
        <f>INDEX(Resources[Resource Title], MATCH(ResourceTags[[#This Row],[ResourceID]], Resources[ResourceID]))</f>
        <v>Database Principles: Fundamentals of Design, Implementation, and Management, 2nd Edition</v>
      </c>
      <c r="C298" s="4">
        <v>113</v>
      </c>
      <c r="D298" s="4" t="str">
        <f>INDEX(Tags[Tag Title], MATCH(ResourceTags[[#This Row],[TagID]], Tags[TagID]))</f>
        <v>Database Administration</v>
      </c>
      <c r="E298" s="4" t="str">
        <f>INDEX(Tags[Type], MATCH(ResourceTags[[#This Row],[TagID]], Tags[TagID]))</f>
        <v>Skill</v>
      </c>
      <c r="F298" s="10">
        <f>1/COUNTIFS(ResourceTags[ResourceID],ResourceTags[[#This Row],[ResourceID]], ResourceTags[Type], ResourceTags[[#This Row],[Type]])</f>
        <v>0.5</v>
      </c>
      <c r="G298" s="11">
        <f>INDEX(Resources[Experience], MATCH(ResourceTags[[#This Row],[ResourceID]], Resources[ResourceID]))*ResourceTags[[#This Row],[Weight]]</f>
        <v>46.25</v>
      </c>
    </row>
    <row r="299" spans="1:7">
      <c r="A299" s="4">
        <v>182</v>
      </c>
      <c r="B299" s="4" t="str">
        <f>INDEX(Resources[Resource Title], MATCH(ResourceTags[[#This Row],[ResourceID]], Resources[ResourceID]))</f>
        <v>The Lean Mindset: Ask the Right Questions</v>
      </c>
      <c r="C299" s="4">
        <v>122</v>
      </c>
      <c r="D299" s="4" t="str">
        <f>INDEX(Tags[Tag Title], MATCH(ResourceTags[[#This Row],[TagID]], Tags[TagID]))</f>
        <v>Project Management</v>
      </c>
      <c r="E299" s="4" t="str">
        <f>INDEX(Tags[Type], MATCH(ResourceTags[[#This Row],[TagID]], Tags[TagID]))</f>
        <v>Skill</v>
      </c>
      <c r="F299" s="10">
        <f>1/COUNTIFS(ResourceTags[ResourceID],ResourceTags[[#This Row],[ResourceID]], ResourceTags[Type], ResourceTags[[#This Row],[Type]])</f>
        <v>0.5</v>
      </c>
      <c r="G299" s="11">
        <f>INDEX(Resources[Experience], MATCH(ResourceTags[[#This Row],[ResourceID]], Resources[ResourceID]))*ResourceTags[[#This Row],[Weight]]</f>
        <v>30</v>
      </c>
    </row>
    <row r="300" spans="1:7">
      <c r="A300" s="4">
        <v>182</v>
      </c>
      <c r="B300" s="4" t="str">
        <f>INDEX(Resources[Resource Title], MATCH(ResourceTags[[#This Row],[ResourceID]], Resources[ResourceID]))</f>
        <v>The Lean Mindset: Ask the Right Questions</v>
      </c>
      <c r="C300" s="4">
        <v>126</v>
      </c>
      <c r="D300" s="4" t="str">
        <f>INDEX(Tags[Tag Title], MATCH(ResourceTags[[#This Row],[TagID]], Tags[TagID]))</f>
        <v>Lean Principles</v>
      </c>
      <c r="E300" s="4" t="str">
        <f>INDEX(Tags[Type], MATCH(ResourceTags[[#This Row],[TagID]], Tags[TagID]))</f>
        <v>Skill</v>
      </c>
      <c r="F300" s="10">
        <f>1/COUNTIFS(ResourceTags[ResourceID],ResourceTags[[#This Row],[ResourceID]], ResourceTags[Type], ResourceTags[[#This Row],[Type]])</f>
        <v>0.5</v>
      </c>
      <c r="G300" s="11">
        <f>INDEX(Resources[Experience], MATCH(ResourceTags[[#This Row],[ResourceID]], Resources[ResourceID]))*ResourceTags[[#This Row],[Weight]]</f>
        <v>30</v>
      </c>
    </row>
    <row r="301" spans="1:7">
      <c r="A301" s="4">
        <v>183</v>
      </c>
      <c r="B301" s="4" t="str">
        <f>INDEX(Resources[Resource Title], MATCH(ResourceTags[[#This Row],[ResourceID]], Resources[ResourceID]))</f>
        <v>Instant Axure RP Starter</v>
      </c>
      <c r="C301" s="4">
        <v>31</v>
      </c>
      <c r="D301" s="4" t="str">
        <f>INDEX(Tags[Tag Title], MATCH(ResourceTags[[#This Row],[TagID]], Tags[TagID]))</f>
        <v>Axure RP</v>
      </c>
      <c r="E301" s="4" t="str">
        <f>INDEX(Tags[Type], MATCH(ResourceTags[[#This Row],[TagID]], Tags[TagID]))</f>
        <v>Tool</v>
      </c>
      <c r="F301" s="10">
        <f>1/COUNTIFS(ResourceTags[ResourceID],ResourceTags[[#This Row],[ResourceID]], ResourceTags[Type], ResourceTags[[#This Row],[Type]])</f>
        <v>1</v>
      </c>
      <c r="G301" s="11">
        <f>INDEX(Resources[Experience], MATCH(ResourceTags[[#This Row],[ResourceID]], Resources[ResourceID]))*ResourceTags[[#This Row],[Weight]]</f>
        <v>7.291666666666667</v>
      </c>
    </row>
    <row r="302" spans="1:7">
      <c r="A302" s="4">
        <v>184</v>
      </c>
      <c r="B302" s="4" t="str">
        <f>INDEX(Resources[Resource Title], MATCH(ResourceTags[[#This Row],[ResourceID]], Resources[ResourceID]))</f>
        <v>Xamarin Mobile Application Development for Android</v>
      </c>
      <c r="C302" s="4">
        <v>107</v>
      </c>
      <c r="D302" s="4" t="str">
        <f>INDEX(Tags[Tag Title], MATCH(ResourceTags[[#This Row],[TagID]], Tags[TagID]))</f>
        <v>Android</v>
      </c>
      <c r="E302" s="4" t="str">
        <f>INDEX(Tags[Type], MATCH(ResourceTags[[#This Row],[TagID]], Tags[TagID]))</f>
        <v>Platform</v>
      </c>
      <c r="F302" s="10">
        <f>1/COUNTIFS(ResourceTags[ResourceID],ResourceTags[[#This Row],[ResourceID]], ResourceTags[Type], ResourceTags[[#This Row],[Type]])</f>
        <v>1</v>
      </c>
      <c r="G302" s="11">
        <f>INDEX(Resources[Experience], MATCH(ResourceTags[[#This Row],[ResourceID]], Resources[ResourceID]))*ResourceTags[[#This Row],[Weight]]</f>
        <v>35</v>
      </c>
    </row>
    <row r="303" spans="1:7">
      <c r="A303" s="4">
        <v>184</v>
      </c>
      <c r="B303" s="4" t="str">
        <f>INDEX(Resources[Resource Title], MATCH(ResourceTags[[#This Row],[ResourceID]], Resources[ResourceID]))</f>
        <v>Xamarin Mobile Application Development for Android</v>
      </c>
      <c r="C303" s="4">
        <v>127</v>
      </c>
      <c r="D303" s="4" t="str">
        <f>INDEX(Tags[Tag Title], MATCH(ResourceTags[[#This Row],[TagID]], Tags[TagID]))</f>
        <v>Xamarin</v>
      </c>
      <c r="E303" s="4" t="str">
        <f>INDEX(Tags[Type], MATCH(ResourceTags[[#This Row],[TagID]], Tags[TagID]))</f>
        <v>Framework</v>
      </c>
      <c r="F303" s="10">
        <f>1/COUNTIFS(ResourceTags[ResourceID],ResourceTags[[#This Row],[ResourceID]], ResourceTags[Type], ResourceTags[[#This Row],[Type]])</f>
        <v>0.5</v>
      </c>
      <c r="G303" s="11">
        <f>INDEX(Resources[Experience], MATCH(ResourceTags[[#This Row],[ResourceID]], Resources[ResourceID]))*ResourceTags[[#This Row],[Weight]]</f>
        <v>17.5</v>
      </c>
    </row>
    <row r="304" spans="1:7">
      <c r="A304" s="4">
        <v>184</v>
      </c>
      <c r="B304" s="4" t="str">
        <f>INDEX(Resources[Resource Title], MATCH(ResourceTags[[#This Row],[ResourceID]], Resources[ResourceID]))</f>
        <v>Xamarin Mobile Application Development for Android</v>
      </c>
      <c r="C304" s="4">
        <v>128</v>
      </c>
      <c r="D304" s="4" t="str">
        <f>INDEX(Tags[Tag Title], MATCH(ResourceTags[[#This Row],[TagID]], Tags[TagID]))</f>
        <v>Xamarin.Android</v>
      </c>
      <c r="E304" s="4" t="str">
        <f>INDEX(Tags[Type], MATCH(ResourceTags[[#This Row],[TagID]], Tags[TagID]))</f>
        <v>Framework</v>
      </c>
      <c r="F304" s="10">
        <f>1/COUNTIFS(ResourceTags[ResourceID],ResourceTags[[#This Row],[ResourceID]], ResourceTags[Type], ResourceTags[[#This Row],[Type]])</f>
        <v>0.5</v>
      </c>
      <c r="G304" s="11">
        <f>INDEX(Resources[Experience], MATCH(ResourceTags[[#This Row],[ResourceID]], Resources[ResourceID]))*ResourceTags[[#This Row],[Weight]]</f>
        <v>17.5</v>
      </c>
    </row>
    <row r="305" spans="1:7">
      <c r="A305" s="4">
        <v>185</v>
      </c>
      <c r="B305" s="4" t="str">
        <f>INDEX(Resources[Resource Title], MATCH(ResourceTags[[#This Row],[ResourceID]], Resources[ResourceID]))</f>
        <v>Web Audio API</v>
      </c>
      <c r="C305" s="4">
        <v>129</v>
      </c>
      <c r="D305" s="4" t="str">
        <f>INDEX(Tags[Tag Title], MATCH(ResourceTags[[#This Row],[TagID]], Tags[TagID]))</f>
        <v>HTML5 Web Audio API</v>
      </c>
      <c r="E305" s="4" t="str">
        <f>INDEX(Tags[Type], MATCH(ResourceTags[[#This Row],[TagID]], Tags[TagID]))</f>
        <v>Framework</v>
      </c>
      <c r="F305" s="10">
        <f>1/COUNTIFS(ResourceTags[ResourceID],ResourceTags[[#This Row],[ResourceID]], ResourceTags[Type], ResourceTags[[#This Row],[Type]])</f>
        <v>1</v>
      </c>
      <c r="G305" s="11">
        <f>INDEX(Resources[Experience], MATCH(ResourceTags[[#This Row],[ResourceID]], Resources[ResourceID]))*ResourceTags[[#This Row],[Weight]]</f>
        <v>23.75</v>
      </c>
    </row>
    <row r="306" spans="1:7">
      <c r="A306" s="4">
        <v>186</v>
      </c>
      <c r="B306" s="4" t="str">
        <f>INDEX(Resources[Resource Title], MATCH(ResourceTags[[#This Row],[ResourceID]], Resources[ResourceID]))</f>
        <v>Pro TypeScript</v>
      </c>
      <c r="C306" s="4">
        <v>19</v>
      </c>
      <c r="D306" s="4" t="str">
        <f>INDEX(Tags[Tag Title], MATCH(ResourceTags[[#This Row],[TagID]], Tags[TagID]))</f>
        <v>TypeScript</v>
      </c>
      <c r="E306" s="4" t="str">
        <f>INDEX(Tags[Type], MATCH(ResourceTags[[#This Row],[TagID]], Tags[TagID]))</f>
        <v>Language</v>
      </c>
      <c r="F306" s="10">
        <f>1/COUNTIFS(ResourceTags[ResourceID],ResourceTags[[#This Row],[ResourceID]], ResourceTags[Type], ResourceTags[[#This Row],[Type]])</f>
        <v>1</v>
      </c>
      <c r="G306" s="11">
        <f>INDEX(Resources[Experience], MATCH(ResourceTags[[#This Row],[ResourceID]], Resources[ResourceID]))*ResourceTags[[#This Row],[Weight]]</f>
        <v>77.500000000000014</v>
      </c>
    </row>
    <row r="307" spans="1:7">
      <c r="A307" s="4">
        <v>187</v>
      </c>
      <c r="B307" s="4" t="str">
        <f>INDEX(Resources[Resource Title], MATCH(ResourceTags[[#This Row],[ResourceID]], Resources[ResourceID]))</f>
        <v>MIS2</v>
      </c>
      <c r="C307" s="4">
        <v>130</v>
      </c>
      <c r="D307" s="4" t="str">
        <f>INDEX(Tags[Tag Title], MATCH(ResourceTags[[#This Row],[TagID]], Tags[TagID]))</f>
        <v>Management Information Systems</v>
      </c>
      <c r="E307" s="4" t="str">
        <f>INDEX(Tags[Type], MATCH(ResourceTags[[#This Row],[TagID]], Tags[TagID]))</f>
        <v>Skill</v>
      </c>
      <c r="F307" s="10">
        <f>1/COUNTIFS(ResourceTags[ResourceID],ResourceTags[[#This Row],[ResourceID]], ResourceTags[Type], ResourceTags[[#This Row],[Type]])</f>
        <v>1</v>
      </c>
      <c r="G307" s="11">
        <f>INDEX(Resources[Experience], MATCH(ResourceTags[[#This Row],[ResourceID]], Resources[ResourceID]))*ResourceTags[[#This Row],[Weight]]</f>
        <v>33.333333333333329</v>
      </c>
    </row>
    <row r="308" spans="1:7">
      <c r="A308" s="4">
        <v>188</v>
      </c>
      <c r="B308" s="4" t="str">
        <f>INDEX(Resources[Resource Title], MATCH(ResourceTags[[#This Row],[ResourceID]], Resources[ResourceID]))</f>
        <v>Success in Programming</v>
      </c>
      <c r="C308" s="4">
        <v>43</v>
      </c>
      <c r="D308" s="4" t="str">
        <f>INDEX(Tags[Tag Title], MATCH(ResourceTags[[#This Row],[TagID]], Tags[TagID]))</f>
        <v>Career Development</v>
      </c>
      <c r="E308" s="4" t="str">
        <f>INDEX(Tags[Type], MATCH(ResourceTags[[#This Row],[TagID]], Tags[TagID]))</f>
        <v>Skill</v>
      </c>
      <c r="F308" s="10">
        <f>1/COUNTIFS(ResourceTags[ResourceID],ResourceTags[[#This Row],[ResourceID]], ResourceTags[Type], ResourceTags[[#This Row],[Type]])</f>
        <v>1</v>
      </c>
      <c r="G308" s="11">
        <f>INDEX(Resources[Experience], MATCH(ResourceTags[[#This Row],[ResourceID]], Resources[ResourceID]))*ResourceTags[[#This Row],[Weight]]</f>
        <v>18.333333333333332</v>
      </c>
    </row>
    <row r="309" spans="1:7">
      <c r="A309" s="4">
        <v>189</v>
      </c>
      <c r="B309" s="4" t="str">
        <f>INDEX(Resources[Resource Title], MATCH(ResourceTags[[#This Row],[ResourceID]], Resources[ResourceID]))</f>
        <v>Building Web Applications with SVG</v>
      </c>
      <c r="C309" s="4">
        <v>131</v>
      </c>
      <c r="D309" s="4" t="str">
        <f>INDEX(Tags[Tag Title], MATCH(ResourceTags[[#This Row],[TagID]], Tags[TagID]))</f>
        <v>SVG</v>
      </c>
      <c r="E309" s="4" t="str">
        <f>INDEX(Tags[Type], MATCH(ResourceTags[[#This Row],[TagID]], Tags[TagID]))</f>
        <v>Language</v>
      </c>
      <c r="F309" s="10">
        <f>1/COUNTIFS(ResourceTags[ResourceID],ResourceTags[[#This Row],[ResourceID]], ResourceTags[Type], ResourceTags[[#This Row],[Type]])</f>
        <v>1</v>
      </c>
      <c r="G309" s="11">
        <f>INDEX(Resources[Experience], MATCH(ResourceTags[[#This Row],[ResourceID]], Resources[ResourceID]))*ResourceTags[[#This Row],[Weight]]</f>
        <v>60.833333333333329</v>
      </c>
    </row>
    <row r="310" spans="1:7">
      <c r="A310" s="4">
        <v>190</v>
      </c>
      <c r="B310" s="4" t="str">
        <f>INDEX(Resources[Resource Title], MATCH(ResourceTags[[#This Row],[ResourceID]], Resources[ResourceID]))</f>
        <v>97 Things Every Software Architect Should Know</v>
      </c>
      <c r="C310" s="4">
        <v>132</v>
      </c>
      <c r="D310" s="4" t="str">
        <f>INDEX(Tags[Tag Title], MATCH(ResourceTags[[#This Row],[TagID]], Tags[TagID]))</f>
        <v>Software Architecture</v>
      </c>
      <c r="E310" s="4" t="str">
        <f>INDEX(Tags[Type], MATCH(ResourceTags[[#This Row],[TagID]], Tags[TagID]))</f>
        <v>Skill</v>
      </c>
      <c r="F310" s="10">
        <f>1/COUNTIFS(ResourceTags[ResourceID],ResourceTags[[#This Row],[ResourceID]], ResourceTags[Type], ResourceTags[[#This Row],[Type]])</f>
        <v>1</v>
      </c>
      <c r="G310" s="11">
        <f>INDEX(Resources[Experience], MATCH(ResourceTags[[#This Row],[ResourceID]], Resources[ResourceID]))*ResourceTags[[#This Row],[Weight]]</f>
        <v>69.375</v>
      </c>
    </row>
    <row r="311" spans="1:7">
      <c r="A311" s="4">
        <v>191</v>
      </c>
      <c r="B311" s="4" t="str">
        <f>INDEX(Resources[Resource Title], MATCH(ResourceTags[[#This Row],[ResourceID]], Resources[ResourceID]))</f>
        <v>RESTful Web API Design with Node.js, 2nd Edition</v>
      </c>
      <c r="C311" s="4">
        <v>6</v>
      </c>
      <c r="D311" s="4" t="str">
        <f>INDEX(Tags[Tag Title], MATCH(ResourceTags[[#This Row],[TagID]], Tags[TagID]))</f>
        <v>Node.js</v>
      </c>
      <c r="E311" s="4" t="str">
        <f>INDEX(Tags[Type], MATCH(ResourceTags[[#This Row],[TagID]], Tags[TagID]))</f>
        <v>Framework</v>
      </c>
      <c r="F311" s="10">
        <f>1/COUNTIFS(ResourceTags[ResourceID],ResourceTags[[#This Row],[ResourceID]], ResourceTags[Type], ResourceTags[[#This Row],[Type]])</f>
        <v>1</v>
      </c>
      <c r="G311" s="11">
        <f>INDEX(Resources[Experience], MATCH(ResourceTags[[#This Row],[ResourceID]], Resources[ResourceID]))*ResourceTags[[#This Row],[Weight]]</f>
        <v>30.833333333333336</v>
      </c>
    </row>
    <row r="312" spans="1:7">
      <c r="A312" s="4">
        <v>191</v>
      </c>
      <c r="B312" s="4" t="str">
        <f>INDEX(Resources[Resource Title], MATCH(ResourceTags[[#This Row],[ResourceID]], Resources[ResourceID]))</f>
        <v>RESTful Web API Design with Node.js, 2nd Edition</v>
      </c>
      <c r="C312" s="4">
        <v>46</v>
      </c>
      <c r="D312" s="4" t="str">
        <f>INDEX(Tags[Tag Title], MATCH(ResourceTags[[#This Row],[TagID]], Tags[TagID]))</f>
        <v>RESTful APIs</v>
      </c>
      <c r="E312" s="4" t="str">
        <f>INDEX(Tags[Type], MATCH(ResourceTags[[#This Row],[TagID]], Tags[TagID]))</f>
        <v>Skill</v>
      </c>
      <c r="F312" s="10">
        <f>1/COUNTIFS(ResourceTags[ResourceID],ResourceTags[[#This Row],[ResourceID]], ResourceTags[Type], ResourceTags[[#This Row],[Type]])</f>
        <v>1</v>
      </c>
      <c r="G312" s="11">
        <f>INDEX(Resources[Experience], MATCH(ResourceTags[[#This Row],[ResourceID]], Resources[ResourceID]))*ResourceTags[[#This Row],[Weight]]</f>
        <v>30.833333333333336</v>
      </c>
    </row>
    <row r="313" spans="1:7">
      <c r="A313" s="4">
        <v>192</v>
      </c>
      <c r="B313" s="4" t="str">
        <f>INDEX(Resources[Resource Title], MATCH(ResourceTags[[#This Row],[ResourceID]], Resources[ResourceID]))</f>
        <v>Xamarin.Forms Succinctly</v>
      </c>
      <c r="C313" s="4">
        <v>127</v>
      </c>
      <c r="D313" s="4" t="str">
        <f>INDEX(Tags[Tag Title], MATCH(ResourceTags[[#This Row],[TagID]], Tags[TagID]))</f>
        <v>Xamarin</v>
      </c>
      <c r="E313" s="4" t="str">
        <f>INDEX(Tags[Type], MATCH(ResourceTags[[#This Row],[TagID]], Tags[TagID]))</f>
        <v>Framework</v>
      </c>
      <c r="F313" s="10">
        <f>1/COUNTIFS(ResourceTags[ResourceID],ResourceTags[[#This Row],[ResourceID]], ResourceTags[Type], ResourceTags[[#This Row],[Type]])</f>
        <v>0.5</v>
      </c>
      <c r="G313" s="11">
        <f>INDEX(Resources[Experience], MATCH(ResourceTags[[#This Row],[ResourceID]], Resources[ResourceID]))*ResourceTags[[#This Row],[Weight]]</f>
        <v>7.7083333333333339</v>
      </c>
    </row>
    <row r="314" spans="1:7">
      <c r="A314" s="4">
        <v>192</v>
      </c>
      <c r="B314" s="4" t="str">
        <f>INDEX(Resources[Resource Title], MATCH(ResourceTags[[#This Row],[ResourceID]], Resources[ResourceID]))</f>
        <v>Xamarin.Forms Succinctly</v>
      </c>
      <c r="C314" s="4">
        <v>133</v>
      </c>
      <c r="D314" s="4" t="str">
        <f>INDEX(Tags[Tag Title], MATCH(ResourceTags[[#This Row],[TagID]], Tags[TagID]))</f>
        <v>Xamarin.Forms</v>
      </c>
      <c r="E314" s="4" t="str">
        <f>INDEX(Tags[Type], MATCH(ResourceTags[[#This Row],[TagID]], Tags[TagID]))</f>
        <v>Framework</v>
      </c>
      <c r="F314" s="10">
        <f>1/COUNTIFS(ResourceTags[ResourceID],ResourceTags[[#This Row],[ResourceID]], ResourceTags[Type], ResourceTags[[#This Row],[Type]])</f>
        <v>0.5</v>
      </c>
      <c r="G314" s="11">
        <f>INDEX(Resources[Experience], MATCH(ResourceTags[[#This Row],[ResourceID]], Resources[ResourceID]))*ResourceTags[[#This Row],[Weight]]</f>
        <v>7.7083333333333339</v>
      </c>
    </row>
    <row r="315" spans="1:7">
      <c r="A315" s="4">
        <v>193</v>
      </c>
      <c r="B315" s="4" t="str">
        <f>INDEX(Resources[Resource Title], MATCH(ResourceTags[[#This Row],[ResourceID]], Resources[ResourceID]))</f>
        <v>React.js Succinctly</v>
      </c>
      <c r="C315" s="4">
        <v>85</v>
      </c>
      <c r="D315" s="4" t="str">
        <f>INDEX(Tags[Tag Title], MATCH(ResourceTags[[#This Row],[TagID]], Tags[TagID]))</f>
        <v>React.js</v>
      </c>
      <c r="E315" s="4" t="str">
        <f>INDEX(Tags[Type], MATCH(ResourceTags[[#This Row],[TagID]], Tags[TagID]))</f>
        <v>Framework</v>
      </c>
      <c r="F315" s="10">
        <f>1/COUNTIFS(ResourceTags[ResourceID],ResourceTags[[#This Row],[ResourceID]], ResourceTags[Type], ResourceTags[[#This Row],[Type]])</f>
        <v>1</v>
      </c>
      <c r="G315" s="11">
        <f>INDEX(Resources[Experience], MATCH(ResourceTags[[#This Row],[ResourceID]], Resources[ResourceID]))*ResourceTags[[#This Row],[Weight]]</f>
        <v>10.625</v>
      </c>
    </row>
    <row r="316" spans="1:7">
      <c r="A316" s="4">
        <v>194</v>
      </c>
      <c r="B316" s="4" t="str">
        <f>INDEX(Resources[Resource Title], MATCH(ResourceTags[[#This Row],[ResourceID]], Resources[ResourceID]))</f>
        <v>The Lean Startup</v>
      </c>
      <c r="C316" s="4">
        <v>117</v>
      </c>
      <c r="D316" s="4" t="str">
        <f>INDEX(Tags[Tag Title], MATCH(ResourceTags[[#This Row],[TagID]], Tags[TagID]))</f>
        <v>Business Management</v>
      </c>
      <c r="E316" s="4" t="str">
        <f>INDEX(Tags[Type], MATCH(ResourceTags[[#This Row],[TagID]], Tags[TagID]))</f>
        <v>Skill</v>
      </c>
      <c r="F316" s="10">
        <f>1/COUNTIFS(ResourceTags[ResourceID],ResourceTags[[#This Row],[ResourceID]], ResourceTags[Type], ResourceTags[[#This Row],[Type]])</f>
        <v>0.5</v>
      </c>
      <c r="G316" s="11">
        <f>INDEX(Resources[Experience], MATCH(ResourceTags[[#This Row],[ResourceID]], Resources[ResourceID]))*ResourceTags[[#This Row],[Weight]]</f>
        <v>35</v>
      </c>
    </row>
    <row r="317" spans="1:7">
      <c r="A317" s="4">
        <v>194</v>
      </c>
      <c r="B317" s="4" t="str">
        <f>INDEX(Resources[Resource Title], MATCH(ResourceTags[[#This Row],[ResourceID]], Resources[ResourceID]))</f>
        <v>The Lean Startup</v>
      </c>
      <c r="C317" s="4">
        <v>126</v>
      </c>
      <c r="D317" s="4" t="str">
        <f>INDEX(Tags[Tag Title], MATCH(ResourceTags[[#This Row],[TagID]], Tags[TagID]))</f>
        <v>Lean Principles</v>
      </c>
      <c r="E317" s="4" t="str">
        <f>INDEX(Tags[Type], MATCH(ResourceTags[[#This Row],[TagID]], Tags[TagID]))</f>
        <v>Skill</v>
      </c>
      <c r="F317" s="10">
        <f>1/COUNTIFS(ResourceTags[ResourceID],ResourceTags[[#This Row],[ResourceID]], ResourceTags[Type], ResourceTags[[#This Row],[Type]])</f>
        <v>0.5</v>
      </c>
      <c r="G317" s="11">
        <f>INDEX(Resources[Experience], MATCH(ResourceTags[[#This Row],[ResourceID]], Resources[ResourceID]))*ResourceTags[[#This Row],[Weight]]</f>
        <v>35</v>
      </c>
    </row>
    <row r="318" spans="1:7">
      <c r="A318" s="4">
        <v>195</v>
      </c>
      <c r="B318" s="4" t="str">
        <f>INDEX(Resources[Resource Title], MATCH(ResourceTags[[#This Row],[ResourceID]], Resources[ResourceID]))</f>
        <v>Be Bad First</v>
      </c>
      <c r="C318" s="4">
        <v>43</v>
      </c>
      <c r="D318" s="4" t="str">
        <f>INDEX(Tags[Tag Title], MATCH(ResourceTags[[#This Row],[TagID]], Tags[TagID]))</f>
        <v>Career Development</v>
      </c>
      <c r="E318" s="4" t="str">
        <f>INDEX(Tags[Type], MATCH(ResourceTags[[#This Row],[TagID]], Tags[TagID]))</f>
        <v>Skill</v>
      </c>
      <c r="F318" s="10">
        <f>1/COUNTIFS(ResourceTags[ResourceID],ResourceTags[[#This Row],[ResourceID]], ResourceTags[Type], ResourceTags[[#This Row],[Type]])</f>
        <v>1</v>
      </c>
      <c r="G318" s="11">
        <f>INDEX(Resources[Experience], MATCH(ResourceTags[[#This Row],[ResourceID]], Resources[ResourceID]))*ResourceTags[[#This Row],[Weight]]</f>
        <v>22.916666666666664</v>
      </c>
    </row>
    <row r="319" spans="1:7">
      <c r="A319" s="4">
        <v>196</v>
      </c>
      <c r="B319" s="4" t="str">
        <f>INDEX(Resources[Resource Title], MATCH(ResourceTags[[#This Row],[ResourceID]], Resources[ResourceID]))</f>
        <v>Responsive Web Design, 2nd Edition</v>
      </c>
      <c r="C319" s="4">
        <v>30</v>
      </c>
      <c r="D319" s="4" t="str">
        <f>INDEX(Tags[Tag Title], MATCH(ResourceTags[[#This Row],[TagID]], Tags[TagID]))</f>
        <v>Responsive Web Design</v>
      </c>
      <c r="E319" s="4" t="str">
        <f>INDEX(Tags[Type], MATCH(ResourceTags[[#This Row],[TagID]], Tags[TagID]))</f>
        <v>Skill</v>
      </c>
      <c r="F319" s="10">
        <f>1/COUNTIFS(ResourceTags[ResourceID],ResourceTags[[#This Row],[ResourceID]], ResourceTags[Type], ResourceTags[[#This Row],[Type]])</f>
        <v>1</v>
      </c>
      <c r="G319" s="11">
        <f>INDEX(Resources[Experience], MATCH(ResourceTags[[#This Row],[ResourceID]], Resources[ResourceID]))*ResourceTags[[#This Row],[Weight]]</f>
        <v>31.874999999999996</v>
      </c>
    </row>
    <row r="320" spans="1:7">
      <c r="A320" s="4">
        <v>197</v>
      </c>
      <c r="B320" s="4" t="str">
        <f>INDEX(Resources[Resource Title], MATCH(ResourceTags[[#This Row],[ResourceID]], Resources[ResourceID]))</f>
        <v>HTML5 for Web Designers, 2nd Edition</v>
      </c>
      <c r="C320" s="4">
        <v>29</v>
      </c>
      <c r="D320" s="4" t="str">
        <f>INDEX(Tags[Tag Title], MATCH(ResourceTags[[#This Row],[TagID]], Tags[TagID]))</f>
        <v>HTML</v>
      </c>
      <c r="E320" s="4" t="str">
        <f>INDEX(Tags[Type], MATCH(ResourceTags[[#This Row],[TagID]], Tags[TagID]))</f>
        <v>Language</v>
      </c>
      <c r="F320" s="10">
        <f>1/COUNTIFS(ResourceTags[ResourceID],ResourceTags[[#This Row],[ResourceID]], ResourceTags[Type], ResourceTags[[#This Row],[Type]])</f>
        <v>1</v>
      </c>
      <c r="G320" s="11">
        <f>INDEX(Resources[Experience], MATCH(ResourceTags[[#This Row],[ResourceID]], Resources[ResourceID]))*ResourceTags[[#This Row],[Weight]]</f>
        <v>19.166666666666668</v>
      </c>
    </row>
    <row r="321" spans="1:7">
      <c r="A321" s="4">
        <v>198</v>
      </c>
      <c r="B321" s="4" t="str">
        <f>INDEX(Resources[Resource Title], MATCH(ResourceTags[[#This Row],[ResourceID]], Resources[ResourceID]))</f>
        <v>Introduction to Programming I</v>
      </c>
      <c r="C321" s="4">
        <v>97</v>
      </c>
      <c r="D321" s="4" t="str">
        <f>INDEX(Tags[Tag Title], MATCH(ResourceTags[[#This Row],[TagID]], Tags[TagID]))</f>
        <v>C++</v>
      </c>
      <c r="E321" s="4" t="str">
        <f>INDEX(Tags[Type], MATCH(ResourceTags[[#This Row],[TagID]], Tags[TagID]))</f>
        <v>Language</v>
      </c>
      <c r="F321" s="10">
        <f>1/COUNTIFS(ResourceTags[ResourceID],ResourceTags[[#This Row],[ResourceID]], ResourceTags[Type], ResourceTags[[#This Row],[Type]])</f>
        <v>1</v>
      </c>
      <c r="G321" s="11">
        <f>INDEX(Resources[Experience], MATCH(ResourceTags[[#This Row],[ResourceID]], Resources[ResourceID]))*ResourceTags[[#This Row],[Weight]]</f>
        <v>500</v>
      </c>
    </row>
    <row r="322" spans="1:7">
      <c r="A322" s="4">
        <v>199</v>
      </c>
      <c r="B322" s="4" t="str">
        <f>INDEX(Resources[Resource Title], MATCH(ResourceTags[[#This Row],[ResourceID]], Resources[ResourceID]))</f>
        <v>Introduction to Programming II</v>
      </c>
      <c r="C322" s="4">
        <v>97</v>
      </c>
      <c r="D322" s="4" t="str">
        <f>INDEX(Tags[Tag Title], MATCH(ResourceTags[[#This Row],[TagID]], Tags[TagID]))</f>
        <v>C++</v>
      </c>
      <c r="E322" s="4" t="str">
        <f>INDEX(Tags[Type], MATCH(ResourceTags[[#This Row],[TagID]], Tags[TagID]))</f>
        <v>Language</v>
      </c>
      <c r="F322" s="10">
        <f>1/COUNTIFS(ResourceTags[ResourceID],ResourceTags[[#This Row],[ResourceID]], ResourceTags[Type], ResourceTags[[#This Row],[Type]])</f>
        <v>1</v>
      </c>
      <c r="G322" s="11">
        <f>INDEX(Resources[Experience], MATCH(ResourceTags[[#This Row],[ResourceID]], Resources[ResourceID]))*ResourceTags[[#This Row],[Weight]]</f>
        <v>500</v>
      </c>
    </row>
    <row r="323" spans="1:7">
      <c r="A323" s="4">
        <v>200</v>
      </c>
      <c r="B323" s="4" t="str">
        <f>INDEX(Resources[Resource Title], MATCH(ResourceTags[[#This Row],[ResourceID]], Resources[ResourceID]))</f>
        <v>Computer Systems: Fundamental Concepts</v>
      </c>
      <c r="C323" s="4">
        <v>134</v>
      </c>
      <c r="D323" s="4" t="str">
        <f>INDEX(Tags[Tag Title], MATCH(ResourceTags[[#This Row],[TagID]], Tags[TagID]))</f>
        <v>Computer Hardware</v>
      </c>
      <c r="E323" s="4" t="str">
        <f>INDEX(Tags[Type], MATCH(ResourceTags[[#This Row],[TagID]], Tags[TagID]))</f>
        <v>Skill</v>
      </c>
      <c r="F323" s="10">
        <f>1/COUNTIFS(ResourceTags[ResourceID],ResourceTags[[#This Row],[ResourceID]], ResourceTags[Type], ResourceTags[[#This Row],[Type]])</f>
        <v>1</v>
      </c>
      <c r="G323" s="11">
        <f>INDEX(Resources[Experience], MATCH(ResourceTags[[#This Row],[ResourceID]], Resources[ResourceID]))*ResourceTags[[#This Row],[Weight]]</f>
        <v>500</v>
      </c>
    </row>
    <row r="324" spans="1:7">
      <c r="A324" s="4">
        <v>201</v>
      </c>
      <c r="B324" s="4" t="str">
        <f>INDEX(Resources[Resource Title], MATCH(ResourceTags[[#This Row],[ResourceID]], Resources[ResourceID]))</f>
        <v>Programming: Data Structures</v>
      </c>
      <c r="C324" s="4">
        <v>97</v>
      </c>
      <c r="D324" s="4" t="str">
        <f>INDEX(Tags[Tag Title], MATCH(ResourceTags[[#This Row],[TagID]], Tags[TagID]))</f>
        <v>C++</v>
      </c>
      <c r="E324" s="4" t="str">
        <f>INDEX(Tags[Type], MATCH(ResourceTags[[#This Row],[TagID]], Tags[TagID]))</f>
        <v>Language</v>
      </c>
      <c r="F324" s="10">
        <f>1/COUNTIFS(ResourceTags[ResourceID],ResourceTags[[#This Row],[ResourceID]], ResourceTags[Type], ResourceTags[[#This Row],[Type]])</f>
        <v>1</v>
      </c>
      <c r="G324" s="11">
        <f>INDEX(Resources[Experience], MATCH(ResourceTags[[#This Row],[ResourceID]], Resources[ResourceID]))*ResourceTags[[#This Row],[Weight]]</f>
        <v>1000</v>
      </c>
    </row>
    <row r="325" spans="1:7">
      <c r="A325" s="4">
        <v>201</v>
      </c>
      <c r="B325" s="4" t="str">
        <f>INDEX(Resources[Resource Title], MATCH(ResourceTags[[#This Row],[ResourceID]], Resources[ResourceID]))</f>
        <v>Programming: Data Structures</v>
      </c>
      <c r="C325" s="4">
        <v>110</v>
      </c>
      <c r="D325" s="4" t="str">
        <f>INDEX(Tags[Tag Title], MATCH(ResourceTags[[#This Row],[TagID]], Tags[TagID]))</f>
        <v>Data Structures</v>
      </c>
      <c r="E325" s="4" t="str">
        <f>INDEX(Tags[Type], MATCH(ResourceTags[[#This Row],[TagID]], Tags[TagID]))</f>
        <v>Skill</v>
      </c>
      <c r="F325" s="10">
        <f>1/COUNTIFS(ResourceTags[ResourceID],ResourceTags[[#This Row],[ResourceID]], ResourceTags[Type], ResourceTags[[#This Row],[Type]])</f>
        <v>1</v>
      </c>
      <c r="G325" s="11">
        <f>INDEX(Resources[Experience], MATCH(ResourceTags[[#This Row],[ResourceID]], Resources[ResourceID]))*ResourceTags[[#This Row],[Weight]]</f>
        <v>1000</v>
      </c>
    </row>
    <row r="326" spans="1:7">
      <c r="A326" s="4">
        <v>202</v>
      </c>
      <c r="B326" s="4" t="str">
        <f>INDEX(Resources[Resource Title], MATCH(ResourceTags[[#This Row],[ResourceID]], Resources[ResourceID]))</f>
        <v>Programming: Contemporary Concepts</v>
      </c>
      <c r="C326" s="4">
        <v>97</v>
      </c>
      <c r="D326" s="4" t="str">
        <f>INDEX(Tags[Tag Title], MATCH(ResourceTags[[#This Row],[TagID]], Tags[TagID]))</f>
        <v>C++</v>
      </c>
      <c r="E326" s="4" t="str">
        <f>INDEX(Tags[Type], MATCH(ResourceTags[[#This Row],[TagID]], Tags[TagID]))</f>
        <v>Language</v>
      </c>
      <c r="F326" s="10">
        <f>1/COUNTIFS(ResourceTags[ResourceID],ResourceTags[[#This Row],[ResourceID]], ResourceTags[Type], ResourceTags[[#This Row],[Type]])</f>
        <v>1</v>
      </c>
      <c r="G326" s="11">
        <f>INDEX(Resources[Experience], MATCH(ResourceTags[[#This Row],[ResourceID]], Resources[ResourceID]))*ResourceTags[[#This Row],[Weight]]</f>
        <v>1000</v>
      </c>
    </row>
    <row r="327" spans="1:7">
      <c r="A327" s="4">
        <v>202</v>
      </c>
      <c r="B327" s="4" t="str">
        <f>INDEX(Resources[Resource Title], MATCH(ResourceTags[[#This Row],[ResourceID]], Resources[ResourceID]))</f>
        <v>Programming: Contemporary Concepts</v>
      </c>
      <c r="C327" s="4">
        <v>101</v>
      </c>
      <c r="D327" s="4" t="str">
        <f>INDEX(Tags[Tag Title], MATCH(ResourceTags[[#This Row],[TagID]], Tags[TagID]))</f>
        <v>Object-Oriented Programming</v>
      </c>
      <c r="E327" s="4" t="str">
        <f>INDEX(Tags[Type], MATCH(ResourceTags[[#This Row],[TagID]], Tags[TagID]))</f>
        <v>Skill</v>
      </c>
      <c r="F327" s="10">
        <f>1/COUNTIFS(ResourceTags[ResourceID],ResourceTags[[#This Row],[ResourceID]], ResourceTags[Type], ResourceTags[[#This Row],[Type]])</f>
        <v>1</v>
      </c>
      <c r="G327" s="11">
        <f>INDEX(Resources[Experience], MATCH(ResourceTags[[#This Row],[ResourceID]], Resources[ResourceID]))*ResourceTags[[#This Row],[Weight]]</f>
        <v>1000</v>
      </c>
    </row>
    <row r="328" spans="1:7">
      <c r="A328" s="4">
        <v>203</v>
      </c>
      <c r="B328" s="4" t="str">
        <f>INDEX(Resources[Resource Title], MATCH(ResourceTags[[#This Row],[ResourceID]], Resources[ResourceID]))</f>
        <v>Computer Networks I</v>
      </c>
      <c r="C328" s="4">
        <v>40</v>
      </c>
      <c r="D328" s="4" t="str">
        <f>INDEX(Tags[Tag Title], MATCH(ResourceTags[[#This Row],[TagID]], Tags[TagID]))</f>
        <v>Computer Networking</v>
      </c>
      <c r="E328" s="4" t="str">
        <f>INDEX(Tags[Type], MATCH(ResourceTags[[#This Row],[TagID]], Tags[TagID]))</f>
        <v>Skill</v>
      </c>
      <c r="F328" s="10">
        <f>1/COUNTIFS(ResourceTags[ResourceID],ResourceTags[[#This Row],[ResourceID]], ResourceTags[Type], ResourceTags[[#This Row],[Type]])</f>
        <v>1</v>
      </c>
      <c r="G328" s="11">
        <f>INDEX(Resources[Experience], MATCH(ResourceTags[[#This Row],[ResourceID]], Resources[ResourceID]))*ResourceTags[[#This Row],[Weight]]</f>
        <v>1000</v>
      </c>
    </row>
    <row r="329" spans="1:7">
      <c r="A329" s="4">
        <v>204</v>
      </c>
      <c r="B329" s="4" t="str">
        <f>INDEX(Resources[Resource Title], MATCH(ResourceTags[[#This Row],[ResourceID]], Resources[ResourceID]))</f>
        <v>Advanced Programming</v>
      </c>
      <c r="C329" s="4">
        <v>40</v>
      </c>
      <c r="D329" s="4" t="str">
        <f>INDEX(Tags[Tag Title], MATCH(ResourceTags[[#This Row],[TagID]], Tags[TagID]))</f>
        <v>Computer Networking</v>
      </c>
      <c r="E329" s="4" t="str">
        <f>INDEX(Tags[Type], MATCH(ResourceTags[[#This Row],[TagID]], Tags[TagID]))</f>
        <v>Skill</v>
      </c>
      <c r="F329" s="10">
        <f>1/COUNTIFS(ResourceTags[ResourceID],ResourceTags[[#This Row],[ResourceID]], ResourceTags[Type], ResourceTags[[#This Row],[Type]])</f>
        <v>0.33333333333333331</v>
      </c>
      <c r="G329" s="11">
        <f>INDEX(Resources[Experience], MATCH(ResourceTags[[#This Row],[ResourceID]], Resources[ResourceID]))*ResourceTags[[#This Row],[Weight]]</f>
        <v>500</v>
      </c>
    </row>
    <row r="330" spans="1:7">
      <c r="A330" s="4">
        <v>204</v>
      </c>
      <c r="B330" s="4" t="str">
        <f>INDEX(Resources[Resource Title], MATCH(ResourceTags[[#This Row],[ResourceID]], Resources[ResourceID]))</f>
        <v>Advanced Programming</v>
      </c>
      <c r="C330" s="4">
        <v>67</v>
      </c>
      <c r="D330" s="4" t="str">
        <f>INDEX(Tags[Tag Title], MATCH(ResourceTags[[#This Row],[TagID]], Tags[TagID]))</f>
        <v>Software Design Patterns</v>
      </c>
      <c r="E330" s="4" t="str">
        <f>INDEX(Tags[Type], MATCH(ResourceTags[[#This Row],[TagID]], Tags[TagID]))</f>
        <v>Skill</v>
      </c>
      <c r="F330" s="10">
        <f>1/COUNTIFS(ResourceTags[ResourceID],ResourceTags[[#This Row],[ResourceID]], ResourceTags[Type], ResourceTags[[#This Row],[Type]])</f>
        <v>0.33333333333333331</v>
      </c>
      <c r="G330" s="11">
        <f>INDEX(Resources[Experience], MATCH(ResourceTags[[#This Row],[ResourceID]], Resources[ResourceID]))*ResourceTags[[#This Row],[Weight]]</f>
        <v>500</v>
      </c>
    </row>
    <row r="331" spans="1:7">
      <c r="A331" s="4">
        <v>204</v>
      </c>
      <c r="B331" s="4" t="str">
        <f>INDEX(Resources[Resource Title], MATCH(ResourceTags[[#This Row],[ResourceID]], Resources[ResourceID]))</f>
        <v>Advanced Programming</v>
      </c>
      <c r="C331" s="4">
        <v>97</v>
      </c>
      <c r="D331" s="4" t="str">
        <f>INDEX(Tags[Tag Title], MATCH(ResourceTags[[#This Row],[TagID]], Tags[TagID]))</f>
        <v>C++</v>
      </c>
      <c r="E331" s="4" t="str">
        <f>INDEX(Tags[Type], MATCH(ResourceTags[[#This Row],[TagID]], Tags[TagID]))</f>
        <v>Language</v>
      </c>
      <c r="F331" s="10">
        <f>1/COUNTIFS(ResourceTags[ResourceID],ResourceTags[[#This Row],[ResourceID]], ResourceTags[Type], ResourceTags[[#This Row],[Type]])</f>
        <v>1</v>
      </c>
      <c r="G331" s="11">
        <f>INDEX(Resources[Experience], MATCH(ResourceTags[[#This Row],[ResourceID]], Resources[ResourceID]))*ResourceTags[[#This Row],[Weight]]</f>
        <v>1500</v>
      </c>
    </row>
    <row r="332" spans="1:7">
      <c r="A332" s="4">
        <v>204</v>
      </c>
      <c r="B332" s="4" t="str">
        <f>INDEX(Resources[Resource Title], MATCH(ResourceTags[[#This Row],[ResourceID]], Resources[ResourceID]))</f>
        <v>Advanced Programming</v>
      </c>
      <c r="C332" s="4">
        <v>145</v>
      </c>
      <c r="D332" s="4" t="str">
        <f>INDEX(Tags[Tag Title], MATCH(ResourceTags[[#This Row],[TagID]], Tags[TagID]))</f>
        <v>Qt</v>
      </c>
      <c r="E332" s="4" t="str">
        <f>INDEX(Tags[Type], MATCH(ResourceTags[[#This Row],[TagID]], Tags[TagID]))</f>
        <v>Framework</v>
      </c>
      <c r="F332" s="10">
        <f>1/COUNTIFS(ResourceTags[ResourceID],ResourceTags[[#This Row],[ResourceID]], ResourceTags[Type], ResourceTags[[#This Row],[Type]])</f>
        <v>1</v>
      </c>
      <c r="G332" s="11">
        <f>INDEX(Resources[Experience], MATCH(ResourceTags[[#This Row],[ResourceID]], Resources[ResourceID]))*ResourceTags[[#This Row],[Weight]]</f>
        <v>1500</v>
      </c>
    </row>
    <row r="333" spans="1:7">
      <c r="A333" s="4">
        <v>204</v>
      </c>
      <c r="B333" s="4" t="str">
        <f>INDEX(Resources[Resource Title], MATCH(ResourceTags[[#This Row],[ResourceID]], Resources[ResourceID]))</f>
        <v>Advanced Programming</v>
      </c>
      <c r="C333" s="4">
        <v>146</v>
      </c>
      <c r="D333" s="4" t="str">
        <f>INDEX(Tags[Tag Title], MATCH(ResourceTags[[#This Row],[TagID]], Tags[TagID]))</f>
        <v>UI Design</v>
      </c>
      <c r="E333" s="4" t="str">
        <f>INDEX(Tags[Type], MATCH(ResourceTags[[#This Row],[TagID]], Tags[TagID]))</f>
        <v>Skill</v>
      </c>
      <c r="F333" s="10">
        <f>1/COUNTIFS(ResourceTags[ResourceID],ResourceTags[[#This Row],[ResourceID]], ResourceTags[Type], ResourceTags[[#This Row],[Type]])</f>
        <v>0.33333333333333331</v>
      </c>
      <c r="G333" s="11">
        <f>INDEX(Resources[Experience], MATCH(ResourceTags[[#This Row],[ResourceID]], Resources[ResourceID]))*ResourceTags[[#This Row],[Weight]]</f>
        <v>500</v>
      </c>
    </row>
    <row r="334" spans="1:7">
      <c r="A334" s="4">
        <v>205</v>
      </c>
      <c r="B334" s="4" t="str">
        <f>INDEX(Resources[Resource Title], MATCH(ResourceTags[[#This Row],[ResourceID]], Resources[ResourceID]))</f>
        <v>Financial Accounting Principles, Concepts and Procedures</v>
      </c>
      <c r="C334" s="4">
        <v>135</v>
      </c>
      <c r="D334" s="4" t="str">
        <f>INDEX(Tags[Tag Title], MATCH(ResourceTags[[#This Row],[TagID]], Tags[TagID]))</f>
        <v>Financial Accounting</v>
      </c>
      <c r="E334" s="4" t="str">
        <f>INDEX(Tags[Type], MATCH(ResourceTags[[#This Row],[TagID]], Tags[TagID]))</f>
        <v>Skill</v>
      </c>
      <c r="F334" s="10">
        <f>1/COUNTIFS(ResourceTags[ResourceID],ResourceTags[[#This Row],[ResourceID]], ResourceTags[Type], ResourceTags[[#This Row],[Type]])</f>
        <v>1</v>
      </c>
      <c r="G334" s="11">
        <f>INDEX(Resources[Experience], MATCH(ResourceTags[[#This Row],[ResourceID]], Resources[ResourceID]))*ResourceTags[[#This Row],[Weight]]</f>
        <v>500</v>
      </c>
    </row>
    <row r="335" spans="1:7">
      <c r="A335" s="4">
        <v>206</v>
      </c>
      <c r="B335" s="4" t="str">
        <f>INDEX(Resources[Resource Title], MATCH(ResourceTags[[#This Row],[ResourceID]], Resources[ResourceID]))</f>
        <v>Financial Accounting Reporting</v>
      </c>
      <c r="C335" s="4">
        <v>135</v>
      </c>
      <c r="D335" s="4" t="str">
        <f>INDEX(Tags[Tag Title], MATCH(ResourceTags[[#This Row],[TagID]], Tags[TagID]))</f>
        <v>Financial Accounting</v>
      </c>
      <c r="E335" s="4" t="str">
        <f>INDEX(Tags[Type], MATCH(ResourceTags[[#This Row],[TagID]], Tags[TagID]))</f>
        <v>Skill</v>
      </c>
      <c r="F335" s="10">
        <f>1/COUNTIFS(ResourceTags[ResourceID],ResourceTags[[#This Row],[ResourceID]], ResourceTags[Type], ResourceTags[[#This Row],[Type]])</f>
        <v>1</v>
      </c>
      <c r="G335" s="11">
        <f>INDEX(Resources[Experience], MATCH(ResourceTags[[#This Row],[ResourceID]], Resources[ResourceID]))*ResourceTags[[#This Row],[Weight]]</f>
        <v>1000</v>
      </c>
    </row>
    <row r="336" spans="1:7">
      <c r="A336" s="4">
        <v>207</v>
      </c>
      <c r="B336" s="4" t="str">
        <f>INDEX(Resources[Resource Title], MATCH(ResourceTags[[#This Row],[ResourceID]], Resources[ResourceID]))</f>
        <v>Structured Systems Analysis and Design</v>
      </c>
      <c r="C336" s="4">
        <v>136</v>
      </c>
      <c r="D336" s="4" t="str">
        <f>INDEX(Tags[Tag Title], MATCH(ResourceTags[[#This Row],[TagID]], Tags[TagID]))</f>
        <v>Systems Analysis</v>
      </c>
      <c r="E336" s="4" t="str">
        <f>INDEX(Tags[Type], MATCH(ResourceTags[[#This Row],[TagID]], Tags[TagID]))</f>
        <v>Skill</v>
      </c>
      <c r="F336" s="10">
        <f>1/COUNTIFS(ResourceTags[ResourceID],ResourceTags[[#This Row],[ResourceID]], ResourceTags[Type], ResourceTags[[#This Row],[Type]])</f>
        <v>1</v>
      </c>
      <c r="G336" s="11">
        <f>INDEX(Resources[Experience], MATCH(ResourceTags[[#This Row],[ResourceID]], Resources[ResourceID]))*ResourceTags[[#This Row],[Weight]]</f>
        <v>1000</v>
      </c>
    </row>
    <row r="337" spans="1:7">
      <c r="A337" s="4">
        <v>208</v>
      </c>
      <c r="B337" s="4" t="str">
        <f>INDEX(Resources[Resource Title], MATCH(ResourceTags[[#This Row],[ResourceID]], Resources[ResourceID]))</f>
        <v>Object-Oriented Analysis</v>
      </c>
      <c r="C337" s="4">
        <v>137</v>
      </c>
      <c r="D337" s="4" t="str">
        <f>INDEX(Tags[Tag Title], MATCH(ResourceTags[[#This Row],[TagID]], Tags[TagID]))</f>
        <v>Object-Oriented Analysis</v>
      </c>
      <c r="E337" s="4" t="str">
        <f>INDEX(Tags[Type], MATCH(ResourceTags[[#This Row],[TagID]], Tags[TagID]))</f>
        <v>Skill</v>
      </c>
      <c r="F337" s="10">
        <f>1/COUNTIFS(ResourceTags[ResourceID],ResourceTags[[#This Row],[ResourceID]], ResourceTags[Type], ResourceTags[[#This Row],[Type]])</f>
        <v>1</v>
      </c>
      <c r="G337" s="11">
        <f>INDEX(Resources[Experience], MATCH(ResourceTags[[#This Row],[ResourceID]], Resources[ResourceID]))*ResourceTags[[#This Row],[Weight]]</f>
        <v>1000</v>
      </c>
    </row>
    <row r="338" spans="1:7">
      <c r="A338" s="4">
        <v>209</v>
      </c>
      <c r="B338" s="4" t="str">
        <f>INDEX(Resources[Resource Title], MATCH(ResourceTags[[#This Row],[ResourceID]], Resources[ResourceID]))</f>
        <v xml:space="preserve">Introduction to Business Information Systems </v>
      </c>
      <c r="C338" s="4">
        <v>130</v>
      </c>
      <c r="D338" s="4" t="str">
        <f>INDEX(Tags[Tag Title], MATCH(ResourceTags[[#This Row],[TagID]], Tags[TagID]))</f>
        <v>Management Information Systems</v>
      </c>
      <c r="E338" s="4" t="str">
        <f>INDEX(Tags[Type], MATCH(ResourceTags[[#This Row],[TagID]], Tags[TagID]))</f>
        <v>Skill</v>
      </c>
      <c r="F338" s="10">
        <f>1/COUNTIFS(ResourceTags[ResourceID],ResourceTags[[#This Row],[ResourceID]], ResourceTags[Type], ResourceTags[[#This Row],[Type]])</f>
        <v>1</v>
      </c>
      <c r="G338" s="11">
        <f>INDEX(Resources[Experience], MATCH(ResourceTags[[#This Row],[ResourceID]], Resources[ResourceID]))*ResourceTags[[#This Row],[Weight]]</f>
        <v>500</v>
      </c>
    </row>
    <row r="339" spans="1:7">
      <c r="A339" s="4">
        <v>210</v>
      </c>
      <c r="B339" s="4" t="str">
        <f>INDEX(Resources[Resource Title], MATCH(ResourceTags[[#This Row],[ResourceID]], Resources[ResourceID]))</f>
        <v>Visual Programming I</v>
      </c>
      <c r="C339" s="4">
        <v>37</v>
      </c>
      <c r="D339" s="4" t="str">
        <f>INDEX(Tags[Tag Title], MATCH(ResourceTags[[#This Row],[TagID]], Tags[TagID]))</f>
        <v>UX Design</v>
      </c>
      <c r="E339" s="4" t="str">
        <f>INDEX(Tags[Type], MATCH(ResourceTags[[#This Row],[TagID]], Tags[TagID]))</f>
        <v>Skill</v>
      </c>
      <c r="F339" s="10">
        <f>1/COUNTIFS(ResourceTags[ResourceID],ResourceTags[[#This Row],[ResourceID]], ResourceTags[Type], ResourceTags[[#This Row],[Type]])</f>
        <v>1</v>
      </c>
      <c r="G339" s="11">
        <f>INDEX(Resources[Experience], MATCH(ResourceTags[[#This Row],[ResourceID]], Resources[ResourceID]))*ResourceTags[[#This Row],[Weight]]</f>
        <v>500</v>
      </c>
    </row>
    <row r="340" spans="1:7">
      <c r="A340" s="4">
        <v>210</v>
      </c>
      <c r="B340" s="4" t="str">
        <f>INDEX(Resources[Resource Title], MATCH(ResourceTags[[#This Row],[ResourceID]], Resources[ResourceID]))</f>
        <v>Visual Programming I</v>
      </c>
      <c r="C340" s="4">
        <v>138</v>
      </c>
      <c r="D340" s="4" t="str">
        <f>INDEX(Tags[Tag Title], MATCH(ResourceTags[[#This Row],[TagID]], Tags[TagID]))</f>
        <v>Pascal</v>
      </c>
      <c r="E340" s="4" t="str">
        <f>INDEX(Tags[Type], MATCH(ResourceTags[[#This Row],[TagID]], Tags[TagID]))</f>
        <v>Language</v>
      </c>
      <c r="F340" s="10">
        <f>1/COUNTIFS(ResourceTags[ResourceID],ResourceTags[[#This Row],[ResourceID]], ResourceTags[Type], ResourceTags[[#This Row],[Type]])</f>
        <v>1</v>
      </c>
      <c r="G340" s="11">
        <f>INDEX(Resources[Experience], MATCH(ResourceTags[[#This Row],[ResourceID]], Resources[ResourceID]))*ResourceTags[[#This Row],[Weight]]</f>
        <v>500</v>
      </c>
    </row>
    <row r="341" spans="1:7">
      <c r="A341" s="4">
        <v>210</v>
      </c>
      <c r="B341" s="4" t="str">
        <f>INDEX(Resources[Resource Title], MATCH(ResourceTags[[#This Row],[ResourceID]], Resources[ResourceID]))</f>
        <v>Visual Programming I</v>
      </c>
      <c r="C341" s="4">
        <v>227</v>
      </c>
      <c r="D341" s="4" t="str">
        <f>INDEX(Tags[Tag Title], MATCH(ResourceTags[[#This Row],[TagID]], Tags[TagID]))</f>
        <v>Lazarus</v>
      </c>
      <c r="E341" s="4" t="str">
        <f>INDEX(Tags[Type], MATCH(ResourceTags[[#This Row],[TagID]], Tags[TagID]))</f>
        <v>Framework</v>
      </c>
      <c r="F341" s="10">
        <f>1/COUNTIFS(ResourceTags[ResourceID],ResourceTags[[#This Row],[ResourceID]], ResourceTags[Type], ResourceTags[[#This Row],[Type]])</f>
        <v>0.5</v>
      </c>
      <c r="G341" s="11">
        <f>INDEX(Resources[Experience], MATCH(ResourceTags[[#This Row],[ResourceID]], Resources[ResourceID]))*ResourceTags[[#This Row],[Weight]]</f>
        <v>250</v>
      </c>
    </row>
    <row r="342" spans="1:7">
      <c r="A342" s="4">
        <v>210</v>
      </c>
      <c r="B342" s="4" t="str">
        <f>INDEX(Resources[Resource Title], MATCH(ResourceTags[[#This Row],[ResourceID]], Resources[ResourceID]))</f>
        <v>Visual Programming I</v>
      </c>
      <c r="C342" s="4">
        <v>228</v>
      </c>
      <c r="D342" s="4" t="str">
        <f>INDEX(Tags[Tag Title], MATCH(ResourceTags[[#This Row],[TagID]], Tags[TagID]))</f>
        <v>Delphi</v>
      </c>
      <c r="E342" s="4" t="str">
        <f>INDEX(Tags[Type], MATCH(ResourceTags[[#This Row],[TagID]], Tags[TagID]))</f>
        <v>Framework</v>
      </c>
      <c r="F342" s="10">
        <f>1/COUNTIFS(ResourceTags[ResourceID],ResourceTags[[#This Row],[ResourceID]], ResourceTags[Type], ResourceTags[[#This Row],[Type]])</f>
        <v>0.5</v>
      </c>
      <c r="G342" s="11">
        <f>INDEX(Resources[Experience], MATCH(ResourceTags[[#This Row],[ResourceID]], Resources[ResourceID]))*ResourceTags[[#This Row],[Weight]]</f>
        <v>250</v>
      </c>
    </row>
    <row r="343" spans="1:7">
      <c r="A343" s="4">
        <v>211</v>
      </c>
      <c r="B343" s="4" t="str">
        <f>INDEX(Resources[Resource Title], MATCH(ResourceTags[[#This Row],[ResourceID]], Resources[ResourceID]))</f>
        <v>Human-Computer Interaction I</v>
      </c>
      <c r="C343" s="4">
        <v>139</v>
      </c>
      <c r="D343" s="4" t="str">
        <f>INDEX(Tags[Tag Title], MATCH(ResourceTags[[#This Row],[TagID]], Tags[TagID]))</f>
        <v>Human-Computer Interaction</v>
      </c>
      <c r="E343" s="4" t="str">
        <f>INDEX(Tags[Type], MATCH(ResourceTags[[#This Row],[TagID]], Tags[TagID]))</f>
        <v>Skill</v>
      </c>
      <c r="F343" s="10">
        <f>1/COUNTIFS(ResourceTags[ResourceID],ResourceTags[[#This Row],[ResourceID]], ResourceTags[Type], ResourceTags[[#This Row],[Type]])</f>
        <v>1</v>
      </c>
      <c r="G343" s="11">
        <f>INDEX(Resources[Experience], MATCH(ResourceTags[[#This Row],[ResourceID]], Resources[ResourceID]))*ResourceTags[[#This Row],[Weight]]</f>
        <v>500</v>
      </c>
    </row>
    <row r="344" spans="1:7">
      <c r="A344" s="4">
        <v>212</v>
      </c>
      <c r="B344" s="4" t="str">
        <f>INDEX(Resources[Resource Title], MATCH(ResourceTags[[#This Row],[ResourceID]], Resources[ResourceID]))</f>
        <v>Databases I</v>
      </c>
      <c r="C344" s="4">
        <v>113</v>
      </c>
      <c r="D344" s="4" t="str">
        <f>INDEX(Tags[Tag Title], MATCH(ResourceTags[[#This Row],[TagID]], Tags[TagID]))</f>
        <v>Database Administration</v>
      </c>
      <c r="E344" s="4" t="str">
        <f>INDEX(Tags[Type], MATCH(ResourceTags[[#This Row],[TagID]], Tags[TagID]))</f>
        <v>Skill</v>
      </c>
      <c r="F344" s="10">
        <f>1/COUNTIFS(ResourceTags[ResourceID],ResourceTags[[#This Row],[ResourceID]], ResourceTags[Type], ResourceTags[[#This Row],[Type]])</f>
        <v>1</v>
      </c>
      <c r="G344" s="11">
        <f>INDEX(Resources[Experience], MATCH(ResourceTags[[#This Row],[ResourceID]], Resources[ResourceID]))*ResourceTags[[#This Row],[Weight]]</f>
        <v>1000</v>
      </c>
    </row>
    <row r="345" spans="1:7">
      <c r="A345" s="4">
        <v>212</v>
      </c>
      <c r="B345" s="4" t="str">
        <f>INDEX(Resources[Resource Title], MATCH(ResourceTags[[#This Row],[ResourceID]], Resources[ResourceID]))</f>
        <v>Databases I</v>
      </c>
      <c r="C345" s="4">
        <v>156</v>
      </c>
      <c r="D345" s="4" t="str">
        <f>INDEX(Tags[Tag Title], MATCH(ResourceTags[[#This Row],[TagID]], Tags[TagID]))</f>
        <v>SQL</v>
      </c>
      <c r="E345" s="4" t="str">
        <f>INDEX(Tags[Type], MATCH(ResourceTags[[#This Row],[TagID]], Tags[TagID]))</f>
        <v>Language</v>
      </c>
      <c r="F345" s="10">
        <f>1/COUNTIFS(ResourceTags[ResourceID],ResourceTags[[#This Row],[ResourceID]], ResourceTags[Type], ResourceTags[[#This Row],[Type]])</f>
        <v>1</v>
      </c>
      <c r="G345" s="11">
        <f>INDEX(Resources[Experience], MATCH(ResourceTags[[#This Row],[ResourceID]], Resources[ResourceID]))*ResourceTags[[#This Row],[Weight]]</f>
        <v>1000</v>
      </c>
    </row>
    <row r="346" spans="1:7">
      <c r="A346" s="4">
        <v>213</v>
      </c>
      <c r="B346" s="4" t="str">
        <f>INDEX(Resources[Resource Title], MATCH(ResourceTags[[#This Row],[ResourceID]], Resources[ResourceID]))</f>
        <v>Visual Programming II</v>
      </c>
      <c r="C346" s="4">
        <v>37</v>
      </c>
      <c r="D346" s="4" t="str">
        <f>INDEX(Tags[Tag Title], MATCH(ResourceTags[[#This Row],[TagID]], Tags[TagID]))</f>
        <v>UX Design</v>
      </c>
      <c r="E346" s="4" t="str">
        <f>INDEX(Tags[Type], MATCH(ResourceTags[[#This Row],[TagID]], Tags[TagID]))</f>
        <v>Skill</v>
      </c>
      <c r="F346" s="10">
        <f>1/COUNTIFS(ResourceTags[ResourceID],ResourceTags[[#This Row],[ResourceID]], ResourceTags[Type], ResourceTags[[#This Row],[Type]])</f>
        <v>1</v>
      </c>
      <c r="G346" s="11">
        <f>INDEX(Resources[Experience], MATCH(ResourceTags[[#This Row],[ResourceID]], Resources[ResourceID]))*ResourceTags[[#This Row],[Weight]]</f>
        <v>1000</v>
      </c>
    </row>
    <row r="347" spans="1:7">
      <c r="A347" s="4">
        <v>213</v>
      </c>
      <c r="B347" s="4" t="str">
        <f>INDEX(Resources[Resource Title], MATCH(ResourceTags[[#This Row],[ResourceID]], Resources[ResourceID]))</f>
        <v>Visual Programming II</v>
      </c>
      <c r="C347" s="4">
        <v>138</v>
      </c>
      <c r="D347" s="4" t="str">
        <f>INDEX(Tags[Tag Title], MATCH(ResourceTags[[#This Row],[TagID]], Tags[TagID]))</f>
        <v>Pascal</v>
      </c>
      <c r="E347" s="4" t="str">
        <f>INDEX(Tags[Type], MATCH(ResourceTags[[#This Row],[TagID]], Tags[TagID]))</f>
        <v>Language</v>
      </c>
      <c r="F347" s="10">
        <f>1/COUNTIFS(ResourceTags[ResourceID],ResourceTags[[#This Row],[ResourceID]], ResourceTags[Type], ResourceTags[[#This Row],[Type]])</f>
        <v>1</v>
      </c>
      <c r="G347" s="11">
        <f>INDEX(Resources[Experience], MATCH(ResourceTags[[#This Row],[ResourceID]], Resources[ResourceID]))*ResourceTags[[#This Row],[Weight]]</f>
        <v>1000</v>
      </c>
    </row>
    <row r="348" spans="1:7">
      <c r="A348" s="4">
        <v>213</v>
      </c>
      <c r="B348" s="4" t="str">
        <f>INDEX(Resources[Resource Title], MATCH(ResourceTags[[#This Row],[ResourceID]], Resources[ResourceID]))</f>
        <v>Visual Programming II</v>
      </c>
      <c r="C348" s="4">
        <v>227</v>
      </c>
      <c r="D348" s="4" t="str">
        <f>INDEX(Tags[Tag Title], MATCH(ResourceTags[[#This Row],[TagID]], Tags[TagID]))</f>
        <v>Lazarus</v>
      </c>
      <c r="E348" s="4" t="str">
        <f>INDEX(Tags[Type], MATCH(ResourceTags[[#This Row],[TagID]], Tags[TagID]))</f>
        <v>Framework</v>
      </c>
      <c r="F348" s="10">
        <f>1/COUNTIFS(ResourceTags[ResourceID],ResourceTags[[#This Row],[ResourceID]], ResourceTags[Type], ResourceTags[[#This Row],[Type]])</f>
        <v>0.5</v>
      </c>
      <c r="G348" s="11">
        <f>INDEX(Resources[Experience], MATCH(ResourceTags[[#This Row],[ResourceID]], Resources[ResourceID]))*ResourceTags[[#This Row],[Weight]]</f>
        <v>500</v>
      </c>
    </row>
    <row r="349" spans="1:7">
      <c r="A349" s="4">
        <v>213</v>
      </c>
      <c r="B349" s="4" t="str">
        <f>INDEX(Resources[Resource Title], MATCH(ResourceTags[[#This Row],[ResourceID]], Resources[ResourceID]))</f>
        <v>Visual Programming II</v>
      </c>
      <c r="C349" s="4">
        <v>228</v>
      </c>
      <c r="D349" s="4" t="str">
        <f>INDEX(Tags[Tag Title], MATCH(ResourceTags[[#This Row],[TagID]], Tags[TagID]))</f>
        <v>Delphi</v>
      </c>
      <c r="E349" s="4" t="str">
        <f>INDEX(Tags[Type], MATCH(ResourceTags[[#This Row],[TagID]], Tags[TagID]))</f>
        <v>Framework</v>
      </c>
      <c r="F349" s="10">
        <f>1/COUNTIFS(ResourceTags[ResourceID],ResourceTags[[#This Row],[ResourceID]], ResourceTags[Type], ResourceTags[[#This Row],[Type]])</f>
        <v>0.5</v>
      </c>
      <c r="G349" s="11">
        <f>INDEX(Resources[Experience], MATCH(ResourceTags[[#This Row],[ResourceID]], Resources[ResourceID]))*ResourceTags[[#This Row],[Weight]]</f>
        <v>500</v>
      </c>
    </row>
    <row r="350" spans="1:7">
      <c r="A350" s="4">
        <v>214</v>
      </c>
      <c r="B350" s="4" t="str">
        <f>INDEX(Resources[Resource Title], MATCH(ResourceTags[[#This Row],[ResourceID]], Resources[ResourceID]))</f>
        <v>Databases II</v>
      </c>
      <c r="C350" s="4">
        <v>113</v>
      </c>
      <c r="D350" s="4" t="str">
        <f>INDEX(Tags[Tag Title], MATCH(ResourceTags[[#This Row],[TagID]], Tags[TagID]))</f>
        <v>Database Administration</v>
      </c>
      <c r="E350" s="4" t="str">
        <f>INDEX(Tags[Type], MATCH(ResourceTags[[#This Row],[TagID]], Tags[TagID]))</f>
        <v>Skill</v>
      </c>
      <c r="F350" s="10">
        <f>1/COUNTIFS(ResourceTags[ResourceID],ResourceTags[[#This Row],[ResourceID]], ResourceTags[Type], ResourceTags[[#This Row],[Type]])</f>
        <v>1</v>
      </c>
      <c r="G350" s="11">
        <f>INDEX(Resources[Experience], MATCH(ResourceTags[[#This Row],[ResourceID]], Resources[ResourceID]))*ResourceTags[[#This Row],[Weight]]</f>
        <v>1500</v>
      </c>
    </row>
    <row r="351" spans="1:7">
      <c r="A351" s="4">
        <v>214</v>
      </c>
      <c r="B351" s="4" t="str">
        <f>INDEX(Resources[Resource Title], MATCH(ResourceTags[[#This Row],[ResourceID]], Resources[ResourceID]))</f>
        <v>Databases II</v>
      </c>
      <c r="C351" s="4">
        <v>156</v>
      </c>
      <c r="D351" s="4" t="str">
        <f>INDEX(Tags[Tag Title], MATCH(ResourceTags[[#This Row],[TagID]], Tags[TagID]))</f>
        <v>SQL</v>
      </c>
      <c r="E351" s="4" t="str">
        <f>INDEX(Tags[Type], MATCH(ResourceTags[[#This Row],[TagID]], Tags[TagID]))</f>
        <v>Language</v>
      </c>
      <c r="F351" s="10">
        <f>1/COUNTIFS(ResourceTags[ResourceID],ResourceTags[[#This Row],[ResourceID]], ResourceTags[Type], ResourceTags[[#This Row],[Type]])</f>
        <v>1</v>
      </c>
      <c r="G351" s="11">
        <f>INDEX(Resources[Experience], MATCH(ResourceTags[[#This Row],[ResourceID]], Resources[ResourceID]))*ResourceTags[[#This Row],[Weight]]</f>
        <v>1500</v>
      </c>
    </row>
    <row r="352" spans="1:7">
      <c r="A352" s="4">
        <v>215</v>
      </c>
      <c r="B352" s="4" t="str">
        <f>INDEX(Resources[Resource Title], MATCH(ResourceTags[[#This Row],[ResourceID]], Resources[ResourceID]))</f>
        <v>Advanced Systems Development</v>
      </c>
      <c r="C352" s="4">
        <v>132</v>
      </c>
      <c r="D352" s="4" t="str">
        <f>INDEX(Tags[Tag Title], MATCH(ResourceTags[[#This Row],[TagID]], Tags[TagID]))</f>
        <v>Software Architecture</v>
      </c>
      <c r="E352" s="4" t="str">
        <f>INDEX(Tags[Type], MATCH(ResourceTags[[#This Row],[TagID]], Tags[TagID]))</f>
        <v>Skill</v>
      </c>
      <c r="F352" s="10">
        <f>1/COUNTIFS(ResourceTags[ResourceID],ResourceTags[[#This Row],[ResourceID]], ResourceTags[Type], ResourceTags[[#This Row],[Type]])</f>
        <v>1</v>
      </c>
      <c r="G352" s="11">
        <f>INDEX(Resources[Experience], MATCH(ResourceTags[[#This Row],[ResourceID]], Resources[ResourceID]))*ResourceTags[[#This Row],[Weight]]</f>
        <v>1500</v>
      </c>
    </row>
    <row r="353" spans="1:7">
      <c r="A353" s="4">
        <v>216</v>
      </c>
      <c r="B353" s="4" t="str">
        <f>INDEX(Resources[Resource Title], MATCH(ResourceTags[[#This Row],[ResourceID]], Resources[ResourceID]))</f>
        <v>Database Design and Implementation</v>
      </c>
      <c r="C353" s="4">
        <v>96</v>
      </c>
      <c r="D353" s="4" t="str">
        <f>INDEX(Tags[Tag Title], MATCH(ResourceTags[[#This Row],[TagID]], Tags[TagID]))</f>
        <v>Relational Database Design</v>
      </c>
      <c r="E353" s="4" t="str">
        <f>INDEX(Tags[Type], MATCH(ResourceTags[[#This Row],[TagID]], Tags[TagID]))</f>
        <v>Skill</v>
      </c>
      <c r="F353" s="10">
        <f>1/COUNTIFS(ResourceTags[ResourceID],ResourceTags[[#This Row],[ResourceID]], ResourceTags[Type], ResourceTags[[#This Row],[Type]])</f>
        <v>1</v>
      </c>
      <c r="G353" s="11">
        <f>INDEX(Resources[Experience], MATCH(ResourceTags[[#This Row],[ResourceID]], Resources[ResourceID]))*ResourceTags[[#This Row],[Weight]]</f>
        <v>1500</v>
      </c>
    </row>
    <row r="354" spans="1:7">
      <c r="A354" s="4">
        <v>217</v>
      </c>
      <c r="B354" s="4" t="str">
        <f>INDEX(Resources[Resource Title], MATCH(ResourceTags[[#This Row],[ResourceID]], Resources[ResourceID]))</f>
        <v>Software Project Management</v>
      </c>
      <c r="C354" s="4">
        <v>122</v>
      </c>
      <c r="D354" s="4" t="str">
        <f>INDEX(Tags[Tag Title], MATCH(ResourceTags[[#This Row],[TagID]], Tags[TagID]))</f>
        <v>Project Management</v>
      </c>
      <c r="E354" s="4" t="str">
        <f>INDEX(Tags[Type], MATCH(ResourceTags[[#This Row],[TagID]], Tags[TagID]))</f>
        <v>Skill</v>
      </c>
      <c r="F354" s="10">
        <f>1/COUNTIFS(ResourceTags[ResourceID],ResourceTags[[#This Row],[ResourceID]], ResourceTags[Type], ResourceTags[[#This Row],[Type]])</f>
        <v>1</v>
      </c>
      <c r="G354" s="11">
        <f>INDEX(Resources[Experience], MATCH(ResourceTags[[#This Row],[ResourceID]], Resources[ResourceID]))*ResourceTags[[#This Row],[Weight]]</f>
        <v>1500</v>
      </c>
    </row>
    <row r="355" spans="1:7">
      <c r="A355" s="4">
        <v>218</v>
      </c>
      <c r="B355" s="4" t="str">
        <f>INDEX(Resources[Resource Title], MATCH(ResourceTags[[#This Row],[ResourceID]], Resources[ResourceID]))</f>
        <v>Human-Computer Interaction II</v>
      </c>
      <c r="C355" s="4">
        <v>139</v>
      </c>
      <c r="D355" s="4" t="str">
        <f>INDEX(Tags[Tag Title], MATCH(ResourceTags[[#This Row],[TagID]], Tags[TagID]))</f>
        <v>Human-Computer Interaction</v>
      </c>
      <c r="E355" s="4" t="str">
        <f>INDEX(Tags[Type], MATCH(ResourceTags[[#This Row],[TagID]], Tags[TagID]))</f>
        <v>Skill</v>
      </c>
      <c r="F355" s="10">
        <f>1/COUNTIFS(ResourceTags[ResourceID],ResourceTags[[#This Row],[ResourceID]], ResourceTags[Type], ResourceTags[[#This Row],[Type]])</f>
        <v>1</v>
      </c>
      <c r="G355" s="11">
        <f>INDEX(Resources[Experience], MATCH(ResourceTags[[#This Row],[ResourceID]], Resources[ResourceID]))*ResourceTags[[#This Row],[Weight]]</f>
        <v>1500</v>
      </c>
    </row>
    <row r="356" spans="1:7">
      <c r="A356" s="4">
        <v>219</v>
      </c>
      <c r="B356" s="4" t="str">
        <f>INDEX(Resources[Resource Title], MATCH(ResourceTags[[#This Row],[ResourceID]], Resources[ResourceID]))</f>
        <v xml:space="preserve">Business Management IA </v>
      </c>
      <c r="C356" s="4">
        <v>117</v>
      </c>
      <c r="D356" s="4" t="str">
        <f>INDEX(Tags[Tag Title], MATCH(ResourceTags[[#This Row],[TagID]], Tags[TagID]))</f>
        <v>Business Management</v>
      </c>
      <c r="E356" s="4" t="str">
        <f>INDEX(Tags[Type], MATCH(ResourceTags[[#This Row],[TagID]], Tags[TagID]))</f>
        <v>Skill</v>
      </c>
      <c r="F356" s="10">
        <f>1/COUNTIFS(ResourceTags[ResourceID],ResourceTags[[#This Row],[ResourceID]], ResourceTags[Type], ResourceTags[[#This Row],[Type]])</f>
        <v>1</v>
      </c>
      <c r="G356" s="11">
        <f>INDEX(Resources[Experience], MATCH(ResourceTags[[#This Row],[ResourceID]], Resources[ResourceID]))*ResourceTags[[#This Row],[Weight]]</f>
        <v>500</v>
      </c>
    </row>
    <row r="357" spans="1:7">
      <c r="A357" s="4">
        <v>220</v>
      </c>
      <c r="B357" s="4" t="str">
        <f>INDEX(Resources[Resource Title], MATCH(ResourceTags[[#This Row],[ResourceID]], Resources[ResourceID]))</f>
        <v>Business Management IB</v>
      </c>
      <c r="C357" s="4">
        <v>117</v>
      </c>
      <c r="D357" s="4" t="str">
        <f>INDEX(Tags[Tag Title], MATCH(ResourceTags[[#This Row],[TagID]], Tags[TagID]))</f>
        <v>Business Management</v>
      </c>
      <c r="E357" s="4" t="str">
        <f>INDEX(Tags[Type], MATCH(ResourceTags[[#This Row],[TagID]], Tags[TagID]))</f>
        <v>Skill</v>
      </c>
      <c r="F357" s="10">
        <f>1/COUNTIFS(ResourceTags[ResourceID],ResourceTags[[#This Row],[ResourceID]], ResourceTags[Type], ResourceTags[[#This Row],[Type]])</f>
        <v>1</v>
      </c>
      <c r="G357" s="11">
        <f>INDEX(Resources[Experience], MATCH(ResourceTags[[#This Row],[ResourceID]], Resources[ResourceID]))*ResourceTags[[#This Row],[Weight]]</f>
        <v>500</v>
      </c>
    </row>
    <row r="358" spans="1:7">
      <c r="A358" s="4">
        <v>221</v>
      </c>
      <c r="B358" s="4" t="str">
        <f>INDEX(Resources[Resource Title], MATCH(ResourceTags[[#This Row],[ResourceID]], Resources[ResourceID]))</f>
        <v>Introduction to Entrepreneurship and Small Business Management</v>
      </c>
      <c r="C358" s="4">
        <v>140</v>
      </c>
      <c r="D358" s="4" t="str">
        <f>INDEX(Tags[Tag Title], MATCH(ResourceTags[[#This Row],[TagID]], Tags[TagID]))</f>
        <v>Entrepreneurship</v>
      </c>
      <c r="E358" s="4" t="str">
        <f>INDEX(Tags[Type], MATCH(ResourceTags[[#This Row],[TagID]], Tags[TagID]))</f>
        <v>Skill</v>
      </c>
      <c r="F358" s="10">
        <f>1/COUNTIFS(ResourceTags[ResourceID],ResourceTags[[#This Row],[ResourceID]], ResourceTags[Type], ResourceTags[[#This Row],[Type]])</f>
        <v>1</v>
      </c>
      <c r="G358" s="11">
        <f>INDEX(Resources[Experience], MATCH(ResourceTags[[#This Row],[ResourceID]], Resources[ResourceID]))*ResourceTags[[#This Row],[Weight]]</f>
        <v>1000</v>
      </c>
    </row>
    <row r="359" spans="1:7">
      <c r="A359" s="4">
        <v>222</v>
      </c>
      <c r="B359" s="4" t="str">
        <f>INDEX(Resources[Resource Title], MATCH(ResourceTags[[#This Row],[ResourceID]], Resources[ResourceID]))</f>
        <v>Entrepreneurship and Small Business Management</v>
      </c>
      <c r="C359" s="4">
        <v>140</v>
      </c>
      <c r="D359" s="4" t="str">
        <f>INDEX(Tags[Tag Title], MATCH(ResourceTags[[#This Row],[TagID]], Tags[TagID]))</f>
        <v>Entrepreneurship</v>
      </c>
      <c r="E359" s="4" t="str">
        <f>INDEX(Tags[Type], MATCH(ResourceTags[[#This Row],[TagID]], Tags[TagID]))</f>
        <v>Skill</v>
      </c>
      <c r="F359" s="10">
        <f>1/COUNTIFS(ResourceTags[ResourceID],ResourceTags[[#This Row],[ResourceID]], ResourceTags[Type], ResourceTags[[#This Row],[Type]])</f>
        <v>1</v>
      </c>
      <c r="G359" s="11">
        <f>INDEX(Resources[Experience], MATCH(ResourceTags[[#This Row],[ResourceID]], Resources[ResourceID]))*ResourceTags[[#This Row],[Weight]]</f>
        <v>1500</v>
      </c>
    </row>
    <row r="360" spans="1:7">
      <c r="A360" s="4">
        <v>223</v>
      </c>
      <c r="B360" s="4" t="str">
        <f>INDEX(Resources[Resource Title], MATCH(ResourceTags[[#This Row],[ResourceID]], Resources[ResourceID]))</f>
        <v>Corporate Entrepreneurship</v>
      </c>
      <c r="C360" s="4">
        <v>140</v>
      </c>
      <c r="D360" s="4" t="str">
        <f>INDEX(Tags[Tag Title], MATCH(ResourceTags[[#This Row],[TagID]], Tags[TagID]))</f>
        <v>Entrepreneurship</v>
      </c>
      <c r="E360" s="4" t="str">
        <f>INDEX(Tags[Type], MATCH(ResourceTags[[#This Row],[TagID]], Tags[TagID]))</f>
        <v>Skill</v>
      </c>
      <c r="F360" s="10">
        <f>1/COUNTIFS(ResourceTags[ResourceID],ResourceTags[[#This Row],[ResourceID]], ResourceTags[Type], ResourceTags[[#This Row],[Type]])</f>
        <v>1</v>
      </c>
      <c r="G360" s="11">
        <f>INDEX(Resources[Experience], MATCH(ResourceTags[[#This Row],[ResourceID]], Resources[ResourceID]))*ResourceTags[[#This Row],[Weight]]</f>
        <v>1500</v>
      </c>
    </row>
    <row r="361" spans="1:7">
      <c r="A361" s="4">
        <v>224</v>
      </c>
      <c r="B361" s="4" t="str">
        <f>INDEX(Resources[Resource Title], MATCH(ResourceTags[[#This Row],[ResourceID]], Resources[ResourceID]))</f>
        <v>General Management</v>
      </c>
      <c r="C361" s="4">
        <v>117</v>
      </c>
      <c r="D361" s="4" t="str">
        <f>INDEX(Tags[Tag Title], MATCH(ResourceTags[[#This Row],[TagID]], Tags[TagID]))</f>
        <v>Business Management</v>
      </c>
      <c r="E361" s="4" t="str">
        <f>INDEX(Tags[Type], MATCH(ResourceTags[[#This Row],[TagID]], Tags[TagID]))</f>
        <v>Skill</v>
      </c>
      <c r="F361" s="10">
        <f>1/COUNTIFS(ResourceTags[ResourceID],ResourceTags[[#This Row],[ResourceID]], ResourceTags[Type], ResourceTags[[#This Row],[Type]])</f>
        <v>1</v>
      </c>
      <c r="G361" s="11">
        <f>INDEX(Resources[Experience], MATCH(ResourceTags[[#This Row],[ResourceID]], Resources[ResourceID]))*ResourceTags[[#This Row],[Weight]]</f>
        <v>1000</v>
      </c>
    </row>
    <row r="362" spans="1:7">
      <c r="A362" s="4">
        <v>225</v>
      </c>
      <c r="B362" s="4" t="str">
        <f>INDEX(Resources[Resource Title], MATCH(ResourceTags[[#This Row],[ResourceID]], Resources[ResourceID]))</f>
        <v>Strategic Planning IIIA</v>
      </c>
      <c r="C362" s="4">
        <v>125</v>
      </c>
      <c r="D362" s="4" t="str">
        <f>INDEX(Tags[Tag Title], MATCH(ResourceTags[[#This Row],[TagID]], Tags[TagID]))</f>
        <v>Strategic Management</v>
      </c>
      <c r="E362" s="4" t="str">
        <f>INDEX(Tags[Type], MATCH(ResourceTags[[#This Row],[TagID]], Tags[TagID]))</f>
        <v>Skill</v>
      </c>
      <c r="F362" s="10">
        <f>1/COUNTIFS(ResourceTags[ResourceID],ResourceTags[[#This Row],[ResourceID]], ResourceTags[Type], ResourceTags[[#This Row],[Type]])</f>
        <v>1</v>
      </c>
      <c r="G362" s="11">
        <f>INDEX(Resources[Experience], MATCH(ResourceTags[[#This Row],[ResourceID]], Resources[ResourceID]))*ResourceTags[[#This Row],[Weight]]</f>
        <v>1500</v>
      </c>
    </row>
    <row r="363" spans="1:7">
      <c r="A363" s="4">
        <v>226</v>
      </c>
      <c r="B363" s="4" t="str">
        <f>INDEX(Resources[Resource Title], MATCH(ResourceTags[[#This Row],[ResourceID]], Resources[ResourceID]))</f>
        <v>Strategic Implementation IIIB</v>
      </c>
      <c r="C363" s="4">
        <v>125</v>
      </c>
      <c r="D363" s="4" t="str">
        <f>INDEX(Tags[Tag Title], MATCH(ResourceTags[[#This Row],[TagID]], Tags[TagID]))</f>
        <v>Strategic Management</v>
      </c>
      <c r="E363" s="4" t="str">
        <f>INDEX(Tags[Type], MATCH(ResourceTags[[#This Row],[TagID]], Tags[TagID]))</f>
        <v>Skill</v>
      </c>
      <c r="F363" s="10">
        <f>1/COUNTIFS(ResourceTags[ResourceID],ResourceTags[[#This Row],[ResourceID]], ResourceTags[Type], ResourceTags[[#This Row],[Type]])</f>
        <v>1</v>
      </c>
      <c r="G363" s="11">
        <f>INDEX(Resources[Experience], MATCH(ResourceTags[[#This Row],[ResourceID]], Resources[ResourceID]))*ResourceTags[[#This Row],[Weight]]</f>
        <v>1500</v>
      </c>
    </row>
    <row r="364" spans="1:7">
      <c r="A364" s="4">
        <v>227</v>
      </c>
      <c r="B364" s="4" t="str">
        <f>INDEX(Resources[Resource Title], MATCH(ResourceTags[[#This Row],[ResourceID]], Resources[ResourceID]))</f>
        <v>Introduction to Statistics</v>
      </c>
      <c r="C364" s="4">
        <v>119</v>
      </c>
      <c r="D364" s="4" t="str">
        <f>INDEX(Tags[Tag Title], MATCH(ResourceTags[[#This Row],[TagID]], Tags[TagID]))</f>
        <v>Statistics</v>
      </c>
      <c r="E364" s="4" t="str">
        <f>INDEX(Tags[Type], MATCH(ResourceTags[[#This Row],[TagID]], Tags[TagID]))</f>
        <v>Skill</v>
      </c>
      <c r="F364" s="10">
        <f>1/COUNTIFS(ResourceTags[ResourceID],ResourceTags[[#This Row],[ResourceID]], ResourceTags[Type], ResourceTags[[#This Row],[Type]])</f>
        <v>1</v>
      </c>
      <c r="G364" s="11">
        <f>INDEX(Resources[Experience], MATCH(ResourceTags[[#This Row],[ResourceID]], Resources[ResourceID]))*ResourceTags[[#This Row],[Weight]]</f>
        <v>1000</v>
      </c>
    </row>
    <row r="365" spans="1:7">
      <c r="A365" s="4">
        <v>228</v>
      </c>
      <c r="B365" s="4" t="str">
        <f>INDEX(Resources[Resource Title], MATCH(ResourceTags[[#This Row],[ResourceID]], Resources[ResourceID]))</f>
        <v>UX Design for Startups</v>
      </c>
      <c r="C365" s="4">
        <v>37</v>
      </c>
      <c r="D365" s="4" t="str">
        <f>INDEX(Tags[Tag Title], MATCH(ResourceTags[[#This Row],[TagID]], Tags[TagID]))</f>
        <v>UX Design</v>
      </c>
      <c r="E365" s="4" t="str">
        <f>INDEX(Tags[Type], MATCH(ResourceTags[[#This Row],[TagID]], Tags[TagID]))</f>
        <v>Skill</v>
      </c>
      <c r="F365" s="10">
        <f>1/COUNTIFS(ResourceTags[ResourceID],ResourceTags[[#This Row],[ResourceID]], ResourceTags[Type], ResourceTags[[#This Row],[Type]])</f>
        <v>1</v>
      </c>
      <c r="G365" s="11">
        <f>INDEX(Resources[Experience], MATCH(ResourceTags[[#This Row],[ResourceID]], Resources[ResourceID]))*ResourceTags[[#This Row],[Weight]]</f>
        <v>26.458333333333332</v>
      </c>
    </row>
    <row r="366" spans="1:7">
      <c r="A366" s="4">
        <v>229</v>
      </c>
      <c r="B366" s="4" t="str">
        <f>INDEX(Resources[Resource Title], MATCH(ResourceTags[[#This Row],[ResourceID]], Resources[ResourceID]))</f>
        <v>Programming in HTML5 with JavaScript and CSS3</v>
      </c>
      <c r="C366" s="4">
        <v>28</v>
      </c>
      <c r="D366" s="4" t="str">
        <f>INDEX(Tags[Tag Title], MATCH(ResourceTags[[#This Row],[TagID]], Tags[TagID]))</f>
        <v>CSS</v>
      </c>
      <c r="E366" s="4" t="str">
        <f>INDEX(Tags[Type], MATCH(ResourceTags[[#This Row],[TagID]], Tags[TagID]))</f>
        <v>Language</v>
      </c>
      <c r="F366" s="10">
        <f>1/COUNTIFS(ResourceTags[ResourceID],ResourceTags[[#This Row],[ResourceID]], ResourceTags[Type], ResourceTags[[#This Row],[Type]])</f>
        <v>0.33333333333333331</v>
      </c>
      <c r="G366" s="11">
        <f>INDEX(Resources[Experience], MATCH(ResourceTags[[#This Row],[ResourceID]], Resources[ResourceID]))*ResourceTags[[#This Row],[Weight]]</f>
        <v>111.11111111111111</v>
      </c>
    </row>
    <row r="367" spans="1:7">
      <c r="A367" s="4">
        <v>229</v>
      </c>
      <c r="B367" s="4" t="str">
        <f>INDEX(Resources[Resource Title], MATCH(ResourceTags[[#This Row],[ResourceID]], Resources[ResourceID]))</f>
        <v>Programming in HTML5 with JavaScript and CSS3</v>
      </c>
      <c r="C367" s="4">
        <v>29</v>
      </c>
      <c r="D367" s="4" t="str">
        <f>INDEX(Tags[Tag Title], MATCH(ResourceTags[[#This Row],[TagID]], Tags[TagID]))</f>
        <v>HTML</v>
      </c>
      <c r="E367" s="4" t="str">
        <f>INDEX(Tags[Type], MATCH(ResourceTags[[#This Row],[TagID]], Tags[TagID]))</f>
        <v>Language</v>
      </c>
      <c r="F367" s="10">
        <f>1/COUNTIFS(ResourceTags[ResourceID],ResourceTags[[#This Row],[ResourceID]], ResourceTags[Type], ResourceTags[[#This Row],[Type]])</f>
        <v>0.33333333333333331</v>
      </c>
      <c r="G367" s="11">
        <f>INDEX(Resources[Experience], MATCH(ResourceTags[[#This Row],[ResourceID]], Resources[ResourceID]))*ResourceTags[[#This Row],[Weight]]</f>
        <v>111.11111111111111</v>
      </c>
    </row>
    <row r="368" spans="1:7">
      <c r="A368" s="4">
        <v>229</v>
      </c>
      <c r="B368" s="4" t="str">
        <f>INDEX(Resources[Resource Title], MATCH(ResourceTags[[#This Row],[ResourceID]], Resources[ResourceID]))</f>
        <v>Programming in HTML5 with JavaScript and CSS3</v>
      </c>
      <c r="C368" s="4">
        <v>36</v>
      </c>
      <c r="D368" s="4" t="str">
        <f>INDEX(Tags[Tag Title], MATCH(ResourceTags[[#This Row],[TagID]], Tags[TagID]))</f>
        <v>JavaScript</v>
      </c>
      <c r="E368" s="4" t="str">
        <f>INDEX(Tags[Type], MATCH(ResourceTags[[#This Row],[TagID]], Tags[TagID]))</f>
        <v>Language</v>
      </c>
      <c r="F368" s="10">
        <f>1/COUNTIFS(ResourceTags[ResourceID],ResourceTags[[#This Row],[ResourceID]], ResourceTags[Type], ResourceTags[[#This Row],[Type]])</f>
        <v>0.33333333333333331</v>
      </c>
      <c r="G368" s="11">
        <f>INDEX(Resources[Experience], MATCH(ResourceTags[[#This Row],[ResourceID]], Resources[ResourceID]))*ResourceTags[[#This Row],[Weight]]</f>
        <v>111.11111111111111</v>
      </c>
    </row>
    <row r="369" spans="1:7">
      <c r="A369" s="4">
        <v>229</v>
      </c>
      <c r="B369" s="4" t="str">
        <f>INDEX(Resources[Resource Title], MATCH(ResourceTags[[#This Row],[ResourceID]], Resources[ResourceID]))</f>
        <v>Programming in HTML5 with JavaScript and CSS3</v>
      </c>
      <c r="C369" s="4">
        <v>38</v>
      </c>
      <c r="D369" s="4" t="str">
        <f>INDEX(Tags[Tag Title], MATCH(ResourceTags[[#This Row],[TagID]], Tags[TagID]))</f>
        <v>HTML5</v>
      </c>
      <c r="E369" s="4" t="str">
        <f>INDEX(Tags[Type], MATCH(ResourceTags[[#This Row],[TagID]], Tags[TagID]))</f>
        <v>Platform</v>
      </c>
      <c r="F369" s="10">
        <f>1/COUNTIFS(ResourceTags[ResourceID],ResourceTags[[#This Row],[ResourceID]], ResourceTags[Type], ResourceTags[[#This Row],[Type]])</f>
        <v>1</v>
      </c>
      <c r="G369" s="11">
        <f>INDEX(Resources[Experience], MATCH(ResourceTags[[#This Row],[ResourceID]], Resources[ResourceID]))*ResourceTags[[#This Row],[Weight]]</f>
        <v>333.33333333333337</v>
      </c>
    </row>
    <row r="370" spans="1:7">
      <c r="A370" s="4">
        <v>230</v>
      </c>
      <c r="B370" s="4" t="str">
        <f>INDEX(Resources[Resource Title], MATCH(ResourceTags[[#This Row],[ResourceID]], Resources[ResourceID]))</f>
        <v>Developing ASP.NET MVC Web Applications</v>
      </c>
      <c r="C370" s="4">
        <v>8</v>
      </c>
      <c r="D370" s="4" t="str">
        <f>INDEX(Tags[Tag Title], MATCH(ResourceTags[[#This Row],[TagID]], Tags[TagID]))</f>
        <v>ASP.NET</v>
      </c>
      <c r="E370" s="4" t="str">
        <f>INDEX(Tags[Type], MATCH(ResourceTags[[#This Row],[TagID]], Tags[TagID]))</f>
        <v>Platform</v>
      </c>
      <c r="F370" s="10">
        <f>1/COUNTIFS(ResourceTags[ResourceID],ResourceTags[[#This Row],[ResourceID]], ResourceTags[Type], ResourceTags[[#This Row],[Type]])</f>
        <v>1</v>
      </c>
      <c r="G370" s="11">
        <f>INDEX(Resources[Experience], MATCH(ResourceTags[[#This Row],[ResourceID]], Resources[ResourceID]))*ResourceTags[[#This Row],[Weight]]</f>
        <v>500</v>
      </c>
    </row>
    <row r="371" spans="1:7">
      <c r="A371" s="4">
        <v>230</v>
      </c>
      <c r="B371" s="4" t="str">
        <f>INDEX(Resources[Resource Title], MATCH(ResourceTags[[#This Row],[ResourceID]], Resources[ResourceID]))</f>
        <v>Developing ASP.NET MVC Web Applications</v>
      </c>
      <c r="C371" s="4">
        <v>9</v>
      </c>
      <c r="D371" s="4" t="str">
        <f>INDEX(Tags[Tag Title], MATCH(ResourceTags[[#This Row],[TagID]], Tags[TagID]))</f>
        <v>ASP.NET Web API</v>
      </c>
      <c r="E371" s="4" t="str">
        <f>INDEX(Tags[Type], MATCH(ResourceTags[[#This Row],[TagID]], Tags[TagID]))</f>
        <v>Framework</v>
      </c>
      <c r="F371" s="10">
        <f>1/COUNTIFS(ResourceTags[ResourceID],ResourceTags[[#This Row],[ResourceID]], ResourceTags[Type], ResourceTags[[#This Row],[Type]])</f>
        <v>0.33333333333333331</v>
      </c>
      <c r="G371" s="11">
        <f>INDEX(Resources[Experience], MATCH(ResourceTags[[#This Row],[ResourceID]], Resources[ResourceID]))*ResourceTags[[#This Row],[Weight]]</f>
        <v>166.66666666666666</v>
      </c>
    </row>
    <row r="372" spans="1:7">
      <c r="A372" s="4">
        <v>230</v>
      </c>
      <c r="B372" s="4" t="str">
        <f>INDEX(Resources[Resource Title], MATCH(ResourceTags[[#This Row],[ResourceID]], Resources[ResourceID]))</f>
        <v>Developing ASP.NET MVC Web Applications</v>
      </c>
      <c r="C372" s="4">
        <v>25</v>
      </c>
      <c r="D372" s="4" t="str">
        <f>INDEX(Tags[Tag Title], MATCH(ResourceTags[[#This Row],[TagID]], Tags[TagID]))</f>
        <v>ASP.NET MVC</v>
      </c>
      <c r="E372" s="4" t="str">
        <f>INDEX(Tags[Type], MATCH(ResourceTags[[#This Row],[TagID]], Tags[TagID]))</f>
        <v>Framework</v>
      </c>
      <c r="F372" s="10">
        <f>1/COUNTIFS(ResourceTags[ResourceID],ResourceTags[[#This Row],[ResourceID]], ResourceTags[Type], ResourceTags[[#This Row],[Type]])</f>
        <v>0.33333333333333331</v>
      </c>
      <c r="G372" s="11">
        <f>INDEX(Resources[Experience], MATCH(ResourceTags[[#This Row],[ResourceID]], Resources[ResourceID]))*ResourceTags[[#This Row],[Weight]]</f>
        <v>166.66666666666666</v>
      </c>
    </row>
    <row r="373" spans="1:7">
      <c r="A373" s="4">
        <v>230</v>
      </c>
      <c r="B373" s="4" t="str">
        <f>INDEX(Resources[Resource Title], MATCH(ResourceTags[[#This Row],[ResourceID]], Resources[ResourceID]))</f>
        <v>Developing ASP.NET MVC Web Applications</v>
      </c>
      <c r="C373" s="4">
        <v>26</v>
      </c>
      <c r="D373" s="4" t="str">
        <f>INDEX(Tags[Tag Title], MATCH(ResourceTags[[#This Row],[TagID]], Tags[TagID]))</f>
        <v>Entity Framework</v>
      </c>
      <c r="E373" s="4" t="str">
        <f>INDEX(Tags[Type], MATCH(ResourceTags[[#This Row],[TagID]], Tags[TagID]))</f>
        <v>Framework</v>
      </c>
      <c r="F373" s="10">
        <f>1/COUNTIFS(ResourceTags[ResourceID],ResourceTags[[#This Row],[ResourceID]], ResourceTags[Type], ResourceTags[[#This Row],[Type]])</f>
        <v>0.33333333333333331</v>
      </c>
      <c r="G373" s="11">
        <f>INDEX(Resources[Experience], MATCH(ResourceTags[[#This Row],[ResourceID]], Resources[ResourceID]))*ResourceTags[[#This Row],[Weight]]</f>
        <v>166.66666666666666</v>
      </c>
    </row>
    <row r="374" spans="1:7">
      <c r="A374" s="4">
        <v>231</v>
      </c>
      <c r="B374" s="4" t="str">
        <f>INDEX(Resources[Resource Title], MATCH(ResourceTags[[#This Row],[ResourceID]], Resources[ResourceID]))</f>
        <v xml:space="preserve">Developing Microsoft Azure and Web Services </v>
      </c>
      <c r="C374" s="4">
        <v>8</v>
      </c>
      <c r="D374" s="4" t="str">
        <f>INDEX(Tags[Tag Title], MATCH(ResourceTags[[#This Row],[TagID]], Tags[TagID]))</f>
        <v>ASP.NET</v>
      </c>
      <c r="E374" s="4" t="str">
        <f>INDEX(Tags[Type], MATCH(ResourceTags[[#This Row],[TagID]], Tags[TagID]))</f>
        <v>Platform</v>
      </c>
      <c r="F374" s="10">
        <f>1/COUNTIFS(ResourceTags[ResourceID],ResourceTags[[#This Row],[ResourceID]], ResourceTags[Type], ResourceTags[[#This Row],[Type]])</f>
        <v>0.5</v>
      </c>
      <c r="G374" s="11">
        <f>INDEX(Resources[Experience], MATCH(ResourceTags[[#This Row],[ResourceID]], Resources[ResourceID]))*ResourceTags[[#This Row],[Weight]]</f>
        <v>250</v>
      </c>
    </row>
    <row r="375" spans="1:7">
      <c r="A375" s="4">
        <v>231</v>
      </c>
      <c r="B375" s="4" t="str">
        <f>INDEX(Resources[Resource Title], MATCH(ResourceTags[[#This Row],[ResourceID]], Resources[ResourceID]))</f>
        <v xml:space="preserve">Developing Microsoft Azure and Web Services </v>
      </c>
      <c r="C375" s="4">
        <v>9</v>
      </c>
      <c r="D375" s="4" t="str">
        <f>INDEX(Tags[Tag Title], MATCH(ResourceTags[[#This Row],[TagID]], Tags[TagID]))</f>
        <v>ASP.NET Web API</v>
      </c>
      <c r="E375" s="4" t="str">
        <f>INDEX(Tags[Type], MATCH(ResourceTags[[#This Row],[TagID]], Tags[TagID]))</f>
        <v>Framework</v>
      </c>
      <c r="F375" s="10">
        <f>1/COUNTIFS(ResourceTags[ResourceID],ResourceTags[[#This Row],[ResourceID]], ResourceTags[Type], ResourceTags[[#This Row],[Type]])</f>
        <v>0.5</v>
      </c>
      <c r="G375" s="11">
        <f>INDEX(Resources[Experience], MATCH(ResourceTags[[#This Row],[ResourceID]], Resources[ResourceID]))*ResourceTags[[#This Row],[Weight]]</f>
        <v>250</v>
      </c>
    </row>
    <row r="376" spans="1:7">
      <c r="A376" s="4">
        <v>231</v>
      </c>
      <c r="B376" s="4" t="str">
        <f>INDEX(Resources[Resource Title], MATCH(ResourceTags[[#This Row],[ResourceID]], Resources[ResourceID]))</f>
        <v xml:space="preserve">Developing Microsoft Azure and Web Services </v>
      </c>
      <c r="C376" s="4">
        <v>55</v>
      </c>
      <c r="D376" s="4" t="str">
        <f>INDEX(Tags[Tag Title], MATCH(ResourceTags[[#This Row],[TagID]], Tags[TagID]))</f>
        <v>WCF</v>
      </c>
      <c r="E376" s="4" t="str">
        <f>INDEX(Tags[Type], MATCH(ResourceTags[[#This Row],[TagID]], Tags[TagID]))</f>
        <v>Framework</v>
      </c>
      <c r="F376" s="10">
        <f>1/COUNTIFS(ResourceTags[ResourceID],ResourceTags[[#This Row],[ResourceID]], ResourceTags[Type], ResourceTags[[#This Row],[Type]])</f>
        <v>0.5</v>
      </c>
      <c r="G376" s="11">
        <f>INDEX(Resources[Experience], MATCH(ResourceTags[[#This Row],[ResourceID]], Resources[ResourceID]))*ResourceTags[[#This Row],[Weight]]</f>
        <v>250</v>
      </c>
    </row>
    <row r="377" spans="1:7">
      <c r="A377" s="4">
        <v>231</v>
      </c>
      <c r="B377" s="4" t="str">
        <f>INDEX(Resources[Resource Title], MATCH(ResourceTags[[#This Row],[ResourceID]], Resources[ResourceID]))</f>
        <v xml:space="preserve">Developing Microsoft Azure and Web Services </v>
      </c>
      <c r="C377" s="4">
        <v>114</v>
      </c>
      <c r="D377" s="4" t="str">
        <f>INDEX(Tags[Tag Title], MATCH(ResourceTags[[#This Row],[TagID]], Tags[TagID]))</f>
        <v>Azure</v>
      </c>
      <c r="E377" s="4" t="str">
        <f>INDEX(Tags[Type], MATCH(ResourceTags[[#This Row],[TagID]], Tags[TagID]))</f>
        <v>Platform</v>
      </c>
      <c r="F377" s="10">
        <f>1/COUNTIFS(ResourceTags[ResourceID],ResourceTags[[#This Row],[ResourceID]], ResourceTags[Type], ResourceTags[[#This Row],[Type]])</f>
        <v>0.5</v>
      </c>
      <c r="G377" s="11">
        <f>INDEX(Resources[Experience], MATCH(ResourceTags[[#This Row],[ResourceID]], Resources[ResourceID]))*ResourceTags[[#This Row],[Weight]]</f>
        <v>250</v>
      </c>
    </row>
    <row r="378" spans="1:7">
      <c r="A378" s="4">
        <v>232</v>
      </c>
      <c r="B378" s="4" t="str">
        <f>INDEX(Resources[Resource Title], MATCH(ResourceTags[[#This Row],[ResourceID]], Resources[ResourceID]))</f>
        <v>Programming in C#</v>
      </c>
      <c r="C378" s="4">
        <v>10</v>
      </c>
      <c r="D378" s="4" t="str">
        <f>INDEX(Tags[Tag Title], MATCH(ResourceTags[[#This Row],[TagID]], Tags[TagID]))</f>
        <v>.NET</v>
      </c>
      <c r="E378" s="4" t="str">
        <f>INDEX(Tags[Type], MATCH(ResourceTags[[#This Row],[TagID]], Tags[TagID]))</f>
        <v>Framework</v>
      </c>
      <c r="F378" s="10">
        <f>1/COUNTIFS(ResourceTags[ResourceID],ResourceTags[[#This Row],[ResourceID]], ResourceTags[Type], ResourceTags[[#This Row],[Type]])</f>
        <v>1</v>
      </c>
      <c r="G378" s="11">
        <f>INDEX(Resources[Experience], MATCH(ResourceTags[[#This Row],[ResourceID]], Resources[ResourceID]))*ResourceTags[[#This Row],[Weight]]</f>
        <v>333.33333333333337</v>
      </c>
    </row>
    <row r="379" spans="1:7">
      <c r="A379" s="4">
        <v>232</v>
      </c>
      <c r="B379" s="4" t="str">
        <f>INDEX(Resources[Resource Title], MATCH(ResourceTags[[#This Row],[ResourceID]], Resources[ResourceID]))</f>
        <v>Programming in C#</v>
      </c>
      <c r="C379" s="4">
        <v>41</v>
      </c>
      <c r="D379" s="4" t="str">
        <f>INDEX(Tags[Tag Title], MATCH(ResourceTags[[#This Row],[TagID]], Tags[TagID]))</f>
        <v>C#</v>
      </c>
      <c r="E379" s="4" t="str">
        <f>INDEX(Tags[Type], MATCH(ResourceTags[[#This Row],[TagID]], Tags[TagID]))</f>
        <v>Language</v>
      </c>
      <c r="F379" s="10">
        <f>1/COUNTIFS(ResourceTags[ResourceID],ResourceTags[[#This Row],[ResourceID]], ResourceTags[Type], ResourceTags[[#This Row],[Type]])</f>
        <v>1</v>
      </c>
      <c r="G379" s="11">
        <f>INDEX(Resources[Experience], MATCH(ResourceTags[[#This Row],[ResourceID]], Resources[ResourceID]))*ResourceTags[[#This Row],[Weight]]</f>
        <v>333.33333333333337</v>
      </c>
    </row>
    <row r="380" spans="1:7">
      <c r="A380" s="4">
        <v>233</v>
      </c>
      <c r="B380" s="4" t="str">
        <f>INDEX(Resources[Resource Title], MATCH(ResourceTags[[#This Row],[ResourceID]], Resources[ResourceID]))</f>
        <v>Developing Mobile Apps</v>
      </c>
      <c r="C380" s="4">
        <v>12</v>
      </c>
      <c r="D380" s="4" t="str">
        <f>INDEX(Tags[Tag Title], MATCH(ResourceTags[[#This Row],[TagID]], Tags[TagID]))</f>
        <v>Authentication</v>
      </c>
      <c r="E380" s="4" t="str">
        <f>INDEX(Tags[Type], MATCH(ResourceTags[[#This Row],[TagID]], Tags[TagID]))</f>
        <v>Skill</v>
      </c>
      <c r="F380" s="10">
        <f>1/COUNTIFS(ResourceTags[ResourceID],ResourceTags[[#This Row],[ResourceID]], ResourceTags[Type], ResourceTags[[#This Row],[Type]])</f>
        <v>1</v>
      </c>
      <c r="G380" s="11">
        <f>INDEX(Resources[Experience], MATCH(ResourceTags[[#This Row],[ResourceID]], Resources[ResourceID]))*ResourceTags[[#This Row],[Weight]]</f>
        <v>500</v>
      </c>
    </row>
    <row r="381" spans="1:7">
      <c r="A381" s="4">
        <v>233</v>
      </c>
      <c r="B381" s="4" t="str">
        <f>INDEX(Resources[Resource Title], MATCH(ResourceTags[[#This Row],[ResourceID]], Resources[ResourceID]))</f>
        <v>Developing Mobile Apps</v>
      </c>
      <c r="C381" s="4">
        <v>50</v>
      </c>
      <c r="D381" s="4" t="str">
        <f>INDEX(Tags[Tag Title], MATCH(ResourceTags[[#This Row],[TagID]], Tags[TagID]))</f>
        <v>XAML</v>
      </c>
      <c r="E381" s="4" t="str">
        <f>INDEX(Tags[Type], MATCH(ResourceTags[[#This Row],[TagID]], Tags[TagID]))</f>
        <v>Language</v>
      </c>
      <c r="F381" s="10">
        <f>1/COUNTIFS(ResourceTags[ResourceID],ResourceTags[[#This Row],[ResourceID]], ResourceTags[Type], ResourceTags[[#This Row],[Type]])</f>
        <v>1</v>
      </c>
      <c r="G381" s="11">
        <f>INDEX(Resources[Experience], MATCH(ResourceTags[[#This Row],[ResourceID]], Resources[ResourceID]))*ResourceTags[[#This Row],[Weight]]</f>
        <v>500</v>
      </c>
    </row>
    <row r="382" spans="1:7">
      <c r="A382" s="4">
        <v>233</v>
      </c>
      <c r="B382" s="4" t="str">
        <f>INDEX(Resources[Resource Title], MATCH(ResourceTags[[#This Row],[ResourceID]], Resources[ResourceID]))</f>
        <v>Developing Mobile Apps</v>
      </c>
      <c r="C382" s="4">
        <v>141</v>
      </c>
      <c r="D382" s="4" t="str">
        <f>INDEX(Tags[Tag Title], MATCH(ResourceTags[[#This Row],[TagID]], Tags[TagID]))</f>
        <v>Universal Windows Platform (UWP)</v>
      </c>
      <c r="E382" s="4" t="str">
        <f>INDEX(Tags[Type], MATCH(ResourceTags[[#This Row],[TagID]], Tags[TagID]))</f>
        <v>Platform</v>
      </c>
      <c r="F382" s="10">
        <f>1/COUNTIFS(ResourceTags[ResourceID],ResourceTags[[#This Row],[ResourceID]], ResourceTags[Type], ResourceTags[[#This Row],[Type]])</f>
        <v>1</v>
      </c>
      <c r="G382" s="11">
        <f>INDEX(Resources[Experience], MATCH(ResourceTags[[#This Row],[ResourceID]], Resources[ResourceID]))*ResourceTags[[#This Row],[Weight]]</f>
        <v>500</v>
      </c>
    </row>
    <row r="383" spans="1:7">
      <c r="A383" s="4">
        <v>233</v>
      </c>
      <c r="B383" s="4" t="str">
        <f>INDEX(Resources[Resource Title], MATCH(ResourceTags[[#This Row],[ResourceID]], Resources[ResourceID]))</f>
        <v>Developing Mobile Apps</v>
      </c>
      <c r="C383" s="4">
        <v>142</v>
      </c>
      <c r="D383" s="4" t="str">
        <f>INDEX(Tags[Tag Title], MATCH(ResourceTags[[#This Row],[TagID]], Tags[TagID]))</f>
        <v>SQLite</v>
      </c>
      <c r="E383" s="4" t="str">
        <f>INDEX(Tags[Type], MATCH(ResourceTags[[#This Row],[TagID]], Tags[TagID]))</f>
        <v>Tool</v>
      </c>
      <c r="F383" s="10">
        <f>1/COUNTIFS(ResourceTags[ResourceID],ResourceTags[[#This Row],[ResourceID]], ResourceTags[Type], ResourceTags[[#This Row],[Type]])</f>
        <v>1</v>
      </c>
      <c r="G383" s="11">
        <f>INDEX(Resources[Experience], MATCH(ResourceTags[[#This Row],[ResourceID]], Resources[ResourceID]))*ResourceTags[[#This Row],[Weight]]</f>
        <v>500</v>
      </c>
    </row>
    <row r="384" spans="1:7">
      <c r="A384" s="4">
        <v>233</v>
      </c>
      <c r="B384" s="4" t="str">
        <f>INDEX(Resources[Resource Title], MATCH(ResourceTags[[#This Row],[ResourceID]], Resources[ResourceID]))</f>
        <v>Developing Mobile Apps</v>
      </c>
      <c r="C384" s="4">
        <v>143</v>
      </c>
      <c r="D384" s="4" t="str">
        <f>INDEX(Tags[Tag Title], MATCH(ResourceTags[[#This Row],[TagID]], Tags[TagID]))</f>
        <v>Entity Framework Core</v>
      </c>
      <c r="E384" s="4" t="str">
        <f>INDEX(Tags[Type], MATCH(ResourceTags[[#This Row],[TagID]], Tags[TagID]))</f>
        <v>Framework</v>
      </c>
      <c r="F384" s="10">
        <f>1/COUNTIFS(ResourceTags[ResourceID],ResourceTags[[#This Row],[ResourceID]], ResourceTags[Type], ResourceTags[[#This Row],[Type]])</f>
        <v>0.5</v>
      </c>
      <c r="G384" s="11">
        <f>INDEX(Resources[Experience], MATCH(ResourceTags[[#This Row],[ResourceID]], Resources[ResourceID]))*ResourceTags[[#This Row],[Weight]]</f>
        <v>250</v>
      </c>
    </row>
    <row r="385" spans="1:7">
      <c r="A385" s="4">
        <v>233</v>
      </c>
      <c r="B385" s="4" t="str">
        <f>INDEX(Resources[Resource Title], MATCH(ResourceTags[[#This Row],[ResourceID]], Resources[ResourceID]))</f>
        <v>Developing Mobile Apps</v>
      </c>
      <c r="C385" s="4">
        <v>144</v>
      </c>
      <c r="D385" s="4" t="str">
        <f>INDEX(Tags[Tag Title], MATCH(ResourceTags[[#This Row],[TagID]], Tags[TagID]))</f>
        <v>Windows Runtime Components</v>
      </c>
      <c r="E385" s="4" t="str">
        <f>INDEX(Tags[Type], MATCH(ResourceTags[[#This Row],[TagID]], Tags[TagID]))</f>
        <v>Framework</v>
      </c>
      <c r="F385" s="10">
        <f>1/COUNTIFS(ResourceTags[ResourceID],ResourceTags[[#This Row],[ResourceID]], ResourceTags[Type], ResourceTags[[#This Row],[Type]])</f>
        <v>0.5</v>
      </c>
      <c r="G385" s="11">
        <f>INDEX(Resources[Experience], MATCH(ResourceTags[[#This Row],[ResourceID]], Resources[ResourceID]))*ResourceTags[[#This Row],[Weight]]</f>
        <v>250</v>
      </c>
    </row>
    <row r="386" spans="1:7">
      <c r="A386" s="4">
        <v>234</v>
      </c>
      <c r="B386" s="4" t="str">
        <f>INDEX(Resources[Resource Title], MATCH(ResourceTags[[#This Row],[ResourceID]], Resources[ResourceID]))</f>
        <v>Analysis and Design for Systems, 9th Edition</v>
      </c>
      <c r="C386" s="4">
        <v>136</v>
      </c>
      <c r="D386" s="4" t="str">
        <f>INDEX(Tags[Tag Title], MATCH(ResourceTags[[#This Row],[TagID]], Tags[TagID]))</f>
        <v>Systems Analysis</v>
      </c>
      <c r="E386" s="4" t="str">
        <f>INDEX(Tags[Type], MATCH(ResourceTags[[#This Row],[TagID]], Tags[TagID]))</f>
        <v>Skill</v>
      </c>
      <c r="F386" s="10">
        <f>1/COUNTIFS(ResourceTags[ResourceID],ResourceTags[[#This Row],[ResourceID]], ResourceTags[Type], ResourceTags[[#This Row],[Type]])</f>
        <v>1</v>
      </c>
      <c r="G386" s="11">
        <f>INDEX(Resources[Experience], MATCH(ResourceTags[[#This Row],[ResourceID]], Resources[ResourceID]))*ResourceTags[[#This Row],[Weight]]</f>
        <v>156.66666666666666</v>
      </c>
    </row>
    <row r="387" spans="1:7">
      <c r="A387" s="4">
        <v>235</v>
      </c>
      <c r="B387" s="4" t="str">
        <f>INDEX(Resources[Resource Title], MATCH(ResourceTags[[#This Row],[ResourceID]], Resources[ResourceID]))</f>
        <v>Introduction to ASP.NET Core 1.0</v>
      </c>
      <c r="C387" s="4">
        <v>15</v>
      </c>
      <c r="D387" s="4" t="str">
        <f>INDEX(Tags[Tag Title], MATCH(ResourceTags[[#This Row],[TagID]], Tags[TagID]))</f>
        <v>ASP.NET Core</v>
      </c>
      <c r="E387" s="4" t="str">
        <f>INDEX(Tags[Type], MATCH(ResourceTags[[#This Row],[TagID]], Tags[TagID]))</f>
        <v>Platform</v>
      </c>
      <c r="F387" s="10">
        <f>1/COUNTIFS(ResourceTags[ResourceID],ResourceTags[[#This Row],[ResourceID]], ResourceTags[Type], ResourceTags[[#This Row],[Type]])</f>
        <v>1</v>
      </c>
      <c r="G387" s="11">
        <f>INDEX(Resources[Experience], MATCH(ResourceTags[[#This Row],[ResourceID]], Resources[ResourceID]))*ResourceTags[[#This Row],[Weight]]</f>
        <v>33.333333333333329</v>
      </c>
    </row>
    <row r="388" spans="1:7">
      <c r="A388" s="4">
        <v>236</v>
      </c>
      <c r="B388" s="4" t="str">
        <f>INDEX(Resources[Resource Title], MATCH(ResourceTags[[#This Row],[ResourceID]], Resources[ResourceID]))</f>
        <v>Introduction to Art History</v>
      </c>
      <c r="C388" s="4">
        <v>147</v>
      </c>
      <c r="D388" s="4" t="str">
        <f>INDEX(Tags[Tag Title], MATCH(ResourceTags[[#This Row],[TagID]], Tags[TagID]))</f>
        <v>Art History</v>
      </c>
      <c r="E388" s="4" t="str">
        <f>INDEX(Tags[Type], MATCH(ResourceTags[[#This Row],[TagID]], Tags[TagID]))</f>
        <v>Skill</v>
      </c>
      <c r="F388" s="10">
        <f>1/COUNTIFS(ResourceTags[ResourceID],ResourceTags[[#This Row],[ResourceID]], ResourceTags[Type], ResourceTags[[#This Row],[Type]])</f>
        <v>1</v>
      </c>
      <c r="G388" s="11">
        <f>INDEX(Resources[Experience], MATCH(ResourceTags[[#This Row],[ResourceID]], Resources[ResourceID]))*ResourceTags[[#This Row],[Weight]]</f>
        <v>500</v>
      </c>
    </row>
    <row r="389" spans="1:7">
      <c r="A389" s="4">
        <v>237</v>
      </c>
      <c r="B389" s="4" t="str">
        <f>INDEX(Resources[Resource Title], MATCH(ResourceTags[[#This Row],[ResourceID]], Resources[ResourceID]))</f>
        <v>Fundamentals of Communication</v>
      </c>
      <c r="C389" s="4">
        <v>148</v>
      </c>
      <c r="D389" s="4" t="str">
        <f>INDEX(Tags[Tag Title], MATCH(ResourceTags[[#This Row],[TagID]], Tags[TagID]))</f>
        <v>Communication</v>
      </c>
      <c r="E389" s="4" t="str">
        <f>INDEX(Tags[Type], MATCH(ResourceTags[[#This Row],[TagID]], Tags[TagID]))</f>
        <v>Skill</v>
      </c>
      <c r="F389" s="10">
        <f>1/COUNTIFS(ResourceTags[ResourceID],ResourceTags[[#This Row],[ResourceID]], ResourceTags[Type], ResourceTags[[#This Row],[Type]])</f>
        <v>1</v>
      </c>
      <c r="G389" s="11">
        <f>INDEX(Resources[Experience], MATCH(ResourceTags[[#This Row],[ResourceID]], Resources[ResourceID]))*ResourceTags[[#This Row],[Weight]]</f>
        <v>500</v>
      </c>
    </row>
    <row r="390" spans="1:7">
      <c r="A390" s="4">
        <v>238</v>
      </c>
      <c r="B390" s="4" t="str">
        <f>INDEX(Resources[Resource Title], MATCH(ResourceTags[[#This Row],[ResourceID]], Resources[ResourceID]))</f>
        <v>End-User Computing</v>
      </c>
      <c r="C390" s="4">
        <v>81</v>
      </c>
      <c r="D390" s="4" t="str">
        <f>INDEX(Tags[Tag Title], MATCH(ResourceTags[[#This Row],[TagID]], Tags[TagID]))</f>
        <v>Microsoft Word</v>
      </c>
      <c r="E390" s="4" t="str">
        <f>INDEX(Tags[Type], MATCH(ResourceTags[[#This Row],[TagID]], Tags[TagID]))</f>
        <v>Tool</v>
      </c>
      <c r="F390" s="10">
        <f>1/COUNTIFS(ResourceTags[ResourceID],ResourceTags[[#This Row],[ResourceID]], ResourceTags[Type], ResourceTags[[#This Row],[Type]])</f>
        <v>0.33333333333333331</v>
      </c>
      <c r="G390" s="11">
        <f>INDEX(Resources[Experience], MATCH(ResourceTags[[#This Row],[ResourceID]], Resources[ResourceID]))*ResourceTags[[#This Row],[Weight]]</f>
        <v>166.66666666666666</v>
      </c>
    </row>
    <row r="391" spans="1:7">
      <c r="A391" s="4">
        <v>238</v>
      </c>
      <c r="B391" s="4" t="str">
        <f>INDEX(Resources[Resource Title], MATCH(ResourceTags[[#This Row],[ResourceID]], Resources[ResourceID]))</f>
        <v>End-User Computing</v>
      </c>
      <c r="C391" s="4">
        <v>149</v>
      </c>
      <c r="D391" s="4" t="str">
        <f>INDEX(Tags[Tag Title], MATCH(ResourceTags[[#This Row],[TagID]], Tags[TagID]))</f>
        <v>Microsoft Excel</v>
      </c>
      <c r="E391" s="4" t="str">
        <f>INDEX(Tags[Type], MATCH(ResourceTags[[#This Row],[TagID]], Tags[TagID]))</f>
        <v>Tool</v>
      </c>
      <c r="F391" s="10">
        <f>1/COUNTIFS(ResourceTags[ResourceID],ResourceTags[[#This Row],[ResourceID]], ResourceTags[Type], ResourceTags[[#This Row],[Type]])</f>
        <v>0.33333333333333331</v>
      </c>
      <c r="G391" s="11">
        <f>INDEX(Resources[Experience], MATCH(ResourceTags[[#This Row],[ResourceID]], Resources[ResourceID]))*ResourceTags[[#This Row],[Weight]]</f>
        <v>166.66666666666666</v>
      </c>
    </row>
    <row r="392" spans="1:7">
      <c r="A392" s="4">
        <v>238</v>
      </c>
      <c r="B392" s="4" t="str">
        <f>INDEX(Resources[Resource Title], MATCH(ResourceTags[[#This Row],[ResourceID]], Resources[ResourceID]))</f>
        <v>End-User Computing</v>
      </c>
      <c r="C392" s="4">
        <v>150</v>
      </c>
      <c r="D392" s="4" t="str">
        <f>INDEX(Tags[Tag Title], MATCH(ResourceTags[[#This Row],[TagID]], Tags[TagID]))</f>
        <v>Microsoft Outlook</v>
      </c>
      <c r="E392" s="4" t="str">
        <f>INDEX(Tags[Type], MATCH(ResourceTags[[#This Row],[TagID]], Tags[TagID]))</f>
        <v>Tool</v>
      </c>
      <c r="F392" s="10">
        <f>1/COUNTIFS(ResourceTags[ResourceID],ResourceTags[[#This Row],[ResourceID]], ResourceTags[Type], ResourceTags[[#This Row],[Type]])</f>
        <v>0.33333333333333331</v>
      </c>
      <c r="G392" s="11">
        <f>INDEX(Resources[Experience], MATCH(ResourceTags[[#This Row],[ResourceID]], Resources[ResourceID]))*ResourceTags[[#This Row],[Weight]]</f>
        <v>166.66666666666666</v>
      </c>
    </row>
    <row r="393" spans="1:7">
      <c r="A393" s="4">
        <v>239</v>
      </c>
      <c r="B393" s="4" t="str">
        <f>INDEX(Resources[Resource Title], MATCH(ResourceTags[[#This Row],[ResourceID]], Resources[ResourceID]))</f>
        <v>Building a Web Application with Polymer.js and Material Design</v>
      </c>
      <c r="C393" s="4">
        <v>17</v>
      </c>
      <c r="D393" s="4" t="str">
        <f>INDEX(Tags[Tag Title], MATCH(ResourceTags[[#This Row],[TagID]], Tags[TagID]))</f>
        <v>Google Material Design</v>
      </c>
      <c r="E393" s="4" t="str">
        <f>INDEX(Tags[Type], MATCH(ResourceTags[[#This Row],[TagID]], Tags[TagID]))</f>
        <v>Framework</v>
      </c>
      <c r="F393" s="10">
        <f>1/COUNTIFS(ResourceTags[ResourceID],ResourceTags[[#This Row],[ResourceID]], ResourceTags[Type], ResourceTags[[#This Row],[Type]])</f>
        <v>0.33333333333333331</v>
      </c>
      <c r="G393" s="11">
        <f>INDEX(Resources[Experience], MATCH(ResourceTags[[#This Row],[ResourceID]], Resources[ResourceID]))*ResourceTags[[#This Row],[Weight]]</f>
        <v>8.6805555555555571</v>
      </c>
    </row>
    <row r="394" spans="1:7">
      <c r="A394" s="4">
        <v>239</v>
      </c>
      <c r="B394" s="4" t="str">
        <f>INDEX(Resources[Resource Title], MATCH(ResourceTags[[#This Row],[ResourceID]], Resources[ResourceID]))</f>
        <v>Building a Web Application with Polymer.js and Material Design</v>
      </c>
      <c r="C394" s="4">
        <v>23</v>
      </c>
      <c r="D394" s="4" t="str">
        <f>INDEX(Tags[Tag Title], MATCH(ResourceTags[[#This Row],[TagID]], Tags[TagID]))</f>
        <v>HTML5 Web Components</v>
      </c>
      <c r="E394" s="4" t="str">
        <f>INDEX(Tags[Type], MATCH(ResourceTags[[#This Row],[TagID]], Tags[TagID]))</f>
        <v>Framework</v>
      </c>
      <c r="F394" s="10">
        <f>1/COUNTIFS(ResourceTags[ResourceID],ResourceTags[[#This Row],[ResourceID]], ResourceTags[Type], ResourceTags[[#This Row],[Type]])</f>
        <v>0.33333333333333331</v>
      </c>
      <c r="G394" s="11">
        <f>INDEX(Resources[Experience], MATCH(ResourceTags[[#This Row],[ResourceID]], Resources[ResourceID]))*ResourceTags[[#This Row],[Weight]]</f>
        <v>8.6805555555555571</v>
      </c>
    </row>
    <row r="395" spans="1:7">
      <c r="A395" s="4">
        <v>239</v>
      </c>
      <c r="B395" s="4" t="str">
        <f>INDEX(Resources[Resource Title], MATCH(ResourceTags[[#This Row],[ResourceID]], Resources[ResourceID]))</f>
        <v>Building a Web Application with Polymer.js and Material Design</v>
      </c>
      <c r="C395" s="4">
        <v>112</v>
      </c>
      <c r="D395" s="4" t="str">
        <f>INDEX(Tags[Tag Title], MATCH(ResourceTags[[#This Row],[TagID]], Tags[TagID]))</f>
        <v>Polymer.js</v>
      </c>
      <c r="E395" s="4" t="str">
        <f>INDEX(Tags[Type], MATCH(ResourceTags[[#This Row],[TagID]], Tags[TagID]))</f>
        <v>Framework</v>
      </c>
      <c r="F395" s="10">
        <f>1/COUNTIFS(ResourceTags[ResourceID],ResourceTags[[#This Row],[ResourceID]], ResourceTags[Type], ResourceTags[[#This Row],[Type]])</f>
        <v>0.33333333333333331</v>
      </c>
      <c r="G395" s="11">
        <f>INDEX(Resources[Experience], MATCH(ResourceTags[[#This Row],[ResourceID]], Resources[ResourceID]))*ResourceTags[[#This Row],[Weight]]</f>
        <v>8.6805555555555571</v>
      </c>
    </row>
    <row r="396" spans="1:7">
      <c r="A396" s="4">
        <v>240</v>
      </c>
      <c r="B396" s="4" t="str">
        <f>INDEX(Resources[Resource Title], MATCH(ResourceTags[[#This Row],[ResourceID]], Resources[ResourceID]))</f>
        <v>Android Basics: User Interface</v>
      </c>
      <c r="C396" s="4">
        <v>107</v>
      </c>
      <c r="D396" s="4" t="str">
        <f>INDEX(Tags[Tag Title], MATCH(ResourceTags[[#This Row],[TagID]], Tags[TagID]))</f>
        <v>Android</v>
      </c>
      <c r="E396" s="4" t="str">
        <f>INDEX(Tags[Type], MATCH(ResourceTags[[#This Row],[TagID]], Tags[TagID]))</f>
        <v>Platform</v>
      </c>
      <c r="F396" s="10">
        <f>1/COUNTIFS(ResourceTags[ResourceID],ResourceTags[[#This Row],[ResourceID]], ResourceTags[Type], ResourceTags[[#This Row],[Type]])</f>
        <v>1</v>
      </c>
      <c r="G396" s="11">
        <f>INDEX(Resources[Experience], MATCH(ResourceTags[[#This Row],[ResourceID]], Resources[ResourceID]))*ResourceTags[[#This Row],[Weight]]</f>
        <v>50</v>
      </c>
    </row>
    <row r="397" spans="1:7">
      <c r="A397" s="4">
        <v>240</v>
      </c>
      <c r="B397" s="4" t="str">
        <f>INDEX(Resources[Resource Title], MATCH(ResourceTags[[#This Row],[ResourceID]], Resources[ResourceID]))</f>
        <v>Android Basics: User Interface</v>
      </c>
      <c r="C397" s="4">
        <v>146</v>
      </c>
      <c r="D397" s="4" t="str">
        <f>INDEX(Tags[Tag Title], MATCH(ResourceTags[[#This Row],[TagID]], Tags[TagID]))</f>
        <v>UI Design</v>
      </c>
      <c r="E397" s="4" t="str">
        <f>INDEX(Tags[Type], MATCH(ResourceTags[[#This Row],[TagID]], Tags[TagID]))</f>
        <v>Skill</v>
      </c>
      <c r="F397" s="10">
        <f>1/COUNTIFS(ResourceTags[ResourceID],ResourceTags[[#This Row],[ResourceID]], ResourceTags[Type], ResourceTags[[#This Row],[Type]])</f>
        <v>1</v>
      </c>
      <c r="G397" s="11">
        <f>INDEX(Resources[Experience], MATCH(ResourceTags[[#This Row],[ResourceID]], Resources[ResourceID]))*ResourceTags[[#This Row],[Weight]]</f>
        <v>50</v>
      </c>
    </row>
    <row r="398" spans="1:7">
      <c r="A398" s="4">
        <v>241</v>
      </c>
      <c r="B398" s="4" t="str">
        <f>INDEX(Resources[Resource Title], MATCH(ResourceTags[[#This Row],[ResourceID]], Resources[ResourceID]))</f>
        <v>Localization Essentials</v>
      </c>
      <c r="C398" s="4">
        <v>151</v>
      </c>
      <c r="D398" s="4" t="str">
        <f>INDEX(Tags[Tag Title], MATCH(ResourceTags[[#This Row],[TagID]], Tags[TagID]))</f>
        <v>Localization</v>
      </c>
      <c r="E398" s="4" t="str">
        <f>INDEX(Tags[Type], MATCH(ResourceTags[[#This Row],[TagID]], Tags[TagID]))</f>
        <v>Skill</v>
      </c>
      <c r="F398" s="10">
        <f>1/COUNTIFS(ResourceTags[ResourceID],ResourceTags[[#This Row],[ResourceID]], ResourceTags[Type], ResourceTags[[#This Row],[Type]])</f>
        <v>1</v>
      </c>
      <c r="G398" s="11">
        <f>INDEX(Resources[Experience], MATCH(ResourceTags[[#This Row],[ResourceID]], Resources[ResourceID]))*ResourceTags[[#This Row],[Weight]]</f>
        <v>50</v>
      </c>
    </row>
    <row r="399" spans="1:7">
      <c r="A399" s="4">
        <v>242</v>
      </c>
      <c r="B399" s="4" t="str">
        <f>INDEX(Resources[Resource Title], MATCH(ResourceTags[[#This Row],[ResourceID]], Resources[ResourceID]))</f>
        <v>Writing READMEs</v>
      </c>
      <c r="C399" s="4">
        <v>152</v>
      </c>
      <c r="D399" s="4" t="str">
        <f>INDEX(Tags[Tag Title], MATCH(ResourceTags[[#This Row],[TagID]], Tags[TagID]))</f>
        <v>Software Documentation</v>
      </c>
      <c r="E399" s="4" t="str">
        <f>INDEX(Tags[Type], MATCH(ResourceTags[[#This Row],[TagID]], Tags[TagID]))</f>
        <v>Skill</v>
      </c>
      <c r="F399" s="10">
        <f>1/COUNTIFS(ResourceTags[ResourceID],ResourceTags[[#This Row],[ResourceID]], ResourceTags[Type], ResourceTags[[#This Row],[Type]])</f>
        <v>1</v>
      </c>
      <c r="G399" s="11">
        <f>INDEX(Resources[Experience], MATCH(ResourceTags[[#This Row],[ResourceID]], Resources[ResourceID]))*ResourceTags[[#This Row],[Weight]]</f>
        <v>25</v>
      </c>
    </row>
    <row r="400" spans="1:7">
      <c r="A400" s="4">
        <v>243</v>
      </c>
      <c r="B400" s="4" t="str">
        <f>INDEX(Resources[Resource Title], MATCH(ResourceTags[[#This Row],[ResourceID]], Resources[ResourceID]))</f>
        <v>XAML for Xamarin.Forms</v>
      </c>
      <c r="C400" s="4">
        <v>127</v>
      </c>
      <c r="D400" s="4" t="str">
        <f>INDEX(Tags[Tag Title], MATCH(ResourceTags[[#This Row],[TagID]], Tags[TagID]))</f>
        <v>Xamarin</v>
      </c>
      <c r="E400" s="4" t="str">
        <f>INDEX(Tags[Type], MATCH(ResourceTags[[#This Row],[TagID]], Tags[TagID]))</f>
        <v>Framework</v>
      </c>
      <c r="F400" s="10">
        <f>1/COUNTIFS(ResourceTags[ResourceID],ResourceTags[[#This Row],[ResourceID]], ResourceTags[Type], ResourceTags[[#This Row],[Type]])</f>
        <v>0.5</v>
      </c>
      <c r="G400" s="11">
        <f>INDEX(Resources[Experience], MATCH(ResourceTags[[#This Row],[ResourceID]], Resources[ResourceID]))*ResourceTags[[#This Row],[Weight]]</f>
        <v>2.5694444444444446</v>
      </c>
    </row>
    <row r="401" spans="1:7">
      <c r="A401" s="4">
        <v>243</v>
      </c>
      <c r="B401" s="4" t="str">
        <f>INDEX(Resources[Resource Title], MATCH(ResourceTags[[#This Row],[ResourceID]], Resources[ResourceID]))</f>
        <v>XAML for Xamarin.Forms</v>
      </c>
      <c r="C401" s="4">
        <v>133</v>
      </c>
      <c r="D401" s="4" t="str">
        <f>INDEX(Tags[Tag Title], MATCH(ResourceTags[[#This Row],[TagID]], Tags[TagID]))</f>
        <v>Xamarin.Forms</v>
      </c>
      <c r="E401" s="4" t="str">
        <f>INDEX(Tags[Type], MATCH(ResourceTags[[#This Row],[TagID]], Tags[TagID]))</f>
        <v>Framework</v>
      </c>
      <c r="F401" s="10">
        <f>1/COUNTIFS(ResourceTags[ResourceID],ResourceTags[[#This Row],[ResourceID]], ResourceTags[Type], ResourceTags[[#This Row],[Type]])</f>
        <v>0.5</v>
      </c>
      <c r="G401" s="11">
        <f>INDEX(Resources[Experience], MATCH(ResourceTags[[#This Row],[ResourceID]], Resources[ResourceID]))*ResourceTags[[#This Row],[Weight]]</f>
        <v>2.5694444444444446</v>
      </c>
    </row>
    <row r="402" spans="1:7">
      <c r="A402" s="4">
        <v>244</v>
      </c>
      <c r="B402" s="4" t="str">
        <f>INDEX(Resources[Resource Title], MATCH(ResourceTags[[#This Row],[ResourceID]], Resources[ResourceID]))</f>
        <v>Building Your First Mobile Application with Xamarin.Forms and Visual Studio 2017</v>
      </c>
      <c r="C402" s="4">
        <v>127</v>
      </c>
      <c r="D402" s="4" t="str">
        <f>INDEX(Tags[Tag Title], MATCH(ResourceTags[[#This Row],[TagID]], Tags[TagID]))</f>
        <v>Xamarin</v>
      </c>
      <c r="E402" s="4" t="str">
        <f>INDEX(Tags[Type], MATCH(ResourceTags[[#This Row],[TagID]], Tags[TagID]))</f>
        <v>Framework</v>
      </c>
      <c r="F402" s="10">
        <f>1/COUNTIFS(ResourceTags[ResourceID],ResourceTags[[#This Row],[ResourceID]], ResourceTags[Type], ResourceTags[[#This Row],[Type]])</f>
        <v>0.5</v>
      </c>
      <c r="G402" s="11">
        <f>INDEX(Resources[Experience], MATCH(ResourceTags[[#This Row],[ResourceID]], Resources[ResourceID]))*ResourceTags[[#This Row],[Weight]]</f>
        <v>6.3541666666666661</v>
      </c>
    </row>
    <row r="403" spans="1:7">
      <c r="A403" s="4">
        <v>244</v>
      </c>
      <c r="B403" s="4" t="str">
        <f>INDEX(Resources[Resource Title], MATCH(ResourceTags[[#This Row],[ResourceID]], Resources[ResourceID]))</f>
        <v>Building Your First Mobile Application with Xamarin.Forms and Visual Studio 2017</v>
      </c>
      <c r="C403" s="4">
        <v>133</v>
      </c>
      <c r="D403" s="4" t="str">
        <f>INDEX(Tags[Tag Title], MATCH(ResourceTags[[#This Row],[TagID]], Tags[TagID]))</f>
        <v>Xamarin.Forms</v>
      </c>
      <c r="E403" s="4" t="str">
        <f>INDEX(Tags[Type], MATCH(ResourceTags[[#This Row],[TagID]], Tags[TagID]))</f>
        <v>Framework</v>
      </c>
      <c r="F403" s="10">
        <f>1/COUNTIFS(ResourceTags[ResourceID],ResourceTags[[#This Row],[ResourceID]], ResourceTags[Type], ResourceTags[[#This Row],[Type]])</f>
        <v>0.5</v>
      </c>
      <c r="G403" s="11">
        <f>INDEX(Resources[Experience], MATCH(ResourceTags[[#This Row],[ResourceID]], Resources[ResourceID]))*ResourceTags[[#This Row],[Weight]]</f>
        <v>6.3541666666666661</v>
      </c>
    </row>
    <row r="404" spans="1:7">
      <c r="A404" s="4">
        <v>245</v>
      </c>
      <c r="B404" s="4" t="str">
        <f>INDEX(Resources[Resource Title], MATCH(ResourceTags[[#This Row],[ResourceID]], Resources[ResourceID]))</f>
        <v>C# Best Practices: Collections and Generics</v>
      </c>
      <c r="C404" s="4">
        <v>10</v>
      </c>
      <c r="D404" s="4" t="str">
        <f>INDEX(Tags[Tag Title], MATCH(ResourceTags[[#This Row],[TagID]], Tags[TagID]))</f>
        <v>.NET</v>
      </c>
      <c r="E404" s="4" t="str">
        <f>INDEX(Tags[Type], MATCH(ResourceTags[[#This Row],[TagID]], Tags[TagID]))</f>
        <v>Framework</v>
      </c>
      <c r="F404" s="10">
        <f>1/COUNTIFS(ResourceTags[ResourceID],ResourceTags[[#This Row],[ResourceID]], ResourceTags[Type], ResourceTags[[#This Row],[Type]])</f>
        <v>1</v>
      </c>
      <c r="G404" s="11">
        <f>INDEX(Resources[Experience], MATCH(ResourceTags[[#This Row],[ResourceID]], Resources[ResourceID]))*ResourceTags[[#This Row],[Weight]]</f>
        <v>14.930555555555555</v>
      </c>
    </row>
    <row r="405" spans="1:7">
      <c r="A405" s="4">
        <v>245</v>
      </c>
      <c r="B405" s="4" t="str">
        <f>INDEX(Resources[Resource Title], MATCH(ResourceTags[[#This Row],[ResourceID]], Resources[ResourceID]))</f>
        <v>C# Best Practices: Collections and Generics</v>
      </c>
      <c r="C405" s="4">
        <v>41</v>
      </c>
      <c r="D405" s="4" t="str">
        <f>INDEX(Tags[Tag Title], MATCH(ResourceTags[[#This Row],[TagID]], Tags[TagID]))</f>
        <v>C#</v>
      </c>
      <c r="E405" s="4" t="str">
        <f>INDEX(Tags[Type], MATCH(ResourceTags[[#This Row],[TagID]], Tags[TagID]))</f>
        <v>Language</v>
      </c>
      <c r="F405" s="10">
        <f>1/COUNTIFS(ResourceTags[ResourceID],ResourceTags[[#This Row],[ResourceID]], ResourceTags[Type], ResourceTags[[#This Row],[Type]])</f>
        <v>1</v>
      </c>
      <c r="G405" s="11">
        <f>INDEX(Resources[Experience], MATCH(ResourceTags[[#This Row],[ResourceID]], Resources[ResourceID]))*ResourceTags[[#This Row],[Weight]]</f>
        <v>14.930555555555555</v>
      </c>
    </row>
    <row r="406" spans="1:7">
      <c r="A406" s="4">
        <v>246</v>
      </c>
      <c r="B406" s="4" t="str">
        <f>INDEX(Resources[Resource Title], MATCH(ResourceTags[[#This Row],[ResourceID]], Resources[ResourceID]))</f>
        <v>Getting Started with Asynchronous Programming in .NET (2015)</v>
      </c>
      <c r="C406" s="4">
        <v>10</v>
      </c>
      <c r="D406" s="4" t="str">
        <f>INDEX(Tags[Tag Title], MATCH(ResourceTags[[#This Row],[TagID]], Tags[TagID]))</f>
        <v>.NET</v>
      </c>
      <c r="E406" s="4" t="str">
        <f>INDEX(Tags[Type], MATCH(ResourceTags[[#This Row],[TagID]], Tags[TagID]))</f>
        <v>Framework</v>
      </c>
      <c r="F406" s="10">
        <f>1/COUNTIFS(ResourceTags[ResourceID],ResourceTags[[#This Row],[ResourceID]], ResourceTags[Type], ResourceTags[[#This Row],[Type]])</f>
        <v>1</v>
      </c>
      <c r="G406" s="11">
        <f>INDEX(Resources[Experience], MATCH(ResourceTags[[#This Row],[ResourceID]], Resources[ResourceID]))*ResourceTags[[#This Row],[Weight]]</f>
        <v>8.4027777777777768</v>
      </c>
    </row>
    <row r="407" spans="1:7">
      <c r="A407" s="4">
        <v>246</v>
      </c>
      <c r="B407" s="4" t="str">
        <f>INDEX(Resources[Resource Title], MATCH(ResourceTags[[#This Row],[ResourceID]], Resources[ResourceID]))</f>
        <v>Getting Started with Asynchronous Programming in .NET (2015)</v>
      </c>
      <c r="C407" s="4">
        <v>41</v>
      </c>
      <c r="D407" s="4" t="str">
        <f>INDEX(Tags[Tag Title], MATCH(ResourceTags[[#This Row],[TagID]], Tags[TagID]))</f>
        <v>C#</v>
      </c>
      <c r="E407" s="4" t="str">
        <f>INDEX(Tags[Type], MATCH(ResourceTags[[#This Row],[TagID]], Tags[TagID]))</f>
        <v>Language</v>
      </c>
      <c r="F407" s="10">
        <f>1/COUNTIFS(ResourceTags[ResourceID],ResourceTags[[#This Row],[ResourceID]], ResourceTags[Type], ResourceTags[[#This Row],[Type]])</f>
        <v>1</v>
      </c>
      <c r="G407" s="11">
        <f>INDEX(Resources[Experience], MATCH(ResourceTags[[#This Row],[ResourceID]], Resources[ResourceID]))*ResourceTags[[#This Row],[Weight]]</f>
        <v>8.4027777777777768</v>
      </c>
    </row>
    <row r="408" spans="1:7">
      <c r="A408" s="4">
        <v>246</v>
      </c>
      <c r="B408" s="4" t="str">
        <f>INDEX(Resources[Resource Title], MATCH(ResourceTags[[#This Row],[ResourceID]], Resources[ResourceID]))</f>
        <v>Getting Started with Asynchronous Programming in .NET (2015)</v>
      </c>
      <c r="C408" s="4">
        <v>99</v>
      </c>
      <c r="D408" s="4" t="str">
        <f>INDEX(Tags[Tag Title], MATCH(ResourceTags[[#This Row],[TagID]], Tags[TagID]))</f>
        <v>Asynchronous Programming</v>
      </c>
      <c r="E408" s="4" t="str">
        <f>INDEX(Tags[Type], MATCH(ResourceTags[[#This Row],[TagID]], Tags[TagID]))</f>
        <v>Skill</v>
      </c>
      <c r="F408" s="10">
        <f>1/COUNTIFS(ResourceTags[ResourceID],ResourceTags[[#This Row],[ResourceID]], ResourceTags[Type], ResourceTags[[#This Row],[Type]])</f>
        <v>1</v>
      </c>
      <c r="G408" s="11">
        <f>INDEX(Resources[Experience], MATCH(ResourceTags[[#This Row],[ResourceID]], Resources[ResourceID]))*ResourceTags[[#This Row],[Weight]]</f>
        <v>8.4027777777777768</v>
      </c>
    </row>
    <row r="409" spans="1:7">
      <c r="A409" s="4">
        <v>247</v>
      </c>
      <c r="B409" s="4" t="str">
        <f>INDEX(Resources[Resource Title], MATCH(ResourceTags[[#This Row],[ResourceID]], Resources[ResourceID]))</f>
        <v>Defensive Coding in C#</v>
      </c>
      <c r="C409" s="4">
        <v>10</v>
      </c>
      <c r="D409" s="4" t="str">
        <f>INDEX(Tags[Tag Title], MATCH(ResourceTags[[#This Row],[TagID]], Tags[TagID]))</f>
        <v>.NET</v>
      </c>
      <c r="E409" s="4" t="str">
        <f>INDEX(Tags[Type], MATCH(ResourceTags[[#This Row],[TagID]], Tags[TagID]))</f>
        <v>Framework</v>
      </c>
      <c r="F409" s="10">
        <f>1/COUNTIFS(ResourceTags[ResourceID],ResourceTags[[#This Row],[ResourceID]], ResourceTags[Type], ResourceTags[[#This Row],[Type]])</f>
        <v>1</v>
      </c>
      <c r="G409" s="11">
        <f>INDEX(Resources[Experience], MATCH(ResourceTags[[#This Row],[ResourceID]], Resources[ResourceID]))*ResourceTags[[#This Row],[Weight]]</f>
        <v>37.777777777777779</v>
      </c>
    </row>
    <row r="410" spans="1:7">
      <c r="A410" s="4">
        <v>247</v>
      </c>
      <c r="B410" s="4" t="str">
        <f>INDEX(Resources[Resource Title], MATCH(ResourceTags[[#This Row],[ResourceID]], Resources[ResourceID]))</f>
        <v>Defensive Coding in C#</v>
      </c>
      <c r="C410" s="4">
        <v>41</v>
      </c>
      <c r="D410" s="4" t="str">
        <f>INDEX(Tags[Tag Title], MATCH(ResourceTags[[#This Row],[TagID]], Tags[TagID]))</f>
        <v>C#</v>
      </c>
      <c r="E410" s="4" t="str">
        <f>INDEX(Tags[Type], MATCH(ResourceTags[[#This Row],[TagID]], Tags[TagID]))</f>
        <v>Language</v>
      </c>
      <c r="F410" s="10">
        <f>1/COUNTIFS(ResourceTags[ResourceID],ResourceTags[[#This Row],[ResourceID]], ResourceTags[Type], ResourceTags[[#This Row],[Type]])</f>
        <v>1</v>
      </c>
      <c r="G410" s="11">
        <f>INDEX(Resources[Experience], MATCH(ResourceTags[[#This Row],[ResourceID]], Resources[ResourceID]))*ResourceTags[[#This Row],[Weight]]</f>
        <v>37.777777777777779</v>
      </c>
    </row>
    <row r="411" spans="1:7">
      <c r="A411" s="4">
        <v>248</v>
      </c>
      <c r="B411" s="4" t="str">
        <f>INDEX(Resources[Resource Title], MATCH(ResourceTags[[#This Row],[ResourceID]], Resources[ResourceID]))</f>
        <v>Angular: Getting Started</v>
      </c>
      <c r="C411" s="4">
        <v>14</v>
      </c>
      <c r="D411" s="4" t="str">
        <f>INDEX(Tags[Tag Title], MATCH(ResourceTags[[#This Row],[TagID]], Tags[TagID]))</f>
        <v>Angular</v>
      </c>
      <c r="E411" s="4" t="str">
        <f>INDEX(Tags[Type], MATCH(ResourceTags[[#This Row],[TagID]], Tags[TagID]))</f>
        <v>Platform</v>
      </c>
      <c r="F411" s="10">
        <f>1/COUNTIFS(ResourceTags[ResourceID],ResourceTags[[#This Row],[ResourceID]], ResourceTags[Type], ResourceTags[[#This Row],[Type]])</f>
        <v>1</v>
      </c>
      <c r="G411" s="11">
        <f>INDEX(Resources[Experience], MATCH(ResourceTags[[#This Row],[ResourceID]], Resources[ResourceID]))*ResourceTags[[#This Row],[Weight]]</f>
        <v>23.611111111111114</v>
      </c>
    </row>
    <row r="412" spans="1:7">
      <c r="A412" s="4">
        <v>249</v>
      </c>
      <c r="B412" s="4" t="str">
        <f>INDEX(Resources[Resource Title], MATCH(ResourceTags[[#This Row],[ResourceID]], Resources[ResourceID]))</f>
        <v>Angular CLI</v>
      </c>
      <c r="C412" s="4">
        <v>14</v>
      </c>
      <c r="D412" s="4" t="str">
        <f>INDEX(Tags[Tag Title], MATCH(ResourceTags[[#This Row],[TagID]], Tags[TagID]))</f>
        <v>Angular</v>
      </c>
      <c r="E412" s="4" t="str">
        <f>INDEX(Tags[Type], MATCH(ResourceTags[[#This Row],[TagID]], Tags[TagID]))</f>
        <v>Platform</v>
      </c>
      <c r="F412" s="10">
        <f>1/COUNTIFS(ResourceTags[ResourceID],ResourceTags[[#This Row],[ResourceID]], ResourceTags[Type], ResourceTags[[#This Row],[Type]])</f>
        <v>1</v>
      </c>
      <c r="G412" s="11">
        <f>INDEX(Resources[Experience], MATCH(ResourceTags[[#This Row],[ResourceID]], Resources[ResourceID]))*ResourceTags[[#This Row],[Weight]]</f>
        <v>10.138888888888891</v>
      </c>
    </row>
    <row r="413" spans="1:7">
      <c r="A413" s="4">
        <v>250</v>
      </c>
      <c r="B413" s="4" t="str">
        <f>INDEX(Resources[Resource Title], MATCH(ResourceTags[[#This Row],[ResourceID]], Resources[ResourceID]))</f>
        <v>Angular Forms</v>
      </c>
      <c r="C413" s="4">
        <v>14</v>
      </c>
      <c r="D413" s="4" t="str">
        <f>INDEX(Tags[Tag Title], MATCH(ResourceTags[[#This Row],[TagID]], Tags[TagID]))</f>
        <v>Angular</v>
      </c>
      <c r="E413" s="4" t="str">
        <f>INDEX(Tags[Type], MATCH(ResourceTags[[#This Row],[TagID]], Tags[TagID]))</f>
        <v>Platform</v>
      </c>
      <c r="F413" s="10">
        <f>1/COUNTIFS(ResourceTags[ResourceID],ResourceTags[[#This Row],[ResourceID]], ResourceTags[Type], ResourceTags[[#This Row],[Type]])</f>
        <v>1</v>
      </c>
      <c r="G413" s="11">
        <f>INDEX(Resources[Experience], MATCH(ResourceTags[[#This Row],[ResourceID]], Resources[ResourceID]))*ResourceTags[[#This Row],[Weight]]</f>
        <v>11.041666666666666</v>
      </c>
    </row>
    <row r="414" spans="1:7">
      <c r="A414" s="4">
        <v>251</v>
      </c>
      <c r="B414" s="4" t="str">
        <f>INDEX(Resources[Resource Title], MATCH(ResourceTags[[#This Row],[ResourceID]], Resources[ResourceID]))</f>
        <v>Remaining Relevant in Your Tech Career: When Change Is the Only Constant</v>
      </c>
      <c r="C414" s="4">
        <v>43</v>
      </c>
      <c r="D414" s="4" t="str">
        <f>INDEX(Tags[Tag Title], MATCH(ResourceTags[[#This Row],[TagID]], Tags[TagID]))</f>
        <v>Career Development</v>
      </c>
      <c r="E414" s="4" t="str">
        <f>INDEX(Tags[Type], MATCH(ResourceTags[[#This Row],[TagID]], Tags[TagID]))</f>
        <v>Skill</v>
      </c>
      <c r="F414" s="10">
        <f>1/COUNTIFS(ResourceTags[ResourceID],ResourceTags[[#This Row],[ResourceID]], ResourceTags[Type], ResourceTags[[#This Row],[Type]])</f>
        <v>1</v>
      </c>
      <c r="G414" s="11">
        <f>INDEX(Resources[Experience], MATCH(ResourceTags[[#This Row],[ResourceID]], Resources[ResourceID]))*ResourceTags[[#This Row],[Weight]]</f>
        <v>9.4791666666666661</v>
      </c>
    </row>
    <row r="415" spans="1:7">
      <c r="A415" s="4">
        <v>252</v>
      </c>
      <c r="B415" s="4" t="str">
        <f>INDEX(Resources[Resource Title], MATCH(ResourceTags[[#This Row],[ResourceID]], Resources[ResourceID]))</f>
        <v>The Bigs</v>
      </c>
      <c r="C415" s="4">
        <v>43</v>
      </c>
      <c r="D415" s="4" t="str">
        <f>INDEX(Tags[Tag Title], MATCH(ResourceTags[[#This Row],[TagID]], Tags[TagID]))</f>
        <v>Career Development</v>
      </c>
      <c r="E415" s="4" t="str">
        <f>INDEX(Tags[Type], MATCH(ResourceTags[[#This Row],[TagID]], Tags[TagID]))</f>
        <v>Skill</v>
      </c>
      <c r="F415" s="10">
        <f>1/COUNTIFS(ResourceTags[ResourceID],ResourceTags[[#This Row],[ResourceID]], ResourceTags[Type], ResourceTags[[#This Row],[Type]])</f>
        <v>1</v>
      </c>
      <c r="G415" s="11">
        <f>INDEX(Resources[Experience], MATCH(ResourceTags[[#This Row],[ResourceID]], Resources[ResourceID]))*ResourceTags[[#This Row],[Weight]]</f>
        <v>30</v>
      </c>
    </row>
    <row r="416" spans="1:7">
      <c r="A416" s="4">
        <v>253</v>
      </c>
      <c r="B416" s="4" t="str">
        <f>INDEX(Resources[Resource Title], MATCH(ResourceTags[[#This Row],[ResourceID]], Resources[ResourceID]))</f>
        <v>Becoming a Better Listener</v>
      </c>
      <c r="C416" s="4">
        <v>148</v>
      </c>
      <c r="D416" s="4" t="str">
        <f>INDEX(Tags[Tag Title], MATCH(ResourceTags[[#This Row],[TagID]], Tags[TagID]))</f>
        <v>Communication</v>
      </c>
      <c r="E416" s="4" t="str">
        <f>INDEX(Tags[Type], MATCH(ResourceTags[[#This Row],[TagID]], Tags[TagID]))</f>
        <v>Skill</v>
      </c>
      <c r="F416" s="10">
        <f>1/COUNTIFS(ResourceTags[ResourceID],ResourceTags[[#This Row],[ResourceID]], ResourceTags[Type], ResourceTags[[#This Row],[Type]])</f>
        <v>1</v>
      </c>
      <c r="G416" s="11">
        <f>INDEX(Resources[Experience], MATCH(ResourceTags[[#This Row],[ResourceID]], Resources[ResourceID]))*ResourceTags[[#This Row],[Weight]]</f>
        <v>6.666666666666667</v>
      </c>
    </row>
    <row r="417" spans="1:7">
      <c r="A417" s="4">
        <v>254</v>
      </c>
      <c r="B417" s="4" t="str">
        <f>INDEX(Resources[Resource Title], MATCH(ResourceTags[[#This Row],[ResourceID]], Resources[ResourceID]))</f>
        <v>Entity Framework Core 2: Getting Started</v>
      </c>
      <c r="C417" s="4">
        <v>143</v>
      </c>
      <c r="D417" s="4" t="str">
        <f>INDEX(Tags[Tag Title], MATCH(ResourceTags[[#This Row],[TagID]], Tags[TagID]))</f>
        <v>Entity Framework Core</v>
      </c>
      <c r="E417" s="4" t="str">
        <f>INDEX(Tags[Type], MATCH(ResourceTags[[#This Row],[TagID]], Tags[TagID]))</f>
        <v>Framework</v>
      </c>
      <c r="F417" s="10">
        <f>1/COUNTIFS(ResourceTags[ResourceID],ResourceTags[[#This Row],[ResourceID]], ResourceTags[Type], ResourceTags[[#This Row],[Type]])</f>
        <v>1</v>
      </c>
      <c r="G417" s="11">
        <f>INDEX(Resources[Experience], MATCH(ResourceTags[[#This Row],[ResourceID]], Resources[ResourceID]))*ResourceTags[[#This Row],[Weight]]</f>
        <v>11.25</v>
      </c>
    </row>
    <row r="418" spans="1:7">
      <c r="A418" s="4">
        <v>255</v>
      </c>
      <c r="B418" s="4" t="str">
        <f>INDEX(Resources[Resource Title], MATCH(ResourceTags[[#This Row],[ResourceID]], Resources[ResourceID]))</f>
        <v>Entity Framework Core 2: Mappings</v>
      </c>
      <c r="C418" s="4">
        <v>143</v>
      </c>
      <c r="D418" s="4" t="str">
        <f>INDEX(Tags[Tag Title], MATCH(ResourceTags[[#This Row],[TagID]], Tags[TagID]))</f>
        <v>Entity Framework Core</v>
      </c>
      <c r="E418" s="4" t="str">
        <f>INDEX(Tags[Type], MATCH(ResourceTags[[#This Row],[TagID]], Tags[TagID]))</f>
        <v>Framework</v>
      </c>
      <c r="F418" s="10">
        <f>1/COUNTIFS(ResourceTags[ResourceID],ResourceTags[[#This Row],[ResourceID]], ResourceTags[Type], ResourceTags[[#This Row],[Type]])</f>
        <v>1</v>
      </c>
      <c r="G418" s="11">
        <f>INDEX(Resources[Experience], MATCH(ResourceTags[[#This Row],[ResourceID]], Resources[ResourceID]))*ResourceTags[[#This Row],[Weight]]</f>
        <v>16.527777777777779</v>
      </c>
    </row>
    <row r="419" spans="1:7">
      <c r="A419" s="4">
        <v>256</v>
      </c>
      <c r="B419" s="4" t="str">
        <f>INDEX(Resources[Resource Title], MATCH(ResourceTags[[#This Row],[ResourceID]], Resources[ResourceID]))</f>
        <v>Entity Framework Core 2.1: What's New Playbook</v>
      </c>
      <c r="C419" s="4">
        <v>143</v>
      </c>
      <c r="D419" s="4" t="str">
        <f>INDEX(Tags[Tag Title], MATCH(ResourceTags[[#This Row],[TagID]], Tags[TagID]))</f>
        <v>Entity Framework Core</v>
      </c>
      <c r="E419" s="4" t="str">
        <f>INDEX(Tags[Type], MATCH(ResourceTags[[#This Row],[TagID]], Tags[TagID]))</f>
        <v>Framework</v>
      </c>
      <c r="F419" s="10">
        <f>1/COUNTIFS(ResourceTags[ResourceID],ResourceTags[[#This Row],[ResourceID]], ResourceTags[Type], ResourceTags[[#This Row],[Type]])</f>
        <v>1</v>
      </c>
      <c r="G419" s="11">
        <f>INDEX(Resources[Experience], MATCH(ResourceTags[[#This Row],[ResourceID]], Resources[ResourceID]))*ResourceTags[[#This Row],[Weight]]</f>
        <v>28.055555555555557</v>
      </c>
    </row>
    <row r="420" spans="1:7">
      <c r="A420" s="4">
        <v>257</v>
      </c>
      <c r="B420" s="4" t="str">
        <f>INDEX(Resources[Resource Title], MATCH(ResourceTags[[#This Row],[ResourceID]], Resources[ResourceID]))</f>
        <v>Testing with EF Core</v>
      </c>
      <c r="C420" s="4">
        <v>143</v>
      </c>
      <c r="D420" s="4" t="str">
        <f>INDEX(Tags[Tag Title], MATCH(ResourceTags[[#This Row],[TagID]], Tags[TagID]))</f>
        <v>Entity Framework Core</v>
      </c>
      <c r="E420" s="4" t="str">
        <f>INDEX(Tags[Type], MATCH(ResourceTags[[#This Row],[TagID]], Tags[TagID]))</f>
        <v>Framework</v>
      </c>
      <c r="F420" s="10">
        <f>1/COUNTIFS(ResourceTags[ResourceID],ResourceTags[[#This Row],[ResourceID]], ResourceTags[Type], ResourceTags[[#This Row],[Type]])</f>
        <v>1</v>
      </c>
      <c r="G420" s="11">
        <f>INDEX(Resources[Experience], MATCH(ResourceTags[[#This Row],[ResourceID]], Resources[ResourceID]))*ResourceTags[[#This Row],[Weight]]</f>
        <v>10</v>
      </c>
    </row>
    <row r="421" spans="1:7">
      <c r="A421" s="4">
        <v>258</v>
      </c>
      <c r="B421" s="4" t="str">
        <f>INDEX(Resources[Resource Title], MATCH(ResourceTags[[#This Row],[ResourceID]], Resources[ResourceID]))</f>
        <v>ASP.NET Core Fundamentals</v>
      </c>
      <c r="C421" s="4">
        <v>15</v>
      </c>
      <c r="D421" s="4" t="str">
        <f>INDEX(Tags[Tag Title], MATCH(ResourceTags[[#This Row],[TagID]], Tags[TagID]))</f>
        <v>ASP.NET Core</v>
      </c>
      <c r="E421" s="4" t="str">
        <f>INDEX(Tags[Type], MATCH(ResourceTags[[#This Row],[TagID]], Tags[TagID]))</f>
        <v>Platform</v>
      </c>
      <c r="F421" s="10">
        <f>1/COUNTIFS(ResourceTags[ResourceID],ResourceTags[[#This Row],[ResourceID]], ResourceTags[Type], ResourceTags[[#This Row],[Type]])</f>
        <v>1</v>
      </c>
      <c r="G421" s="11">
        <f>INDEX(Resources[Experience], MATCH(ResourceTags[[#This Row],[ResourceID]], Resources[ResourceID]))*ResourceTags[[#This Row],[Weight]]</f>
        <v>23.888888888888889</v>
      </c>
    </row>
    <row r="422" spans="1:7">
      <c r="A422" s="4">
        <v>259</v>
      </c>
      <c r="B422" s="4" t="str">
        <f>INDEX(Resources[Resource Title], MATCH(ResourceTags[[#This Row],[ResourceID]], Resources[ResourceID]))</f>
        <v>React: The Big Picture</v>
      </c>
      <c r="C422" s="4">
        <v>85</v>
      </c>
      <c r="D422" s="4" t="str">
        <f>INDEX(Tags[Tag Title], MATCH(ResourceTags[[#This Row],[TagID]], Tags[TagID]))</f>
        <v>React.js</v>
      </c>
      <c r="E422" s="4" t="str">
        <f>INDEX(Tags[Type], MATCH(ResourceTags[[#This Row],[TagID]], Tags[TagID]))</f>
        <v>Framework</v>
      </c>
      <c r="F422" s="10">
        <f>1/COUNTIFS(ResourceTags[ResourceID],ResourceTags[[#This Row],[ResourceID]], ResourceTags[Type], ResourceTags[[#This Row],[Type]])</f>
        <v>1</v>
      </c>
      <c r="G422" s="11">
        <f>INDEX(Resources[Experience], MATCH(ResourceTags[[#This Row],[ResourceID]], Resources[ResourceID]))*ResourceTags[[#This Row],[Weight]]</f>
        <v>4.9305555555555554</v>
      </c>
    </row>
    <row r="423" spans="1:7">
      <c r="A423" s="4">
        <v>260</v>
      </c>
      <c r="B423" s="4" t="str">
        <f>INDEX(Resources[Resource Title], MATCH(ResourceTags[[#This Row],[ResourceID]], Resources[ResourceID]))</f>
        <v>Onboard Yourself: What to Do After You Land Your Dream Job</v>
      </c>
      <c r="C423" s="4">
        <v>43</v>
      </c>
      <c r="D423" s="4" t="str">
        <f>INDEX(Tags[Tag Title], MATCH(ResourceTags[[#This Row],[TagID]], Tags[TagID]))</f>
        <v>Career Development</v>
      </c>
      <c r="E423" s="4" t="str">
        <f>INDEX(Tags[Type], MATCH(ResourceTags[[#This Row],[TagID]], Tags[TagID]))</f>
        <v>Skill</v>
      </c>
      <c r="F423" s="10">
        <f>1/COUNTIFS(ResourceTags[ResourceID],ResourceTags[[#This Row],[ResourceID]], ResourceTags[Type], ResourceTags[[#This Row],[Type]])</f>
        <v>1</v>
      </c>
      <c r="G423" s="11">
        <f>INDEX(Resources[Experience], MATCH(ResourceTags[[#This Row],[ResourceID]], Resources[ResourceID]))*ResourceTags[[#This Row],[Weight]]</f>
        <v>11.111111111111111</v>
      </c>
    </row>
    <row r="424" spans="1:7">
      <c r="A424" s="4">
        <v>261</v>
      </c>
      <c r="B424" s="4" t="str">
        <f>INDEX(Resources[Resource Title], MATCH(ResourceTags[[#This Row],[ResourceID]], Resources[ResourceID]))</f>
        <v>HTML, CSS, and JavaScript: The Big Picture</v>
      </c>
      <c r="C424" s="4">
        <v>28</v>
      </c>
      <c r="D424" s="4" t="str">
        <f>INDEX(Tags[Tag Title], MATCH(ResourceTags[[#This Row],[TagID]], Tags[TagID]))</f>
        <v>CSS</v>
      </c>
      <c r="E424" s="4" t="str">
        <f>INDEX(Tags[Type], MATCH(ResourceTags[[#This Row],[TagID]], Tags[TagID]))</f>
        <v>Language</v>
      </c>
      <c r="F424" s="10">
        <f>1/COUNTIFS(ResourceTags[ResourceID],ResourceTags[[#This Row],[ResourceID]], ResourceTags[Type], ResourceTags[[#This Row],[Type]])</f>
        <v>0.33333333333333331</v>
      </c>
      <c r="G424" s="11">
        <f>INDEX(Resources[Experience], MATCH(ResourceTags[[#This Row],[ResourceID]], Resources[ResourceID]))*ResourceTags[[#This Row],[Weight]]</f>
        <v>2.0370370370370372</v>
      </c>
    </row>
    <row r="425" spans="1:7">
      <c r="A425" s="4">
        <v>261</v>
      </c>
      <c r="B425" s="4" t="str">
        <f>INDEX(Resources[Resource Title], MATCH(ResourceTags[[#This Row],[ResourceID]], Resources[ResourceID]))</f>
        <v>HTML, CSS, and JavaScript: The Big Picture</v>
      </c>
      <c r="C425" s="4">
        <v>29</v>
      </c>
      <c r="D425" s="4" t="str">
        <f>INDEX(Tags[Tag Title], MATCH(ResourceTags[[#This Row],[TagID]], Tags[TagID]))</f>
        <v>HTML</v>
      </c>
      <c r="E425" s="4" t="str">
        <f>INDEX(Tags[Type], MATCH(ResourceTags[[#This Row],[TagID]], Tags[TagID]))</f>
        <v>Language</v>
      </c>
      <c r="F425" s="10">
        <f>1/COUNTIFS(ResourceTags[ResourceID],ResourceTags[[#This Row],[ResourceID]], ResourceTags[Type], ResourceTags[[#This Row],[Type]])</f>
        <v>0.33333333333333331</v>
      </c>
      <c r="G425" s="11">
        <f>INDEX(Resources[Experience], MATCH(ResourceTags[[#This Row],[ResourceID]], Resources[ResourceID]))*ResourceTags[[#This Row],[Weight]]</f>
        <v>2.0370370370370372</v>
      </c>
    </row>
    <row r="426" spans="1:7">
      <c r="A426" s="4">
        <v>261</v>
      </c>
      <c r="B426" s="4" t="str">
        <f>INDEX(Resources[Resource Title], MATCH(ResourceTags[[#This Row],[ResourceID]], Resources[ResourceID]))</f>
        <v>HTML, CSS, and JavaScript: The Big Picture</v>
      </c>
      <c r="C426" s="4">
        <v>36</v>
      </c>
      <c r="D426" s="4" t="str">
        <f>INDEX(Tags[Tag Title], MATCH(ResourceTags[[#This Row],[TagID]], Tags[TagID]))</f>
        <v>JavaScript</v>
      </c>
      <c r="E426" s="4" t="str">
        <f>INDEX(Tags[Type], MATCH(ResourceTags[[#This Row],[TagID]], Tags[TagID]))</f>
        <v>Language</v>
      </c>
      <c r="F426" s="10">
        <f>1/COUNTIFS(ResourceTags[ResourceID],ResourceTags[[#This Row],[ResourceID]], ResourceTags[Type], ResourceTags[[#This Row],[Type]])</f>
        <v>0.33333333333333331</v>
      </c>
      <c r="G426" s="11">
        <f>INDEX(Resources[Experience], MATCH(ResourceTags[[#This Row],[ResourceID]], Resources[ResourceID]))*ResourceTags[[#This Row],[Weight]]</f>
        <v>2.0370370370370372</v>
      </c>
    </row>
    <row r="427" spans="1:7">
      <c r="A427" s="4">
        <v>262</v>
      </c>
      <c r="B427" s="4" t="str">
        <f>INDEX(Resources[Resource Title], MATCH(ResourceTags[[#This Row],[ResourceID]], Resources[ResourceID]))</f>
        <v>How to Be a Great Mentee: Get More Out of Mentoring</v>
      </c>
      <c r="C427" s="4">
        <v>43</v>
      </c>
      <c r="D427" s="4" t="str">
        <f>INDEX(Tags[Tag Title], MATCH(ResourceTags[[#This Row],[TagID]], Tags[TagID]))</f>
        <v>Career Development</v>
      </c>
      <c r="E427" s="4" t="str">
        <f>INDEX(Tags[Type], MATCH(ResourceTags[[#This Row],[TagID]], Tags[TagID]))</f>
        <v>Skill</v>
      </c>
      <c r="F427" s="10">
        <f>1/COUNTIFS(ResourceTags[ResourceID],ResourceTags[[#This Row],[ResourceID]], ResourceTags[Type], ResourceTags[[#This Row],[Type]])</f>
        <v>1</v>
      </c>
      <c r="G427" s="11">
        <f>INDEX(Resources[Experience], MATCH(ResourceTags[[#This Row],[ResourceID]], Resources[ResourceID]))*ResourceTags[[#This Row],[Weight]]</f>
        <v>5.4861111111111107</v>
      </c>
    </row>
    <row r="428" spans="1:7">
      <c r="A428" s="4">
        <v>263</v>
      </c>
      <c r="B428" s="4" t="str">
        <f>INDEX(Resources[Resource Title], MATCH(ResourceTags[[#This Row],[ResourceID]], Resources[ResourceID]))</f>
        <v>How to Stay Abreast in the Ever-changing World of Tech</v>
      </c>
      <c r="C428" s="4">
        <v>43</v>
      </c>
      <c r="D428" s="4" t="str">
        <f>INDEX(Tags[Tag Title], MATCH(ResourceTags[[#This Row],[TagID]], Tags[TagID]))</f>
        <v>Career Development</v>
      </c>
      <c r="E428" s="4" t="str">
        <f>INDEX(Tags[Type], MATCH(ResourceTags[[#This Row],[TagID]], Tags[TagID]))</f>
        <v>Skill</v>
      </c>
      <c r="F428" s="10">
        <f>1/COUNTIFS(ResourceTags[ResourceID],ResourceTags[[#This Row],[ResourceID]], ResourceTags[Type], ResourceTags[[#This Row],[Type]])</f>
        <v>1</v>
      </c>
      <c r="G428" s="11">
        <f>INDEX(Resources[Experience], MATCH(ResourceTags[[#This Row],[ResourceID]], Resources[ResourceID]))*ResourceTags[[#This Row],[Weight]]</f>
        <v>7.7777777777777777</v>
      </c>
    </row>
    <row r="429" spans="1:7">
      <c r="A429" s="4">
        <v>264</v>
      </c>
      <c r="B429" s="4" t="str">
        <f>INDEX(Resources[Resource Title], MATCH(ResourceTags[[#This Row],[ResourceID]], Resources[ResourceID]))</f>
        <v>C# Tips and Traps (2013)</v>
      </c>
      <c r="C429" s="4">
        <v>10</v>
      </c>
      <c r="D429" s="4" t="str">
        <f>INDEX(Tags[Tag Title], MATCH(ResourceTags[[#This Row],[TagID]], Tags[TagID]))</f>
        <v>.NET</v>
      </c>
      <c r="E429" s="4" t="str">
        <f>INDEX(Tags[Type], MATCH(ResourceTags[[#This Row],[TagID]], Tags[TagID]))</f>
        <v>Framework</v>
      </c>
      <c r="F429" s="10">
        <f>1/COUNTIFS(ResourceTags[ResourceID],ResourceTags[[#This Row],[ResourceID]], ResourceTags[Type], ResourceTags[[#This Row],[Type]])</f>
        <v>1</v>
      </c>
      <c r="G429" s="11">
        <f>INDEX(Resources[Experience], MATCH(ResourceTags[[#This Row],[ResourceID]], Resources[ResourceID]))*ResourceTags[[#This Row],[Weight]]</f>
        <v>32.916666666666664</v>
      </c>
    </row>
    <row r="430" spans="1:7">
      <c r="A430" s="4">
        <v>264</v>
      </c>
      <c r="B430" s="4" t="str">
        <f>INDEX(Resources[Resource Title], MATCH(ResourceTags[[#This Row],[ResourceID]], Resources[ResourceID]))</f>
        <v>C# Tips and Traps (2013)</v>
      </c>
      <c r="C430" s="4">
        <v>41</v>
      </c>
      <c r="D430" s="4" t="str">
        <f>INDEX(Tags[Tag Title], MATCH(ResourceTags[[#This Row],[TagID]], Tags[TagID]))</f>
        <v>C#</v>
      </c>
      <c r="E430" s="4" t="str">
        <f>INDEX(Tags[Type], MATCH(ResourceTags[[#This Row],[TagID]], Tags[TagID]))</f>
        <v>Language</v>
      </c>
      <c r="F430" s="10">
        <f>1/COUNTIFS(ResourceTags[ResourceID],ResourceTags[[#This Row],[ResourceID]], ResourceTags[Type], ResourceTags[[#This Row],[Type]])</f>
        <v>1</v>
      </c>
      <c r="G430" s="11">
        <f>INDEX(Resources[Experience], MATCH(ResourceTags[[#This Row],[ResourceID]], Resources[ResourceID]))*ResourceTags[[#This Row],[Weight]]</f>
        <v>32.916666666666664</v>
      </c>
    </row>
    <row r="431" spans="1:7">
      <c r="A431" s="4">
        <v>265</v>
      </c>
      <c r="B431" s="4" t="str">
        <f>INDEX(Resources[Resource Title], MATCH(ResourceTags[[#This Row],[ResourceID]], Resources[ResourceID]))</f>
        <v>C# Tips and Traps 2 (2013)</v>
      </c>
      <c r="C431" s="4">
        <v>10</v>
      </c>
      <c r="D431" s="4" t="str">
        <f>INDEX(Tags[Tag Title], MATCH(ResourceTags[[#This Row],[TagID]], Tags[TagID]))</f>
        <v>.NET</v>
      </c>
      <c r="E431" s="4" t="str">
        <f>INDEX(Tags[Type], MATCH(ResourceTags[[#This Row],[TagID]], Tags[TagID]))</f>
        <v>Framework</v>
      </c>
      <c r="F431" s="10">
        <f>1/COUNTIFS(ResourceTags[ResourceID],ResourceTags[[#This Row],[ResourceID]], ResourceTags[Type], ResourceTags[[#This Row],[Type]])</f>
        <v>1</v>
      </c>
      <c r="G431" s="11">
        <f>INDEX(Resources[Experience], MATCH(ResourceTags[[#This Row],[ResourceID]], Resources[ResourceID]))*ResourceTags[[#This Row],[Weight]]</f>
        <v>22.638888888888889</v>
      </c>
    </row>
    <row r="432" spans="1:7">
      <c r="A432" s="4">
        <v>265</v>
      </c>
      <c r="B432" s="4" t="str">
        <f>INDEX(Resources[Resource Title], MATCH(ResourceTags[[#This Row],[ResourceID]], Resources[ResourceID]))</f>
        <v>C# Tips and Traps 2 (2013)</v>
      </c>
      <c r="C432" s="4">
        <v>41</v>
      </c>
      <c r="D432" s="4" t="str">
        <f>INDEX(Tags[Tag Title], MATCH(ResourceTags[[#This Row],[TagID]], Tags[TagID]))</f>
        <v>C#</v>
      </c>
      <c r="E432" s="4" t="str">
        <f>INDEX(Tags[Type], MATCH(ResourceTags[[#This Row],[TagID]], Tags[TagID]))</f>
        <v>Language</v>
      </c>
      <c r="F432" s="10">
        <f>1/COUNTIFS(ResourceTags[ResourceID],ResourceTags[[#This Row],[ResourceID]], ResourceTags[Type], ResourceTags[[#This Row],[Type]])</f>
        <v>1</v>
      </c>
      <c r="G432" s="11">
        <f>INDEX(Resources[Experience], MATCH(ResourceTags[[#This Row],[ResourceID]], Resources[ResourceID]))*ResourceTags[[#This Row],[Weight]]</f>
        <v>22.638888888888889</v>
      </c>
    </row>
    <row r="433" spans="1:7">
      <c r="A433" s="4">
        <v>266</v>
      </c>
      <c r="B433" s="4" t="str">
        <f>INDEX(Resources[Resource Title], MATCH(ResourceTags[[#This Row],[ResourceID]], Resources[ResourceID]))</f>
        <v>Building Your First ASP.NET Core 2 MVC Application</v>
      </c>
      <c r="C433" s="4">
        <v>15</v>
      </c>
      <c r="D433" s="4" t="str">
        <f>INDEX(Tags[Tag Title], MATCH(ResourceTags[[#This Row],[TagID]], Tags[TagID]))</f>
        <v>ASP.NET Core</v>
      </c>
      <c r="E433" s="4" t="str">
        <f>INDEX(Tags[Type], MATCH(ResourceTags[[#This Row],[TagID]], Tags[TagID]))</f>
        <v>Platform</v>
      </c>
      <c r="F433" s="10">
        <f>1/COUNTIFS(ResourceTags[ResourceID],ResourceTags[[#This Row],[ResourceID]], ResourceTags[Type], ResourceTags[[#This Row],[Type]])</f>
        <v>1</v>
      </c>
      <c r="G433" s="11">
        <f>INDEX(Resources[Experience], MATCH(ResourceTags[[#This Row],[ResourceID]], Resources[ResourceID]))*ResourceTags[[#This Row],[Weight]]</f>
        <v>13.194444444444445</v>
      </c>
    </row>
    <row r="434" spans="1:7">
      <c r="A434" s="4">
        <v>267</v>
      </c>
      <c r="B434" s="4" t="str">
        <f>INDEX(Resources[Resource Title], MATCH(ResourceTags[[#This Row],[ResourceID]], Resources[ResourceID]))</f>
        <v>Building an API with ASP.NET Core</v>
      </c>
      <c r="C434" s="4">
        <v>15</v>
      </c>
      <c r="D434" s="4" t="str">
        <f>INDEX(Tags[Tag Title], MATCH(ResourceTags[[#This Row],[TagID]], Tags[TagID]))</f>
        <v>ASP.NET Core</v>
      </c>
      <c r="E434" s="4" t="str">
        <f>INDEX(Tags[Type], MATCH(ResourceTags[[#This Row],[TagID]], Tags[TagID]))</f>
        <v>Platform</v>
      </c>
      <c r="F434" s="10">
        <f>1/COUNTIFS(ResourceTags[ResourceID],ResourceTags[[#This Row],[ResourceID]], ResourceTags[Type], ResourceTags[[#This Row],[Type]])</f>
        <v>1</v>
      </c>
      <c r="G434" s="11">
        <f>INDEX(Resources[Experience], MATCH(ResourceTags[[#This Row],[ResourceID]], Resources[ResourceID]))*ResourceTags[[#This Row],[Weight]]</f>
        <v>10.486111111111111</v>
      </c>
    </row>
    <row r="435" spans="1:7">
      <c r="A435" s="4">
        <v>268</v>
      </c>
      <c r="B435" s="4" t="str">
        <f>INDEX(Resources[Resource Title], MATCH(ResourceTags[[#This Row],[ResourceID]], Resources[ResourceID]))</f>
        <v>Dependency Injection in ASP.NET Core</v>
      </c>
      <c r="C435" s="4">
        <v>15</v>
      </c>
      <c r="D435" s="4" t="str">
        <f>INDEX(Tags[Tag Title], MATCH(ResourceTags[[#This Row],[TagID]], Tags[TagID]))</f>
        <v>ASP.NET Core</v>
      </c>
      <c r="E435" s="4" t="str">
        <f>INDEX(Tags[Type], MATCH(ResourceTags[[#This Row],[TagID]], Tags[TagID]))</f>
        <v>Platform</v>
      </c>
      <c r="F435" s="10">
        <f>1/COUNTIFS(ResourceTags[ResourceID],ResourceTags[[#This Row],[ResourceID]], ResourceTags[Type], ResourceTags[[#This Row],[Type]])</f>
        <v>1</v>
      </c>
      <c r="G435" s="11">
        <f>INDEX(Resources[Experience], MATCH(ResourceTags[[#This Row],[ResourceID]], Resources[ResourceID]))*ResourceTags[[#This Row],[Weight]]</f>
        <v>16.111111111111111</v>
      </c>
    </row>
    <row r="436" spans="1:7">
      <c r="A436" s="4">
        <v>268</v>
      </c>
      <c r="B436" s="4" t="str">
        <f>INDEX(Resources[Resource Title], MATCH(ResourceTags[[#This Row],[ResourceID]], Resources[ResourceID]))</f>
        <v>Dependency Injection in ASP.NET Core</v>
      </c>
      <c r="C436" s="4">
        <v>63</v>
      </c>
      <c r="D436" s="4" t="str">
        <f>INDEX(Tags[Tag Title], MATCH(ResourceTags[[#This Row],[TagID]], Tags[TagID]))</f>
        <v>SOLID Principles</v>
      </c>
      <c r="E436" s="4" t="str">
        <f>INDEX(Tags[Type], MATCH(ResourceTags[[#This Row],[TagID]], Tags[TagID]))</f>
        <v>Skill</v>
      </c>
      <c r="F436" s="10">
        <f>1/COUNTIFS(ResourceTags[ResourceID],ResourceTags[[#This Row],[ResourceID]], ResourceTags[Type], ResourceTags[[#This Row],[Type]])</f>
        <v>1</v>
      </c>
      <c r="G436" s="11">
        <f>INDEX(Resources[Experience], MATCH(ResourceTags[[#This Row],[ResourceID]], Resources[ResourceID]))*ResourceTags[[#This Row],[Weight]]</f>
        <v>16.111111111111111</v>
      </c>
    </row>
    <row r="437" spans="1:7">
      <c r="A437" s="4">
        <v>269</v>
      </c>
      <c r="B437" s="4" t="str">
        <f>INDEX(Resources[Resource Title], MATCH(ResourceTags[[#This Row],[ResourceID]], Resources[ResourceID]))</f>
        <v>Effective Logging in ASP.NET Core</v>
      </c>
      <c r="C437" s="4">
        <v>15</v>
      </c>
      <c r="D437" s="4" t="str">
        <f>INDEX(Tags[Tag Title], MATCH(ResourceTags[[#This Row],[TagID]], Tags[TagID]))</f>
        <v>ASP.NET Core</v>
      </c>
      <c r="E437" s="4" t="str">
        <f>INDEX(Tags[Type], MATCH(ResourceTags[[#This Row],[TagID]], Tags[TagID]))</f>
        <v>Platform</v>
      </c>
      <c r="F437" s="10">
        <f>1/COUNTIFS(ResourceTags[ResourceID],ResourceTags[[#This Row],[ResourceID]], ResourceTags[Type], ResourceTags[[#This Row],[Type]])</f>
        <v>1</v>
      </c>
      <c r="G437" s="11">
        <f>INDEX(Resources[Experience], MATCH(ResourceTags[[#This Row],[ResourceID]], Resources[ResourceID]))*ResourceTags[[#This Row],[Weight]]</f>
        <v>20.277777777777782</v>
      </c>
    </row>
    <row r="438" spans="1:7">
      <c r="A438" s="4">
        <v>270</v>
      </c>
      <c r="B438" s="4" t="str">
        <f>INDEX(Resources[Resource Title], MATCH(ResourceTags[[#This Row],[ResourceID]], Resources[ResourceID]))</f>
        <v>Build mobile apps with Xamarin.Forms</v>
      </c>
      <c r="C438" s="4">
        <v>91</v>
      </c>
      <c r="D438" s="4" t="str">
        <f>INDEX(Tags[Tag Title], MATCH(ResourceTags[[#This Row],[TagID]], Tags[TagID]))</f>
        <v>iOS</v>
      </c>
      <c r="E438" s="4" t="str">
        <f>INDEX(Tags[Type], MATCH(ResourceTags[[#This Row],[TagID]], Tags[TagID]))</f>
        <v>Platform</v>
      </c>
      <c r="F438" s="10">
        <f>1/COUNTIFS(ResourceTags[ResourceID],ResourceTags[[#This Row],[ResourceID]], ResourceTags[Type], ResourceTags[[#This Row],[Type]])</f>
        <v>0.5</v>
      </c>
      <c r="G438" s="11">
        <f>INDEX(Resources[Experience], MATCH(ResourceTags[[#This Row],[ResourceID]], Resources[ResourceID]))*ResourceTags[[#This Row],[Weight]]</f>
        <v>19.930555555555554</v>
      </c>
    </row>
    <row r="439" spans="1:7">
      <c r="A439" s="4">
        <v>270</v>
      </c>
      <c r="B439" s="4" t="str">
        <f>INDEX(Resources[Resource Title], MATCH(ResourceTags[[#This Row],[ResourceID]], Resources[ResourceID]))</f>
        <v>Build mobile apps with Xamarin.Forms</v>
      </c>
      <c r="C439" s="4">
        <v>107</v>
      </c>
      <c r="D439" s="4" t="str">
        <f>INDEX(Tags[Tag Title], MATCH(ResourceTags[[#This Row],[TagID]], Tags[TagID]))</f>
        <v>Android</v>
      </c>
      <c r="E439" s="4" t="str">
        <f>INDEX(Tags[Type], MATCH(ResourceTags[[#This Row],[TagID]], Tags[TagID]))</f>
        <v>Platform</v>
      </c>
      <c r="F439" s="10">
        <f>1/COUNTIFS(ResourceTags[ResourceID],ResourceTags[[#This Row],[ResourceID]], ResourceTags[Type], ResourceTags[[#This Row],[Type]])</f>
        <v>0.5</v>
      </c>
      <c r="G439" s="11">
        <f>INDEX(Resources[Experience], MATCH(ResourceTags[[#This Row],[ResourceID]], Resources[ResourceID]))*ResourceTags[[#This Row],[Weight]]</f>
        <v>19.930555555555554</v>
      </c>
    </row>
    <row r="440" spans="1:7">
      <c r="A440" s="4">
        <v>270</v>
      </c>
      <c r="B440" s="4" t="str">
        <f>INDEX(Resources[Resource Title], MATCH(ResourceTags[[#This Row],[ResourceID]], Resources[ResourceID]))</f>
        <v>Build mobile apps with Xamarin.Forms</v>
      </c>
      <c r="C440" s="4">
        <v>127</v>
      </c>
      <c r="D440" s="4" t="str">
        <f>INDEX(Tags[Tag Title], MATCH(ResourceTags[[#This Row],[TagID]], Tags[TagID]))</f>
        <v>Xamarin</v>
      </c>
      <c r="E440" s="4" t="str">
        <f>INDEX(Tags[Type], MATCH(ResourceTags[[#This Row],[TagID]], Tags[TagID]))</f>
        <v>Framework</v>
      </c>
      <c r="F440" s="10">
        <f>1/COUNTIFS(ResourceTags[ResourceID],ResourceTags[[#This Row],[ResourceID]], ResourceTags[Type], ResourceTags[[#This Row],[Type]])</f>
        <v>0.25</v>
      </c>
      <c r="G440" s="11">
        <f>INDEX(Resources[Experience], MATCH(ResourceTags[[#This Row],[ResourceID]], Resources[ResourceID]))*ResourceTags[[#This Row],[Weight]]</f>
        <v>9.9652777777777768</v>
      </c>
    </row>
    <row r="441" spans="1:7">
      <c r="A441" s="4">
        <v>270</v>
      </c>
      <c r="B441" s="4" t="str">
        <f>INDEX(Resources[Resource Title], MATCH(ResourceTags[[#This Row],[ResourceID]], Resources[ResourceID]))</f>
        <v>Build mobile apps with Xamarin.Forms</v>
      </c>
      <c r="C441" s="4">
        <v>128</v>
      </c>
      <c r="D441" s="4" t="str">
        <f>INDEX(Tags[Tag Title], MATCH(ResourceTags[[#This Row],[TagID]], Tags[TagID]))</f>
        <v>Xamarin.Android</v>
      </c>
      <c r="E441" s="4" t="str">
        <f>INDEX(Tags[Type], MATCH(ResourceTags[[#This Row],[TagID]], Tags[TagID]))</f>
        <v>Framework</v>
      </c>
      <c r="F441" s="10">
        <f>1/COUNTIFS(ResourceTags[ResourceID],ResourceTags[[#This Row],[ResourceID]], ResourceTags[Type], ResourceTags[[#This Row],[Type]])</f>
        <v>0.25</v>
      </c>
      <c r="G441" s="11">
        <f>INDEX(Resources[Experience], MATCH(ResourceTags[[#This Row],[ResourceID]], Resources[ResourceID]))*ResourceTags[[#This Row],[Weight]]</f>
        <v>9.9652777777777768</v>
      </c>
    </row>
    <row r="442" spans="1:7">
      <c r="A442" s="4">
        <v>270</v>
      </c>
      <c r="B442" s="4" t="str">
        <f>INDEX(Resources[Resource Title], MATCH(ResourceTags[[#This Row],[ResourceID]], Resources[ResourceID]))</f>
        <v>Build mobile apps with Xamarin.Forms</v>
      </c>
      <c r="C442" s="4">
        <v>133</v>
      </c>
      <c r="D442" s="4" t="str">
        <f>INDEX(Tags[Tag Title], MATCH(ResourceTags[[#This Row],[TagID]], Tags[TagID]))</f>
        <v>Xamarin.Forms</v>
      </c>
      <c r="E442" s="4" t="str">
        <f>INDEX(Tags[Type], MATCH(ResourceTags[[#This Row],[TagID]], Tags[TagID]))</f>
        <v>Framework</v>
      </c>
      <c r="F442" s="10">
        <f>1/COUNTIFS(ResourceTags[ResourceID],ResourceTags[[#This Row],[ResourceID]], ResourceTags[Type], ResourceTags[[#This Row],[Type]])</f>
        <v>0.25</v>
      </c>
      <c r="G442" s="11">
        <f>INDEX(Resources[Experience], MATCH(ResourceTags[[#This Row],[ResourceID]], Resources[ResourceID]))*ResourceTags[[#This Row],[Weight]]</f>
        <v>9.9652777777777768</v>
      </c>
    </row>
    <row r="443" spans="1:7">
      <c r="A443" s="4">
        <v>270</v>
      </c>
      <c r="B443" s="4" t="str">
        <f>INDEX(Resources[Resource Title], MATCH(ResourceTags[[#This Row],[ResourceID]], Resources[ResourceID]))</f>
        <v>Build mobile apps with Xamarin.Forms</v>
      </c>
      <c r="C443" s="4">
        <v>167</v>
      </c>
      <c r="D443" s="4" t="str">
        <f>INDEX(Tags[Tag Title], MATCH(ResourceTags[[#This Row],[TagID]], Tags[TagID]))</f>
        <v>Xamarin.iOS</v>
      </c>
      <c r="E443" s="4" t="str">
        <f>INDEX(Tags[Type], MATCH(ResourceTags[[#This Row],[TagID]], Tags[TagID]))</f>
        <v>Framework</v>
      </c>
      <c r="F443" s="10">
        <f>1/COUNTIFS(ResourceTags[ResourceID],ResourceTags[[#This Row],[ResourceID]], ResourceTags[Type], ResourceTags[[#This Row],[Type]])</f>
        <v>0.25</v>
      </c>
      <c r="G443" s="11">
        <f>INDEX(Resources[Experience], MATCH(ResourceTags[[#This Row],[ResourceID]], Resources[ResourceID]))*ResourceTags[[#This Row],[Weight]]</f>
        <v>9.9652777777777768</v>
      </c>
    </row>
    <row r="444" spans="1:7">
      <c r="A444" s="4">
        <v>271</v>
      </c>
      <c r="B444" s="4" t="str">
        <f>INDEX(Resources[Resource Title], MATCH(ResourceTags[[#This Row],[ResourceID]], Resources[ResourceID]))</f>
        <v>React: Getting Started</v>
      </c>
      <c r="C444" s="4">
        <v>85</v>
      </c>
      <c r="D444" s="4" t="str">
        <f>INDEX(Tags[Tag Title], MATCH(ResourceTags[[#This Row],[TagID]], Tags[TagID]))</f>
        <v>React.js</v>
      </c>
      <c r="E444" s="4" t="str">
        <f>INDEX(Tags[Type], MATCH(ResourceTags[[#This Row],[TagID]], Tags[TagID]))</f>
        <v>Framework</v>
      </c>
      <c r="F444" s="10">
        <f>1/COUNTIFS(ResourceTags[ResourceID],ResourceTags[[#This Row],[ResourceID]], ResourceTags[Type], ResourceTags[[#This Row],[Type]])</f>
        <v>1</v>
      </c>
      <c r="G444" s="11">
        <f>INDEX(Resources[Experience], MATCH(ResourceTags[[#This Row],[ResourceID]], Resources[ResourceID]))*ResourceTags[[#This Row],[Weight]]</f>
        <v>16.736111111111111</v>
      </c>
    </row>
    <row r="445" spans="1:7">
      <c r="A445" s="4">
        <v>272</v>
      </c>
      <c r="B445" s="4" t="str">
        <f>INDEX(Resources[Resource Title], MATCH(ResourceTags[[#This Row],[ResourceID]], Resources[ResourceID]))</f>
        <v>What's New in Visual Studio 2019</v>
      </c>
      <c r="C445" s="4">
        <v>56</v>
      </c>
      <c r="D445" s="4" t="str">
        <f>INDEX(Tags[Tag Title], MATCH(ResourceTags[[#This Row],[TagID]], Tags[TagID]))</f>
        <v>Visual Studio</v>
      </c>
      <c r="E445" s="4" t="str">
        <f>INDEX(Tags[Type], MATCH(ResourceTags[[#This Row],[TagID]], Tags[TagID]))</f>
        <v>Tool</v>
      </c>
      <c r="F445" s="10">
        <f>1/COUNTIFS(ResourceTags[ResourceID],ResourceTags[[#This Row],[ResourceID]], ResourceTags[Type], ResourceTags[[#This Row],[Type]])</f>
        <v>1</v>
      </c>
      <c r="G445" s="11">
        <f>INDEX(Resources[Experience], MATCH(ResourceTags[[#This Row],[ResourceID]], Resources[ResourceID]))*ResourceTags[[#This Row],[Weight]]</f>
        <v>4.0277777777777777</v>
      </c>
    </row>
    <row r="446" spans="1:7">
      <c r="A446" s="4">
        <v>273</v>
      </c>
      <c r="B446" s="4" t="str">
        <f>INDEX(Resources[Resource Title], MATCH(ResourceTags[[#This Row],[ResourceID]], Resources[ResourceID]))</f>
        <v>Xamarin: The Big Picture</v>
      </c>
      <c r="C446" s="4">
        <v>127</v>
      </c>
      <c r="D446" s="4" t="str">
        <f>INDEX(Tags[Tag Title], MATCH(ResourceTags[[#This Row],[TagID]], Tags[TagID]))</f>
        <v>Xamarin</v>
      </c>
      <c r="E446" s="4" t="str">
        <f>INDEX(Tags[Type], MATCH(ResourceTags[[#This Row],[TagID]], Tags[TagID]))</f>
        <v>Framework</v>
      </c>
      <c r="F446" s="10">
        <f>1/COUNTIFS(ResourceTags[ResourceID],ResourceTags[[#This Row],[ResourceID]], ResourceTags[Type], ResourceTags[[#This Row],[Type]])</f>
        <v>1</v>
      </c>
      <c r="G446" s="11">
        <f>INDEX(Resources[Experience], MATCH(ResourceTags[[#This Row],[ResourceID]], Resources[ResourceID]))*ResourceTags[[#This Row],[Weight]]</f>
        <v>9.375</v>
      </c>
    </row>
    <row r="447" spans="1:7">
      <c r="A447" s="4">
        <v>274</v>
      </c>
      <c r="B447" s="4" t="str">
        <f>INDEX(Resources[Resource Title], MATCH(ResourceTags[[#This Row],[ResourceID]], Resources[ResourceID]))</f>
        <v>Play by Play: Visual Studio Live Share</v>
      </c>
      <c r="C447" s="4">
        <v>56</v>
      </c>
      <c r="D447" s="4" t="str">
        <f>INDEX(Tags[Tag Title], MATCH(ResourceTags[[#This Row],[TagID]], Tags[TagID]))</f>
        <v>Visual Studio</v>
      </c>
      <c r="E447" s="4" t="str">
        <f>INDEX(Tags[Type], MATCH(ResourceTags[[#This Row],[TagID]], Tags[TagID]))</f>
        <v>Tool</v>
      </c>
      <c r="F447" s="10">
        <f>1/COUNTIFS(ResourceTags[ResourceID],ResourceTags[[#This Row],[ResourceID]], ResourceTags[Type], ResourceTags[[#This Row],[Type]])</f>
        <v>1</v>
      </c>
      <c r="G447" s="11">
        <f>INDEX(Resources[Experience], MATCH(ResourceTags[[#This Row],[ResourceID]], Resources[ResourceID]))*ResourceTags[[#This Row],[Weight]]</f>
        <v>2.5</v>
      </c>
    </row>
    <row r="448" spans="1:7">
      <c r="A448" s="4">
        <v>275</v>
      </c>
      <c r="B448" s="4" t="str">
        <f>INDEX(Resources[Resource Title], MATCH(ResourceTags[[#This Row],[ResourceID]], Resources[ResourceID]))</f>
        <v>Modern Java: The Big Picture</v>
      </c>
      <c r="C448" s="4">
        <v>89</v>
      </c>
      <c r="D448" s="4" t="str">
        <f>INDEX(Tags[Tag Title], MATCH(ResourceTags[[#This Row],[TagID]], Tags[TagID]))</f>
        <v>Java</v>
      </c>
      <c r="E448" s="4" t="str">
        <f>INDEX(Tags[Type], MATCH(ResourceTags[[#This Row],[TagID]], Tags[TagID]))</f>
        <v>Language</v>
      </c>
      <c r="F448" s="10">
        <f>1/COUNTIFS(ResourceTags[ResourceID],ResourceTags[[#This Row],[ResourceID]], ResourceTags[Type], ResourceTags[[#This Row],[Type]])</f>
        <v>1</v>
      </c>
      <c r="G448" s="11">
        <f>INDEX(Resources[Experience], MATCH(ResourceTags[[#This Row],[ResourceID]], Resources[ResourceID]))*ResourceTags[[#This Row],[Weight]]</f>
        <v>8.1944444444444446</v>
      </c>
    </row>
    <row r="449" spans="1:7">
      <c r="A449" s="4">
        <v>276</v>
      </c>
      <c r="B449" s="4" t="str">
        <f>INDEX(Resources[Resource Title], MATCH(ResourceTags[[#This Row],[ResourceID]], Resources[ResourceID]))</f>
        <v>C# Extension Methods</v>
      </c>
      <c r="C449" s="4">
        <v>10</v>
      </c>
      <c r="D449" s="4" t="str">
        <f>INDEX(Tags[Tag Title], MATCH(ResourceTags[[#This Row],[TagID]], Tags[TagID]))</f>
        <v>.NET</v>
      </c>
      <c r="E449" s="4" t="str">
        <f>INDEX(Tags[Type], MATCH(ResourceTags[[#This Row],[TagID]], Tags[TagID]))</f>
        <v>Framework</v>
      </c>
      <c r="F449" s="10">
        <f>1/COUNTIFS(ResourceTags[ResourceID],ResourceTags[[#This Row],[ResourceID]], ResourceTags[Type], ResourceTags[[#This Row],[Type]])</f>
        <v>1</v>
      </c>
      <c r="G449" s="11">
        <f>INDEX(Resources[Experience], MATCH(ResourceTags[[#This Row],[ResourceID]], Resources[ResourceID]))*ResourceTags[[#This Row],[Weight]]</f>
        <v>26.25</v>
      </c>
    </row>
    <row r="450" spans="1:7">
      <c r="A450" s="4">
        <v>276</v>
      </c>
      <c r="B450" s="4" t="str">
        <f>INDEX(Resources[Resource Title], MATCH(ResourceTags[[#This Row],[ResourceID]], Resources[ResourceID]))</f>
        <v>C# Extension Methods</v>
      </c>
      <c r="C450" s="4">
        <v>41</v>
      </c>
      <c r="D450" s="4" t="str">
        <f>INDEX(Tags[Tag Title], MATCH(ResourceTags[[#This Row],[TagID]], Tags[TagID]))</f>
        <v>C#</v>
      </c>
      <c r="E450" s="4" t="str">
        <f>INDEX(Tags[Type], MATCH(ResourceTags[[#This Row],[TagID]], Tags[TagID]))</f>
        <v>Language</v>
      </c>
      <c r="F450" s="10">
        <f>1/COUNTIFS(ResourceTags[ResourceID],ResourceTags[[#This Row],[ResourceID]], ResourceTags[Type], ResourceTags[[#This Row],[Type]])</f>
        <v>1</v>
      </c>
      <c r="G450" s="11">
        <f>INDEX(Resources[Experience], MATCH(ResourceTags[[#This Row],[ResourceID]], Resources[ResourceID]))*ResourceTags[[#This Row],[Weight]]</f>
        <v>26.25</v>
      </c>
    </row>
    <row r="451" spans="1:7">
      <c r="A451" s="4">
        <v>277</v>
      </c>
      <c r="B451" s="4" t="str">
        <f>INDEX(Resources[Resource Title], MATCH(ResourceTags[[#This Row],[ResourceID]], Resources[ResourceID]))</f>
        <v>Working on a Team</v>
      </c>
      <c r="C451" s="4">
        <v>43</v>
      </c>
      <c r="D451" s="4" t="str">
        <f>INDEX(Tags[Tag Title], MATCH(ResourceTags[[#This Row],[TagID]], Tags[TagID]))</f>
        <v>Career Development</v>
      </c>
      <c r="E451" s="4" t="str">
        <f>INDEX(Tags[Type], MATCH(ResourceTags[[#This Row],[TagID]], Tags[TagID]))</f>
        <v>Skill</v>
      </c>
      <c r="F451" s="10">
        <f>1/COUNTIFS(ResourceTags[ResourceID],ResourceTags[[#This Row],[ResourceID]], ResourceTags[Type], ResourceTags[[#This Row],[Type]])</f>
        <v>1</v>
      </c>
      <c r="G451" s="11">
        <f>INDEX(Resources[Experience], MATCH(ResourceTags[[#This Row],[ResourceID]], Resources[ResourceID]))*ResourceTags[[#This Row],[Weight]]</f>
        <v>7.1527777777777786</v>
      </c>
    </row>
    <row r="452" spans="1:7">
      <c r="A452" s="4">
        <v>278</v>
      </c>
      <c r="B452" s="4" t="str">
        <f>INDEX(Resources[Resource Title], MATCH(ResourceTags[[#This Row],[ResourceID]], Resources[ResourceID]))</f>
        <v>Building an Enterprise Mobile Application with Xamarin.Forms</v>
      </c>
      <c r="C452" s="4">
        <v>127</v>
      </c>
      <c r="D452" s="4" t="str">
        <f>INDEX(Tags[Tag Title], MATCH(ResourceTags[[#This Row],[TagID]], Tags[TagID]))</f>
        <v>Xamarin</v>
      </c>
      <c r="E452" s="4" t="str">
        <f>INDEX(Tags[Type], MATCH(ResourceTags[[#This Row],[TagID]], Tags[TagID]))</f>
        <v>Framework</v>
      </c>
      <c r="F452" s="10">
        <f>1/COUNTIFS(ResourceTags[ResourceID],ResourceTags[[#This Row],[ResourceID]], ResourceTags[Type], ResourceTags[[#This Row],[Type]])</f>
        <v>0.5</v>
      </c>
      <c r="G452" s="11">
        <f>INDEX(Resources[Experience], MATCH(ResourceTags[[#This Row],[ResourceID]], Resources[ResourceID]))*ResourceTags[[#This Row],[Weight]]</f>
        <v>12.569444444444445</v>
      </c>
    </row>
    <row r="453" spans="1:7">
      <c r="A453" s="4">
        <v>278</v>
      </c>
      <c r="B453" s="4" t="str">
        <f>INDEX(Resources[Resource Title], MATCH(ResourceTags[[#This Row],[ResourceID]], Resources[ResourceID]))</f>
        <v>Building an Enterprise Mobile Application with Xamarin.Forms</v>
      </c>
      <c r="C453" s="4">
        <v>133</v>
      </c>
      <c r="D453" s="4" t="str">
        <f>INDEX(Tags[Tag Title], MATCH(ResourceTags[[#This Row],[TagID]], Tags[TagID]))</f>
        <v>Xamarin.Forms</v>
      </c>
      <c r="E453" s="4" t="str">
        <f>INDEX(Tags[Type], MATCH(ResourceTags[[#This Row],[TagID]], Tags[TagID]))</f>
        <v>Framework</v>
      </c>
      <c r="F453" s="10">
        <f>1/COUNTIFS(ResourceTags[ResourceID],ResourceTags[[#This Row],[ResourceID]], ResourceTags[Type], ResourceTags[[#This Row],[Type]])</f>
        <v>0.5</v>
      </c>
      <c r="G453" s="11">
        <f>INDEX(Resources[Experience], MATCH(ResourceTags[[#This Row],[ResourceID]], Resources[ResourceID]))*ResourceTags[[#This Row],[Weight]]</f>
        <v>12.569444444444445</v>
      </c>
    </row>
    <row r="454" spans="1:7">
      <c r="A454" s="4">
        <v>279</v>
      </c>
      <c r="B454" s="4" t="str">
        <f>INDEX(Resources[Resource Title], MATCH(ResourceTags[[#This Row],[ResourceID]], Resources[ResourceID]))</f>
        <v>macOS X Support: Installation and Configuration</v>
      </c>
      <c r="C454" s="4">
        <v>153</v>
      </c>
      <c r="D454" s="4" t="str">
        <f>INDEX(Tags[Tag Title], MATCH(ResourceTags[[#This Row],[TagID]], Tags[TagID]))</f>
        <v>macOS</v>
      </c>
      <c r="E454" s="4" t="str">
        <f>INDEX(Tags[Type], MATCH(ResourceTags[[#This Row],[TagID]], Tags[TagID]))</f>
        <v>Platform</v>
      </c>
      <c r="F454" s="10">
        <f>1/COUNTIFS(ResourceTags[ResourceID],ResourceTags[[#This Row],[ResourceID]], ResourceTags[Type], ResourceTags[[#This Row],[Type]])</f>
        <v>1</v>
      </c>
      <c r="G454" s="11">
        <f>INDEX(Resources[Experience], MATCH(ResourceTags[[#This Row],[ResourceID]], Resources[ResourceID]))*ResourceTags[[#This Row],[Weight]]</f>
        <v>14.305555555555557</v>
      </c>
    </row>
    <row r="455" spans="1:7">
      <c r="A455" s="4">
        <v>280</v>
      </c>
      <c r="B455" s="4" t="str">
        <f>INDEX(Resources[Resource Title], MATCH(ResourceTags[[#This Row],[ResourceID]], Resources[ResourceID]))</f>
        <v>Introduction to Xamarin.Forms</v>
      </c>
      <c r="C455" s="4">
        <v>127</v>
      </c>
      <c r="D455" s="4" t="str">
        <f>INDEX(Tags[Tag Title], MATCH(ResourceTags[[#This Row],[TagID]], Tags[TagID]))</f>
        <v>Xamarin</v>
      </c>
      <c r="E455" s="4" t="str">
        <f>INDEX(Tags[Type], MATCH(ResourceTags[[#This Row],[TagID]], Tags[TagID]))</f>
        <v>Framework</v>
      </c>
      <c r="F455" s="10">
        <f>1/COUNTIFS(ResourceTags[ResourceID],ResourceTags[[#This Row],[ResourceID]], ResourceTags[Type], ResourceTags[[#This Row],[Type]])</f>
        <v>0.5</v>
      </c>
      <c r="G455" s="11">
        <f>INDEX(Resources[Experience], MATCH(ResourceTags[[#This Row],[ResourceID]], Resources[ResourceID]))*ResourceTags[[#This Row],[Weight]]</f>
        <v>7.5347222222222214</v>
      </c>
    </row>
    <row r="456" spans="1:7">
      <c r="A456" s="4">
        <v>280</v>
      </c>
      <c r="B456" s="4" t="str">
        <f>INDEX(Resources[Resource Title], MATCH(ResourceTags[[#This Row],[ResourceID]], Resources[ResourceID]))</f>
        <v>Introduction to Xamarin.Forms</v>
      </c>
      <c r="C456" s="4">
        <v>133</v>
      </c>
      <c r="D456" s="4" t="str">
        <f>INDEX(Tags[Tag Title], MATCH(ResourceTags[[#This Row],[TagID]], Tags[TagID]))</f>
        <v>Xamarin.Forms</v>
      </c>
      <c r="E456" s="4" t="str">
        <f>INDEX(Tags[Type], MATCH(ResourceTags[[#This Row],[TagID]], Tags[TagID]))</f>
        <v>Framework</v>
      </c>
      <c r="F456" s="10">
        <f>1/COUNTIFS(ResourceTags[ResourceID],ResourceTags[[#This Row],[ResourceID]], ResourceTags[Type], ResourceTags[[#This Row],[Type]])</f>
        <v>0.5</v>
      </c>
      <c r="G456" s="11">
        <f>INDEX(Resources[Experience], MATCH(ResourceTags[[#This Row],[ResourceID]], Resources[ResourceID]))*ResourceTags[[#This Row],[Weight]]</f>
        <v>7.5347222222222214</v>
      </c>
    </row>
    <row r="457" spans="1:7">
      <c r="A457" s="4">
        <v>281</v>
      </c>
      <c r="B457" s="4" t="str">
        <f>INDEX(Resources[Resource Title], MATCH(ResourceTags[[#This Row],[ResourceID]], Resources[ResourceID]))</f>
        <v>UX-driven Software Design</v>
      </c>
      <c r="C457" s="4">
        <v>37</v>
      </c>
      <c r="D457" s="4" t="str">
        <f>INDEX(Tags[Tag Title], MATCH(ResourceTags[[#This Row],[TagID]], Tags[TagID]))</f>
        <v>UX Design</v>
      </c>
      <c r="E457" s="4" t="str">
        <f>INDEX(Tags[Type], MATCH(ResourceTags[[#This Row],[TagID]], Tags[TagID]))</f>
        <v>Skill</v>
      </c>
      <c r="F457" s="10">
        <f>1/COUNTIFS(ResourceTags[ResourceID],ResourceTags[[#This Row],[ResourceID]], ResourceTags[Type], ResourceTags[[#This Row],[Type]])</f>
        <v>0.5</v>
      </c>
      <c r="G457" s="11">
        <f>INDEX(Resources[Experience], MATCH(ResourceTags[[#This Row],[ResourceID]], Resources[ResourceID]))*ResourceTags[[#This Row],[Weight]]</f>
        <v>14.583333333333334</v>
      </c>
    </row>
    <row r="458" spans="1:7">
      <c r="A458" s="4">
        <v>281</v>
      </c>
      <c r="B458" s="4" t="str">
        <f>INDEX(Resources[Resource Title], MATCH(ResourceTags[[#This Row],[ResourceID]], Resources[ResourceID]))</f>
        <v>UX-driven Software Design</v>
      </c>
      <c r="C458" s="4">
        <v>132</v>
      </c>
      <c r="D458" s="4" t="str">
        <f>INDEX(Tags[Tag Title], MATCH(ResourceTags[[#This Row],[TagID]], Tags[TagID]))</f>
        <v>Software Architecture</v>
      </c>
      <c r="E458" s="4" t="str">
        <f>INDEX(Tags[Type], MATCH(ResourceTags[[#This Row],[TagID]], Tags[TagID]))</f>
        <v>Skill</v>
      </c>
      <c r="F458" s="10">
        <f>1/COUNTIFS(ResourceTags[ResourceID],ResourceTags[[#This Row],[ResourceID]], ResourceTags[Type], ResourceTags[[#This Row],[Type]])</f>
        <v>0.5</v>
      </c>
      <c r="G458" s="11">
        <f>INDEX(Resources[Experience], MATCH(ResourceTags[[#This Row],[ResourceID]], Resources[ResourceID]))*ResourceTags[[#This Row],[Weight]]</f>
        <v>14.583333333333334</v>
      </c>
    </row>
    <row r="459" spans="1:7">
      <c r="A459" s="4">
        <v>282</v>
      </c>
      <c r="B459" s="4" t="str">
        <f>INDEX(Resources[Resource Title], MATCH(ResourceTags[[#This Row],[ResourceID]], Resources[ResourceID]))</f>
        <v>Clean Architecture: Patterns, Practices, and Principles</v>
      </c>
      <c r="C459" s="4">
        <v>132</v>
      </c>
      <c r="D459" s="4" t="str">
        <f>INDEX(Tags[Tag Title], MATCH(ResourceTags[[#This Row],[TagID]], Tags[TagID]))</f>
        <v>Software Architecture</v>
      </c>
      <c r="E459" s="4" t="str">
        <f>INDEX(Tags[Type], MATCH(ResourceTags[[#This Row],[TagID]], Tags[TagID]))</f>
        <v>Skill</v>
      </c>
      <c r="F459" s="10">
        <f>1/COUNTIFS(ResourceTags[ResourceID],ResourceTags[[#This Row],[ResourceID]], ResourceTags[Type], ResourceTags[[#This Row],[Type]])</f>
        <v>1</v>
      </c>
      <c r="G459" s="11">
        <f>INDEX(Resources[Experience], MATCH(ResourceTags[[#This Row],[ResourceID]], Resources[ResourceID]))*ResourceTags[[#This Row],[Weight]]</f>
        <v>9.7916666666666661</v>
      </c>
    </row>
    <row r="460" spans="1:7">
      <c r="A460" s="4">
        <v>283</v>
      </c>
      <c r="B460" s="4" t="str">
        <f>INDEX(Resources[Resource Title], MATCH(ResourceTags[[#This Row],[ResourceID]], Resources[ResourceID]))</f>
        <v>Microservices: The Big Picture</v>
      </c>
      <c r="C460" s="4">
        <v>154</v>
      </c>
      <c r="D460" s="4" t="str">
        <f>INDEX(Tags[Tag Title], MATCH(ResourceTags[[#This Row],[TagID]], Tags[TagID]))</f>
        <v>Microservices</v>
      </c>
      <c r="E460" s="4" t="str">
        <f>INDEX(Tags[Type], MATCH(ResourceTags[[#This Row],[TagID]], Tags[TagID]))</f>
        <v>Skill</v>
      </c>
      <c r="F460" s="10">
        <f>1/COUNTIFS(ResourceTags[ResourceID],ResourceTags[[#This Row],[ResourceID]], ResourceTags[Type], ResourceTags[[#This Row],[Type]])</f>
        <v>1</v>
      </c>
      <c r="G460" s="11">
        <f>INDEX(Resources[Experience], MATCH(ResourceTags[[#This Row],[ResourceID]], Resources[ResourceID]))*ResourceTags[[#This Row],[Weight]]</f>
        <v>7.291666666666667</v>
      </c>
    </row>
    <row r="461" spans="1:7">
      <c r="A461" s="4">
        <v>284</v>
      </c>
      <c r="B461" s="4" t="str">
        <f>INDEX(Resources[Resource Title], MATCH(ResourceTags[[#This Row],[ResourceID]], Resources[ResourceID]))</f>
        <v>Learning Knockout.JS</v>
      </c>
      <c r="C461" s="4">
        <v>86</v>
      </c>
      <c r="D461" s="4" t="str">
        <f>INDEX(Tags[Tag Title], MATCH(ResourceTags[[#This Row],[TagID]], Tags[TagID]))</f>
        <v>Knockout</v>
      </c>
      <c r="E461" s="4" t="str">
        <f>INDEX(Tags[Type], MATCH(ResourceTags[[#This Row],[TagID]], Tags[TagID]))</f>
        <v>Framework</v>
      </c>
      <c r="F461" s="10">
        <f>1/COUNTIFS(ResourceTags[ResourceID],ResourceTags[[#This Row],[ResourceID]], ResourceTags[Type], ResourceTags[[#This Row],[Type]])</f>
        <v>1</v>
      </c>
      <c r="G461" s="11">
        <f>INDEX(Resources[Experience], MATCH(ResourceTags[[#This Row],[ResourceID]], Resources[ResourceID]))*ResourceTags[[#This Row],[Weight]]</f>
        <v>8.6805555555555571</v>
      </c>
    </row>
    <row r="462" spans="1:7">
      <c r="A462" s="4">
        <v>285</v>
      </c>
      <c r="B462" s="4" t="str">
        <f>INDEX(Resources[Resource Title], MATCH(ResourceTags[[#This Row],[ResourceID]], Resources[ResourceID]))</f>
        <v>Querying Microsoft SQL Server 2019</v>
      </c>
      <c r="C462" s="4">
        <v>155</v>
      </c>
      <c r="D462" s="4" t="str">
        <f>INDEX(Tags[Tag Title], MATCH(ResourceTags[[#This Row],[TagID]], Tags[TagID]))</f>
        <v>Microsoft SQL Server</v>
      </c>
      <c r="E462" s="4" t="str">
        <f>INDEX(Tags[Type], MATCH(ResourceTags[[#This Row],[TagID]], Tags[TagID]))</f>
        <v>Tool</v>
      </c>
      <c r="F462" s="10">
        <f>1/COUNTIFS(ResourceTags[ResourceID],ResourceTags[[#This Row],[ResourceID]], ResourceTags[Type], ResourceTags[[#This Row],[Type]])</f>
        <v>1</v>
      </c>
      <c r="G462" s="11">
        <f>INDEX(Resources[Experience], MATCH(ResourceTags[[#This Row],[ResourceID]], Resources[ResourceID]))*ResourceTags[[#This Row],[Weight]]</f>
        <v>22.361111111111111</v>
      </c>
    </row>
    <row r="463" spans="1:7">
      <c r="A463" s="4">
        <v>285</v>
      </c>
      <c r="B463" s="4" t="str">
        <f>INDEX(Resources[Resource Title], MATCH(ResourceTags[[#This Row],[ResourceID]], Resources[ResourceID]))</f>
        <v>Querying Microsoft SQL Server 2019</v>
      </c>
      <c r="C463" s="4">
        <v>156</v>
      </c>
      <c r="D463" s="4" t="str">
        <f>INDEX(Tags[Tag Title], MATCH(ResourceTags[[#This Row],[TagID]], Tags[TagID]))</f>
        <v>SQL</v>
      </c>
      <c r="E463" s="4" t="str">
        <f>INDEX(Tags[Type], MATCH(ResourceTags[[#This Row],[TagID]], Tags[TagID]))</f>
        <v>Language</v>
      </c>
      <c r="F463" s="10">
        <f>1/COUNTIFS(ResourceTags[ResourceID],ResourceTags[[#This Row],[ResourceID]], ResourceTags[Type], ResourceTags[[#This Row],[Type]])</f>
        <v>1</v>
      </c>
      <c r="G463" s="11">
        <f>INDEX(Resources[Experience], MATCH(ResourceTags[[#This Row],[ResourceID]], Resources[ResourceID]))*ResourceTags[[#This Row],[Weight]]</f>
        <v>22.361111111111111</v>
      </c>
    </row>
    <row r="464" spans="1:7">
      <c r="A464" s="4">
        <v>286</v>
      </c>
      <c r="B464" s="4" t="str">
        <f>INDEX(Resources[Resource Title], MATCH(ResourceTags[[#This Row],[ResourceID]], Resources[ResourceID]))</f>
        <v>Programming Foundations: Fundamentals</v>
      </c>
      <c r="C464" s="4">
        <v>36</v>
      </c>
      <c r="D464" s="4" t="str">
        <f>INDEX(Tags[Tag Title], MATCH(ResourceTags[[#This Row],[TagID]], Tags[TagID]))</f>
        <v>JavaScript</v>
      </c>
      <c r="E464" s="4" t="str">
        <f>INDEX(Tags[Type], MATCH(ResourceTags[[#This Row],[TagID]], Tags[TagID]))</f>
        <v>Language</v>
      </c>
      <c r="F464" s="10">
        <f>1/COUNTIFS(ResourceTags[ResourceID],ResourceTags[[#This Row],[ResourceID]], ResourceTags[Type], ResourceTags[[#This Row],[Type]])</f>
        <v>0.5</v>
      </c>
      <c r="G464" s="11">
        <f>INDEX(Resources[Experience], MATCH(ResourceTags[[#This Row],[ResourceID]], Resources[ResourceID]))*ResourceTags[[#This Row],[Weight]]</f>
        <v>4.375</v>
      </c>
    </row>
    <row r="465" spans="1:7">
      <c r="A465" s="4">
        <v>286</v>
      </c>
      <c r="B465" s="4" t="str">
        <f>INDEX(Resources[Resource Title], MATCH(ResourceTags[[#This Row],[ResourceID]], Resources[ResourceID]))</f>
        <v>Programming Foundations: Fundamentals</v>
      </c>
      <c r="C465" s="4">
        <v>121</v>
      </c>
      <c r="D465" s="4" t="str">
        <f>INDEX(Tags[Tag Title], MATCH(ResourceTags[[#This Row],[TagID]], Tags[TagID]))</f>
        <v>Python</v>
      </c>
      <c r="E465" s="4" t="str">
        <f>INDEX(Tags[Type], MATCH(ResourceTags[[#This Row],[TagID]], Tags[TagID]))</f>
        <v>Language</v>
      </c>
      <c r="F465" s="10">
        <f>1/COUNTIFS(ResourceTags[ResourceID],ResourceTags[[#This Row],[ResourceID]], ResourceTags[Type], ResourceTags[[#This Row],[Type]])</f>
        <v>0.5</v>
      </c>
      <c r="G465" s="11">
        <f>INDEX(Resources[Experience], MATCH(ResourceTags[[#This Row],[ResourceID]], Resources[ResourceID]))*ResourceTags[[#This Row],[Weight]]</f>
        <v>4.375</v>
      </c>
    </row>
    <row r="466" spans="1:7">
      <c r="A466" s="4">
        <v>287</v>
      </c>
      <c r="B466" s="4" t="str">
        <f>INDEX(Resources[Resource Title], MATCH(ResourceTags[[#This Row],[ResourceID]], Resources[ResourceID]))</f>
        <v>Succeeding in Web Development: Full Stack and Front End</v>
      </c>
      <c r="C466" s="4">
        <v>38</v>
      </c>
      <c r="D466" s="4" t="str">
        <f>INDEX(Tags[Tag Title], MATCH(ResourceTags[[#This Row],[TagID]], Tags[TagID]))</f>
        <v>HTML5</v>
      </c>
      <c r="E466" s="4" t="str">
        <f>INDEX(Tags[Type], MATCH(ResourceTags[[#This Row],[TagID]], Tags[TagID]))</f>
        <v>Platform</v>
      </c>
      <c r="F466" s="10">
        <f>1/COUNTIFS(ResourceTags[ResourceID],ResourceTags[[#This Row],[ResourceID]], ResourceTags[Type], ResourceTags[[#This Row],[Type]])</f>
        <v>1</v>
      </c>
      <c r="G466" s="11">
        <f>INDEX(Resources[Experience], MATCH(ResourceTags[[#This Row],[ResourceID]], Resources[ResourceID]))*ResourceTags[[#This Row],[Weight]]</f>
        <v>4.375</v>
      </c>
    </row>
    <row r="467" spans="1:7">
      <c r="A467" s="4">
        <v>288</v>
      </c>
      <c r="B467" s="4" t="str">
        <f>INDEX(Resources[Resource Title], MATCH(ResourceTags[[#This Row],[ResourceID]], Resources[ResourceID]))</f>
        <v>Swift 5 Essential Training</v>
      </c>
      <c r="C467" s="4">
        <v>91</v>
      </c>
      <c r="D467" s="4" t="str">
        <f>INDEX(Tags[Tag Title], MATCH(ResourceTags[[#This Row],[TagID]], Tags[TagID]))</f>
        <v>iOS</v>
      </c>
      <c r="E467" s="4" t="str">
        <f>INDEX(Tags[Type], MATCH(ResourceTags[[#This Row],[TagID]], Tags[TagID]))</f>
        <v>Platform</v>
      </c>
      <c r="F467" s="10">
        <f>1/COUNTIFS(ResourceTags[ResourceID],ResourceTags[[#This Row],[ResourceID]], ResourceTags[Type], ResourceTags[[#This Row],[Type]])</f>
        <v>1</v>
      </c>
      <c r="G467" s="11">
        <f>INDEX(Resources[Experience], MATCH(ResourceTags[[#This Row],[ResourceID]], Resources[ResourceID]))*ResourceTags[[#This Row],[Weight]]</f>
        <v>16.875</v>
      </c>
    </row>
    <row r="468" spans="1:7">
      <c r="A468" s="4">
        <v>288</v>
      </c>
      <c r="B468" s="4" t="str">
        <f>INDEX(Resources[Resource Title], MATCH(ResourceTags[[#This Row],[ResourceID]], Resources[ResourceID]))</f>
        <v>Swift 5 Essential Training</v>
      </c>
      <c r="C468" s="4">
        <v>157</v>
      </c>
      <c r="D468" s="4" t="str">
        <f>INDEX(Tags[Tag Title], MATCH(ResourceTags[[#This Row],[TagID]], Tags[TagID]))</f>
        <v>Swift</v>
      </c>
      <c r="E468" s="4" t="str">
        <f>INDEX(Tags[Type], MATCH(ResourceTags[[#This Row],[TagID]], Tags[TagID]))</f>
        <v>Language</v>
      </c>
      <c r="F468" s="10">
        <f>1/COUNTIFS(ResourceTags[ResourceID],ResourceTags[[#This Row],[ResourceID]], ResourceTags[Type], ResourceTags[[#This Row],[Type]])</f>
        <v>1</v>
      </c>
      <c r="G468" s="11">
        <f>INDEX(Resources[Experience], MATCH(ResourceTags[[#This Row],[ResourceID]], Resources[ResourceID]))*ResourceTags[[#This Row],[Weight]]</f>
        <v>16.875</v>
      </c>
    </row>
    <row r="469" spans="1:7">
      <c r="A469" s="4">
        <v>289</v>
      </c>
      <c r="B469" s="4" t="str">
        <f>INDEX(Resources[Resource Title], MATCH(ResourceTags[[#This Row],[ResourceID]], Resources[ResourceID]))</f>
        <v>Introduction to Xamarin.Forms</v>
      </c>
      <c r="C469" s="4">
        <v>127</v>
      </c>
      <c r="D469" s="4" t="str">
        <f>INDEX(Tags[Tag Title], MATCH(ResourceTags[[#This Row],[TagID]], Tags[TagID]))</f>
        <v>Xamarin</v>
      </c>
      <c r="E469" s="4" t="str">
        <f>INDEX(Tags[Type], MATCH(ResourceTags[[#This Row],[TagID]], Tags[TagID]))</f>
        <v>Framework</v>
      </c>
      <c r="F469" s="10">
        <f>1/COUNTIFS(ResourceTags[ResourceID],ResourceTags[[#This Row],[ResourceID]], ResourceTags[Type], ResourceTags[[#This Row],[Type]])</f>
        <v>0.5</v>
      </c>
      <c r="G469" s="11">
        <f>INDEX(Resources[Experience], MATCH(ResourceTags[[#This Row],[ResourceID]], Resources[ResourceID]))*ResourceTags[[#This Row],[Weight]]</f>
        <v>2.083333333333333</v>
      </c>
    </row>
    <row r="470" spans="1:7">
      <c r="A470" s="4">
        <v>289</v>
      </c>
      <c r="B470" s="4" t="str">
        <f>INDEX(Resources[Resource Title], MATCH(ResourceTags[[#This Row],[ResourceID]], Resources[ResourceID]))</f>
        <v>Introduction to Xamarin.Forms</v>
      </c>
      <c r="C470" s="4">
        <v>133</v>
      </c>
      <c r="D470" s="4" t="str">
        <f>INDEX(Tags[Tag Title], MATCH(ResourceTags[[#This Row],[TagID]], Tags[TagID]))</f>
        <v>Xamarin.Forms</v>
      </c>
      <c r="E470" s="4" t="str">
        <f>INDEX(Tags[Type], MATCH(ResourceTags[[#This Row],[TagID]], Tags[TagID]))</f>
        <v>Framework</v>
      </c>
      <c r="F470" s="10">
        <f>1/COUNTIFS(ResourceTags[ResourceID],ResourceTags[[#This Row],[ResourceID]], ResourceTags[Type], ResourceTags[[#This Row],[Type]])</f>
        <v>0.5</v>
      </c>
      <c r="G470" s="11">
        <f>INDEX(Resources[Experience], MATCH(ResourceTags[[#This Row],[ResourceID]], Resources[ResourceID]))*ResourceTags[[#This Row],[Weight]]</f>
        <v>2.083333333333333</v>
      </c>
    </row>
    <row r="471" spans="1:7">
      <c r="A471" s="4">
        <v>290</v>
      </c>
      <c r="B471" s="4" t="str">
        <f>INDEX(Resources[Resource Title], MATCH(ResourceTags[[#This Row],[ResourceID]], Resources[ResourceID]))</f>
        <v>Gaining Skills with LinkedIn Learning</v>
      </c>
      <c r="C471" s="4">
        <v>159</v>
      </c>
      <c r="D471" s="4" t="str">
        <f>INDEX(Tags[Tag Title], MATCH(ResourceTags[[#This Row],[TagID]], Tags[TagID]))</f>
        <v>LinkedIn Learning</v>
      </c>
      <c r="E471" s="4" t="str">
        <f>INDEX(Tags[Type], MATCH(ResourceTags[[#This Row],[TagID]], Tags[TagID]))</f>
        <v>Tool</v>
      </c>
      <c r="F471" s="10">
        <f>1/COUNTIFS(ResourceTags[ResourceID],ResourceTags[[#This Row],[ResourceID]], ResourceTags[Type], ResourceTags[[#This Row],[Type]])</f>
        <v>1</v>
      </c>
      <c r="G471" s="11">
        <f>INDEX(Resources[Experience], MATCH(ResourceTags[[#This Row],[ResourceID]], Resources[ResourceID]))*ResourceTags[[#This Row],[Weight]]</f>
        <v>2.291666666666667</v>
      </c>
    </row>
    <row r="472" spans="1:7">
      <c r="A472" s="4">
        <v>291</v>
      </c>
      <c r="B472" s="4" t="str">
        <f>INDEX(Resources[Resource Title], MATCH(ResourceTags[[#This Row],[ResourceID]], Resources[ResourceID]))</f>
        <v>Software Development Life Cycle (SDLC)</v>
      </c>
      <c r="C472" s="4">
        <v>73</v>
      </c>
      <c r="D472" s="4" t="str">
        <f>INDEX(Tags[Tag Title], MATCH(ResourceTags[[#This Row],[TagID]], Tags[TagID]))</f>
        <v>Application Lifecycle Management</v>
      </c>
      <c r="E472" s="4" t="str">
        <f>INDEX(Tags[Type], MATCH(ResourceTags[[#This Row],[TagID]], Tags[TagID]))</f>
        <v>Skill</v>
      </c>
      <c r="F472" s="10">
        <f>1/COUNTIFS(ResourceTags[ResourceID],ResourceTags[[#This Row],[ResourceID]], ResourceTags[Type], ResourceTags[[#This Row],[Type]])</f>
        <v>0.5</v>
      </c>
      <c r="G472" s="11">
        <f>INDEX(Resources[Experience], MATCH(ResourceTags[[#This Row],[ResourceID]], Resources[ResourceID]))*ResourceTags[[#This Row],[Weight]]</f>
        <v>3.2638888888888893</v>
      </c>
    </row>
    <row r="473" spans="1:7">
      <c r="A473" s="4">
        <v>291</v>
      </c>
      <c r="B473" s="4" t="str">
        <f>INDEX(Resources[Resource Title], MATCH(ResourceTags[[#This Row],[ResourceID]], Resources[ResourceID]))</f>
        <v>Software Development Life Cycle (SDLC)</v>
      </c>
      <c r="C473" s="4">
        <v>122</v>
      </c>
      <c r="D473" s="4" t="str">
        <f>INDEX(Tags[Tag Title], MATCH(ResourceTags[[#This Row],[TagID]], Tags[TagID]))</f>
        <v>Project Management</v>
      </c>
      <c r="E473" s="4" t="str">
        <f>INDEX(Tags[Type], MATCH(ResourceTags[[#This Row],[TagID]], Tags[TagID]))</f>
        <v>Skill</v>
      </c>
      <c r="F473" s="10">
        <f>1/COUNTIFS(ResourceTags[ResourceID],ResourceTags[[#This Row],[ResourceID]], ResourceTags[Type], ResourceTags[[#This Row],[Type]])</f>
        <v>0.5</v>
      </c>
      <c r="G473" s="11">
        <f>INDEX(Resources[Experience], MATCH(ResourceTags[[#This Row],[ResourceID]], Resources[ResourceID]))*ResourceTags[[#This Row],[Weight]]</f>
        <v>3.2638888888888893</v>
      </c>
    </row>
    <row r="474" spans="1:7">
      <c r="A474" s="4">
        <v>292</v>
      </c>
      <c r="B474" s="4" t="str">
        <f>INDEX(Resources[Resource Title], MATCH(ResourceTags[[#This Row],[ResourceID]], Resources[ResourceID]))</f>
        <v>Work on Purpose</v>
      </c>
      <c r="C474" s="4">
        <v>117</v>
      </c>
      <c r="D474" s="4" t="str">
        <f>INDEX(Tags[Tag Title], MATCH(ResourceTags[[#This Row],[TagID]], Tags[TagID]))</f>
        <v>Business Management</v>
      </c>
      <c r="E474" s="4" t="str">
        <f>INDEX(Tags[Type], MATCH(ResourceTags[[#This Row],[TagID]], Tags[TagID]))</f>
        <v>Skill</v>
      </c>
      <c r="F474" s="10">
        <f>1/COUNTIFS(ResourceTags[ResourceID],ResourceTags[[#This Row],[ResourceID]], ResourceTags[Type], ResourceTags[[#This Row],[Type]])</f>
        <v>1</v>
      </c>
      <c r="G474" s="11">
        <f>INDEX(Resources[Experience], MATCH(ResourceTags[[#This Row],[ResourceID]], Resources[ResourceID]))*ResourceTags[[#This Row],[Weight]]</f>
        <v>3.4722222222222223</v>
      </c>
    </row>
    <row r="475" spans="1:7">
      <c r="A475" s="4">
        <v>293</v>
      </c>
      <c r="B475" s="4" t="str">
        <f>INDEX(Resources[Resource Title], MATCH(ResourceTags[[#This Row],[ResourceID]], Resources[ResourceID]))</f>
        <v>Xcode 11 Essential Training</v>
      </c>
      <c r="C475" s="4">
        <v>90</v>
      </c>
      <c r="D475" s="4" t="str">
        <f>INDEX(Tags[Tag Title], MATCH(ResourceTags[[#This Row],[TagID]], Tags[TagID]))</f>
        <v>Xcode</v>
      </c>
      <c r="E475" s="4" t="str">
        <f>INDEX(Tags[Type], MATCH(ResourceTags[[#This Row],[TagID]], Tags[TagID]))</f>
        <v>Tool</v>
      </c>
      <c r="F475" s="10">
        <f>1/COUNTIFS(ResourceTags[ResourceID],ResourceTags[[#This Row],[ResourceID]], ResourceTags[Type], ResourceTags[[#This Row],[Type]])</f>
        <v>1</v>
      </c>
      <c r="G475" s="11">
        <f>INDEX(Resources[Experience], MATCH(ResourceTags[[#This Row],[ResourceID]], Resources[ResourceID]))*ResourceTags[[#This Row],[Weight]]</f>
        <v>7.291666666666667</v>
      </c>
    </row>
    <row r="476" spans="1:7">
      <c r="A476" s="4">
        <v>294</v>
      </c>
      <c r="B476" s="4" t="str">
        <f>INDEX(Resources[Resource Title], MATCH(ResourceTags[[#This Row],[ResourceID]], Resources[ResourceID]))</f>
        <v>Building Your First iOS 13 App</v>
      </c>
      <c r="C476" s="4">
        <v>91</v>
      </c>
      <c r="D476" s="4" t="str">
        <f>INDEX(Tags[Tag Title], MATCH(ResourceTags[[#This Row],[TagID]], Tags[TagID]))</f>
        <v>iOS</v>
      </c>
      <c r="E476" s="4" t="str">
        <f>INDEX(Tags[Type], MATCH(ResourceTags[[#This Row],[TagID]], Tags[TagID]))</f>
        <v>Platform</v>
      </c>
      <c r="F476" s="10">
        <f>1/COUNTIFS(ResourceTags[ResourceID],ResourceTags[[#This Row],[ResourceID]], ResourceTags[Type], ResourceTags[[#This Row],[Type]])</f>
        <v>1</v>
      </c>
      <c r="G476" s="11">
        <f>INDEX(Resources[Experience], MATCH(ResourceTags[[#This Row],[ResourceID]], Resources[ResourceID]))*ResourceTags[[#This Row],[Weight]]</f>
        <v>3.8888888888888888</v>
      </c>
    </row>
    <row r="477" spans="1:7">
      <c r="A477" s="4">
        <v>294</v>
      </c>
      <c r="B477" s="4" t="str">
        <f>INDEX(Resources[Resource Title], MATCH(ResourceTags[[#This Row],[ResourceID]], Resources[ResourceID]))</f>
        <v>Building Your First iOS 13 App</v>
      </c>
      <c r="C477" s="4">
        <v>157</v>
      </c>
      <c r="D477" s="4" t="str">
        <f>INDEX(Tags[Tag Title], MATCH(ResourceTags[[#This Row],[TagID]], Tags[TagID]))</f>
        <v>Swift</v>
      </c>
      <c r="E477" s="4" t="str">
        <f>INDEX(Tags[Type], MATCH(ResourceTags[[#This Row],[TagID]], Tags[TagID]))</f>
        <v>Language</v>
      </c>
      <c r="F477" s="10">
        <f>1/COUNTIFS(ResourceTags[ResourceID],ResourceTags[[#This Row],[ResourceID]], ResourceTags[Type], ResourceTags[[#This Row],[Type]])</f>
        <v>1</v>
      </c>
      <c r="G477" s="11">
        <f>INDEX(Resources[Experience], MATCH(ResourceTags[[#This Row],[ResourceID]], Resources[ResourceID]))*ResourceTags[[#This Row],[Weight]]</f>
        <v>3.8888888888888888</v>
      </c>
    </row>
    <row r="478" spans="1:7">
      <c r="A478" s="4">
        <v>295</v>
      </c>
      <c r="B478" s="4" t="str">
        <f>INDEX(Resources[Resource Title], MATCH(ResourceTags[[#This Row],[ResourceID]], Resources[ResourceID]))</f>
        <v>Microsoft Teams Essential Training</v>
      </c>
      <c r="C478" s="4">
        <v>158</v>
      </c>
      <c r="D478" s="4" t="str">
        <f>INDEX(Tags[Tag Title], MATCH(ResourceTags[[#This Row],[TagID]], Tags[TagID]))</f>
        <v>Microsoft Teams</v>
      </c>
      <c r="E478" s="4" t="str">
        <f>INDEX(Tags[Type], MATCH(ResourceTags[[#This Row],[TagID]], Tags[TagID]))</f>
        <v>Tool</v>
      </c>
      <c r="F478" s="10">
        <f>1/COUNTIFS(ResourceTags[ResourceID],ResourceTags[[#This Row],[ResourceID]], ResourceTags[Type], ResourceTags[[#This Row],[Type]])</f>
        <v>1</v>
      </c>
      <c r="G478" s="11">
        <f>INDEX(Resources[Experience], MATCH(ResourceTags[[#This Row],[ResourceID]], Resources[ResourceID]))*ResourceTags[[#This Row],[Weight]]</f>
        <v>18.888888888888889</v>
      </c>
    </row>
    <row r="479" spans="1:7">
      <c r="A479" s="4">
        <v>296</v>
      </c>
      <c r="B479" s="4" t="str">
        <f>INDEX(Resources[Resource Title], MATCH(ResourceTags[[#This Row],[ResourceID]], Resources[ResourceID]))</f>
        <v>How to Use LinkedIn Learning</v>
      </c>
      <c r="C479" s="4">
        <v>159</v>
      </c>
      <c r="D479" s="4" t="str">
        <f>INDEX(Tags[Tag Title], MATCH(ResourceTags[[#This Row],[TagID]], Tags[TagID]))</f>
        <v>LinkedIn Learning</v>
      </c>
      <c r="E479" s="4" t="str">
        <f>INDEX(Tags[Type], MATCH(ResourceTags[[#This Row],[TagID]], Tags[TagID]))</f>
        <v>Tool</v>
      </c>
      <c r="F479" s="10">
        <f>1/COUNTIFS(ResourceTags[ResourceID],ResourceTags[[#This Row],[ResourceID]], ResourceTags[Type], ResourceTags[[#This Row],[Type]])</f>
        <v>1</v>
      </c>
      <c r="G479" s="11">
        <f>INDEX(Resources[Experience], MATCH(ResourceTags[[#This Row],[ResourceID]], Resources[ResourceID]))*ResourceTags[[#This Row],[Weight]]</f>
        <v>2.9861111111111112</v>
      </c>
    </row>
    <row r="480" spans="1:7">
      <c r="A480" s="4">
        <v>297</v>
      </c>
      <c r="B480" s="4" t="str">
        <f>INDEX(Resources[Resource Title], MATCH(ResourceTags[[#This Row],[ResourceID]], Resources[ResourceID]))</f>
        <v>iOS App Development: Essential Courses</v>
      </c>
      <c r="C480" s="4">
        <v>91</v>
      </c>
      <c r="D480" s="4" t="str">
        <f>INDEX(Tags[Tag Title], MATCH(ResourceTags[[#This Row],[TagID]], Tags[TagID]))</f>
        <v>iOS</v>
      </c>
      <c r="E480" s="4" t="str">
        <f>INDEX(Tags[Type], MATCH(ResourceTags[[#This Row],[TagID]], Tags[TagID]))</f>
        <v>Platform</v>
      </c>
      <c r="F480" s="10">
        <f>1/COUNTIFS(ResourceTags[ResourceID],ResourceTags[[#This Row],[ResourceID]], ResourceTags[Type], ResourceTags[[#This Row],[Type]])</f>
        <v>1</v>
      </c>
      <c r="G480" s="11">
        <f>INDEX(Resources[Experience], MATCH(ResourceTags[[#This Row],[ResourceID]], Resources[ResourceID]))*ResourceTags[[#This Row],[Weight]]</f>
        <v>2.5694444444444446</v>
      </c>
    </row>
    <row r="481" spans="1:7">
      <c r="A481" s="4">
        <v>298</v>
      </c>
      <c r="B481" s="4" t="str">
        <f>INDEX(Resources[Resource Title], MATCH(ResourceTags[[#This Row],[ResourceID]], Resources[ResourceID]))</f>
        <v>iOS 13 Development Essential Training: 1 Fundamentals, UI, and Architecture</v>
      </c>
      <c r="C481" s="4">
        <v>91</v>
      </c>
      <c r="D481" s="4" t="str">
        <f>INDEX(Tags[Tag Title], MATCH(ResourceTags[[#This Row],[TagID]], Tags[TagID]))</f>
        <v>iOS</v>
      </c>
      <c r="E481" s="4" t="str">
        <f>INDEX(Tags[Type], MATCH(ResourceTags[[#This Row],[TagID]], Tags[TagID]))</f>
        <v>Platform</v>
      </c>
      <c r="F481" s="10">
        <f>1/COUNTIFS(ResourceTags[ResourceID],ResourceTags[[#This Row],[ResourceID]], ResourceTags[Type], ResourceTags[[#This Row],[Type]])</f>
        <v>1</v>
      </c>
      <c r="G481" s="11">
        <f>INDEX(Resources[Experience], MATCH(ResourceTags[[#This Row],[ResourceID]], Resources[ResourceID]))*ResourceTags[[#This Row],[Weight]]</f>
        <v>9.3055555555555554</v>
      </c>
    </row>
    <row r="482" spans="1:7">
      <c r="A482" s="4">
        <v>299</v>
      </c>
      <c r="B482" s="4" t="str">
        <f>INDEX(Resources[Resource Title], MATCH(ResourceTags[[#This Row],[ResourceID]], Resources[ResourceID]))</f>
        <v>iOS 13 Development Essential Training: 2 Web Content, Views, and Distribution</v>
      </c>
      <c r="C482" s="4">
        <v>91</v>
      </c>
      <c r="D482" s="4" t="str">
        <f>INDEX(Tags[Tag Title], MATCH(ResourceTags[[#This Row],[TagID]], Tags[TagID]))</f>
        <v>iOS</v>
      </c>
      <c r="E482" s="4" t="str">
        <f>INDEX(Tags[Type], MATCH(ResourceTags[[#This Row],[TagID]], Tags[TagID]))</f>
        <v>Platform</v>
      </c>
      <c r="F482" s="10">
        <f>1/COUNTIFS(ResourceTags[ResourceID],ResourceTags[[#This Row],[ResourceID]], ResourceTags[Type], ResourceTags[[#This Row],[Type]])</f>
        <v>1</v>
      </c>
      <c r="G482" s="11">
        <f>INDEX(Resources[Experience], MATCH(ResourceTags[[#This Row],[ResourceID]], Resources[ResourceID]))*ResourceTags[[#This Row],[Weight]]</f>
        <v>8.4722222222222214</v>
      </c>
    </row>
    <row r="483" spans="1:7">
      <c r="A483" s="4">
        <v>300</v>
      </c>
      <c r="B483" s="4" t="str">
        <f>INDEX(Resources[Resource Title], MATCH(ResourceTags[[#This Row],[ResourceID]], Resources[ResourceID]))</f>
        <v>Programming Foundations: Databases</v>
      </c>
      <c r="C483" s="4">
        <v>96</v>
      </c>
      <c r="D483" s="4" t="str">
        <f>INDEX(Tags[Tag Title], MATCH(ResourceTags[[#This Row],[TagID]], Tags[TagID]))</f>
        <v>Relational Database Design</v>
      </c>
      <c r="E483" s="4" t="str">
        <f>INDEX(Tags[Type], MATCH(ResourceTags[[#This Row],[TagID]], Tags[TagID]))</f>
        <v>Skill</v>
      </c>
      <c r="F483" s="10">
        <f>1/COUNTIFS(ResourceTags[ResourceID],ResourceTags[[#This Row],[ResourceID]], ResourceTags[Type], ResourceTags[[#This Row],[Type]])</f>
        <v>1</v>
      </c>
      <c r="G483" s="11">
        <f>INDEX(Resources[Experience], MATCH(ResourceTags[[#This Row],[ResourceID]], Resources[ResourceID]))*ResourceTags[[#This Row],[Weight]]</f>
        <v>6.5972222222222223</v>
      </c>
    </row>
    <row r="484" spans="1:7">
      <c r="A484" s="4">
        <v>300</v>
      </c>
      <c r="B484" s="4" t="str">
        <f>INDEX(Resources[Resource Title], MATCH(ResourceTags[[#This Row],[ResourceID]], Resources[ResourceID]))</f>
        <v>Programming Foundations: Databases</v>
      </c>
      <c r="C484" s="4">
        <v>156</v>
      </c>
      <c r="D484" s="4" t="str">
        <f>INDEX(Tags[Tag Title], MATCH(ResourceTags[[#This Row],[TagID]], Tags[TagID]))</f>
        <v>SQL</v>
      </c>
      <c r="E484" s="4" t="str">
        <f>INDEX(Tags[Type], MATCH(ResourceTags[[#This Row],[TagID]], Tags[TagID]))</f>
        <v>Language</v>
      </c>
      <c r="F484" s="10">
        <f>1/COUNTIFS(ResourceTags[ResourceID],ResourceTags[[#This Row],[ResourceID]], ResourceTags[Type], ResourceTags[[#This Row],[Type]])</f>
        <v>1</v>
      </c>
      <c r="G484" s="11">
        <f>INDEX(Resources[Experience], MATCH(ResourceTags[[#This Row],[ResourceID]], Resources[ResourceID]))*ResourceTags[[#This Row],[Weight]]</f>
        <v>6.5972222222222223</v>
      </c>
    </row>
    <row r="485" spans="1:7">
      <c r="A485" s="4">
        <v>301</v>
      </c>
      <c r="B485" s="4" t="str">
        <f>INDEX(Resources[Resource Title], MATCH(ResourceTags[[#This Row],[ResourceID]], Resources[ResourceID]))</f>
        <v>SQL Essential Training</v>
      </c>
      <c r="C485" s="4">
        <v>142</v>
      </c>
      <c r="D485" s="4" t="str">
        <f>INDEX(Tags[Tag Title], MATCH(ResourceTags[[#This Row],[TagID]], Tags[TagID]))</f>
        <v>SQLite</v>
      </c>
      <c r="E485" s="4" t="str">
        <f>INDEX(Tags[Type], MATCH(ResourceTags[[#This Row],[TagID]], Tags[TagID]))</f>
        <v>Tool</v>
      </c>
      <c r="F485" s="10">
        <f>1/COUNTIFS(ResourceTags[ResourceID],ResourceTags[[#This Row],[ResourceID]], ResourceTags[Type], ResourceTags[[#This Row],[Type]])</f>
        <v>1</v>
      </c>
      <c r="G485" s="11">
        <f>INDEX(Resources[Experience], MATCH(ResourceTags[[#This Row],[ResourceID]], Resources[ResourceID]))*ResourceTags[[#This Row],[Weight]]</f>
        <v>12.5</v>
      </c>
    </row>
    <row r="486" spans="1:7">
      <c r="A486" s="4">
        <v>301</v>
      </c>
      <c r="B486" s="4" t="str">
        <f>INDEX(Resources[Resource Title], MATCH(ResourceTags[[#This Row],[ResourceID]], Resources[ResourceID]))</f>
        <v>SQL Essential Training</v>
      </c>
      <c r="C486" s="4">
        <v>156</v>
      </c>
      <c r="D486" s="4" t="str">
        <f>INDEX(Tags[Tag Title], MATCH(ResourceTags[[#This Row],[TagID]], Tags[TagID]))</f>
        <v>SQL</v>
      </c>
      <c r="E486" s="4" t="str">
        <f>INDEX(Tags[Type], MATCH(ResourceTags[[#This Row],[TagID]], Tags[TagID]))</f>
        <v>Language</v>
      </c>
      <c r="F486" s="10">
        <f>1/COUNTIFS(ResourceTags[ResourceID],ResourceTags[[#This Row],[ResourceID]], ResourceTags[Type], ResourceTags[[#This Row],[Type]])</f>
        <v>1</v>
      </c>
      <c r="G486" s="11">
        <f>INDEX(Resources[Experience], MATCH(ResourceTags[[#This Row],[ResourceID]], Resources[ResourceID]))*ResourceTags[[#This Row],[Weight]]</f>
        <v>12.5</v>
      </c>
    </row>
    <row r="487" spans="1:7">
      <c r="A487" s="4">
        <v>302</v>
      </c>
      <c r="B487" s="4" t="str">
        <f>INDEX(Resources[Resource Title], MATCH(ResourceTags[[#This Row],[ResourceID]], Resources[ResourceID]))</f>
        <v>Swift Delegations and Data Sources</v>
      </c>
      <c r="C487" s="4">
        <v>91</v>
      </c>
      <c r="D487" s="4" t="str">
        <f>INDEX(Tags[Tag Title], MATCH(ResourceTags[[#This Row],[TagID]], Tags[TagID]))</f>
        <v>iOS</v>
      </c>
      <c r="E487" s="4" t="str">
        <f>INDEX(Tags[Type], MATCH(ResourceTags[[#This Row],[TagID]], Tags[TagID]))</f>
        <v>Platform</v>
      </c>
      <c r="F487" s="10">
        <f>1/COUNTIFS(ResourceTags[ResourceID],ResourceTags[[#This Row],[ResourceID]], ResourceTags[Type], ResourceTags[[#This Row],[Type]])</f>
        <v>1</v>
      </c>
      <c r="G487" s="11">
        <f>INDEX(Resources[Experience], MATCH(ResourceTags[[#This Row],[ResourceID]], Resources[ResourceID]))*ResourceTags[[#This Row],[Weight]]</f>
        <v>9.1666666666666679</v>
      </c>
    </row>
    <row r="488" spans="1:7">
      <c r="A488" s="4">
        <v>302</v>
      </c>
      <c r="B488" s="4" t="str">
        <f>INDEX(Resources[Resource Title], MATCH(ResourceTags[[#This Row],[ResourceID]], Resources[ResourceID]))</f>
        <v>Swift Delegations and Data Sources</v>
      </c>
      <c r="C488" s="4">
        <v>157</v>
      </c>
      <c r="D488" s="4" t="str">
        <f>INDEX(Tags[Tag Title], MATCH(ResourceTags[[#This Row],[TagID]], Tags[TagID]))</f>
        <v>Swift</v>
      </c>
      <c r="E488" s="4" t="str">
        <f>INDEX(Tags[Type], MATCH(ResourceTags[[#This Row],[TagID]], Tags[TagID]))</f>
        <v>Language</v>
      </c>
      <c r="F488" s="10">
        <f>1/COUNTIFS(ResourceTags[ResourceID],ResourceTags[[#This Row],[ResourceID]], ResourceTags[Type], ResourceTags[[#This Row],[Type]])</f>
        <v>1</v>
      </c>
      <c r="G488" s="11">
        <f>INDEX(Resources[Experience], MATCH(ResourceTags[[#This Row],[ResourceID]], Resources[ResourceID]))*ResourceTags[[#This Row],[Weight]]</f>
        <v>9.1666666666666679</v>
      </c>
    </row>
    <row r="489" spans="1:7">
      <c r="A489" s="4">
        <v>303</v>
      </c>
      <c r="B489" s="4" t="str">
        <f>INDEX(Resources[Resource Title], MATCH(ResourceTags[[#This Row],[ResourceID]], Resources[ResourceID]))</f>
        <v>Programming Foundations: Beyond the Fundamentals</v>
      </c>
      <c r="C489" s="4">
        <v>101</v>
      </c>
      <c r="D489" s="4" t="str">
        <f>INDEX(Tags[Tag Title], MATCH(ResourceTags[[#This Row],[TagID]], Tags[TagID]))</f>
        <v>Object-Oriented Programming</v>
      </c>
      <c r="E489" s="4" t="str">
        <f>INDEX(Tags[Type], MATCH(ResourceTags[[#This Row],[TagID]], Tags[TagID]))</f>
        <v>Skill</v>
      </c>
      <c r="F489" s="10">
        <f>1/COUNTIFS(ResourceTags[ResourceID],ResourceTags[[#This Row],[ResourceID]], ResourceTags[Type], ResourceTags[[#This Row],[Type]])</f>
        <v>1</v>
      </c>
      <c r="G489" s="11">
        <f>INDEX(Resources[Experience], MATCH(ResourceTags[[#This Row],[ResourceID]], Resources[ResourceID]))*ResourceTags[[#This Row],[Weight]]</f>
        <v>8.6111111111111125</v>
      </c>
    </row>
    <row r="490" spans="1:7">
      <c r="A490" s="4">
        <v>303</v>
      </c>
      <c r="B490" s="4" t="str">
        <f>INDEX(Resources[Resource Title], MATCH(ResourceTags[[#This Row],[ResourceID]], Resources[ResourceID]))</f>
        <v>Programming Foundations: Beyond the Fundamentals</v>
      </c>
      <c r="C490" s="4">
        <v>121</v>
      </c>
      <c r="D490" s="4" t="str">
        <f>INDEX(Tags[Tag Title], MATCH(ResourceTags[[#This Row],[TagID]], Tags[TagID]))</f>
        <v>Python</v>
      </c>
      <c r="E490" s="4" t="str">
        <f>INDEX(Tags[Type], MATCH(ResourceTags[[#This Row],[TagID]], Tags[TagID]))</f>
        <v>Language</v>
      </c>
      <c r="F490" s="10">
        <f>1/COUNTIFS(ResourceTags[ResourceID],ResourceTags[[#This Row],[ResourceID]], ResourceTags[Type], ResourceTags[[#This Row],[Type]])</f>
        <v>1</v>
      </c>
      <c r="G490" s="11">
        <f>INDEX(Resources[Experience], MATCH(ResourceTags[[#This Row],[ResourceID]], Resources[ResourceID]))*ResourceTags[[#This Row],[Weight]]</f>
        <v>8.6111111111111125</v>
      </c>
    </row>
    <row r="491" spans="1:7">
      <c r="A491" s="4">
        <v>304</v>
      </c>
      <c r="B491" s="4" t="str">
        <f>INDEX(Resources[Resource Title], MATCH(ResourceTags[[#This Row],[ResourceID]], Resources[ResourceID]))</f>
        <v>Learning LinkedIn for Students</v>
      </c>
      <c r="C491" s="4">
        <v>159</v>
      </c>
      <c r="D491" s="4" t="str">
        <f>INDEX(Tags[Tag Title], MATCH(ResourceTags[[#This Row],[TagID]], Tags[TagID]))</f>
        <v>LinkedIn Learning</v>
      </c>
      <c r="E491" s="4" t="str">
        <f>INDEX(Tags[Type], MATCH(ResourceTags[[#This Row],[TagID]], Tags[TagID]))</f>
        <v>Tool</v>
      </c>
      <c r="F491" s="10">
        <f>1/COUNTIFS(ResourceTags[ResourceID],ResourceTags[[#This Row],[ResourceID]], ResourceTags[Type], ResourceTags[[#This Row],[Type]])</f>
        <v>1</v>
      </c>
      <c r="G491" s="11">
        <f>INDEX(Resources[Experience], MATCH(ResourceTags[[#This Row],[ResourceID]], Resources[ResourceID]))*ResourceTags[[#This Row],[Weight]]</f>
        <v>6.4583333333333339</v>
      </c>
    </row>
    <row r="492" spans="1:7">
      <c r="A492" s="4">
        <v>305</v>
      </c>
      <c r="B492" s="4" t="str">
        <f>INDEX(Resources[Resource Title], MATCH(ResourceTags[[#This Row],[ResourceID]], Resources[ResourceID]))</f>
        <v>Overcoming Imposter Syndrome</v>
      </c>
      <c r="C492" s="4">
        <v>43</v>
      </c>
      <c r="D492" s="4" t="str">
        <f>INDEX(Tags[Tag Title], MATCH(ResourceTags[[#This Row],[TagID]], Tags[TagID]))</f>
        <v>Career Development</v>
      </c>
      <c r="E492" s="4" t="str">
        <f>INDEX(Tags[Type], MATCH(ResourceTags[[#This Row],[TagID]], Tags[TagID]))</f>
        <v>Skill</v>
      </c>
      <c r="F492" s="10">
        <f>1/COUNTIFS(ResourceTags[ResourceID],ResourceTags[[#This Row],[ResourceID]], ResourceTags[Type], ResourceTags[[#This Row],[Type]])</f>
        <v>1</v>
      </c>
      <c r="G492" s="11">
        <f>INDEX(Resources[Experience], MATCH(ResourceTags[[#This Row],[ResourceID]], Resources[ResourceID]))*ResourceTags[[#This Row],[Weight]]</f>
        <v>2.2222222222222223</v>
      </c>
    </row>
    <row r="493" spans="1:7">
      <c r="A493" s="4">
        <v>306</v>
      </c>
      <c r="B493" s="4" t="str">
        <f>INDEX(Resources[Resource Title], MATCH(ResourceTags[[#This Row],[ResourceID]], Resources[ResourceID]))</f>
        <v>Overcoming Procrastination</v>
      </c>
      <c r="C493" s="4">
        <v>43</v>
      </c>
      <c r="D493" s="4" t="str">
        <f>INDEX(Tags[Tag Title], MATCH(ResourceTags[[#This Row],[TagID]], Tags[TagID]))</f>
        <v>Career Development</v>
      </c>
      <c r="E493" s="4" t="str">
        <f>INDEX(Tags[Type], MATCH(ResourceTags[[#This Row],[TagID]], Tags[TagID]))</f>
        <v>Skill</v>
      </c>
      <c r="F493" s="10">
        <f>1/COUNTIFS(ResourceTags[ResourceID],ResourceTags[[#This Row],[ResourceID]], ResourceTags[Type], ResourceTags[[#This Row],[Type]])</f>
        <v>1</v>
      </c>
      <c r="G493" s="11">
        <f>INDEX(Resources[Experience], MATCH(ResourceTags[[#This Row],[ResourceID]], Resources[ResourceID]))*ResourceTags[[#This Row],[Weight]]</f>
        <v>1.6666666666666667</v>
      </c>
    </row>
    <row r="494" spans="1:7">
      <c r="A494" s="4">
        <v>307</v>
      </c>
      <c r="B494" s="4" t="str">
        <f>INDEX(Resources[Resource Title], MATCH(ResourceTags[[#This Row],[ResourceID]], Resources[ResourceID]))</f>
        <v>Advanced ASP.NET Web API 2.2</v>
      </c>
      <c r="C494" s="4">
        <v>8</v>
      </c>
      <c r="D494" s="4" t="str">
        <f>INDEX(Tags[Tag Title], MATCH(ResourceTags[[#This Row],[TagID]], Tags[TagID]))</f>
        <v>ASP.NET</v>
      </c>
      <c r="E494" s="4" t="str">
        <f>INDEX(Tags[Type], MATCH(ResourceTags[[#This Row],[TagID]], Tags[TagID]))</f>
        <v>Platform</v>
      </c>
      <c r="F494" s="10">
        <f>1/COUNTIFS(ResourceTags[ResourceID],ResourceTags[[#This Row],[ResourceID]], ResourceTags[Type], ResourceTags[[#This Row],[Type]])</f>
        <v>1</v>
      </c>
      <c r="G494" s="11">
        <f>INDEX(Resources[Experience], MATCH(ResourceTags[[#This Row],[ResourceID]], Resources[ResourceID]))*ResourceTags[[#This Row],[Weight]]</f>
        <v>26.875</v>
      </c>
    </row>
    <row r="495" spans="1:7">
      <c r="A495" s="4">
        <v>307</v>
      </c>
      <c r="B495" s="4" t="str">
        <f>INDEX(Resources[Resource Title], MATCH(ResourceTags[[#This Row],[ResourceID]], Resources[ResourceID]))</f>
        <v>Advanced ASP.NET Web API 2.2</v>
      </c>
      <c r="C495" s="4">
        <v>9</v>
      </c>
      <c r="D495" s="4" t="str">
        <f>INDEX(Tags[Tag Title], MATCH(ResourceTags[[#This Row],[TagID]], Tags[TagID]))</f>
        <v>ASP.NET Web API</v>
      </c>
      <c r="E495" s="4" t="str">
        <f>INDEX(Tags[Type], MATCH(ResourceTags[[#This Row],[TagID]], Tags[TagID]))</f>
        <v>Framework</v>
      </c>
      <c r="F495" s="10">
        <f>1/COUNTIFS(ResourceTags[ResourceID],ResourceTags[[#This Row],[ResourceID]], ResourceTags[Type], ResourceTags[[#This Row],[Type]])</f>
        <v>1</v>
      </c>
      <c r="G495" s="11">
        <f>INDEX(Resources[Experience], MATCH(ResourceTags[[#This Row],[ResourceID]], Resources[ResourceID]))*ResourceTags[[#This Row],[Weight]]</f>
        <v>26.875</v>
      </c>
    </row>
    <row r="496" spans="1:7">
      <c r="A496" s="4">
        <v>308</v>
      </c>
      <c r="B496" s="4" t="str">
        <f>INDEX(Resources[Resource Title], MATCH(ResourceTags[[#This Row],[ResourceID]], Resources[ResourceID]))</f>
        <v>Computer and Text Neck Stretching Exercises</v>
      </c>
      <c r="C496" s="4">
        <v>160</v>
      </c>
      <c r="D496" s="4" t="str">
        <f>INDEX(Tags[Tag Title], MATCH(ResourceTags[[#This Row],[TagID]], Tags[TagID]))</f>
        <v>Excercise &amp; Fitness</v>
      </c>
      <c r="E496" s="4" t="str">
        <f>INDEX(Tags[Type], MATCH(ResourceTags[[#This Row],[TagID]], Tags[TagID]))</f>
        <v>Skill</v>
      </c>
      <c r="F496" s="10">
        <f>1/COUNTIFS(ResourceTags[ResourceID],ResourceTags[[#This Row],[ResourceID]], ResourceTags[Type], ResourceTags[[#This Row],[Type]])</f>
        <v>1</v>
      </c>
      <c r="G496" s="11">
        <f>INDEX(Resources[Experience], MATCH(ResourceTags[[#This Row],[ResourceID]], Resources[ResourceID]))*ResourceTags[[#This Row],[Weight]]</f>
        <v>1.3888888888888888</v>
      </c>
    </row>
    <row r="497" spans="1:7">
      <c r="A497" s="4">
        <v>309</v>
      </c>
      <c r="B497" s="4" t="str">
        <f>INDEX(Resources[Resource Title], MATCH(ResourceTags[[#This Row],[ResourceID]], Resources[ResourceID]))</f>
        <v>Time Management: Working from Home</v>
      </c>
      <c r="C497" s="4">
        <v>20</v>
      </c>
      <c r="D497" s="4" t="str">
        <f>INDEX(Tags[Tag Title], MATCH(ResourceTags[[#This Row],[TagID]], Tags[TagID]))</f>
        <v>Time Management</v>
      </c>
      <c r="E497" s="4" t="str">
        <f>INDEX(Tags[Type], MATCH(ResourceTags[[#This Row],[TagID]], Tags[TagID]))</f>
        <v>Skill</v>
      </c>
      <c r="F497" s="10">
        <f>1/COUNTIFS(ResourceTags[ResourceID],ResourceTags[[#This Row],[ResourceID]], ResourceTags[Type], ResourceTags[[#This Row],[Type]])</f>
        <v>1</v>
      </c>
      <c r="G497" s="11">
        <f>INDEX(Resources[Experience], MATCH(ResourceTags[[#This Row],[ResourceID]], Resources[ResourceID]))*ResourceTags[[#This Row],[Weight]]</f>
        <v>5.9027777777777786</v>
      </c>
    </row>
    <row r="498" spans="1:7">
      <c r="A498" s="4">
        <v>310</v>
      </c>
      <c r="B498" s="4" t="str">
        <f>INDEX(Resources[Resource Title], MATCH(ResourceTags[[#This Row],[ResourceID]], Resources[ResourceID]))</f>
        <v>Using Your Mind to Change Your Brain</v>
      </c>
      <c r="C498" s="4">
        <v>161</v>
      </c>
      <c r="D498" s="4" t="str">
        <f>INDEX(Tags[Tag Title], MATCH(ResourceTags[[#This Row],[TagID]], Tags[TagID]))</f>
        <v>Mindfulness</v>
      </c>
      <c r="E498" s="4" t="str">
        <f>INDEX(Tags[Type], MATCH(ResourceTags[[#This Row],[TagID]], Tags[TagID]))</f>
        <v>Skill</v>
      </c>
      <c r="F498" s="10">
        <f>1/COUNTIFS(ResourceTags[ResourceID],ResourceTags[[#This Row],[ResourceID]], ResourceTags[Type], ResourceTags[[#This Row],[Type]])</f>
        <v>1</v>
      </c>
      <c r="G498" s="11">
        <f>INDEX(Resources[Experience], MATCH(ResourceTags[[#This Row],[ResourceID]], Resources[ResourceID]))*ResourceTags[[#This Row],[Weight]]</f>
        <v>4.8611111111111116</v>
      </c>
    </row>
    <row r="499" spans="1:7">
      <c r="A499" s="4">
        <v>311</v>
      </c>
      <c r="B499" s="4" t="str">
        <f>INDEX(Resources[Resource Title], MATCH(ResourceTags[[#This Row],[ResourceID]], Resources[ResourceID]))</f>
        <v>Intermediate SQL</v>
      </c>
      <c r="C499" s="4">
        <v>156</v>
      </c>
      <c r="D499" s="4" t="str">
        <f>INDEX(Tags[Tag Title], MATCH(ResourceTags[[#This Row],[TagID]], Tags[TagID]))</f>
        <v>SQL</v>
      </c>
      <c r="E499" s="4" t="str">
        <f>INDEX(Tags[Type], MATCH(ResourceTags[[#This Row],[TagID]], Tags[TagID]))</f>
        <v>Language</v>
      </c>
      <c r="F499" s="10">
        <f>1/COUNTIFS(ResourceTags[ResourceID],ResourceTags[[#This Row],[ResourceID]], ResourceTags[Type], ResourceTags[[#This Row],[Type]])</f>
        <v>1</v>
      </c>
      <c r="G499" s="11">
        <f>INDEX(Resources[Experience], MATCH(ResourceTags[[#This Row],[ResourceID]], Resources[ResourceID]))*ResourceTags[[#This Row],[Weight]]</f>
        <v>33.333333333333329</v>
      </c>
    </row>
    <row r="500" spans="1:7">
      <c r="A500" s="4">
        <v>311</v>
      </c>
      <c r="B500" s="4" t="str">
        <f>INDEX(Resources[Resource Title], MATCH(ResourceTags[[#This Row],[ResourceID]], Resources[ResourceID]))</f>
        <v>Intermediate SQL</v>
      </c>
      <c r="C500" s="4">
        <v>225</v>
      </c>
      <c r="D500" s="4" t="str">
        <f>INDEX(Tags[Tag Title], MATCH(ResourceTags[[#This Row],[TagID]], Tags[TagID]))</f>
        <v>PostgreSQL</v>
      </c>
      <c r="E500" s="4" t="str">
        <f>INDEX(Tags[Type], MATCH(ResourceTags[[#This Row],[TagID]], Tags[TagID]))</f>
        <v>Tool</v>
      </c>
      <c r="F500" s="10">
        <f>1/COUNTIFS(ResourceTags[ResourceID],ResourceTags[[#This Row],[ResourceID]], ResourceTags[Type], ResourceTags[[#This Row],[Type]])</f>
        <v>1</v>
      </c>
      <c r="G500" s="11">
        <f>INDEX(Resources[Experience], MATCH(ResourceTags[[#This Row],[ResourceID]], Resources[ResourceID]))*ResourceTags[[#This Row],[Weight]]</f>
        <v>33.333333333333329</v>
      </c>
    </row>
    <row r="501" spans="1:7">
      <c r="A501" s="4">
        <v>312</v>
      </c>
      <c r="B501" s="4" t="str">
        <f>INDEX(Resources[Resource Title], MATCH(ResourceTags[[#This Row],[ResourceID]], Resources[ResourceID]))</f>
        <v>Evolve your DevOps practices</v>
      </c>
      <c r="C501" s="4">
        <v>162</v>
      </c>
      <c r="D501" s="4" t="str">
        <f>INDEX(Tags[Tag Title], MATCH(ResourceTags[[#This Row],[TagID]], Tags[TagID]))</f>
        <v>Azure DevOps</v>
      </c>
      <c r="E501" s="4" t="str">
        <f>INDEX(Tags[Type], MATCH(ResourceTags[[#This Row],[TagID]], Tags[TagID]))</f>
        <v>Tool</v>
      </c>
      <c r="F501" s="10">
        <f>1/COUNTIFS(ResourceTags[ResourceID],ResourceTags[[#This Row],[ResourceID]], ResourceTags[Type], ResourceTags[[#This Row],[Type]])</f>
        <v>1</v>
      </c>
      <c r="G501" s="11">
        <f>INDEX(Resources[Experience], MATCH(ResourceTags[[#This Row],[ResourceID]], Resources[ResourceID]))*ResourceTags[[#This Row],[Weight]]</f>
        <v>16.25</v>
      </c>
    </row>
    <row r="502" spans="1:7">
      <c r="A502" s="4">
        <v>312</v>
      </c>
      <c r="B502" s="4" t="str">
        <f>INDEX(Resources[Resource Title], MATCH(ResourceTags[[#This Row],[ResourceID]], Resources[ResourceID]))</f>
        <v>Evolve your DevOps practices</v>
      </c>
      <c r="C502" s="4">
        <v>163</v>
      </c>
      <c r="D502" s="4" t="str">
        <f>INDEX(Tags[Tag Title], MATCH(ResourceTags[[#This Row],[TagID]], Tags[TagID]))</f>
        <v>DevOps</v>
      </c>
      <c r="E502" s="4" t="str">
        <f>INDEX(Tags[Type], MATCH(ResourceTags[[#This Row],[TagID]], Tags[TagID]))</f>
        <v>Skill</v>
      </c>
      <c r="F502" s="10">
        <f>1/COUNTIFS(ResourceTags[ResourceID],ResourceTags[[#This Row],[ResourceID]], ResourceTags[Type], ResourceTags[[#This Row],[Type]])</f>
        <v>1</v>
      </c>
      <c r="G502" s="11">
        <f>INDEX(Resources[Experience], MATCH(ResourceTags[[#This Row],[ResourceID]], Resources[ResourceID]))*ResourceTags[[#This Row],[Weight]]</f>
        <v>16.25</v>
      </c>
    </row>
    <row r="503" spans="1:7">
      <c r="A503" s="4">
        <v>313</v>
      </c>
      <c r="B503" s="4" t="str">
        <f>INDEX(Resources[Resource Title], MATCH(ResourceTags[[#This Row],[ResourceID]], Resources[ResourceID]))</f>
        <v>Create a canvas app in Power Apps</v>
      </c>
      <c r="C503" s="4">
        <v>164</v>
      </c>
      <c r="D503" s="4" t="str">
        <f>INDEX(Tags[Tag Title], MATCH(ResourceTags[[#This Row],[TagID]], Tags[TagID]))</f>
        <v>Microsoft Power Platform</v>
      </c>
      <c r="E503" s="4" t="str">
        <f>INDEX(Tags[Type], MATCH(ResourceTags[[#This Row],[TagID]], Tags[TagID]))</f>
        <v>Platform</v>
      </c>
      <c r="F503" s="10">
        <f>1/COUNTIFS(ResourceTags[ResourceID],ResourceTags[[#This Row],[ResourceID]], ResourceTags[Type], ResourceTags[[#This Row],[Type]])</f>
        <v>1</v>
      </c>
      <c r="G503" s="11">
        <f>INDEX(Resources[Experience], MATCH(ResourceTags[[#This Row],[ResourceID]], Resources[ResourceID]))*ResourceTags[[#This Row],[Weight]]</f>
        <v>9.9305555555555554</v>
      </c>
    </row>
    <row r="504" spans="1:7">
      <c r="A504" s="4">
        <v>313</v>
      </c>
      <c r="B504" s="4" t="str">
        <f>INDEX(Resources[Resource Title], MATCH(ResourceTags[[#This Row],[ResourceID]], Resources[ResourceID]))</f>
        <v>Create a canvas app in Power Apps</v>
      </c>
      <c r="C504" s="4">
        <v>165</v>
      </c>
      <c r="D504" s="4" t="str">
        <f>INDEX(Tags[Tag Title], MATCH(ResourceTags[[#This Row],[TagID]], Tags[TagID]))</f>
        <v>Microsoft Power Apps</v>
      </c>
      <c r="E504" s="4" t="str">
        <f>INDEX(Tags[Type], MATCH(ResourceTags[[#This Row],[TagID]], Tags[TagID]))</f>
        <v>Tool</v>
      </c>
      <c r="F504" s="10">
        <f>1/COUNTIFS(ResourceTags[ResourceID],ResourceTags[[#This Row],[ResourceID]], ResourceTags[Type], ResourceTags[[#This Row],[Type]])</f>
        <v>1</v>
      </c>
      <c r="G504" s="11">
        <f>INDEX(Resources[Experience], MATCH(ResourceTags[[#This Row],[ResourceID]], Resources[ResourceID]))*ResourceTags[[#This Row],[Weight]]</f>
        <v>9.9305555555555554</v>
      </c>
    </row>
    <row r="505" spans="1:7">
      <c r="A505" s="4">
        <v>314</v>
      </c>
      <c r="B505" s="4" t="str">
        <f>INDEX(Resources[Resource Title], MATCH(ResourceTags[[#This Row],[ResourceID]], Resources[ResourceID]))</f>
        <v>Bring AI to your business with AI Builder</v>
      </c>
      <c r="C505" s="4">
        <v>164</v>
      </c>
      <c r="D505" s="4" t="str">
        <f>INDEX(Tags[Tag Title], MATCH(ResourceTags[[#This Row],[TagID]], Tags[TagID]))</f>
        <v>Microsoft Power Platform</v>
      </c>
      <c r="E505" s="4" t="str">
        <f>INDEX(Tags[Type], MATCH(ResourceTags[[#This Row],[TagID]], Tags[TagID]))</f>
        <v>Platform</v>
      </c>
      <c r="F505" s="10">
        <f>1/COUNTIFS(ResourceTags[ResourceID],ResourceTags[[#This Row],[ResourceID]], ResourceTags[Type], ResourceTags[[#This Row],[Type]])</f>
        <v>1</v>
      </c>
      <c r="G505" s="11">
        <f>INDEX(Resources[Experience], MATCH(ResourceTags[[#This Row],[ResourceID]], Resources[ResourceID]))*ResourceTags[[#This Row],[Weight]]</f>
        <v>3.8194444444444442</v>
      </c>
    </row>
    <row r="506" spans="1:7">
      <c r="A506" s="4">
        <v>314</v>
      </c>
      <c r="B506" s="4" t="str">
        <f>INDEX(Resources[Resource Title], MATCH(ResourceTags[[#This Row],[ResourceID]], Resources[ResourceID]))</f>
        <v>Bring AI to your business with AI Builder</v>
      </c>
      <c r="C506" s="4">
        <v>166</v>
      </c>
      <c r="D506" s="4" t="str">
        <f>INDEX(Tags[Tag Title], MATCH(ResourceTags[[#This Row],[TagID]], Tags[TagID]))</f>
        <v>Microsoft AI Builder</v>
      </c>
      <c r="E506" s="4" t="str">
        <f>INDEX(Tags[Type], MATCH(ResourceTags[[#This Row],[TagID]], Tags[TagID]))</f>
        <v>Tool</v>
      </c>
      <c r="F506" s="10">
        <f>1/COUNTIFS(ResourceTags[ResourceID],ResourceTags[[#This Row],[ResourceID]], ResourceTags[Type], ResourceTags[[#This Row],[Type]])</f>
        <v>1</v>
      </c>
      <c r="G506" s="11">
        <f>INDEX(Resources[Experience], MATCH(ResourceTags[[#This Row],[ResourceID]], Resources[ResourceID]))*ResourceTags[[#This Row],[Weight]]</f>
        <v>3.8194444444444442</v>
      </c>
    </row>
    <row r="507" spans="1:7">
      <c r="A507" s="4">
        <v>315</v>
      </c>
      <c r="B507" s="4" t="str">
        <f>INDEX(Resources[Resource Title], MATCH(ResourceTags[[#This Row],[ResourceID]], Resources[ResourceID]))</f>
        <v>Swift 5: Protocol-Oriented Programming</v>
      </c>
      <c r="C507" s="4">
        <v>75</v>
      </c>
      <c r="D507" s="4" t="str">
        <f>INDEX(Tags[Tag Title], MATCH(ResourceTags[[#This Row],[TagID]], Tags[TagID]))</f>
        <v>Protocol-Oriented Programming</v>
      </c>
      <c r="E507" s="4" t="str">
        <f>INDEX(Tags[Type], MATCH(ResourceTags[[#This Row],[TagID]], Tags[TagID]))</f>
        <v>Skill</v>
      </c>
      <c r="F507" s="10">
        <f>1/COUNTIFS(ResourceTags[ResourceID],ResourceTags[[#This Row],[ResourceID]], ResourceTags[Type], ResourceTags[[#This Row],[Type]])</f>
        <v>1</v>
      </c>
      <c r="G507" s="11">
        <f>INDEX(Resources[Experience], MATCH(ResourceTags[[#This Row],[ResourceID]], Resources[ResourceID]))*ResourceTags[[#This Row],[Weight]]</f>
        <v>25</v>
      </c>
    </row>
    <row r="508" spans="1:7">
      <c r="A508" s="4">
        <v>315</v>
      </c>
      <c r="B508" s="4" t="str">
        <f>INDEX(Resources[Resource Title], MATCH(ResourceTags[[#This Row],[ResourceID]], Resources[ResourceID]))</f>
        <v>Swift 5: Protocol-Oriented Programming</v>
      </c>
      <c r="C508" s="4">
        <v>91</v>
      </c>
      <c r="D508" s="4" t="str">
        <f>INDEX(Tags[Tag Title], MATCH(ResourceTags[[#This Row],[TagID]], Tags[TagID]))</f>
        <v>iOS</v>
      </c>
      <c r="E508" s="4" t="str">
        <f>INDEX(Tags[Type], MATCH(ResourceTags[[#This Row],[TagID]], Tags[TagID]))</f>
        <v>Platform</v>
      </c>
      <c r="F508" s="10">
        <f>1/COUNTIFS(ResourceTags[ResourceID],ResourceTags[[#This Row],[ResourceID]], ResourceTags[Type], ResourceTags[[#This Row],[Type]])</f>
        <v>1</v>
      </c>
      <c r="G508" s="11">
        <f>INDEX(Resources[Experience], MATCH(ResourceTags[[#This Row],[ResourceID]], Resources[ResourceID]))*ResourceTags[[#This Row],[Weight]]</f>
        <v>25</v>
      </c>
    </row>
    <row r="509" spans="1:7">
      <c r="A509" s="4">
        <v>315</v>
      </c>
      <c r="B509" s="4" t="str">
        <f>INDEX(Resources[Resource Title], MATCH(ResourceTags[[#This Row],[ResourceID]], Resources[ResourceID]))</f>
        <v>Swift 5: Protocol-Oriented Programming</v>
      </c>
      <c r="C509" s="4">
        <v>157</v>
      </c>
      <c r="D509" s="4" t="str">
        <f>INDEX(Tags[Tag Title], MATCH(ResourceTags[[#This Row],[TagID]], Tags[TagID]))</f>
        <v>Swift</v>
      </c>
      <c r="E509" s="4" t="str">
        <f>INDEX(Tags[Type], MATCH(ResourceTags[[#This Row],[TagID]], Tags[TagID]))</f>
        <v>Language</v>
      </c>
      <c r="F509" s="10">
        <f>1/COUNTIFS(ResourceTags[ResourceID],ResourceTags[[#This Row],[ResourceID]], ResourceTags[Type], ResourceTags[[#This Row],[Type]])</f>
        <v>1</v>
      </c>
      <c r="G509" s="11">
        <f>INDEX(Resources[Experience], MATCH(ResourceTags[[#This Row],[ResourceID]], Resources[ResourceID]))*ResourceTags[[#This Row],[Weight]]</f>
        <v>25</v>
      </c>
    </row>
    <row r="510" spans="1:7">
      <c r="A510" s="4">
        <v>315</v>
      </c>
      <c r="B510" s="4" t="str">
        <f>INDEX(Resources[Resource Title], MATCH(ResourceTags[[#This Row],[ResourceID]], Resources[ResourceID]))</f>
        <v>Swift 5: Protocol-Oriented Programming</v>
      </c>
      <c r="C510" s="4">
        <v>169</v>
      </c>
      <c r="D510" s="4" t="str">
        <f>INDEX(Tags[Tag Title], MATCH(ResourceTags[[#This Row],[TagID]], Tags[TagID]))</f>
        <v>SwiftUI</v>
      </c>
      <c r="E510" s="4" t="str">
        <f>INDEX(Tags[Type], MATCH(ResourceTags[[#This Row],[TagID]], Tags[TagID]))</f>
        <v>Framework</v>
      </c>
      <c r="F510" s="10">
        <f>1/COUNTIFS(ResourceTags[ResourceID],ResourceTags[[#This Row],[ResourceID]], ResourceTags[Type], ResourceTags[[#This Row],[Type]])</f>
        <v>1</v>
      </c>
      <c r="G510" s="11">
        <f>INDEX(Resources[Experience], MATCH(ResourceTags[[#This Row],[ResourceID]], Resources[ResourceID]))*ResourceTags[[#This Row],[Weight]]</f>
        <v>25</v>
      </c>
    </row>
    <row r="511" spans="1:7">
      <c r="A511" s="4">
        <v>315</v>
      </c>
      <c r="B511" s="4" t="str">
        <f>INDEX(Resources[Resource Title], MATCH(ResourceTags[[#This Row],[ResourceID]], Resources[ResourceID]))</f>
        <v>Swift 5: Protocol-Oriented Programming</v>
      </c>
      <c r="C511" s="4">
        <v>170</v>
      </c>
      <c r="D511" s="4" t="str">
        <f>INDEX(Tags[Tag Title], MATCH(ResourceTags[[#This Row],[TagID]], Tags[TagID]))</f>
        <v>OpenWeather</v>
      </c>
      <c r="E511" s="4" t="str">
        <f>INDEX(Tags[Type], MATCH(ResourceTags[[#This Row],[TagID]], Tags[TagID]))</f>
        <v>API</v>
      </c>
      <c r="F511" s="10">
        <f>1/COUNTIFS(ResourceTags[ResourceID],ResourceTags[[#This Row],[ResourceID]], ResourceTags[Type], ResourceTags[[#This Row],[Type]])</f>
        <v>1</v>
      </c>
      <c r="G511" s="11">
        <f>INDEX(Resources[Experience], MATCH(ResourceTags[[#This Row],[ResourceID]], Resources[ResourceID]))*ResourceTags[[#This Row],[Weight]]</f>
        <v>25</v>
      </c>
    </row>
    <row r="512" spans="1:7">
      <c r="A512" s="4">
        <v>316</v>
      </c>
      <c r="B512" s="4" t="str">
        <f>INDEX(Resources[Resource Title], MATCH(ResourceTags[[#This Row],[ResourceID]], Resources[ResourceID]))</f>
        <v xml:space="preserve">Querying Data Using T-SQL </v>
      </c>
      <c r="C512" s="4">
        <v>155</v>
      </c>
      <c r="D512" s="4" t="str">
        <f>INDEX(Tags[Tag Title], MATCH(ResourceTags[[#This Row],[TagID]], Tags[TagID]))</f>
        <v>Microsoft SQL Server</v>
      </c>
      <c r="E512" s="4" t="str">
        <f>INDEX(Tags[Type], MATCH(ResourceTags[[#This Row],[TagID]], Tags[TagID]))</f>
        <v>Tool</v>
      </c>
      <c r="F512" s="10">
        <f>1/COUNTIFS(ResourceTags[ResourceID],ResourceTags[[#This Row],[ResourceID]], ResourceTags[Type], ResourceTags[[#This Row],[Type]])</f>
        <v>1</v>
      </c>
      <c r="G512" s="11">
        <f>INDEX(Resources[Experience], MATCH(ResourceTags[[#This Row],[ResourceID]], Resources[ResourceID]))*ResourceTags[[#This Row],[Weight]]</f>
        <v>8.8194444444444446</v>
      </c>
    </row>
    <row r="513" spans="1:7">
      <c r="A513" s="4">
        <v>316</v>
      </c>
      <c r="B513" s="4" t="str">
        <f>INDEX(Resources[Resource Title], MATCH(ResourceTags[[#This Row],[ResourceID]], Resources[ResourceID]))</f>
        <v xml:space="preserve">Querying Data Using T-SQL </v>
      </c>
      <c r="C513" s="4">
        <v>171</v>
      </c>
      <c r="D513" s="4" t="str">
        <f>INDEX(Tags[Tag Title], MATCH(ResourceTags[[#This Row],[TagID]], Tags[TagID]))</f>
        <v>T-SQL</v>
      </c>
      <c r="E513" s="4" t="str">
        <f>INDEX(Tags[Type], MATCH(ResourceTags[[#This Row],[TagID]], Tags[TagID]))</f>
        <v>Language</v>
      </c>
      <c r="F513" s="10">
        <f>1/COUNTIFS(ResourceTags[ResourceID],ResourceTags[[#This Row],[ResourceID]], ResourceTags[Type], ResourceTags[[#This Row],[Type]])</f>
        <v>1</v>
      </c>
      <c r="G513" s="11">
        <f>INDEX(Resources[Experience], MATCH(ResourceTags[[#This Row],[ResourceID]], Resources[ResourceID]))*ResourceTags[[#This Row],[Weight]]</f>
        <v>8.8194444444444446</v>
      </c>
    </row>
    <row r="514" spans="1:7">
      <c r="A514" s="4">
        <v>317</v>
      </c>
      <c r="B514" s="4" t="str">
        <f>INDEX(Resources[Resource Title], MATCH(ResourceTags[[#This Row],[ResourceID]], Resources[ResourceID]))</f>
        <v>Developer Career Paths and Certifications</v>
      </c>
      <c r="C514" s="4">
        <v>43</v>
      </c>
      <c r="D514" s="4" t="str">
        <f>INDEX(Tags[Tag Title], MATCH(ResourceTags[[#This Row],[TagID]], Tags[TagID]))</f>
        <v>Career Development</v>
      </c>
      <c r="E514" s="4" t="str">
        <f>INDEX(Tags[Type], MATCH(ResourceTags[[#This Row],[TagID]], Tags[TagID]))</f>
        <v>Skill</v>
      </c>
      <c r="F514" s="10">
        <f>1/COUNTIFS(ResourceTags[ResourceID],ResourceTags[[#This Row],[ResourceID]], ResourceTags[Type], ResourceTags[[#This Row],[Type]])</f>
        <v>1</v>
      </c>
      <c r="G514" s="11">
        <f>INDEX(Resources[Experience], MATCH(ResourceTags[[#This Row],[ResourceID]], Resources[ResourceID]))*ResourceTags[[#This Row],[Weight]]</f>
        <v>5.416666666666667</v>
      </c>
    </row>
    <row r="515" spans="1:7">
      <c r="A515" s="4">
        <v>318</v>
      </c>
      <c r="B515" s="4" t="str">
        <f>INDEX(Resources[Resource Title], MATCH(ResourceTags[[#This Row],[ResourceID]], Resources[ResourceID]))</f>
        <v>How to Be Promotable</v>
      </c>
      <c r="C515" s="4">
        <v>43</v>
      </c>
      <c r="D515" s="4" t="str">
        <f>INDEX(Tags[Tag Title], MATCH(ResourceTags[[#This Row],[TagID]], Tags[TagID]))</f>
        <v>Career Development</v>
      </c>
      <c r="E515" s="4" t="str">
        <f>INDEX(Tags[Type], MATCH(ResourceTags[[#This Row],[TagID]], Tags[TagID]))</f>
        <v>Skill</v>
      </c>
      <c r="F515" s="10">
        <f>1/COUNTIFS(ResourceTags[ResourceID],ResourceTags[[#This Row],[ResourceID]], ResourceTags[Type], ResourceTags[[#This Row],[Type]])</f>
        <v>1</v>
      </c>
      <c r="G515" s="11">
        <f>INDEX(Resources[Experience], MATCH(ResourceTags[[#This Row],[ResourceID]], Resources[ResourceID]))*ResourceTags[[#This Row],[Weight]]</f>
        <v>1.7361111111111112</v>
      </c>
    </row>
    <row r="516" spans="1:7">
      <c r="A516" s="4">
        <v>319</v>
      </c>
      <c r="B516" s="4" t="str">
        <f>INDEX(Resources[Resource Title], MATCH(ResourceTags[[#This Row],[ResourceID]], Resources[ResourceID]))</f>
        <v>Learning to Be Promotable</v>
      </c>
      <c r="C516" s="4">
        <v>43</v>
      </c>
      <c r="D516" s="4" t="str">
        <f>INDEX(Tags[Tag Title], MATCH(ResourceTags[[#This Row],[TagID]], Tags[TagID]))</f>
        <v>Career Development</v>
      </c>
      <c r="E516" s="4" t="str">
        <f>INDEX(Tags[Type], MATCH(ResourceTags[[#This Row],[TagID]], Tags[TagID]))</f>
        <v>Skill</v>
      </c>
      <c r="F516" s="10">
        <f>1/COUNTIFS(ResourceTags[ResourceID],ResourceTags[[#This Row],[ResourceID]], ResourceTags[Type], ResourceTags[[#This Row],[Type]])</f>
        <v>1</v>
      </c>
      <c r="G516" s="11">
        <f>INDEX(Resources[Experience], MATCH(ResourceTags[[#This Row],[ResourceID]], Resources[ResourceID]))*ResourceTags[[#This Row],[Weight]]</f>
        <v>5.4861111111111107</v>
      </c>
    </row>
    <row r="517" spans="1:7">
      <c r="A517" s="4">
        <v>320</v>
      </c>
      <c r="B517" s="4" t="str">
        <f>INDEX(Resources[Resource Title], MATCH(ResourceTags[[#This Row],[ResourceID]], Resources[ResourceID]))</f>
        <v>Blazor: The Big Picture</v>
      </c>
      <c r="C517" s="4">
        <v>15</v>
      </c>
      <c r="D517" s="4" t="str">
        <f>INDEX(Tags[Tag Title], MATCH(ResourceTags[[#This Row],[TagID]], Tags[TagID]))</f>
        <v>ASP.NET Core</v>
      </c>
      <c r="E517" s="4" t="str">
        <f>INDEX(Tags[Type], MATCH(ResourceTags[[#This Row],[TagID]], Tags[TagID]))</f>
        <v>Platform</v>
      </c>
      <c r="F517" s="10">
        <f>1/COUNTIFS(ResourceTags[ResourceID],ResourceTags[[#This Row],[ResourceID]], ResourceTags[Type], ResourceTags[[#This Row],[Type]])</f>
        <v>1</v>
      </c>
      <c r="G517" s="11">
        <f>INDEX(Resources[Experience], MATCH(ResourceTags[[#This Row],[ResourceID]], Resources[ResourceID]))*ResourceTags[[#This Row],[Weight]]</f>
        <v>2.2222222222222223</v>
      </c>
    </row>
    <row r="518" spans="1:7">
      <c r="A518" s="4">
        <v>320</v>
      </c>
      <c r="B518" s="4" t="str">
        <f>INDEX(Resources[Resource Title], MATCH(ResourceTags[[#This Row],[ResourceID]], Resources[ResourceID]))</f>
        <v>Blazor: The Big Picture</v>
      </c>
      <c r="C518" s="4">
        <v>172</v>
      </c>
      <c r="D518" s="4" t="str">
        <f>INDEX(Tags[Tag Title], MATCH(ResourceTags[[#This Row],[TagID]], Tags[TagID]))</f>
        <v>Blazor</v>
      </c>
      <c r="E518" s="4" t="str">
        <f>INDEX(Tags[Type], MATCH(ResourceTags[[#This Row],[TagID]], Tags[TagID]))</f>
        <v>Framework</v>
      </c>
      <c r="F518" s="10">
        <f>1/COUNTIFS(ResourceTags[ResourceID],ResourceTags[[#This Row],[ResourceID]], ResourceTags[Type], ResourceTags[[#This Row],[Type]])</f>
        <v>1</v>
      </c>
      <c r="G518" s="11">
        <f>INDEX(Resources[Experience], MATCH(ResourceTags[[#This Row],[ResourceID]], Resources[ResourceID]))*ResourceTags[[#This Row],[Weight]]</f>
        <v>2.2222222222222223</v>
      </c>
    </row>
    <row r="519" spans="1:7">
      <c r="A519" s="4">
        <v>321</v>
      </c>
      <c r="B519" s="4" t="str">
        <f>INDEX(Resources[Resource Title], MATCH(ResourceTags[[#This Row],[ResourceID]], Resources[ResourceID]))</f>
        <v>Progressive Web Apps: The Big Picture</v>
      </c>
      <c r="C519" s="4">
        <v>38</v>
      </c>
      <c r="D519" s="4" t="str">
        <f>INDEX(Tags[Tag Title], MATCH(ResourceTags[[#This Row],[TagID]], Tags[TagID]))</f>
        <v>HTML5</v>
      </c>
      <c r="E519" s="4" t="str">
        <f>INDEX(Tags[Type], MATCH(ResourceTags[[#This Row],[TagID]], Tags[TagID]))</f>
        <v>Platform</v>
      </c>
      <c r="F519" s="10">
        <f>1/COUNTIFS(ResourceTags[ResourceID],ResourceTags[[#This Row],[ResourceID]], ResourceTags[Type], ResourceTags[[#This Row],[Type]])</f>
        <v>1</v>
      </c>
      <c r="G519" s="11">
        <f>INDEX(Resources[Experience], MATCH(ResourceTags[[#This Row],[ResourceID]], Resources[ResourceID]))*ResourceTags[[#This Row],[Weight]]</f>
        <v>6.9444444444444438</v>
      </c>
    </row>
    <row r="520" spans="1:7">
      <c r="A520" s="4">
        <v>321</v>
      </c>
      <c r="B520" s="4" t="str">
        <f>INDEX(Resources[Resource Title], MATCH(ResourceTags[[#This Row],[ResourceID]], Resources[ResourceID]))</f>
        <v>Progressive Web Apps: The Big Picture</v>
      </c>
      <c r="C520" s="4">
        <v>173</v>
      </c>
      <c r="D520" s="4" t="str">
        <f>INDEX(Tags[Tag Title], MATCH(ResourceTags[[#This Row],[TagID]], Tags[TagID]))</f>
        <v>Progressive Web Apps</v>
      </c>
      <c r="E520" s="4" t="str">
        <f>INDEX(Tags[Type], MATCH(ResourceTags[[#This Row],[TagID]], Tags[TagID]))</f>
        <v>Skill</v>
      </c>
      <c r="F520" s="10">
        <f>1/COUNTIFS(ResourceTags[ResourceID],ResourceTags[[#This Row],[ResourceID]], ResourceTags[Type], ResourceTags[[#This Row],[Type]])</f>
        <v>1</v>
      </c>
      <c r="G520" s="11">
        <f>INDEX(Resources[Experience], MATCH(ResourceTags[[#This Row],[ResourceID]], Resources[ResourceID]))*ResourceTags[[#This Row],[Weight]]</f>
        <v>6.9444444444444438</v>
      </c>
    </row>
    <row r="521" spans="1:7">
      <c r="A521" s="4">
        <v>322</v>
      </c>
      <c r="B521" s="4" t="str">
        <f>INDEX(Resources[Resource Title], MATCH(ResourceTags[[#This Row],[ResourceID]], Resources[ResourceID]))</f>
        <v>Blazor: Getting Started</v>
      </c>
      <c r="C521" s="4">
        <v>15</v>
      </c>
      <c r="D521" s="4" t="str">
        <f>INDEX(Tags[Tag Title], MATCH(ResourceTags[[#This Row],[TagID]], Tags[TagID]))</f>
        <v>ASP.NET Core</v>
      </c>
      <c r="E521" s="4" t="str">
        <f>INDEX(Tags[Type], MATCH(ResourceTags[[#This Row],[TagID]], Tags[TagID]))</f>
        <v>Platform</v>
      </c>
      <c r="F521" s="10">
        <f>1/COUNTIFS(ResourceTags[ResourceID],ResourceTags[[#This Row],[ResourceID]], ResourceTags[Type], ResourceTags[[#This Row],[Type]])</f>
        <v>1</v>
      </c>
      <c r="G521" s="11">
        <f>INDEX(Resources[Experience], MATCH(ResourceTags[[#This Row],[ResourceID]], Resources[ResourceID]))*ResourceTags[[#This Row],[Weight]]</f>
        <v>16.805555555555554</v>
      </c>
    </row>
    <row r="522" spans="1:7">
      <c r="A522" s="4">
        <v>322</v>
      </c>
      <c r="B522" s="4" t="str">
        <f>INDEX(Resources[Resource Title], MATCH(ResourceTags[[#This Row],[ResourceID]], Resources[ResourceID]))</f>
        <v>Blazor: Getting Started</v>
      </c>
      <c r="C522" s="4">
        <v>172</v>
      </c>
      <c r="D522" s="4" t="str">
        <f>INDEX(Tags[Tag Title], MATCH(ResourceTags[[#This Row],[TagID]], Tags[TagID]))</f>
        <v>Blazor</v>
      </c>
      <c r="E522" s="4" t="str">
        <f>INDEX(Tags[Type], MATCH(ResourceTags[[#This Row],[TagID]], Tags[TagID]))</f>
        <v>Framework</v>
      </c>
      <c r="F522" s="10">
        <f>1/COUNTIFS(ResourceTags[ResourceID],ResourceTags[[#This Row],[ResourceID]], ResourceTags[Type], ResourceTags[[#This Row],[Type]])</f>
        <v>1</v>
      </c>
      <c r="G522" s="11">
        <f>INDEX(Resources[Experience], MATCH(ResourceTags[[#This Row],[ResourceID]], Resources[ResourceID]))*ResourceTags[[#This Row],[Weight]]</f>
        <v>16.805555555555554</v>
      </c>
    </row>
    <row r="523" spans="1:7">
      <c r="A523" s="4">
        <v>323</v>
      </c>
      <c r="B523" s="4" t="str">
        <f>INDEX(Resources[Resource Title], MATCH(ResourceTags[[#This Row],[ResourceID]], Resources[ResourceID]))</f>
        <v>Microsoft Azure Developer: Preparing to Take the AZ-204 Exam</v>
      </c>
      <c r="C523" s="4">
        <v>114</v>
      </c>
      <c r="D523" s="4" t="str">
        <f>INDEX(Tags[Tag Title], MATCH(ResourceTags[[#This Row],[TagID]], Tags[TagID]))</f>
        <v>Azure</v>
      </c>
      <c r="E523" s="4" t="str">
        <f>INDEX(Tags[Type], MATCH(ResourceTags[[#This Row],[TagID]], Tags[TagID]))</f>
        <v>Platform</v>
      </c>
      <c r="F523" s="10">
        <f>1/COUNTIFS(ResourceTags[ResourceID],ResourceTags[[#This Row],[ResourceID]], ResourceTags[Type], ResourceTags[[#This Row],[Type]])</f>
        <v>1</v>
      </c>
      <c r="G523" s="11">
        <f>INDEX(Resources[Experience], MATCH(ResourceTags[[#This Row],[ResourceID]], Resources[ResourceID]))*ResourceTags[[#This Row],[Weight]]</f>
        <v>4.8611111111111116</v>
      </c>
    </row>
    <row r="524" spans="1:7">
      <c r="A524" s="4">
        <v>324</v>
      </c>
      <c r="B524" s="4" t="str">
        <f>INDEX(Resources[Resource Title], MATCH(ResourceTags[[#This Row],[ResourceID]], Resources[ResourceID]))</f>
        <v>DevOps: The Big Picture</v>
      </c>
      <c r="C524" s="4">
        <v>163</v>
      </c>
      <c r="D524" s="4" t="str">
        <f>INDEX(Tags[Tag Title], MATCH(ResourceTags[[#This Row],[TagID]], Tags[TagID]))</f>
        <v>DevOps</v>
      </c>
      <c r="E524" s="4" t="str">
        <f>INDEX(Tags[Type], MATCH(ResourceTags[[#This Row],[TagID]], Tags[TagID]))</f>
        <v>Skill</v>
      </c>
      <c r="F524" s="10">
        <f>1/COUNTIFS(ResourceTags[ResourceID],ResourceTags[[#This Row],[ResourceID]], ResourceTags[Type], ResourceTags[[#This Row],[Type]])</f>
        <v>1</v>
      </c>
      <c r="G524" s="11">
        <f>INDEX(Resources[Experience], MATCH(ResourceTags[[#This Row],[ResourceID]], Resources[ResourceID]))*ResourceTags[[#This Row],[Weight]]</f>
        <v>5.625</v>
      </c>
    </row>
    <row r="525" spans="1:7">
      <c r="A525" s="4">
        <v>325</v>
      </c>
      <c r="B525" s="4" t="str">
        <f>INDEX(Resources[Resource Title], MATCH(ResourceTags[[#This Row],[ResourceID]], Resources[ResourceID]))</f>
        <v>DevSecOps: The Big Picture</v>
      </c>
      <c r="C525" s="4">
        <v>163</v>
      </c>
      <c r="D525" s="4" t="str">
        <f>INDEX(Tags[Tag Title], MATCH(ResourceTags[[#This Row],[TagID]], Tags[TagID]))</f>
        <v>DevOps</v>
      </c>
      <c r="E525" s="4" t="str">
        <f>INDEX(Tags[Type], MATCH(ResourceTags[[#This Row],[TagID]], Tags[TagID]))</f>
        <v>Skill</v>
      </c>
      <c r="F525" s="10">
        <f>1/COUNTIFS(ResourceTags[ResourceID],ResourceTags[[#This Row],[ResourceID]], ResourceTags[Type], ResourceTags[[#This Row],[Type]])</f>
        <v>1</v>
      </c>
      <c r="G525" s="11">
        <f>INDEX(Resources[Experience], MATCH(ResourceTags[[#This Row],[ResourceID]], Resources[ResourceID]))*ResourceTags[[#This Row],[Weight]]</f>
        <v>5.6944444444444446</v>
      </c>
    </row>
    <row r="526" spans="1:7">
      <c r="A526" s="4">
        <v>326</v>
      </c>
      <c r="B526" s="4" t="str">
        <f>INDEX(Resources[Resource Title], MATCH(ResourceTags[[#This Row],[ResourceID]], Resources[ResourceID]))</f>
        <v>Azure fundamentals</v>
      </c>
      <c r="C526" s="4">
        <v>114</v>
      </c>
      <c r="D526" s="4" t="str">
        <f>INDEX(Tags[Tag Title], MATCH(ResourceTags[[#This Row],[TagID]], Tags[TagID]))</f>
        <v>Azure</v>
      </c>
      <c r="E526" s="4" t="str">
        <f>INDEX(Tags[Type], MATCH(ResourceTags[[#This Row],[TagID]], Tags[TagID]))</f>
        <v>Platform</v>
      </c>
      <c r="F526" s="10">
        <f>1/COUNTIFS(ResourceTags[ResourceID],ResourceTags[[#This Row],[ResourceID]], ResourceTags[Type], ResourceTags[[#This Row],[Type]])</f>
        <v>1</v>
      </c>
      <c r="G526" s="11">
        <f>INDEX(Resources[Experience], MATCH(ResourceTags[[#This Row],[ResourceID]], Resources[ResourceID]))*ResourceTags[[#This Row],[Weight]]</f>
        <v>40.833333333333336</v>
      </c>
    </row>
    <row r="527" spans="1:7">
      <c r="A527" s="4">
        <v>327</v>
      </c>
      <c r="B527" s="4" t="str">
        <f>INDEX(Resources[Resource Title], MATCH(ResourceTags[[#This Row],[ResourceID]], Resources[ResourceID]))</f>
        <v>Microsoft Azure: The Big Picture</v>
      </c>
      <c r="C527" s="4">
        <v>114</v>
      </c>
      <c r="D527" s="4" t="str">
        <f>INDEX(Tags[Tag Title], MATCH(ResourceTags[[#This Row],[TagID]], Tags[TagID]))</f>
        <v>Azure</v>
      </c>
      <c r="E527" s="4" t="str">
        <f>INDEX(Tags[Type], MATCH(ResourceTags[[#This Row],[TagID]], Tags[TagID]))</f>
        <v>Platform</v>
      </c>
      <c r="F527" s="10">
        <f>1/COUNTIFS(ResourceTags[ResourceID],ResourceTags[[#This Row],[ResourceID]], ResourceTags[Type], ResourceTags[[#This Row],[Type]])</f>
        <v>1</v>
      </c>
      <c r="G527" s="11">
        <f>INDEX(Resources[Experience], MATCH(ResourceTags[[#This Row],[ResourceID]], Resources[ResourceID]))*ResourceTags[[#This Row],[Weight]]</f>
        <v>8.4722222222222214</v>
      </c>
    </row>
    <row r="528" spans="1:7">
      <c r="A528" s="4">
        <v>328</v>
      </c>
      <c r="B528" s="4" t="str">
        <f>INDEX(Resources[Resource Title], MATCH(ResourceTags[[#This Row],[ResourceID]], Resources[ResourceID]))</f>
        <v>Microsoft Azure Cloud Concepts</v>
      </c>
      <c r="C528" s="4">
        <v>114</v>
      </c>
      <c r="D528" s="4" t="str">
        <f>INDEX(Tags[Tag Title], MATCH(ResourceTags[[#This Row],[TagID]], Tags[TagID]))</f>
        <v>Azure</v>
      </c>
      <c r="E528" s="4" t="str">
        <f>INDEX(Tags[Type], MATCH(ResourceTags[[#This Row],[TagID]], Tags[TagID]))</f>
        <v>Platform</v>
      </c>
      <c r="F528" s="10">
        <f>1/COUNTIFS(ResourceTags[ResourceID],ResourceTags[[#This Row],[ResourceID]], ResourceTags[Type], ResourceTags[[#This Row],[Type]])</f>
        <v>1</v>
      </c>
      <c r="G528" s="11">
        <f>INDEX(Resources[Experience], MATCH(ResourceTags[[#This Row],[ResourceID]], Resources[ResourceID]))*ResourceTags[[#This Row],[Weight]]</f>
        <v>2.6388888888888888</v>
      </c>
    </row>
    <row r="529" spans="1:7">
      <c r="A529" s="4">
        <v>329</v>
      </c>
      <c r="B529" s="4" t="str">
        <f>INDEX(Resources[Resource Title], MATCH(ResourceTags[[#This Row],[ResourceID]], Resources[ResourceID]))</f>
        <v>Getting Started with Hybrid Cloud ARM</v>
      </c>
      <c r="C529" s="4">
        <v>114</v>
      </c>
      <c r="D529" s="4" t="str">
        <f>INDEX(Tags[Tag Title], MATCH(ResourceTags[[#This Row],[TagID]], Tags[TagID]))</f>
        <v>Azure</v>
      </c>
      <c r="E529" s="4" t="str">
        <f>INDEX(Tags[Type], MATCH(ResourceTags[[#This Row],[TagID]], Tags[TagID]))</f>
        <v>Platform</v>
      </c>
      <c r="F529" s="10">
        <f>1/COUNTIFS(ResourceTags[ResourceID],ResourceTags[[#This Row],[ResourceID]], ResourceTags[Type], ResourceTags[[#This Row],[Type]])</f>
        <v>1</v>
      </c>
      <c r="G529" s="11">
        <f>INDEX(Resources[Experience], MATCH(ResourceTags[[#This Row],[ResourceID]], Resources[ResourceID]))*ResourceTags[[#This Row],[Weight]]</f>
        <v>4.1666666666666661</v>
      </c>
    </row>
    <row r="530" spans="1:7">
      <c r="A530" s="4">
        <v>329</v>
      </c>
      <c r="B530" s="4" t="str">
        <f>INDEX(Resources[Resource Title], MATCH(ResourceTags[[#This Row],[ResourceID]], Resources[ResourceID]))</f>
        <v>Getting Started with Hybrid Cloud ARM</v>
      </c>
      <c r="C530" s="4">
        <v>174</v>
      </c>
      <c r="D530" s="4" t="str">
        <f>INDEX(Tags[Tag Title], MATCH(ResourceTags[[#This Row],[TagID]], Tags[TagID]))</f>
        <v>Azure Kubernetes Service (AKS)</v>
      </c>
      <c r="E530" s="4" t="str">
        <f>INDEX(Tags[Type], MATCH(ResourceTags[[#This Row],[TagID]], Tags[TagID]))</f>
        <v>Tool</v>
      </c>
      <c r="F530" s="10">
        <f>1/COUNTIFS(ResourceTags[ResourceID],ResourceTags[[#This Row],[ResourceID]], ResourceTags[Type], ResourceTags[[#This Row],[Type]])</f>
        <v>0.16666666666666666</v>
      </c>
      <c r="G530" s="11">
        <f>INDEX(Resources[Experience], MATCH(ResourceTags[[#This Row],[ResourceID]], Resources[ResourceID]))*ResourceTags[[#This Row],[Weight]]</f>
        <v>0.69444444444444431</v>
      </c>
    </row>
    <row r="531" spans="1:7">
      <c r="A531" s="4">
        <v>329</v>
      </c>
      <c r="B531" s="4" t="str">
        <f>INDEX(Resources[Resource Title], MATCH(ResourceTags[[#This Row],[ResourceID]], Resources[ResourceID]))</f>
        <v>Getting Started with Hybrid Cloud ARM</v>
      </c>
      <c r="C531" s="4">
        <v>175</v>
      </c>
      <c r="D531" s="4" t="str">
        <f>INDEX(Tags[Tag Title], MATCH(ResourceTags[[#This Row],[TagID]], Tags[TagID]))</f>
        <v>Virtual Machine Administration</v>
      </c>
      <c r="E531" s="4" t="str">
        <f>INDEX(Tags[Type], MATCH(ResourceTags[[#This Row],[TagID]], Tags[TagID]))</f>
        <v>Skill</v>
      </c>
      <c r="F531" s="10">
        <f>1/COUNTIFS(ResourceTags[ResourceID],ResourceTags[[#This Row],[ResourceID]], ResourceTags[Type], ResourceTags[[#This Row],[Type]])</f>
        <v>1</v>
      </c>
      <c r="G531" s="11">
        <f>INDEX(Resources[Experience], MATCH(ResourceTags[[#This Row],[ResourceID]], Resources[ResourceID]))*ResourceTags[[#This Row],[Weight]]</f>
        <v>4.1666666666666661</v>
      </c>
    </row>
    <row r="532" spans="1:7">
      <c r="A532" s="4">
        <v>329</v>
      </c>
      <c r="B532" s="4" t="str">
        <f>INDEX(Resources[Resource Title], MATCH(ResourceTags[[#This Row],[ResourceID]], Resources[ResourceID]))</f>
        <v>Getting Started with Hybrid Cloud ARM</v>
      </c>
      <c r="C532" s="4">
        <v>176</v>
      </c>
      <c r="D532" s="4" t="str">
        <f>INDEX(Tags[Tag Title], MATCH(ResourceTags[[#This Row],[TagID]], Tags[TagID]))</f>
        <v>Azure Resource Manager (ARM)</v>
      </c>
      <c r="E532" s="4" t="str">
        <f>INDEX(Tags[Type], MATCH(ResourceTags[[#This Row],[TagID]], Tags[TagID]))</f>
        <v>Tool</v>
      </c>
      <c r="F532" s="10">
        <f>1/COUNTIFS(ResourceTags[ResourceID],ResourceTags[[#This Row],[ResourceID]], ResourceTags[Type], ResourceTags[[#This Row],[Type]])</f>
        <v>0.16666666666666666</v>
      </c>
      <c r="G532" s="11">
        <f>INDEX(Resources[Experience], MATCH(ResourceTags[[#This Row],[ResourceID]], Resources[ResourceID]))*ResourceTags[[#This Row],[Weight]]</f>
        <v>0.69444444444444431</v>
      </c>
    </row>
    <row r="533" spans="1:7">
      <c r="A533" s="4">
        <v>329</v>
      </c>
      <c r="B533" s="4" t="str">
        <f>INDEX(Resources[Resource Title], MATCH(ResourceTags[[#This Row],[ResourceID]], Resources[ResourceID]))</f>
        <v>Getting Started with Hybrid Cloud ARM</v>
      </c>
      <c r="C533" s="4">
        <v>177</v>
      </c>
      <c r="D533" s="4" t="str">
        <f>INDEX(Tags[Tag Title], MATCH(ResourceTags[[#This Row],[TagID]], Tags[TagID]))</f>
        <v>Azure App Service</v>
      </c>
      <c r="E533" s="4" t="str">
        <f>INDEX(Tags[Type], MATCH(ResourceTags[[#This Row],[TagID]], Tags[TagID]))</f>
        <v>Tool</v>
      </c>
      <c r="F533" s="10">
        <f>1/COUNTIFS(ResourceTags[ResourceID],ResourceTags[[#This Row],[ResourceID]], ResourceTags[Type], ResourceTags[[#This Row],[Type]])</f>
        <v>0.16666666666666666</v>
      </c>
      <c r="G533" s="11">
        <f>INDEX(Resources[Experience], MATCH(ResourceTags[[#This Row],[ResourceID]], Resources[ResourceID]))*ResourceTags[[#This Row],[Weight]]</f>
        <v>0.69444444444444431</v>
      </c>
    </row>
    <row r="534" spans="1:7">
      <c r="A534" s="4">
        <v>329</v>
      </c>
      <c r="B534" s="4" t="str">
        <f>INDEX(Resources[Resource Title], MATCH(ResourceTags[[#This Row],[ResourceID]], Resources[ResourceID]))</f>
        <v>Getting Started with Hybrid Cloud ARM</v>
      </c>
      <c r="C534" s="4">
        <v>178</v>
      </c>
      <c r="D534" s="4" t="str">
        <f>INDEX(Tags[Tag Title], MATCH(ResourceTags[[#This Row],[TagID]], Tags[TagID]))</f>
        <v>Azure Logic Apps</v>
      </c>
      <c r="E534" s="4" t="str">
        <f>INDEX(Tags[Type], MATCH(ResourceTags[[#This Row],[TagID]], Tags[TagID]))</f>
        <v>Tool</v>
      </c>
      <c r="F534" s="10">
        <f>1/COUNTIFS(ResourceTags[ResourceID],ResourceTags[[#This Row],[ResourceID]], ResourceTags[Type], ResourceTags[[#This Row],[Type]])</f>
        <v>0.16666666666666666</v>
      </c>
      <c r="G534" s="11">
        <f>INDEX(Resources[Experience], MATCH(ResourceTags[[#This Row],[ResourceID]], Resources[ResourceID]))*ResourceTags[[#This Row],[Weight]]</f>
        <v>0.69444444444444431</v>
      </c>
    </row>
    <row r="535" spans="1:7">
      <c r="A535" s="4">
        <v>329</v>
      </c>
      <c r="B535" s="4" t="str">
        <f>INDEX(Resources[Resource Title], MATCH(ResourceTags[[#This Row],[ResourceID]], Resources[ResourceID]))</f>
        <v>Getting Started with Hybrid Cloud ARM</v>
      </c>
      <c r="C535" s="4">
        <v>179</v>
      </c>
      <c r="D535" s="4" t="str">
        <f>INDEX(Tags[Tag Title], MATCH(ResourceTags[[#This Row],[TagID]], Tags[TagID]))</f>
        <v>Kubernetes</v>
      </c>
      <c r="E535" s="4" t="str">
        <f>INDEX(Tags[Type], MATCH(ResourceTags[[#This Row],[TagID]], Tags[TagID]))</f>
        <v>Tool</v>
      </c>
      <c r="F535" s="10">
        <f>1/COUNTIFS(ResourceTags[ResourceID],ResourceTags[[#This Row],[ResourceID]], ResourceTags[Type], ResourceTags[[#This Row],[Type]])</f>
        <v>0.16666666666666666</v>
      </c>
      <c r="G535" s="11">
        <f>INDEX(Resources[Experience], MATCH(ResourceTags[[#This Row],[ResourceID]], Resources[ResourceID]))*ResourceTags[[#This Row],[Weight]]</f>
        <v>0.69444444444444431</v>
      </c>
    </row>
    <row r="536" spans="1:7">
      <c r="A536" s="4">
        <v>329</v>
      </c>
      <c r="B536" s="4" t="str">
        <f>INDEX(Resources[Resource Title], MATCH(ResourceTags[[#This Row],[ResourceID]], Resources[ResourceID]))</f>
        <v>Getting Started with Hybrid Cloud ARM</v>
      </c>
      <c r="C536" s="4">
        <v>193</v>
      </c>
      <c r="D536" s="4" t="str">
        <f>INDEX(Tags[Tag Title], MATCH(ResourceTags[[#This Row],[TagID]], Tags[TagID]))</f>
        <v>Azure Virtual Machines</v>
      </c>
      <c r="E536" s="4" t="str">
        <f>INDEX(Tags[Type], MATCH(ResourceTags[[#This Row],[TagID]], Tags[TagID]))</f>
        <v>Tool</v>
      </c>
      <c r="F536" s="10">
        <f>1/COUNTIFS(ResourceTags[ResourceID],ResourceTags[[#This Row],[ResourceID]], ResourceTags[Type], ResourceTags[[#This Row],[Type]])</f>
        <v>0.16666666666666666</v>
      </c>
      <c r="G536" s="11">
        <f>INDEX(Resources[Experience], MATCH(ResourceTags[[#This Row],[ResourceID]], Resources[ResourceID]))*ResourceTags[[#This Row],[Weight]]</f>
        <v>0.69444444444444431</v>
      </c>
    </row>
    <row r="537" spans="1:7">
      <c r="A537" s="4">
        <v>330</v>
      </c>
      <c r="B537" s="4" t="str">
        <f>INDEX(Resources[Resource Title], MATCH(ResourceTags[[#This Row],[ResourceID]], Resources[ResourceID]))</f>
        <v>Getting Started with Azure Storage</v>
      </c>
      <c r="C537" s="4">
        <v>114</v>
      </c>
      <c r="D537" s="4" t="str">
        <f>INDEX(Tags[Tag Title], MATCH(ResourceTags[[#This Row],[TagID]], Tags[TagID]))</f>
        <v>Azure</v>
      </c>
      <c r="E537" s="4" t="str">
        <f>INDEX(Tags[Type], MATCH(ResourceTags[[#This Row],[TagID]], Tags[TagID]))</f>
        <v>Platform</v>
      </c>
      <c r="F537" s="10">
        <f>1/COUNTIFS(ResourceTags[ResourceID],ResourceTags[[#This Row],[ResourceID]], ResourceTags[Type], ResourceTags[[#This Row],[Type]])</f>
        <v>1</v>
      </c>
      <c r="G537" s="11">
        <f>INDEX(Resources[Experience], MATCH(ResourceTags[[#This Row],[ResourceID]], Resources[ResourceID]))*ResourceTags[[#This Row],[Weight]]</f>
        <v>4.1666666666666661</v>
      </c>
    </row>
    <row r="538" spans="1:7">
      <c r="A538" s="4">
        <v>330</v>
      </c>
      <c r="B538" s="4" t="str">
        <f>INDEX(Resources[Resource Title], MATCH(ResourceTags[[#This Row],[ResourceID]], Resources[ResourceID]))</f>
        <v>Getting Started with Azure Storage</v>
      </c>
      <c r="C538" s="4">
        <v>177</v>
      </c>
      <c r="D538" s="4" t="str">
        <f>INDEX(Tags[Tag Title], MATCH(ResourceTags[[#This Row],[TagID]], Tags[TagID]))</f>
        <v>Azure App Service</v>
      </c>
      <c r="E538" s="4" t="str">
        <f>INDEX(Tags[Type], MATCH(ResourceTags[[#This Row],[TagID]], Tags[TagID]))</f>
        <v>Tool</v>
      </c>
      <c r="F538" s="10">
        <f>1/COUNTIFS(ResourceTags[ResourceID],ResourceTags[[#This Row],[ResourceID]], ResourceTags[Type], ResourceTags[[#This Row],[Type]])</f>
        <v>0.25</v>
      </c>
      <c r="G538" s="11">
        <f>INDEX(Resources[Experience], MATCH(ResourceTags[[#This Row],[ResourceID]], Resources[ResourceID]))*ResourceTags[[#This Row],[Weight]]</f>
        <v>1.0416666666666665</v>
      </c>
    </row>
    <row r="539" spans="1:7">
      <c r="A539" s="4">
        <v>330</v>
      </c>
      <c r="B539" s="4" t="str">
        <f>INDEX(Resources[Resource Title], MATCH(ResourceTags[[#This Row],[ResourceID]], Resources[ResourceID]))</f>
        <v>Getting Started with Azure Storage</v>
      </c>
      <c r="C539" s="4">
        <v>180</v>
      </c>
      <c r="D539" s="4" t="str">
        <f>INDEX(Tags[Tag Title], MATCH(ResourceTags[[#This Row],[TagID]], Tags[TagID]))</f>
        <v>Azure Cosmos DB</v>
      </c>
      <c r="E539" s="4" t="str">
        <f>INDEX(Tags[Type], MATCH(ResourceTags[[#This Row],[TagID]], Tags[TagID]))</f>
        <v>Tool</v>
      </c>
      <c r="F539" s="10">
        <f>1/COUNTIFS(ResourceTags[ResourceID],ResourceTags[[#This Row],[ResourceID]], ResourceTags[Type], ResourceTags[[#This Row],[Type]])</f>
        <v>0.25</v>
      </c>
      <c r="G539" s="11">
        <f>INDEX(Resources[Experience], MATCH(ResourceTags[[#This Row],[ResourceID]], Resources[ResourceID]))*ResourceTags[[#This Row],[Weight]]</f>
        <v>1.0416666666666665</v>
      </c>
    </row>
    <row r="540" spans="1:7">
      <c r="A540" s="4">
        <v>330</v>
      </c>
      <c r="B540" s="4" t="str">
        <f>INDEX(Resources[Resource Title], MATCH(ResourceTags[[#This Row],[ResourceID]], Resources[ResourceID]))</f>
        <v>Getting Started with Azure Storage</v>
      </c>
      <c r="C540" s="4">
        <v>181</v>
      </c>
      <c r="D540" s="4" t="str">
        <f>INDEX(Tags[Tag Title], MATCH(ResourceTags[[#This Row],[TagID]], Tags[TagID]))</f>
        <v>Azure Cognitive Search</v>
      </c>
      <c r="E540" s="4" t="str">
        <f>INDEX(Tags[Type], MATCH(ResourceTags[[#This Row],[TagID]], Tags[TagID]))</f>
        <v>Tool</v>
      </c>
      <c r="F540" s="10">
        <f>1/COUNTIFS(ResourceTags[ResourceID],ResourceTags[[#This Row],[ResourceID]], ResourceTags[Type], ResourceTags[[#This Row],[Type]])</f>
        <v>0.25</v>
      </c>
      <c r="G540" s="11">
        <f>INDEX(Resources[Experience], MATCH(ResourceTags[[#This Row],[ResourceID]], Resources[ResourceID]))*ResourceTags[[#This Row],[Weight]]</f>
        <v>1.0416666666666665</v>
      </c>
    </row>
    <row r="541" spans="1:7">
      <c r="A541" s="4">
        <v>330</v>
      </c>
      <c r="B541" s="4" t="str">
        <f>INDEX(Resources[Resource Title], MATCH(ResourceTags[[#This Row],[ResourceID]], Resources[ResourceID]))</f>
        <v>Getting Started with Azure Storage</v>
      </c>
      <c r="C541" s="4">
        <v>182</v>
      </c>
      <c r="D541" s="4" t="str">
        <f>INDEX(Tags[Tag Title], MATCH(ResourceTags[[#This Row],[TagID]], Tags[TagID]))</f>
        <v>Azure Blob Storage</v>
      </c>
      <c r="E541" s="4" t="str">
        <f>INDEX(Tags[Type], MATCH(ResourceTags[[#This Row],[TagID]], Tags[TagID]))</f>
        <v>Tool</v>
      </c>
      <c r="F541" s="10">
        <f>1/COUNTIFS(ResourceTags[ResourceID],ResourceTags[[#This Row],[ResourceID]], ResourceTags[Type], ResourceTags[[#This Row],[Type]])</f>
        <v>0.25</v>
      </c>
      <c r="G541" s="11">
        <f>INDEX(Resources[Experience], MATCH(ResourceTags[[#This Row],[ResourceID]], Resources[ResourceID]))*ResourceTags[[#This Row],[Weight]]</f>
        <v>1.0416666666666665</v>
      </c>
    </row>
    <row r="542" spans="1:7">
      <c r="A542" s="4">
        <v>332</v>
      </c>
      <c r="B542" s="4" t="str">
        <f>INDEX(Resources[Resource Title], MATCH(ResourceTags[[#This Row],[ResourceID]], Resources[ResourceID]))</f>
        <v>Develop Azure Logic Apps Using Messaging Services</v>
      </c>
      <c r="C542" s="4">
        <v>114</v>
      </c>
      <c r="D542" s="4" t="str">
        <f>INDEX(Tags[Tag Title], MATCH(ResourceTags[[#This Row],[TagID]], Tags[TagID]))</f>
        <v>Azure</v>
      </c>
      <c r="E542" s="4" t="str">
        <f>INDEX(Tags[Type], MATCH(ResourceTags[[#This Row],[TagID]], Tags[TagID]))</f>
        <v>Platform</v>
      </c>
      <c r="F542" s="10">
        <f>1/COUNTIFS(ResourceTags[ResourceID],ResourceTags[[#This Row],[ResourceID]], ResourceTags[Type], ResourceTags[[#This Row],[Type]])</f>
        <v>1</v>
      </c>
      <c r="G542" s="11">
        <f>INDEX(Resources[Experience], MATCH(ResourceTags[[#This Row],[ResourceID]], Resources[ResourceID]))*ResourceTags[[#This Row],[Weight]]</f>
        <v>2.083333333333333</v>
      </c>
    </row>
    <row r="543" spans="1:7">
      <c r="A543" s="4">
        <v>332</v>
      </c>
      <c r="B543" s="4" t="str">
        <f>INDEX(Resources[Resource Title], MATCH(ResourceTags[[#This Row],[ResourceID]], Resources[ResourceID]))</f>
        <v>Develop Azure Logic Apps Using Messaging Services</v>
      </c>
      <c r="C543" s="4">
        <v>178</v>
      </c>
      <c r="D543" s="4" t="str">
        <f>INDEX(Tags[Tag Title], MATCH(ResourceTags[[#This Row],[TagID]], Tags[TagID]))</f>
        <v>Azure Logic Apps</v>
      </c>
      <c r="E543" s="4" t="str">
        <f>INDEX(Tags[Type], MATCH(ResourceTags[[#This Row],[TagID]], Tags[TagID]))</f>
        <v>Tool</v>
      </c>
      <c r="F543" s="10">
        <f>1/COUNTIFS(ResourceTags[ResourceID],ResourceTags[[#This Row],[ResourceID]], ResourceTags[Type], ResourceTags[[#This Row],[Type]])</f>
        <v>1</v>
      </c>
      <c r="G543" s="11">
        <f>INDEX(Resources[Experience], MATCH(ResourceTags[[#This Row],[ResourceID]], Resources[ResourceID]))*ResourceTags[[#This Row],[Weight]]</f>
        <v>2.083333333333333</v>
      </c>
    </row>
    <row r="544" spans="1:7">
      <c r="A544" s="4">
        <v>333</v>
      </c>
      <c r="B544" s="4" t="str">
        <f>INDEX(Resources[Resource Title], MATCH(ResourceTags[[#This Row],[ResourceID]], Resources[ResourceID]))</f>
        <v>Configure Application Insights</v>
      </c>
      <c r="C544" s="4">
        <v>114</v>
      </c>
      <c r="D544" s="4" t="str">
        <f>INDEX(Tags[Tag Title], MATCH(ResourceTags[[#This Row],[TagID]], Tags[TagID]))</f>
        <v>Azure</v>
      </c>
      <c r="E544" s="4" t="str">
        <f>INDEX(Tags[Type], MATCH(ResourceTags[[#This Row],[TagID]], Tags[TagID]))</f>
        <v>Platform</v>
      </c>
      <c r="F544" s="10">
        <f>1/COUNTIFS(ResourceTags[ResourceID],ResourceTags[[#This Row],[ResourceID]], ResourceTags[Type], ResourceTags[[#This Row],[Type]])</f>
        <v>1</v>
      </c>
      <c r="G544" s="11">
        <f>INDEX(Resources[Experience], MATCH(ResourceTags[[#This Row],[ResourceID]], Resources[ResourceID]))*ResourceTags[[#This Row],[Weight]]</f>
        <v>4.1666666666666599</v>
      </c>
    </row>
    <row r="545" spans="1:7">
      <c r="A545" s="4">
        <v>333</v>
      </c>
      <c r="B545" s="4" t="str">
        <f>INDEX(Resources[Resource Title], MATCH(ResourceTags[[#This Row],[ResourceID]], Resources[ResourceID]))</f>
        <v>Configure Application Insights</v>
      </c>
      <c r="C545" s="4">
        <v>185</v>
      </c>
      <c r="D545" s="4" t="str">
        <f>INDEX(Tags[Tag Title], MATCH(ResourceTags[[#This Row],[TagID]], Tags[TagID]))</f>
        <v>Application Insights</v>
      </c>
      <c r="E545" s="4" t="str">
        <f>INDEX(Tags[Type], MATCH(ResourceTags[[#This Row],[TagID]], Tags[TagID]))</f>
        <v>Tool</v>
      </c>
      <c r="F545" s="10">
        <f>1/COUNTIFS(ResourceTags[ResourceID],ResourceTags[[#This Row],[ResourceID]], ResourceTags[Type], ResourceTags[[#This Row],[Type]])</f>
        <v>1</v>
      </c>
      <c r="G545" s="11">
        <f>INDEX(Resources[Experience], MATCH(ResourceTags[[#This Row],[ResourceID]], Resources[ResourceID]))*ResourceTags[[#This Row],[Weight]]</f>
        <v>4.1666666666666599</v>
      </c>
    </row>
    <row r="546" spans="1:7">
      <c r="A546" s="4">
        <v>333</v>
      </c>
      <c r="B546" s="4" t="str">
        <f>INDEX(Resources[Resource Title], MATCH(ResourceTags[[#This Row],[ResourceID]], Resources[ResourceID]))</f>
        <v>Configure Application Insights</v>
      </c>
      <c r="C546" s="4">
        <v>189</v>
      </c>
      <c r="D546" s="4" t="str">
        <f>INDEX(Tags[Tag Title], MATCH(ResourceTags[[#This Row],[TagID]], Tags[TagID]))</f>
        <v>System Administration</v>
      </c>
      <c r="E546" s="4" t="str">
        <f>INDEX(Tags[Type], MATCH(ResourceTags[[#This Row],[TagID]], Tags[TagID]))</f>
        <v>Skill</v>
      </c>
      <c r="F546" s="10">
        <f>1/COUNTIFS(ResourceTags[ResourceID],ResourceTags[[#This Row],[ResourceID]], ResourceTags[Type], ResourceTags[[#This Row],[Type]])</f>
        <v>1</v>
      </c>
      <c r="G546" s="11">
        <f>INDEX(Resources[Experience], MATCH(ResourceTags[[#This Row],[ResourceID]], Resources[ResourceID]))*ResourceTags[[#This Row],[Weight]]</f>
        <v>4.1666666666666599</v>
      </c>
    </row>
    <row r="547" spans="1:7">
      <c r="A547" s="4">
        <v>334</v>
      </c>
      <c r="B547" s="4" t="str">
        <f>INDEX(Resources[Resource Title], MATCH(ResourceTags[[#This Row],[ResourceID]], Resources[ResourceID]))</f>
        <v>Store Sensitive Data in Azure Key Vault</v>
      </c>
      <c r="C547" s="4">
        <v>114</v>
      </c>
      <c r="D547" s="4" t="str">
        <f>INDEX(Tags[Tag Title], MATCH(ResourceTags[[#This Row],[TagID]], Tags[TagID]))</f>
        <v>Azure</v>
      </c>
      <c r="E547" s="4" t="str">
        <f>INDEX(Tags[Type], MATCH(ResourceTags[[#This Row],[TagID]], Tags[TagID]))</f>
        <v>Platform</v>
      </c>
      <c r="F547" s="10">
        <f>1/COUNTIFS(ResourceTags[ResourceID],ResourceTags[[#This Row],[ResourceID]], ResourceTags[Type], ResourceTags[[#This Row],[Type]])</f>
        <v>1</v>
      </c>
      <c r="G547" s="11">
        <f>INDEX(Resources[Experience], MATCH(ResourceTags[[#This Row],[ResourceID]], Resources[ResourceID]))*ResourceTags[[#This Row],[Weight]]</f>
        <v>4.1666666666666599</v>
      </c>
    </row>
    <row r="548" spans="1:7">
      <c r="A548" s="4">
        <v>334</v>
      </c>
      <c r="B548" s="4" t="str">
        <f>INDEX(Resources[Resource Title], MATCH(ResourceTags[[#This Row],[ResourceID]], Resources[ResourceID]))</f>
        <v>Store Sensitive Data in Azure Key Vault</v>
      </c>
      <c r="C548" s="4">
        <v>186</v>
      </c>
      <c r="D548" s="4" t="str">
        <f>INDEX(Tags[Tag Title], MATCH(ResourceTags[[#This Row],[TagID]], Tags[TagID]))</f>
        <v>Azure Key Vault</v>
      </c>
      <c r="E548" s="4" t="str">
        <f>INDEX(Tags[Type], MATCH(ResourceTags[[#This Row],[TagID]], Tags[TagID]))</f>
        <v>Tool</v>
      </c>
      <c r="F548" s="10">
        <f>1/COUNTIFS(ResourceTags[ResourceID],ResourceTags[[#This Row],[ResourceID]], ResourceTags[Type], ResourceTags[[#This Row],[Type]])</f>
        <v>1</v>
      </c>
      <c r="G548" s="11">
        <f>INDEX(Resources[Experience], MATCH(ResourceTags[[#This Row],[ResourceID]], Resources[ResourceID]))*ResourceTags[[#This Row],[Weight]]</f>
        <v>4.1666666666666599</v>
      </c>
    </row>
    <row r="549" spans="1:7">
      <c r="A549" s="4">
        <v>334</v>
      </c>
      <c r="B549" s="4" t="str">
        <f>INDEX(Resources[Resource Title], MATCH(ResourceTags[[#This Row],[ResourceID]], Resources[ResourceID]))</f>
        <v>Store Sensitive Data in Azure Key Vault</v>
      </c>
      <c r="C549" s="4">
        <v>189</v>
      </c>
      <c r="D549" s="4" t="str">
        <f>INDEX(Tags[Tag Title], MATCH(ResourceTags[[#This Row],[TagID]], Tags[TagID]))</f>
        <v>System Administration</v>
      </c>
      <c r="E549" s="4" t="str">
        <f>INDEX(Tags[Type], MATCH(ResourceTags[[#This Row],[TagID]], Tags[TagID]))</f>
        <v>Skill</v>
      </c>
      <c r="F549" s="10">
        <f>1/COUNTIFS(ResourceTags[ResourceID],ResourceTags[[#This Row],[ResourceID]], ResourceTags[Type], ResourceTags[[#This Row],[Type]])</f>
        <v>0.5</v>
      </c>
      <c r="G549" s="11">
        <f>INDEX(Resources[Experience], MATCH(ResourceTags[[#This Row],[ResourceID]], Resources[ResourceID]))*ResourceTags[[#This Row],[Weight]]</f>
        <v>2.0833333333333299</v>
      </c>
    </row>
    <row r="550" spans="1:7">
      <c r="A550" s="4">
        <v>334</v>
      </c>
      <c r="B550" s="4" t="str">
        <f>INDEX(Resources[Resource Title], MATCH(ResourceTags[[#This Row],[ResourceID]], Resources[ResourceID]))</f>
        <v>Store Sensitive Data in Azure Key Vault</v>
      </c>
      <c r="C550" s="4">
        <v>192</v>
      </c>
      <c r="D550" s="4" t="str">
        <f>INDEX(Tags[Tag Title], MATCH(ResourceTags[[#This Row],[TagID]], Tags[TagID]))</f>
        <v>Data Governance</v>
      </c>
      <c r="E550" s="4" t="str">
        <f>INDEX(Tags[Type], MATCH(ResourceTags[[#This Row],[TagID]], Tags[TagID]))</f>
        <v>Skill</v>
      </c>
      <c r="F550" s="10">
        <f>1/COUNTIFS(ResourceTags[ResourceID],ResourceTags[[#This Row],[ResourceID]], ResourceTags[Type], ResourceTags[[#This Row],[Type]])</f>
        <v>0.5</v>
      </c>
      <c r="G550" s="11">
        <f>INDEX(Resources[Experience], MATCH(ResourceTags[[#This Row],[ResourceID]], Resources[ResourceID]))*ResourceTags[[#This Row],[Weight]]</f>
        <v>2.0833333333333299</v>
      </c>
    </row>
    <row r="551" spans="1:7">
      <c r="A551" s="4">
        <v>335</v>
      </c>
      <c r="B551" s="4" t="str">
        <f>INDEX(Resources[Resource Title], MATCH(ResourceTags[[#This Row],[ResourceID]], Resources[ResourceID]))</f>
        <v>Configure Application Insights and Log Retention for Web Apps</v>
      </c>
      <c r="C551" s="4">
        <v>114</v>
      </c>
      <c r="D551" s="4" t="str">
        <f>INDEX(Tags[Tag Title], MATCH(ResourceTags[[#This Row],[TagID]], Tags[TagID]))</f>
        <v>Azure</v>
      </c>
      <c r="E551" s="4" t="str">
        <f>INDEX(Tags[Type], MATCH(ResourceTags[[#This Row],[TagID]], Tags[TagID]))</f>
        <v>Platform</v>
      </c>
      <c r="F551" s="10">
        <f>1/COUNTIFS(ResourceTags[ResourceID],ResourceTags[[#This Row],[ResourceID]], ResourceTags[Type], ResourceTags[[#This Row],[Type]])</f>
        <v>1</v>
      </c>
      <c r="G551" s="11">
        <f>INDEX(Resources[Experience], MATCH(ResourceTags[[#This Row],[ResourceID]], Resources[ResourceID]))*ResourceTags[[#This Row],[Weight]]</f>
        <v>4.1666666666666599</v>
      </c>
    </row>
    <row r="552" spans="1:7">
      <c r="A552" s="4">
        <v>335</v>
      </c>
      <c r="B552" s="4" t="str">
        <f>INDEX(Resources[Resource Title], MATCH(ResourceTags[[#This Row],[ResourceID]], Resources[ResourceID]))</f>
        <v>Configure Application Insights and Log Retention for Web Apps</v>
      </c>
      <c r="C552" s="4">
        <v>177</v>
      </c>
      <c r="D552" s="4" t="str">
        <f>INDEX(Tags[Tag Title], MATCH(ResourceTags[[#This Row],[TagID]], Tags[TagID]))</f>
        <v>Azure App Service</v>
      </c>
      <c r="E552" s="4" t="str">
        <f>INDEX(Tags[Type], MATCH(ResourceTags[[#This Row],[TagID]], Tags[TagID]))</f>
        <v>Tool</v>
      </c>
      <c r="F552" s="10">
        <f>1/COUNTIFS(ResourceTags[ResourceID],ResourceTags[[#This Row],[ResourceID]], ResourceTags[Type], ResourceTags[[#This Row],[Type]])</f>
        <v>0.5</v>
      </c>
      <c r="G552" s="11">
        <f>INDEX(Resources[Experience], MATCH(ResourceTags[[#This Row],[ResourceID]], Resources[ResourceID]))*ResourceTags[[#This Row],[Weight]]</f>
        <v>2.0833333333333299</v>
      </c>
    </row>
    <row r="553" spans="1:7">
      <c r="A553" s="4">
        <v>335</v>
      </c>
      <c r="B553" s="4" t="str">
        <f>INDEX(Resources[Resource Title], MATCH(ResourceTags[[#This Row],[ResourceID]], Resources[ResourceID]))</f>
        <v>Configure Application Insights and Log Retention for Web Apps</v>
      </c>
      <c r="C553" s="4">
        <v>185</v>
      </c>
      <c r="D553" s="4" t="str">
        <f>INDEX(Tags[Tag Title], MATCH(ResourceTags[[#This Row],[TagID]], Tags[TagID]))</f>
        <v>Application Insights</v>
      </c>
      <c r="E553" s="4" t="str">
        <f>INDEX(Tags[Type], MATCH(ResourceTags[[#This Row],[TagID]], Tags[TagID]))</f>
        <v>Tool</v>
      </c>
      <c r="F553" s="10">
        <f>1/COUNTIFS(ResourceTags[ResourceID],ResourceTags[[#This Row],[ResourceID]], ResourceTags[Type], ResourceTags[[#This Row],[Type]])</f>
        <v>0.5</v>
      </c>
      <c r="G553" s="11">
        <f>INDEX(Resources[Experience], MATCH(ResourceTags[[#This Row],[ResourceID]], Resources[ResourceID]))*ResourceTags[[#This Row],[Weight]]</f>
        <v>2.0833333333333299</v>
      </c>
    </row>
    <row r="554" spans="1:7">
      <c r="A554" s="4">
        <v>335</v>
      </c>
      <c r="B554" s="4" t="str">
        <f>INDEX(Resources[Resource Title], MATCH(ResourceTags[[#This Row],[ResourceID]], Resources[ResourceID]))</f>
        <v>Configure Application Insights and Log Retention for Web Apps</v>
      </c>
      <c r="C554" s="4">
        <v>189</v>
      </c>
      <c r="D554" s="4" t="str">
        <f>INDEX(Tags[Tag Title], MATCH(ResourceTags[[#This Row],[TagID]], Tags[TagID]))</f>
        <v>System Administration</v>
      </c>
      <c r="E554" s="4" t="str">
        <f>INDEX(Tags[Type], MATCH(ResourceTags[[#This Row],[TagID]], Tags[TagID]))</f>
        <v>Skill</v>
      </c>
      <c r="F554" s="10">
        <f>1/COUNTIFS(ResourceTags[ResourceID],ResourceTags[[#This Row],[ResourceID]], ResourceTags[Type], ResourceTags[[#This Row],[Type]])</f>
        <v>1</v>
      </c>
      <c r="G554" s="11">
        <f>INDEX(Resources[Experience], MATCH(ResourceTags[[#This Row],[ResourceID]], Resources[ResourceID]))*ResourceTags[[#This Row],[Weight]]</f>
        <v>4.1666666666666599</v>
      </c>
    </row>
    <row r="555" spans="1:7">
      <c r="A555" s="4">
        <v>336</v>
      </c>
      <c r="B555" s="4" t="str">
        <f>INDEX(Resources[Resource Title], MATCH(ResourceTags[[#This Row],[ResourceID]], Resources[ResourceID]))</f>
        <v>Configure Blob Storage with Public Access in Azure</v>
      </c>
      <c r="C555" s="4">
        <v>114</v>
      </c>
      <c r="D555" s="4" t="str">
        <f>INDEX(Tags[Tag Title], MATCH(ResourceTags[[#This Row],[TagID]], Tags[TagID]))</f>
        <v>Azure</v>
      </c>
      <c r="E555" s="4" t="str">
        <f>INDEX(Tags[Type], MATCH(ResourceTags[[#This Row],[TagID]], Tags[TagID]))</f>
        <v>Platform</v>
      </c>
      <c r="F555" s="10">
        <f>1/COUNTIFS(ResourceTags[ResourceID],ResourceTags[[#This Row],[ResourceID]], ResourceTags[Type], ResourceTags[[#This Row],[Type]])</f>
        <v>1</v>
      </c>
      <c r="G555" s="11">
        <f>INDEX(Resources[Experience], MATCH(ResourceTags[[#This Row],[ResourceID]], Resources[ResourceID]))*ResourceTags[[#This Row],[Weight]]</f>
        <v>4.1666666666666661</v>
      </c>
    </row>
    <row r="556" spans="1:7">
      <c r="A556" s="4">
        <v>336</v>
      </c>
      <c r="B556" s="4" t="str">
        <f>INDEX(Resources[Resource Title], MATCH(ResourceTags[[#This Row],[ResourceID]], Resources[ResourceID]))</f>
        <v>Configure Blob Storage with Public Access in Azure</v>
      </c>
      <c r="C556" s="4">
        <v>182</v>
      </c>
      <c r="D556" s="4" t="str">
        <f>INDEX(Tags[Tag Title], MATCH(ResourceTags[[#This Row],[TagID]], Tags[TagID]))</f>
        <v>Azure Blob Storage</v>
      </c>
      <c r="E556" s="4" t="str">
        <f>INDEX(Tags[Type], MATCH(ResourceTags[[#This Row],[TagID]], Tags[TagID]))</f>
        <v>Tool</v>
      </c>
      <c r="F556" s="10">
        <f>1/COUNTIFS(ResourceTags[ResourceID],ResourceTags[[#This Row],[ResourceID]], ResourceTags[Type], ResourceTags[[#This Row],[Type]])</f>
        <v>1</v>
      </c>
      <c r="G556" s="11">
        <f>INDEX(Resources[Experience], MATCH(ResourceTags[[#This Row],[ResourceID]], Resources[ResourceID]))*ResourceTags[[#This Row],[Weight]]</f>
        <v>4.1666666666666661</v>
      </c>
    </row>
    <row r="557" spans="1:7">
      <c r="A557" s="4">
        <v>336</v>
      </c>
      <c r="B557" s="4" t="str">
        <f>INDEX(Resources[Resource Title], MATCH(ResourceTags[[#This Row],[ResourceID]], Resources[ResourceID]))</f>
        <v>Configure Blob Storage with Public Access in Azure</v>
      </c>
      <c r="C557" s="4">
        <v>187</v>
      </c>
      <c r="D557" s="4" t="str">
        <f>INDEX(Tags[Tag Title], MATCH(ResourceTags[[#This Row],[TagID]], Tags[TagID]))</f>
        <v>Access Control</v>
      </c>
      <c r="E557" s="4" t="str">
        <f>INDEX(Tags[Type], MATCH(ResourceTags[[#This Row],[TagID]], Tags[TagID]))</f>
        <v>Skill</v>
      </c>
      <c r="F557" s="10">
        <f>1/COUNTIFS(ResourceTags[ResourceID],ResourceTags[[#This Row],[ResourceID]], ResourceTags[Type], ResourceTags[[#This Row],[Type]])</f>
        <v>0.33333333333333331</v>
      </c>
      <c r="G557" s="11">
        <f>INDEX(Resources[Experience], MATCH(ResourceTags[[#This Row],[ResourceID]], Resources[ResourceID]))*ResourceTags[[#This Row],[Weight]]</f>
        <v>1.3888888888888886</v>
      </c>
    </row>
    <row r="558" spans="1:7">
      <c r="A558" s="4">
        <v>336</v>
      </c>
      <c r="B558" s="4" t="str">
        <f>INDEX(Resources[Resource Title], MATCH(ResourceTags[[#This Row],[ResourceID]], Resources[ResourceID]))</f>
        <v>Configure Blob Storage with Public Access in Azure</v>
      </c>
      <c r="C558" s="4">
        <v>189</v>
      </c>
      <c r="D558" s="4" t="str">
        <f>INDEX(Tags[Tag Title], MATCH(ResourceTags[[#This Row],[TagID]], Tags[TagID]))</f>
        <v>System Administration</v>
      </c>
      <c r="E558" s="4" t="str">
        <f>INDEX(Tags[Type], MATCH(ResourceTags[[#This Row],[TagID]], Tags[TagID]))</f>
        <v>Skill</v>
      </c>
      <c r="F558" s="10">
        <f>1/COUNTIFS(ResourceTags[ResourceID],ResourceTags[[#This Row],[ResourceID]], ResourceTags[Type], ResourceTags[[#This Row],[Type]])</f>
        <v>0.33333333333333331</v>
      </c>
      <c r="G558" s="11">
        <f>INDEX(Resources[Experience], MATCH(ResourceTags[[#This Row],[ResourceID]], Resources[ResourceID]))*ResourceTags[[#This Row],[Weight]]</f>
        <v>1.3888888888888886</v>
      </c>
    </row>
    <row r="559" spans="1:7">
      <c r="A559" s="4">
        <v>336</v>
      </c>
      <c r="B559" s="4" t="str">
        <f>INDEX(Resources[Resource Title], MATCH(ResourceTags[[#This Row],[ResourceID]], Resources[ResourceID]))</f>
        <v>Configure Blob Storage with Public Access in Azure</v>
      </c>
      <c r="C559" s="4">
        <v>189</v>
      </c>
      <c r="D559" s="4" t="str">
        <f>INDEX(Tags[Tag Title], MATCH(ResourceTags[[#This Row],[TagID]], Tags[TagID]))</f>
        <v>System Administration</v>
      </c>
      <c r="E559" s="4" t="str">
        <f>INDEX(Tags[Type], MATCH(ResourceTags[[#This Row],[TagID]], Tags[TagID]))</f>
        <v>Skill</v>
      </c>
      <c r="F559" s="10">
        <f>1/COUNTIFS(ResourceTags[ResourceID],ResourceTags[[#This Row],[ResourceID]], ResourceTags[Type], ResourceTags[[#This Row],[Type]])</f>
        <v>0.33333333333333331</v>
      </c>
      <c r="G559" s="11">
        <f>INDEX(Resources[Experience], MATCH(ResourceTags[[#This Row],[ResourceID]], Resources[ResourceID]))*ResourceTags[[#This Row],[Weight]]</f>
        <v>1.3888888888888886</v>
      </c>
    </row>
    <row r="560" spans="1:7">
      <c r="A560" s="4">
        <v>337</v>
      </c>
      <c r="B560" s="4" t="str">
        <f>INDEX(Resources[Resource Title], MATCH(ResourceTags[[#This Row],[ResourceID]], Resources[ResourceID]))</f>
        <v>Provision an Azure Cosmos DB</v>
      </c>
      <c r="C560" s="4">
        <v>114</v>
      </c>
      <c r="D560" s="4" t="str">
        <f>INDEX(Tags[Tag Title], MATCH(ResourceTags[[#This Row],[TagID]], Tags[TagID]))</f>
        <v>Azure</v>
      </c>
      <c r="E560" s="4" t="str">
        <f>INDEX(Tags[Type], MATCH(ResourceTags[[#This Row],[TagID]], Tags[TagID]))</f>
        <v>Platform</v>
      </c>
      <c r="F560" s="10">
        <f>1/COUNTIFS(ResourceTags[ResourceID],ResourceTags[[#This Row],[ResourceID]], ResourceTags[Type], ResourceTags[[#This Row],[Type]])</f>
        <v>1</v>
      </c>
      <c r="G560" s="11">
        <f>INDEX(Resources[Experience], MATCH(ResourceTags[[#This Row],[ResourceID]], Resources[ResourceID]))*ResourceTags[[#This Row],[Weight]]</f>
        <v>4.1666666666666599</v>
      </c>
    </row>
    <row r="561" spans="1:7">
      <c r="A561" s="4">
        <v>337</v>
      </c>
      <c r="B561" s="4" t="str">
        <f>INDEX(Resources[Resource Title], MATCH(ResourceTags[[#This Row],[ResourceID]], Resources[ResourceID]))</f>
        <v>Provision an Azure Cosmos DB</v>
      </c>
      <c r="C561" s="4">
        <v>180</v>
      </c>
      <c r="D561" s="4" t="str">
        <f>INDEX(Tags[Tag Title], MATCH(ResourceTags[[#This Row],[TagID]], Tags[TagID]))</f>
        <v>Azure Cosmos DB</v>
      </c>
      <c r="E561" s="4" t="str">
        <f>INDEX(Tags[Type], MATCH(ResourceTags[[#This Row],[TagID]], Tags[TagID]))</f>
        <v>Tool</v>
      </c>
      <c r="F561" s="10">
        <f>1/COUNTIFS(ResourceTags[ResourceID],ResourceTags[[#This Row],[ResourceID]], ResourceTags[Type], ResourceTags[[#This Row],[Type]])</f>
        <v>1</v>
      </c>
      <c r="G561" s="11">
        <f>INDEX(Resources[Experience], MATCH(ResourceTags[[#This Row],[ResourceID]], Resources[ResourceID]))*ResourceTags[[#This Row],[Weight]]</f>
        <v>4.1666666666666599</v>
      </c>
    </row>
    <row r="562" spans="1:7">
      <c r="A562" s="4">
        <v>337</v>
      </c>
      <c r="B562" s="4" t="str">
        <f>INDEX(Resources[Resource Title], MATCH(ResourceTags[[#This Row],[ResourceID]], Resources[ResourceID]))</f>
        <v>Provision an Azure Cosmos DB</v>
      </c>
      <c r="C562" s="4">
        <v>188</v>
      </c>
      <c r="D562" s="4" t="str">
        <f>INDEX(Tags[Tag Title], MATCH(ResourceTags[[#This Row],[TagID]], Tags[TagID]))</f>
        <v>Provisioning</v>
      </c>
      <c r="E562" s="4" t="str">
        <f>INDEX(Tags[Type], MATCH(ResourceTags[[#This Row],[TagID]], Tags[TagID]))</f>
        <v>Skill</v>
      </c>
      <c r="F562" s="10">
        <f>1/COUNTIFS(ResourceTags[ResourceID],ResourceTags[[#This Row],[ResourceID]], ResourceTags[Type], ResourceTags[[#This Row],[Type]])</f>
        <v>1</v>
      </c>
      <c r="G562" s="11">
        <f>INDEX(Resources[Experience], MATCH(ResourceTags[[#This Row],[ResourceID]], Resources[ResourceID]))*ResourceTags[[#This Row],[Weight]]</f>
        <v>4.1666666666666599</v>
      </c>
    </row>
    <row r="563" spans="1:7">
      <c r="A563" s="4">
        <v>338</v>
      </c>
      <c r="B563" s="4" t="str">
        <f>INDEX(Resources[Resource Title], MATCH(ResourceTags[[#This Row],[ResourceID]], Resources[ResourceID]))</f>
        <v>Provision an Azure Database for MySQL Database</v>
      </c>
      <c r="C563" s="4">
        <v>114</v>
      </c>
      <c r="D563" s="4" t="str">
        <f>INDEX(Tags[Tag Title], MATCH(ResourceTags[[#This Row],[TagID]], Tags[TagID]))</f>
        <v>Azure</v>
      </c>
      <c r="E563" s="4" t="str">
        <f>INDEX(Tags[Type], MATCH(ResourceTags[[#This Row],[TagID]], Tags[TagID]))</f>
        <v>Platform</v>
      </c>
      <c r="F563" s="10">
        <f>1/COUNTIFS(ResourceTags[ResourceID],ResourceTags[[#This Row],[ResourceID]], ResourceTags[Type], ResourceTags[[#This Row],[Type]])</f>
        <v>1</v>
      </c>
      <c r="G563" s="11">
        <f>INDEX(Resources[Experience], MATCH(ResourceTags[[#This Row],[ResourceID]], Resources[ResourceID]))*ResourceTags[[#This Row],[Weight]]</f>
        <v>2.0833333333333299</v>
      </c>
    </row>
    <row r="564" spans="1:7">
      <c r="A564" s="4">
        <v>338</v>
      </c>
      <c r="B564" s="4" t="str">
        <f>INDEX(Resources[Resource Title], MATCH(ResourceTags[[#This Row],[ResourceID]], Resources[ResourceID]))</f>
        <v>Provision an Azure Database for MySQL Database</v>
      </c>
      <c r="C564" s="4">
        <v>184</v>
      </c>
      <c r="D564" s="4" t="str">
        <f>INDEX(Tags[Tag Title], MATCH(ResourceTags[[#This Row],[TagID]], Tags[TagID]))</f>
        <v>Azure Database for MySQL</v>
      </c>
      <c r="E564" s="4" t="str">
        <f>INDEX(Tags[Type], MATCH(ResourceTags[[#This Row],[TagID]], Tags[TagID]))</f>
        <v>Tool</v>
      </c>
      <c r="F564" s="10">
        <f>1/COUNTIFS(ResourceTags[ResourceID],ResourceTags[[#This Row],[ResourceID]], ResourceTags[Type], ResourceTags[[#This Row],[Type]])</f>
        <v>1</v>
      </c>
      <c r="G564" s="11">
        <f>INDEX(Resources[Experience], MATCH(ResourceTags[[#This Row],[ResourceID]], Resources[ResourceID]))*ResourceTags[[#This Row],[Weight]]</f>
        <v>2.0833333333333299</v>
      </c>
    </row>
    <row r="565" spans="1:7">
      <c r="A565" s="4">
        <v>338</v>
      </c>
      <c r="B565" s="4" t="str">
        <f>INDEX(Resources[Resource Title], MATCH(ResourceTags[[#This Row],[ResourceID]], Resources[ResourceID]))</f>
        <v>Provision an Azure Database for MySQL Database</v>
      </c>
      <c r="C565" s="4">
        <v>188</v>
      </c>
      <c r="D565" s="4" t="str">
        <f>INDEX(Tags[Tag Title], MATCH(ResourceTags[[#This Row],[TagID]], Tags[TagID]))</f>
        <v>Provisioning</v>
      </c>
      <c r="E565" s="4" t="str">
        <f>INDEX(Tags[Type], MATCH(ResourceTags[[#This Row],[TagID]], Tags[TagID]))</f>
        <v>Skill</v>
      </c>
      <c r="F565" s="10">
        <f>1/COUNTIFS(ResourceTags[ResourceID],ResourceTags[[#This Row],[ResourceID]], ResourceTags[Type], ResourceTags[[#This Row],[Type]])</f>
        <v>1</v>
      </c>
      <c r="G565" s="11">
        <f>INDEX(Resources[Experience], MATCH(ResourceTags[[#This Row],[ResourceID]], Resources[ResourceID]))*ResourceTags[[#This Row],[Weight]]</f>
        <v>2.0833333333333299</v>
      </c>
    </row>
    <row r="566" spans="1:7">
      <c r="A566" s="4">
        <v>339</v>
      </c>
      <c r="B566" s="4" t="str">
        <f>INDEX(Resources[Resource Title], MATCH(ResourceTags[[#This Row],[ResourceID]], Resources[ResourceID]))</f>
        <v>Provision an Azure SQL Server Database</v>
      </c>
      <c r="C566" s="4">
        <v>114</v>
      </c>
      <c r="D566" s="4" t="str">
        <f>INDEX(Tags[Tag Title], MATCH(ResourceTags[[#This Row],[TagID]], Tags[TagID]))</f>
        <v>Azure</v>
      </c>
      <c r="E566" s="4" t="str">
        <f>INDEX(Tags[Type], MATCH(ResourceTags[[#This Row],[TagID]], Tags[TagID]))</f>
        <v>Platform</v>
      </c>
      <c r="F566" s="10">
        <f>1/COUNTIFS(ResourceTags[ResourceID],ResourceTags[[#This Row],[ResourceID]], ResourceTags[Type], ResourceTags[[#This Row],[Type]])</f>
        <v>1</v>
      </c>
      <c r="G566" s="11">
        <f>INDEX(Resources[Experience], MATCH(ResourceTags[[#This Row],[ResourceID]], Resources[ResourceID]))*ResourceTags[[#This Row],[Weight]]</f>
        <v>2.0833333333333299</v>
      </c>
    </row>
    <row r="567" spans="1:7">
      <c r="A567" s="4">
        <v>339</v>
      </c>
      <c r="B567" s="4" t="str">
        <f>INDEX(Resources[Resource Title], MATCH(ResourceTags[[#This Row],[ResourceID]], Resources[ResourceID]))</f>
        <v>Provision an Azure SQL Server Database</v>
      </c>
      <c r="C567" s="4">
        <v>188</v>
      </c>
      <c r="D567" s="4" t="str">
        <f>INDEX(Tags[Tag Title], MATCH(ResourceTags[[#This Row],[TagID]], Tags[TagID]))</f>
        <v>Provisioning</v>
      </c>
      <c r="E567" s="4" t="str">
        <f>INDEX(Tags[Type], MATCH(ResourceTags[[#This Row],[TagID]], Tags[TagID]))</f>
        <v>Skill</v>
      </c>
      <c r="F567" s="10">
        <f>1/COUNTIFS(ResourceTags[ResourceID],ResourceTags[[#This Row],[ResourceID]], ResourceTags[Type], ResourceTags[[#This Row],[Type]])</f>
        <v>1</v>
      </c>
      <c r="G567" s="11">
        <f>INDEX(Resources[Experience], MATCH(ResourceTags[[#This Row],[ResourceID]], Resources[ResourceID]))*ResourceTags[[#This Row],[Weight]]</f>
        <v>2.0833333333333299</v>
      </c>
    </row>
    <row r="568" spans="1:7">
      <c r="A568" s="4">
        <v>339</v>
      </c>
      <c r="B568" s="4" t="str">
        <f>INDEX(Resources[Resource Title], MATCH(ResourceTags[[#This Row],[ResourceID]], Resources[ResourceID]))</f>
        <v>Provision an Azure SQL Server Database</v>
      </c>
      <c r="C568" s="4">
        <v>190</v>
      </c>
      <c r="D568" s="4" t="str">
        <f>INDEX(Tags[Tag Title], MATCH(ResourceTags[[#This Row],[TagID]], Tags[TagID]))</f>
        <v>Azure SQL Database</v>
      </c>
      <c r="E568" s="4" t="str">
        <f>INDEX(Tags[Type], MATCH(ResourceTags[[#This Row],[TagID]], Tags[TagID]))</f>
        <v>Tool</v>
      </c>
      <c r="F568" s="10">
        <f>1/COUNTIFS(ResourceTags[ResourceID],ResourceTags[[#This Row],[ResourceID]], ResourceTags[Type], ResourceTags[[#This Row],[Type]])</f>
        <v>1</v>
      </c>
      <c r="G568" s="11">
        <f>INDEX(Resources[Experience], MATCH(ResourceTags[[#This Row],[ResourceID]], Resources[ResourceID]))*ResourceTags[[#This Row],[Weight]]</f>
        <v>2.0833333333333299</v>
      </c>
    </row>
    <row r="569" spans="1:7">
      <c r="A569" s="4">
        <v>340</v>
      </c>
      <c r="B569" s="4" t="str">
        <f>INDEX(Resources[Resource Title], MATCH(ResourceTags[[#This Row],[ResourceID]], Resources[ResourceID]))</f>
        <v>Configure Blob Storage with Private Access</v>
      </c>
      <c r="C569" s="4">
        <v>114</v>
      </c>
      <c r="D569" s="4" t="str">
        <f>INDEX(Tags[Tag Title], MATCH(ResourceTags[[#This Row],[TagID]], Tags[TagID]))</f>
        <v>Azure</v>
      </c>
      <c r="E569" s="4" t="str">
        <f>INDEX(Tags[Type], MATCH(ResourceTags[[#This Row],[TagID]], Tags[TagID]))</f>
        <v>Platform</v>
      </c>
      <c r="F569" s="10">
        <f>1/COUNTIFS(ResourceTags[ResourceID],ResourceTags[[#This Row],[ResourceID]], ResourceTags[Type], ResourceTags[[#This Row],[Type]])</f>
        <v>1</v>
      </c>
      <c r="G569" s="11">
        <f>INDEX(Resources[Experience], MATCH(ResourceTags[[#This Row],[ResourceID]], Resources[ResourceID]))*ResourceTags[[#This Row],[Weight]]</f>
        <v>4.1666666666666599</v>
      </c>
    </row>
    <row r="570" spans="1:7">
      <c r="A570" s="4">
        <v>340</v>
      </c>
      <c r="B570" s="4" t="str">
        <f>INDEX(Resources[Resource Title], MATCH(ResourceTags[[#This Row],[ResourceID]], Resources[ResourceID]))</f>
        <v>Configure Blob Storage with Private Access</v>
      </c>
      <c r="C570" s="4">
        <v>182</v>
      </c>
      <c r="D570" s="4" t="str">
        <f>INDEX(Tags[Tag Title], MATCH(ResourceTags[[#This Row],[TagID]], Tags[TagID]))</f>
        <v>Azure Blob Storage</v>
      </c>
      <c r="E570" s="4" t="str">
        <f>INDEX(Tags[Type], MATCH(ResourceTags[[#This Row],[TagID]], Tags[TagID]))</f>
        <v>Tool</v>
      </c>
      <c r="F570" s="10">
        <f>1/COUNTIFS(ResourceTags[ResourceID],ResourceTags[[#This Row],[ResourceID]], ResourceTags[Type], ResourceTags[[#This Row],[Type]])</f>
        <v>1</v>
      </c>
      <c r="G570" s="11">
        <f>INDEX(Resources[Experience], MATCH(ResourceTags[[#This Row],[ResourceID]], Resources[ResourceID]))*ResourceTags[[#This Row],[Weight]]</f>
        <v>4.1666666666666599</v>
      </c>
    </row>
    <row r="571" spans="1:7">
      <c r="A571" s="4">
        <v>340</v>
      </c>
      <c r="B571" s="4" t="str">
        <f>INDEX(Resources[Resource Title], MATCH(ResourceTags[[#This Row],[ResourceID]], Resources[ResourceID]))</f>
        <v>Configure Blob Storage with Private Access</v>
      </c>
      <c r="C571" s="4">
        <v>187</v>
      </c>
      <c r="D571" s="4" t="str">
        <f>INDEX(Tags[Tag Title], MATCH(ResourceTags[[#This Row],[TagID]], Tags[TagID]))</f>
        <v>Access Control</v>
      </c>
      <c r="E571" s="4" t="str">
        <f>INDEX(Tags[Type], MATCH(ResourceTags[[#This Row],[TagID]], Tags[TagID]))</f>
        <v>Skill</v>
      </c>
      <c r="F571" s="10">
        <f>1/COUNTIFS(ResourceTags[ResourceID],ResourceTags[[#This Row],[ResourceID]], ResourceTags[Type], ResourceTags[[#This Row],[Type]])</f>
        <v>0.5</v>
      </c>
      <c r="G571" s="11">
        <f>INDEX(Resources[Experience], MATCH(ResourceTags[[#This Row],[ResourceID]], Resources[ResourceID]))*ResourceTags[[#This Row],[Weight]]</f>
        <v>2.0833333333333299</v>
      </c>
    </row>
    <row r="572" spans="1:7">
      <c r="A572" s="4">
        <v>340</v>
      </c>
      <c r="B572" s="4" t="str">
        <f>INDEX(Resources[Resource Title], MATCH(ResourceTags[[#This Row],[ResourceID]], Resources[ResourceID]))</f>
        <v>Configure Blob Storage with Private Access</v>
      </c>
      <c r="C572" s="4">
        <v>189</v>
      </c>
      <c r="D572" s="4" t="str">
        <f>INDEX(Tags[Tag Title], MATCH(ResourceTags[[#This Row],[TagID]], Tags[TagID]))</f>
        <v>System Administration</v>
      </c>
      <c r="E572" s="4" t="str">
        <f>INDEX(Tags[Type], MATCH(ResourceTags[[#This Row],[TagID]], Tags[TagID]))</f>
        <v>Skill</v>
      </c>
      <c r="F572" s="10">
        <f>1/COUNTIFS(ResourceTags[ResourceID],ResourceTags[[#This Row],[ResourceID]], ResourceTags[Type], ResourceTags[[#This Row],[Type]])</f>
        <v>0.5</v>
      </c>
      <c r="G572" s="11">
        <f>INDEX(Resources[Experience], MATCH(ResourceTags[[#This Row],[ResourceID]], Resources[ResourceID]))*ResourceTags[[#This Row],[Weight]]</f>
        <v>2.0833333333333299</v>
      </c>
    </row>
    <row r="573" spans="1:7">
      <c r="A573" s="4">
        <v>341</v>
      </c>
      <c r="B573" s="4" t="str">
        <f>INDEX(Resources[Resource Title], MATCH(ResourceTags[[#This Row],[ResourceID]], Resources[ResourceID]))</f>
        <v>Provision an Azure Search Service</v>
      </c>
      <c r="C573" s="4">
        <v>114</v>
      </c>
      <c r="D573" s="4" t="str">
        <f>INDEX(Tags[Tag Title], MATCH(ResourceTags[[#This Row],[TagID]], Tags[TagID]))</f>
        <v>Azure</v>
      </c>
      <c r="E573" s="4" t="str">
        <f>INDEX(Tags[Type], MATCH(ResourceTags[[#This Row],[TagID]], Tags[TagID]))</f>
        <v>Platform</v>
      </c>
      <c r="F573" s="10">
        <f>1/COUNTIFS(ResourceTags[ResourceID],ResourceTags[[#This Row],[ResourceID]], ResourceTags[Type], ResourceTags[[#This Row],[Type]])</f>
        <v>1</v>
      </c>
      <c r="G573" s="11">
        <f>INDEX(Resources[Experience], MATCH(ResourceTags[[#This Row],[ResourceID]], Resources[ResourceID]))*ResourceTags[[#This Row],[Weight]]</f>
        <v>2.0833333333333299</v>
      </c>
    </row>
    <row r="574" spans="1:7">
      <c r="A574" s="4">
        <v>341</v>
      </c>
      <c r="B574" s="4" t="str">
        <f>INDEX(Resources[Resource Title], MATCH(ResourceTags[[#This Row],[ResourceID]], Resources[ResourceID]))</f>
        <v>Provision an Azure Search Service</v>
      </c>
      <c r="C574" s="4">
        <v>181</v>
      </c>
      <c r="D574" s="4" t="str">
        <f>INDEX(Tags[Tag Title], MATCH(ResourceTags[[#This Row],[TagID]], Tags[TagID]))</f>
        <v>Azure Cognitive Search</v>
      </c>
      <c r="E574" s="4" t="str">
        <f>INDEX(Tags[Type], MATCH(ResourceTags[[#This Row],[TagID]], Tags[TagID]))</f>
        <v>Tool</v>
      </c>
      <c r="F574" s="10">
        <f>1/COUNTIFS(ResourceTags[ResourceID],ResourceTags[[#This Row],[ResourceID]], ResourceTags[Type], ResourceTags[[#This Row],[Type]])</f>
        <v>1</v>
      </c>
      <c r="G574" s="11">
        <f>INDEX(Resources[Experience], MATCH(ResourceTags[[#This Row],[ResourceID]], Resources[ResourceID]))*ResourceTags[[#This Row],[Weight]]</f>
        <v>2.0833333333333299</v>
      </c>
    </row>
    <row r="575" spans="1:7">
      <c r="A575" s="4">
        <v>341</v>
      </c>
      <c r="B575" s="4" t="str">
        <f>INDEX(Resources[Resource Title], MATCH(ResourceTags[[#This Row],[ResourceID]], Resources[ResourceID]))</f>
        <v>Provision an Azure Search Service</v>
      </c>
      <c r="C575" s="4">
        <v>188</v>
      </c>
      <c r="D575" s="4" t="str">
        <f>INDEX(Tags[Tag Title], MATCH(ResourceTags[[#This Row],[TagID]], Tags[TagID]))</f>
        <v>Provisioning</v>
      </c>
      <c r="E575" s="4" t="str">
        <f>INDEX(Tags[Type], MATCH(ResourceTags[[#This Row],[TagID]], Tags[TagID]))</f>
        <v>Skill</v>
      </c>
      <c r="F575" s="10">
        <f>1/COUNTIFS(ResourceTags[ResourceID],ResourceTags[[#This Row],[ResourceID]], ResourceTags[Type], ResourceTags[[#This Row],[Type]])</f>
        <v>1</v>
      </c>
      <c r="G575" s="11">
        <f>INDEX(Resources[Experience], MATCH(ResourceTags[[#This Row],[ResourceID]], Resources[ResourceID]))*ResourceTags[[#This Row],[Weight]]</f>
        <v>2.0833333333333299</v>
      </c>
    </row>
    <row r="576" spans="1:7">
      <c r="A576" s="4">
        <v>342</v>
      </c>
      <c r="B576" s="4" t="str">
        <f>INDEX(Resources[Resource Title], MATCH(ResourceTags[[#This Row],[ResourceID]], Resources[ResourceID]))</f>
        <v>Access a Public Storage Container from an ASP.NET Web App</v>
      </c>
      <c r="C576" s="4">
        <v>8</v>
      </c>
      <c r="D576" s="4" t="str">
        <f>INDEX(Tags[Tag Title], MATCH(ResourceTags[[#This Row],[TagID]], Tags[TagID]))</f>
        <v>ASP.NET</v>
      </c>
      <c r="E576" s="4" t="str">
        <f>INDEX(Tags[Type], MATCH(ResourceTags[[#This Row],[TagID]], Tags[TagID]))</f>
        <v>Platform</v>
      </c>
      <c r="F576" s="10">
        <f>1/COUNTIFS(ResourceTags[ResourceID],ResourceTags[[#This Row],[ResourceID]], ResourceTags[Type], ResourceTags[[#This Row],[Type]])</f>
        <v>0.5</v>
      </c>
      <c r="G576" s="11">
        <f>INDEX(Resources[Experience], MATCH(ResourceTags[[#This Row],[ResourceID]], Resources[ResourceID]))*ResourceTags[[#This Row],[Weight]]</f>
        <v>2.0833333333333299</v>
      </c>
    </row>
    <row r="577" spans="1:7">
      <c r="A577" s="4">
        <v>342</v>
      </c>
      <c r="B577" s="4" t="str">
        <f>INDEX(Resources[Resource Title], MATCH(ResourceTags[[#This Row],[ResourceID]], Resources[ResourceID]))</f>
        <v>Access a Public Storage Container from an ASP.NET Web App</v>
      </c>
      <c r="C577" s="4">
        <v>114</v>
      </c>
      <c r="D577" s="4" t="str">
        <f>INDEX(Tags[Tag Title], MATCH(ResourceTags[[#This Row],[TagID]], Tags[TagID]))</f>
        <v>Azure</v>
      </c>
      <c r="E577" s="4" t="str">
        <f>INDEX(Tags[Type], MATCH(ResourceTags[[#This Row],[TagID]], Tags[TagID]))</f>
        <v>Platform</v>
      </c>
      <c r="F577" s="10">
        <f>1/COUNTIFS(ResourceTags[ResourceID],ResourceTags[[#This Row],[ResourceID]], ResourceTags[Type], ResourceTags[[#This Row],[Type]])</f>
        <v>0.5</v>
      </c>
      <c r="G577" s="11">
        <f>INDEX(Resources[Experience], MATCH(ResourceTags[[#This Row],[ResourceID]], Resources[ResourceID]))*ResourceTags[[#This Row],[Weight]]</f>
        <v>2.0833333333333299</v>
      </c>
    </row>
    <row r="578" spans="1:7">
      <c r="A578" s="4">
        <v>342</v>
      </c>
      <c r="B578" s="4" t="str">
        <f>INDEX(Resources[Resource Title], MATCH(ResourceTags[[#This Row],[ResourceID]], Resources[ResourceID]))</f>
        <v>Access a Public Storage Container from an ASP.NET Web App</v>
      </c>
      <c r="C578" s="4">
        <v>177</v>
      </c>
      <c r="D578" s="4" t="str">
        <f>INDEX(Tags[Tag Title], MATCH(ResourceTags[[#This Row],[TagID]], Tags[TagID]))</f>
        <v>Azure App Service</v>
      </c>
      <c r="E578" s="4" t="str">
        <f>INDEX(Tags[Type], MATCH(ResourceTags[[#This Row],[TagID]], Tags[TagID]))</f>
        <v>Tool</v>
      </c>
      <c r="F578" s="10">
        <f>1/COUNTIFS(ResourceTags[ResourceID],ResourceTags[[#This Row],[ResourceID]], ResourceTags[Type], ResourceTags[[#This Row],[Type]])</f>
        <v>0.5</v>
      </c>
      <c r="G578" s="11">
        <f>INDEX(Resources[Experience], MATCH(ResourceTags[[#This Row],[ResourceID]], Resources[ResourceID]))*ResourceTags[[#This Row],[Weight]]</f>
        <v>2.0833333333333299</v>
      </c>
    </row>
    <row r="579" spans="1:7">
      <c r="A579" s="4">
        <v>342</v>
      </c>
      <c r="B579" s="4" t="str">
        <f>INDEX(Resources[Resource Title], MATCH(ResourceTags[[#This Row],[ResourceID]], Resources[ResourceID]))</f>
        <v>Access a Public Storage Container from an ASP.NET Web App</v>
      </c>
      <c r="C579" s="4">
        <v>183</v>
      </c>
      <c r="D579" s="4" t="str">
        <f>INDEX(Tags[Tag Title], MATCH(ResourceTags[[#This Row],[TagID]], Tags[TagID]))</f>
        <v>Azure Storage</v>
      </c>
      <c r="E579" s="4" t="str">
        <f>INDEX(Tags[Type], MATCH(ResourceTags[[#This Row],[TagID]], Tags[TagID]))</f>
        <v>Tool</v>
      </c>
      <c r="F579" s="10">
        <f>1/COUNTIFS(ResourceTags[ResourceID],ResourceTags[[#This Row],[ResourceID]], ResourceTags[Type], ResourceTags[[#This Row],[Type]])</f>
        <v>0.5</v>
      </c>
      <c r="G579" s="11">
        <f>INDEX(Resources[Experience], MATCH(ResourceTags[[#This Row],[ResourceID]], Resources[ResourceID]))*ResourceTags[[#This Row],[Weight]]</f>
        <v>2.0833333333333299</v>
      </c>
    </row>
    <row r="580" spans="1:7">
      <c r="A580" s="4">
        <v>343</v>
      </c>
      <c r="B580" s="4" t="str">
        <f>INDEX(Resources[Resource Title], MATCH(ResourceTags[[#This Row],[ResourceID]], Resources[ResourceID]))</f>
        <v>Implement Azure PaaS Security</v>
      </c>
      <c r="C580" s="4">
        <v>114</v>
      </c>
      <c r="D580" s="4" t="str">
        <f>INDEX(Tags[Tag Title], MATCH(ResourceTags[[#This Row],[TagID]], Tags[TagID]))</f>
        <v>Azure</v>
      </c>
      <c r="E580" s="4" t="str">
        <f>INDEX(Tags[Type], MATCH(ResourceTags[[#This Row],[TagID]], Tags[TagID]))</f>
        <v>Platform</v>
      </c>
      <c r="F580" s="10">
        <f>1/COUNTIFS(ResourceTags[ResourceID],ResourceTags[[#This Row],[ResourceID]], ResourceTags[Type], ResourceTags[[#This Row],[Type]])</f>
        <v>1</v>
      </c>
      <c r="G580" s="11">
        <f>INDEX(Resources[Experience], MATCH(ResourceTags[[#This Row],[ResourceID]], Resources[ResourceID]))*ResourceTags[[#This Row],[Weight]]</f>
        <v>2.0833333333333299</v>
      </c>
    </row>
    <row r="581" spans="1:7">
      <c r="A581" s="4">
        <v>344</v>
      </c>
      <c r="B581" s="4" t="str">
        <f>INDEX(Resources[Resource Title], MATCH(ResourceTags[[#This Row],[ResourceID]], Resources[ResourceID]))</f>
        <v>Microsoft Azure Services and Concepts</v>
      </c>
      <c r="C581" s="4">
        <v>114</v>
      </c>
      <c r="D581" s="4" t="str">
        <f>INDEX(Tags[Tag Title], MATCH(ResourceTags[[#This Row],[TagID]], Tags[TagID]))</f>
        <v>Azure</v>
      </c>
      <c r="E581" s="4" t="str">
        <f>INDEX(Tags[Type], MATCH(ResourceTags[[#This Row],[TagID]], Tags[TagID]))</f>
        <v>Platform</v>
      </c>
      <c r="F581" s="10">
        <f>1/COUNTIFS(ResourceTags[ResourceID],ResourceTags[[#This Row],[ResourceID]], ResourceTags[Type], ResourceTags[[#This Row],[Type]])</f>
        <v>1</v>
      </c>
      <c r="G581" s="11">
        <f>INDEX(Resources[Experience], MATCH(ResourceTags[[#This Row],[ResourceID]], Resources[ResourceID]))*ResourceTags[[#This Row],[Weight]]</f>
        <v>30.138888888888886</v>
      </c>
    </row>
    <row r="582" spans="1:7">
      <c r="A582" s="4">
        <v>344</v>
      </c>
      <c r="B582" s="4" t="str">
        <f>INDEX(Resources[Resource Title], MATCH(ResourceTags[[#This Row],[ResourceID]], Resources[ResourceID]))</f>
        <v>Microsoft Azure Services and Concepts</v>
      </c>
      <c r="C582" s="4">
        <v>162</v>
      </c>
      <c r="D582" s="4" t="str">
        <f>INDEX(Tags[Tag Title], MATCH(ResourceTags[[#This Row],[TagID]], Tags[TagID]))</f>
        <v>Azure DevOps</v>
      </c>
      <c r="E582" s="4" t="str">
        <f>INDEX(Tags[Type], MATCH(ResourceTags[[#This Row],[TagID]], Tags[TagID]))</f>
        <v>Tool</v>
      </c>
      <c r="F582" s="10">
        <f>1/COUNTIFS(ResourceTags[ResourceID],ResourceTags[[#This Row],[ResourceID]], ResourceTags[Type], ResourceTags[[#This Row],[Type]])</f>
        <v>5.8823529411764705E-2</v>
      </c>
      <c r="G582" s="11">
        <f>INDEX(Resources[Experience], MATCH(ResourceTags[[#This Row],[ResourceID]], Resources[ResourceID]))*ResourceTags[[#This Row],[Weight]]</f>
        <v>1.7728758169934637</v>
      </c>
    </row>
    <row r="583" spans="1:7">
      <c r="A583" s="4">
        <v>344</v>
      </c>
      <c r="B583" s="4" t="str">
        <f>INDEX(Resources[Resource Title], MATCH(ResourceTags[[#This Row],[ResourceID]], Resources[ResourceID]))</f>
        <v>Microsoft Azure Services and Concepts</v>
      </c>
      <c r="C583" s="4">
        <v>174</v>
      </c>
      <c r="D583" s="4" t="str">
        <f>INDEX(Tags[Tag Title], MATCH(ResourceTags[[#This Row],[TagID]], Tags[TagID]))</f>
        <v>Azure Kubernetes Service (AKS)</v>
      </c>
      <c r="E583" s="4" t="str">
        <f>INDEX(Tags[Type], MATCH(ResourceTags[[#This Row],[TagID]], Tags[TagID]))</f>
        <v>Tool</v>
      </c>
      <c r="F583" s="10">
        <f>1/COUNTIFS(ResourceTags[ResourceID],ResourceTags[[#This Row],[ResourceID]], ResourceTags[Type], ResourceTags[[#This Row],[Type]])</f>
        <v>5.8823529411764705E-2</v>
      </c>
      <c r="G583" s="11">
        <f>INDEX(Resources[Experience], MATCH(ResourceTags[[#This Row],[ResourceID]], Resources[ResourceID]))*ResourceTags[[#This Row],[Weight]]</f>
        <v>1.7728758169934637</v>
      </c>
    </row>
    <row r="584" spans="1:7">
      <c r="A584" s="4">
        <v>344</v>
      </c>
      <c r="B584" s="4" t="str">
        <f>INDEX(Resources[Resource Title], MATCH(ResourceTags[[#This Row],[ResourceID]], Resources[ResourceID]))</f>
        <v>Microsoft Azure Services and Concepts</v>
      </c>
      <c r="C584" s="4">
        <v>176</v>
      </c>
      <c r="D584" s="4" t="str">
        <f>INDEX(Tags[Tag Title], MATCH(ResourceTags[[#This Row],[TagID]], Tags[TagID]))</f>
        <v>Azure Resource Manager (ARM)</v>
      </c>
      <c r="E584" s="4" t="str">
        <f>INDEX(Tags[Type], MATCH(ResourceTags[[#This Row],[TagID]], Tags[TagID]))</f>
        <v>Tool</v>
      </c>
      <c r="F584" s="10">
        <f>1/COUNTIFS(ResourceTags[ResourceID],ResourceTags[[#This Row],[ResourceID]], ResourceTags[Type], ResourceTags[[#This Row],[Type]])</f>
        <v>5.8823529411764705E-2</v>
      </c>
      <c r="G584" s="11">
        <f>INDEX(Resources[Experience], MATCH(ResourceTags[[#This Row],[ResourceID]], Resources[ResourceID]))*ResourceTags[[#This Row],[Weight]]</f>
        <v>1.7728758169934637</v>
      </c>
    </row>
    <row r="585" spans="1:7">
      <c r="A585" s="4">
        <v>344</v>
      </c>
      <c r="B585" s="4" t="str">
        <f>INDEX(Resources[Resource Title], MATCH(ResourceTags[[#This Row],[ResourceID]], Resources[ResourceID]))</f>
        <v>Microsoft Azure Services and Concepts</v>
      </c>
      <c r="C585" s="4">
        <v>177</v>
      </c>
      <c r="D585" s="4" t="str">
        <f>INDEX(Tags[Tag Title], MATCH(ResourceTags[[#This Row],[TagID]], Tags[TagID]))</f>
        <v>Azure App Service</v>
      </c>
      <c r="E585" s="4" t="str">
        <f>INDEX(Tags[Type], MATCH(ResourceTags[[#This Row],[TagID]], Tags[TagID]))</f>
        <v>Tool</v>
      </c>
      <c r="F585" s="10">
        <f>1/COUNTIFS(ResourceTags[ResourceID],ResourceTags[[#This Row],[ResourceID]], ResourceTags[Type], ResourceTags[[#This Row],[Type]])</f>
        <v>5.8823529411764705E-2</v>
      </c>
      <c r="G585" s="11">
        <f>INDEX(Resources[Experience], MATCH(ResourceTags[[#This Row],[ResourceID]], Resources[ResourceID]))*ResourceTags[[#This Row],[Weight]]</f>
        <v>1.7728758169934637</v>
      </c>
    </row>
    <row r="586" spans="1:7">
      <c r="A586" s="4">
        <v>344</v>
      </c>
      <c r="B586" s="4" t="str">
        <f>INDEX(Resources[Resource Title], MATCH(ResourceTags[[#This Row],[ResourceID]], Resources[ResourceID]))</f>
        <v>Microsoft Azure Services and Concepts</v>
      </c>
      <c r="C586" s="4">
        <v>180</v>
      </c>
      <c r="D586" s="4" t="str">
        <f>INDEX(Tags[Tag Title], MATCH(ResourceTags[[#This Row],[TagID]], Tags[TagID]))</f>
        <v>Azure Cosmos DB</v>
      </c>
      <c r="E586" s="4" t="str">
        <f>INDEX(Tags[Type], MATCH(ResourceTags[[#This Row],[TagID]], Tags[TagID]))</f>
        <v>Tool</v>
      </c>
      <c r="F586" s="10">
        <f>1/COUNTIFS(ResourceTags[ResourceID],ResourceTags[[#This Row],[ResourceID]], ResourceTags[Type], ResourceTags[[#This Row],[Type]])</f>
        <v>5.8823529411764705E-2</v>
      </c>
      <c r="G586" s="11">
        <f>INDEX(Resources[Experience], MATCH(ResourceTags[[#This Row],[ResourceID]], Resources[ResourceID]))*ResourceTags[[#This Row],[Weight]]</f>
        <v>1.7728758169934637</v>
      </c>
    </row>
    <row r="587" spans="1:7">
      <c r="A587" s="4">
        <v>344</v>
      </c>
      <c r="B587" s="4" t="str">
        <f>INDEX(Resources[Resource Title], MATCH(ResourceTags[[#This Row],[ResourceID]], Resources[ResourceID]))</f>
        <v>Microsoft Azure Services and Concepts</v>
      </c>
      <c r="C587" s="4">
        <v>182</v>
      </c>
      <c r="D587" s="4" t="str">
        <f>INDEX(Tags[Tag Title], MATCH(ResourceTags[[#This Row],[TagID]], Tags[TagID]))</f>
        <v>Azure Blob Storage</v>
      </c>
      <c r="E587" s="4" t="str">
        <f>INDEX(Tags[Type], MATCH(ResourceTags[[#This Row],[TagID]], Tags[TagID]))</f>
        <v>Tool</v>
      </c>
      <c r="F587" s="10">
        <f>1/COUNTIFS(ResourceTags[ResourceID],ResourceTags[[#This Row],[ResourceID]], ResourceTags[Type], ResourceTags[[#This Row],[Type]])</f>
        <v>5.8823529411764705E-2</v>
      </c>
      <c r="G587" s="11">
        <f>INDEX(Resources[Experience], MATCH(ResourceTags[[#This Row],[ResourceID]], Resources[ResourceID]))*ResourceTags[[#This Row],[Weight]]</f>
        <v>1.7728758169934637</v>
      </c>
    </row>
    <row r="588" spans="1:7">
      <c r="A588" s="4">
        <v>344</v>
      </c>
      <c r="B588" s="4" t="str">
        <f>INDEX(Resources[Resource Title], MATCH(ResourceTags[[#This Row],[ResourceID]], Resources[ResourceID]))</f>
        <v>Microsoft Azure Services and Concepts</v>
      </c>
      <c r="C588" s="4">
        <v>190</v>
      </c>
      <c r="D588" s="4" t="str">
        <f>INDEX(Tags[Tag Title], MATCH(ResourceTags[[#This Row],[TagID]], Tags[TagID]))</f>
        <v>Azure SQL Database</v>
      </c>
      <c r="E588" s="4" t="str">
        <f>INDEX(Tags[Type], MATCH(ResourceTags[[#This Row],[TagID]], Tags[TagID]))</f>
        <v>Tool</v>
      </c>
      <c r="F588" s="10">
        <f>1/COUNTIFS(ResourceTags[ResourceID],ResourceTags[[#This Row],[ResourceID]], ResourceTags[Type], ResourceTags[[#This Row],[Type]])</f>
        <v>5.8823529411764705E-2</v>
      </c>
      <c r="G588" s="11">
        <f>INDEX(Resources[Experience], MATCH(ResourceTags[[#This Row],[ResourceID]], Resources[ResourceID]))*ResourceTags[[#This Row],[Weight]]</f>
        <v>1.7728758169934637</v>
      </c>
    </row>
    <row r="589" spans="1:7">
      <c r="A589" s="4">
        <v>344</v>
      </c>
      <c r="B589" s="4" t="str">
        <f>INDEX(Resources[Resource Title], MATCH(ResourceTags[[#This Row],[ResourceID]], Resources[ResourceID]))</f>
        <v>Microsoft Azure Services and Concepts</v>
      </c>
      <c r="C589" s="4">
        <v>193</v>
      </c>
      <c r="D589" s="4" t="str">
        <f>INDEX(Tags[Tag Title], MATCH(ResourceTags[[#This Row],[TagID]], Tags[TagID]))</f>
        <v>Azure Virtual Machines</v>
      </c>
      <c r="E589" s="4" t="str">
        <f>INDEX(Tags[Type], MATCH(ResourceTags[[#This Row],[TagID]], Tags[TagID]))</f>
        <v>Tool</v>
      </c>
      <c r="F589" s="10">
        <f>1/COUNTIFS(ResourceTags[ResourceID],ResourceTags[[#This Row],[ResourceID]], ResourceTags[Type], ResourceTags[[#This Row],[Type]])</f>
        <v>5.8823529411764705E-2</v>
      </c>
      <c r="G589" s="11">
        <f>INDEX(Resources[Experience], MATCH(ResourceTags[[#This Row],[ResourceID]], Resources[ResourceID]))*ResourceTags[[#This Row],[Weight]]</f>
        <v>1.7728758169934637</v>
      </c>
    </row>
    <row r="590" spans="1:7">
      <c r="A590" s="4">
        <v>344</v>
      </c>
      <c r="B590" s="4" t="str">
        <f>INDEX(Resources[Resource Title], MATCH(ResourceTags[[#This Row],[ResourceID]], Resources[ResourceID]))</f>
        <v>Microsoft Azure Services and Concepts</v>
      </c>
      <c r="C590" s="4">
        <v>195</v>
      </c>
      <c r="D590" s="4" t="str">
        <f>INDEX(Tags[Tag Title], MATCH(ResourceTags[[#This Row],[TagID]], Tags[TagID]))</f>
        <v>Azure Cognitive Services</v>
      </c>
      <c r="E590" s="4" t="str">
        <f>INDEX(Tags[Type], MATCH(ResourceTags[[#This Row],[TagID]], Tags[TagID]))</f>
        <v>Tool</v>
      </c>
      <c r="F590" s="10">
        <f>1/COUNTIFS(ResourceTags[ResourceID],ResourceTags[[#This Row],[ResourceID]], ResourceTags[Type], ResourceTags[[#This Row],[Type]])</f>
        <v>5.8823529411764705E-2</v>
      </c>
      <c r="G590" s="11">
        <f>INDEX(Resources[Experience], MATCH(ResourceTags[[#This Row],[ResourceID]], Resources[ResourceID]))*ResourceTags[[#This Row],[Weight]]</f>
        <v>1.7728758169934637</v>
      </c>
    </row>
    <row r="591" spans="1:7">
      <c r="A591" s="4">
        <v>344</v>
      </c>
      <c r="B591" s="4" t="str">
        <f>INDEX(Resources[Resource Title], MATCH(ResourceTags[[#This Row],[ResourceID]], Resources[ResourceID]))</f>
        <v>Microsoft Azure Services and Concepts</v>
      </c>
      <c r="C591" s="4">
        <v>196</v>
      </c>
      <c r="D591" s="4" t="str">
        <f>INDEX(Tags[Tag Title], MATCH(ResourceTags[[#This Row],[TagID]], Tags[TagID]))</f>
        <v>Azure CLI</v>
      </c>
      <c r="E591" s="4" t="str">
        <f>INDEX(Tags[Type], MATCH(ResourceTags[[#This Row],[TagID]], Tags[TagID]))</f>
        <v>Tool</v>
      </c>
      <c r="F591" s="10">
        <f>1/COUNTIFS(ResourceTags[ResourceID],ResourceTags[[#This Row],[ResourceID]], ResourceTags[Type], ResourceTags[[#This Row],[Type]])</f>
        <v>5.8823529411764705E-2</v>
      </c>
      <c r="G591" s="11">
        <f>INDEX(Resources[Experience], MATCH(ResourceTags[[#This Row],[ResourceID]], Resources[ResourceID]))*ResourceTags[[#This Row],[Weight]]</f>
        <v>1.7728758169934637</v>
      </c>
    </row>
    <row r="592" spans="1:7">
      <c r="A592" s="4">
        <v>344</v>
      </c>
      <c r="B592" s="4" t="str">
        <f>INDEX(Resources[Resource Title], MATCH(ResourceTags[[#This Row],[ResourceID]], Resources[ResourceID]))</f>
        <v>Microsoft Azure Services and Concepts</v>
      </c>
      <c r="C592" s="4">
        <v>197</v>
      </c>
      <c r="D592" s="4" t="str">
        <f>INDEX(Tags[Tag Title], MATCH(ResourceTags[[#This Row],[TagID]], Tags[TagID]))</f>
        <v>Azure Machine Learning</v>
      </c>
      <c r="E592" s="4" t="str">
        <f>INDEX(Tags[Type], MATCH(ResourceTags[[#This Row],[TagID]], Tags[TagID]))</f>
        <v>Tool</v>
      </c>
      <c r="F592" s="10">
        <f>1/COUNTIFS(ResourceTags[ResourceID],ResourceTags[[#This Row],[ResourceID]], ResourceTags[Type], ResourceTags[[#This Row],[Type]])</f>
        <v>5.8823529411764705E-2</v>
      </c>
      <c r="G592" s="11">
        <f>INDEX(Resources[Experience], MATCH(ResourceTags[[#This Row],[ResourceID]], Resources[ResourceID]))*ResourceTags[[#This Row],[Weight]]</f>
        <v>1.7728758169934637</v>
      </c>
    </row>
    <row r="593" spans="1:7">
      <c r="A593" s="4">
        <v>344</v>
      </c>
      <c r="B593" s="4" t="str">
        <f>INDEX(Resources[Resource Title], MATCH(ResourceTags[[#This Row],[ResourceID]], Resources[ResourceID]))</f>
        <v>Microsoft Azure Services and Concepts</v>
      </c>
      <c r="C593" s="4">
        <v>198</v>
      </c>
      <c r="D593" s="4" t="str">
        <f>INDEX(Tags[Tag Title], MATCH(ResourceTags[[#This Row],[TagID]], Tags[TagID]))</f>
        <v>Azure Synapse</v>
      </c>
      <c r="E593" s="4" t="str">
        <f>INDEX(Tags[Type], MATCH(ResourceTags[[#This Row],[TagID]], Tags[TagID]))</f>
        <v>Tool</v>
      </c>
      <c r="F593" s="10">
        <f>1/COUNTIFS(ResourceTags[ResourceID],ResourceTags[[#This Row],[ResourceID]], ResourceTags[Type], ResourceTags[[#This Row],[Type]])</f>
        <v>5.8823529411764705E-2</v>
      </c>
      <c r="G593" s="11">
        <f>INDEX(Resources[Experience], MATCH(ResourceTags[[#This Row],[ResourceID]], Resources[ResourceID]))*ResourceTags[[#This Row],[Weight]]</f>
        <v>1.7728758169934637</v>
      </c>
    </row>
    <row r="594" spans="1:7">
      <c r="A594" s="4">
        <v>344</v>
      </c>
      <c r="B594" s="4" t="str">
        <f>INDEX(Resources[Resource Title], MATCH(ResourceTags[[#This Row],[ResourceID]], Resources[ResourceID]))</f>
        <v>Microsoft Azure Services and Concepts</v>
      </c>
      <c r="C594" s="4">
        <v>199</v>
      </c>
      <c r="D594" s="4" t="str">
        <f>INDEX(Tags[Tag Title], MATCH(ResourceTags[[#This Row],[TagID]], Tags[TagID]))</f>
        <v>Azure Bot Service</v>
      </c>
      <c r="E594" s="4" t="str">
        <f>INDEX(Tags[Type], MATCH(ResourceTags[[#This Row],[TagID]], Tags[TagID]))</f>
        <v>Tool</v>
      </c>
      <c r="F594" s="10">
        <f>1/COUNTIFS(ResourceTags[ResourceID],ResourceTags[[#This Row],[ResourceID]], ResourceTags[Type], ResourceTags[[#This Row],[Type]])</f>
        <v>5.8823529411764705E-2</v>
      </c>
      <c r="G594" s="11">
        <f>INDEX(Resources[Experience], MATCH(ResourceTags[[#This Row],[ResourceID]], Resources[ResourceID]))*ResourceTags[[#This Row],[Weight]]</f>
        <v>1.7728758169934637</v>
      </c>
    </row>
    <row r="595" spans="1:7">
      <c r="A595" s="4">
        <v>344</v>
      </c>
      <c r="B595" s="4" t="str">
        <f>INDEX(Resources[Resource Title], MATCH(ResourceTags[[#This Row],[ResourceID]], Resources[ResourceID]))</f>
        <v>Microsoft Azure Services and Concepts</v>
      </c>
      <c r="C595" s="4">
        <v>200</v>
      </c>
      <c r="D595" s="4" t="str">
        <f>INDEX(Tags[Tag Title], MATCH(ResourceTags[[#This Row],[TagID]], Tags[TagID]))</f>
        <v>Azure CDN</v>
      </c>
      <c r="E595" s="4" t="str">
        <f>INDEX(Tags[Type], MATCH(ResourceTags[[#This Row],[TagID]], Tags[TagID]))</f>
        <v>Tool</v>
      </c>
      <c r="F595" s="10">
        <f>1/COUNTIFS(ResourceTags[ResourceID],ResourceTags[[#This Row],[ResourceID]], ResourceTags[Type], ResourceTags[[#This Row],[Type]])</f>
        <v>5.8823529411764705E-2</v>
      </c>
      <c r="G595" s="11">
        <f>INDEX(Resources[Experience], MATCH(ResourceTags[[#This Row],[ResourceID]], Resources[ResourceID]))*ResourceTags[[#This Row],[Weight]]</f>
        <v>1.7728758169934637</v>
      </c>
    </row>
    <row r="596" spans="1:7">
      <c r="A596" s="4">
        <v>344</v>
      </c>
      <c r="B596" s="4" t="str">
        <f>INDEX(Resources[Resource Title], MATCH(ResourceTags[[#This Row],[ResourceID]], Resources[ResourceID]))</f>
        <v>Microsoft Azure Services and Concepts</v>
      </c>
      <c r="C596" s="4">
        <v>201</v>
      </c>
      <c r="D596" s="4" t="str">
        <f>INDEX(Tags[Tag Title], MATCH(ResourceTags[[#This Row],[TagID]], Tags[TagID]))</f>
        <v>Azure Monitor</v>
      </c>
      <c r="E596" s="4" t="str">
        <f>INDEX(Tags[Type], MATCH(ResourceTags[[#This Row],[TagID]], Tags[TagID]))</f>
        <v>Tool</v>
      </c>
      <c r="F596" s="10">
        <f>1/COUNTIFS(ResourceTags[ResourceID],ResourceTags[[#This Row],[ResourceID]], ResourceTags[Type], ResourceTags[[#This Row],[Type]])</f>
        <v>5.8823529411764705E-2</v>
      </c>
      <c r="G596" s="11">
        <f>INDEX(Resources[Experience], MATCH(ResourceTags[[#This Row],[ResourceID]], Resources[ResourceID]))*ResourceTags[[#This Row],[Weight]]</f>
        <v>1.7728758169934637</v>
      </c>
    </row>
    <row r="597" spans="1:7">
      <c r="A597" s="4">
        <v>344</v>
      </c>
      <c r="B597" s="4" t="str">
        <f>INDEX(Resources[Resource Title], MATCH(ResourceTags[[#This Row],[ResourceID]], Resources[ResourceID]))</f>
        <v>Microsoft Azure Services and Concepts</v>
      </c>
      <c r="C597" s="4">
        <v>202</v>
      </c>
      <c r="D597" s="4" t="str">
        <f>INDEX(Tags[Tag Title], MATCH(ResourceTags[[#This Row],[TagID]], Tags[TagID]))</f>
        <v>Windows Virtual Desktop</v>
      </c>
      <c r="E597" s="4" t="str">
        <f>INDEX(Tags[Type], MATCH(ResourceTags[[#This Row],[TagID]], Tags[TagID]))</f>
        <v>Tool</v>
      </c>
      <c r="F597" s="10">
        <f>1/COUNTIFS(ResourceTags[ResourceID],ResourceTags[[#This Row],[ResourceID]], ResourceTags[Type], ResourceTags[[#This Row],[Type]])</f>
        <v>5.8823529411764705E-2</v>
      </c>
      <c r="G597" s="11">
        <f>INDEX(Resources[Experience], MATCH(ResourceTags[[#This Row],[ResourceID]], Resources[ResourceID]))*ResourceTags[[#This Row],[Weight]]</f>
        <v>1.7728758169934637</v>
      </c>
    </row>
    <row r="598" spans="1:7">
      <c r="A598" s="4">
        <v>344</v>
      </c>
      <c r="B598" s="4" t="str">
        <f>INDEX(Resources[Resource Title], MATCH(ResourceTags[[#This Row],[ResourceID]], Resources[ResourceID]))</f>
        <v>Microsoft Azure Services and Concepts</v>
      </c>
      <c r="C598" s="4">
        <v>203</v>
      </c>
      <c r="D598" s="4" t="str">
        <f>INDEX(Tags[Tag Title], MATCH(ResourceTags[[#This Row],[TagID]], Tags[TagID]))</f>
        <v>Azure IoT Central</v>
      </c>
      <c r="E598" s="4" t="str">
        <f>INDEX(Tags[Type], MATCH(ResourceTags[[#This Row],[TagID]], Tags[TagID]))</f>
        <v>Tool</v>
      </c>
      <c r="F598" s="10">
        <f>1/COUNTIFS(ResourceTags[ResourceID],ResourceTags[[#This Row],[ResourceID]], ResourceTags[Type], ResourceTags[[#This Row],[Type]])</f>
        <v>5.8823529411764705E-2</v>
      </c>
      <c r="G598" s="11">
        <f>INDEX(Resources[Experience], MATCH(ResourceTags[[#This Row],[ResourceID]], Resources[ResourceID]))*ResourceTags[[#This Row],[Weight]]</f>
        <v>1.7728758169934637</v>
      </c>
    </row>
    <row r="599" spans="1:7">
      <c r="A599" s="4">
        <v>345</v>
      </c>
      <c r="B599" s="4" t="str">
        <f>INDEX(Resources[Resource Title], MATCH(ResourceTags[[#This Row],[ResourceID]], Resources[ResourceID]))</f>
        <v>Developing Solutions for Microsoft Azure</v>
      </c>
      <c r="C599" s="4">
        <v>114</v>
      </c>
      <c r="D599" s="4" t="str">
        <f>INDEX(Tags[Tag Title], MATCH(ResourceTags[[#This Row],[TagID]], Tags[TagID]))</f>
        <v>Azure</v>
      </c>
      <c r="E599" s="4" t="str">
        <f>INDEX(Tags[Type], MATCH(ResourceTags[[#This Row],[TagID]], Tags[TagID]))</f>
        <v>Platform</v>
      </c>
      <c r="F599" s="10">
        <f>1/COUNTIFS(ResourceTags[ResourceID],ResourceTags[[#This Row],[ResourceID]], ResourceTags[Type], ResourceTags[[#This Row],[Type]])</f>
        <v>1</v>
      </c>
      <c r="G599" s="11">
        <f>INDEX(Resources[Experience], MATCH(ResourceTags[[#This Row],[ResourceID]], Resources[ResourceID]))*ResourceTags[[#This Row],[Weight]]</f>
        <v>333.33333333333337</v>
      </c>
    </row>
    <row r="600" spans="1:7">
      <c r="A600" s="4">
        <v>346</v>
      </c>
      <c r="B600" s="4" t="str">
        <f>INDEX(Resources[Resource Title], MATCH(ResourceTags[[#This Row],[ResourceID]], Resources[ResourceID]))</f>
        <v>Microsoft Azure Fundamentals</v>
      </c>
      <c r="C600" s="4">
        <v>114</v>
      </c>
      <c r="D600" s="4" t="str">
        <f>INDEX(Tags[Tag Title], MATCH(ResourceTags[[#This Row],[TagID]], Tags[TagID]))</f>
        <v>Azure</v>
      </c>
      <c r="E600" s="4" t="str">
        <f>INDEX(Tags[Type], MATCH(ResourceTags[[#This Row],[TagID]], Tags[TagID]))</f>
        <v>Platform</v>
      </c>
      <c r="F600" s="10">
        <f>1/COUNTIFS(ResourceTags[ResourceID],ResourceTags[[#This Row],[ResourceID]], ResourceTags[Type], ResourceTags[[#This Row],[Type]])</f>
        <v>1</v>
      </c>
      <c r="G600" s="11">
        <f>INDEX(Resources[Experience], MATCH(ResourceTags[[#This Row],[ResourceID]], Resources[ResourceID]))*ResourceTags[[#This Row],[Weight]]</f>
        <v>33.333333333333329</v>
      </c>
    </row>
    <row r="601" spans="1:7">
      <c r="A601" s="4">
        <v>347</v>
      </c>
      <c r="B601" s="4" t="str">
        <f>INDEX(Resources[Resource Title], MATCH(ResourceTags[[#This Row],[ResourceID]], Resources[ResourceID]))</f>
        <v>Microsoft Azure Pricing and Support Options</v>
      </c>
      <c r="C601" s="4">
        <v>114</v>
      </c>
      <c r="D601" s="4" t="str">
        <f>INDEX(Tags[Tag Title], MATCH(ResourceTags[[#This Row],[TagID]], Tags[TagID]))</f>
        <v>Azure</v>
      </c>
      <c r="E601" s="4" t="str">
        <f>INDEX(Tags[Type], MATCH(ResourceTags[[#This Row],[TagID]], Tags[TagID]))</f>
        <v>Platform</v>
      </c>
      <c r="F601" s="10">
        <f>1/COUNTIFS(ResourceTags[ResourceID],ResourceTags[[#This Row],[ResourceID]], ResourceTags[Type], ResourceTags[[#This Row],[Type]])</f>
        <v>1</v>
      </c>
      <c r="G601" s="11">
        <f>INDEX(Resources[Experience], MATCH(ResourceTags[[#This Row],[ResourceID]], Resources[ResourceID]))*ResourceTags[[#This Row],[Weight]]</f>
        <v>13.472222222222221</v>
      </c>
    </row>
    <row r="602" spans="1:7">
      <c r="A602" s="4">
        <v>347</v>
      </c>
      <c r="B602" s="4" t="str">
        <f>INDEX(Resources[Resource Title], MATCH(ResourceTags[[#This Row],[ResourceID]], Resources[ResourceID]))</f>
        <v>Microsoft Azure Pricing and Support Options</v>
      </c>
      <c r="C602" s="4">
        <v>194</v>
      </c>
      <c r="D602" s="4" t="str">
        <f>INDEX(Tags[Tag Title], MATCH(ResourceTags[[#This Row],[TagID]], Tags[TagID]))</f>
        <v>Costing</v>
      </c>
      <c r="E602" s="4" t="str">
        <f>INDEX(Tags[Type], MATCH(ResourceTags[[#This Row],[TagID]], Tags[TagID]))</f>
        <v>Skill</v>
      </c>
      <c r="F602" s="10">
        <f>1/COUNTIFS(ResourceTags[ResourceID],ResourceTags[[#This Row],[ResourceID]], ResourceTags[Type], ResourceTags[[#This Row],[Type]])</f>
        <v>1</v>
      </c>
      <c r="G602" s="11">
        <f>INDEX(Resources[Experience], MATCH(ResourceTags[[#This Row],[ResourceID]], Resources[ResourceID]))*ResourceTags[[#This Row],[Weight]]</f>
        <v>13.472222222222221</v>
      </c>
    </row>
    <row r="603" spans="1:7">
      <c r="A603" s="4">
        <v>348</v>
      </c>
      <c r="B603" s="4" t="str">
        <f>INDEX(Resources[Resource Title], MATCH(ResourceTags[[#This Row],[ResourceID]], Resources[ResourceID]))</f>
        <v>Getting Started with Azure Architect Technology Solutions</v>
      </c>
      <c r="C603" s="4">
        <v>114</v>
      </c>
      <c r="D603" s="4" t="str">
        <f>INDEX(Tags[Tag Title], MATCH(ResourceTags[[#This Row],[TagID]], Tags[TagID]))</f>
        <v>Azure</v>
      </c>
      <c r="E603" s="4" t="str">
        <f>INDEX(Tags[Type], MATCH(ResourceTags[[#This Row],[TagID]], Tags[TagID]))</f>
        <v>Platform</v>
      </c>
      <c r="F603" s="10">
        <f>1/COUNTIFS(ResourceTags[ResourceID],ResourceTags[[#This Row],[ResourceID]], ResourceTags[Type], ResourceTags[[#This Row],[Type]])</f>
        <v>1</v>
      </c>
      <c r="G603" s="11">
        <f>INDEX(Resources[Experience], MATCH(ResourceTags[[#This Row],[ResourceID]], Resources[ResourceID]))*ResourceTags[[#This Row],[Weight]]</f>
        <v>4.1666666666666661</v>
      </c>
    </row>
    <row r="604" spans="1:7">
      <c r="A604" s="4">
        <v>348</v>
      </c>
      <c r="B604" s="4" t="str">
        <f>INDEX(Resources[Resource Title], MATCH(ResourceTags[[#This Row],[ResourceID]], Resources[ResourceID]))</f>
        <v>Getting Started with Azure Architect Technology Solutions</v>
      </c>
      <c r="C604" s="4">
        <v>182</v>
      </c>
      <c r="D604" s="4" t="str">
        <f>INDEX(Tags[Tag Title], MATCH(ResourceTags[[#This Row],[TagID]], Tags[TagID]))</f>
        <v>Azure Blob Storage</v>
      </c>
      <c r="E604" s="4" t="str">
        <f>INDEX(Tags[Type], MATCH(ResourceTags[[#This Row],[TagID]], Tags[TagID]))</f>
        <v>Tool</v>
      </c>
      <c r="F604" s="10">
        <f>1/COUNTIFS(ResourceTags[ResourceID],ResourceTags[[#This Row],[ResourceID]], ResourceTags[Type], ResourceTags[[#This Row],[Type]])</f>
        <v>0.25</v>
      </c>
      <c r="G604" s="11">
        <f>INDEX(Resources[Experience], MATCH(ResourceTags[[#This Row],[ResourceID]], Resources[ResourceID]))*ResourceTags[[#This Row],[Weight]]</f>
        <v>1.0416666666666665</v>
      </c>
    </row>
    <row r="605" spans="1:7">
      <c r="A605" s="4">
        <v>348</v>
      </c>
      <c r="B605" s="4" t="str">
        <f>INDEX(Resources[Resource Title], MATCH(ResourceTags[[#This Row],[ResourceID]], Resources[ResourceID]))</f>
        <v>Getting Started with Azure Architect Technology Solutions</v>
      </c>
      <c r="C605" s="4">
        <v>183</v>
      </c>
      <c r="D605" s="4" t="str">
        <f>INDEX(Tags[Tag Title], MATCH(ResourceTags[[#This Row],[TagID]], Tags[TagID]))</f>
        <v>Azure Storage</v>
      </c>
      <c r="E605" s="4" t="str">
        <f>INDEX(Tags[Type], MATCH(ResourceTags[[#This Row],[TagID]], Tags[TagID]))</f>
        <v>Tool</v>
      </c>
      <c r="F605" s="10">
        <f>1/COUNTIFS(ResourceTags[ResourceID],ResourceTags[[#This Row],[ResourceID]], ResourceTags[Type], ResourceTags[[#This Row],[Type]])</f>
        <v>0.25</v>
      </c>
      <c r="G605" s="11">
        <f>INDEX(Resources[Experience], MATCH(ResourceTags[[#This Row],[ResourceID]], Resources[ResourceID]))*ResourceTags[[#This Row],[Weight]]</f>
        <v>1.0416666666666665</v>
      </c>
    </row>
    <row r="606" spans="1:7">
      <c r="A606" s="4">
        <v>348</v>
      </c>
      <c r="B606" s="4" t="str">
        <f>INDEX(Resources[Resource Title], MATCH(ResourceTags[[#This Row],[ResourceID]], Resources[ResourceID]))</f>
        <v>Getting Started with Azure Architect Technology Solutions</v>
      </c>
      <c r="C606" s="4">
        <v>190</v>
      </c>
      <c r="D606" s="4" t="str">
        <f>INDEX(Tags[Tag Title], MATCH(ResourceTags[[#This Row],[TagID]], Tags[TagID]))</f>
        <v>Azure SQL Database</v>
      </c>
      <c r="E606" s="4" t="str">
        <f>INDEX(Tags[Type], MATCH(ResourceTags[[#This Row],[TagID]], Tags[TagID]))</f>
        <v>Tool</v>
      </c>
      <c r="F606" s="10">
        <f>1/COUNTIFS(ResourceTags[ResourceID],ResourceTags[[#This Row],[ResourceID]], ResourceTags[Type], ResourceTags[[#This Row],[Type]])</f>
        <v>0.25</v>
      </c>
      <c r="G606" s="11">
        <f>INDEX(Resources[Experience], MATCH(ResourceTags[[#This Row],[ResourceID]], Resources[ResourceID]))*ResourceTags[[#This Row],[Weight]]</f>
        <v>1.0416666666666665</v>
      </c>
    </row>
    <row r="607" spans="1:7">
      <c r="A607" s="4">
        <v>348</v>
      </c>
      <c r="B607" s="4" t="str">
        <f>INDEX(Resources[Resource Title], MATCH(ResourceTags[[#This Row],[ResourceID]], Resources[ResourceID]))</f>
        <v>Getting Started with Azure Architect Technology Solutions</v>
      </c>
      <c r="C607" s="4">
        <v>193</v>
      </c>
      <c r="D607" s="4" t="str">
        <f>INDEX(Tags[Tag Title], MATCH(ResourceTags[[#This Row],[TagID]], Tags[TagID]))</f>
        <v>Azure Virtual Machines</v>
      </c>
      <c r="E607" s="4" t="str">
        <f>INDEX(Tags[Type], MATCH(ResourceTags[[#This Row],[TagID]], Tags[TagID]))</f>
        <v>Tool</v>
      </c>
      <c r="F607" s="10">
        <f>1/COUNTIFS(ResourceTags[ResourceID],ResourceTags[[#This Row],[ResourceID]], ResourceTags[Type], ResourceTags[[#This Row],[Type]])</f>
        <v>0.25</v>
      </c>
      <c r="G607" s="11">
        <f>INDEX(Resources[Experience], MATCH(ResourceTags[[#This Row],[ResourceID]], Resources[ResourceID]))*ResourceTags[[#This Row],[Weight]]</f>
        <v>1.0416666666666665</v>
      </c>
    </row>
    <row r="608" spans="1:7">
      <c r="A608" s="4">
        <v>349</v>
      </c>
      <c r="B608" s="4" t="str">
        <f>INDEX(Resources[Resource Title], MATCH(ResourceTags[[#This Row],[ResourceID]], Resources[ResourceID]))</f>
        <v>Microsoft Azure Architect Technologies</v>
      </c>
      <c r="C608" s="4">
        <v>114</v>
      </c>
      <c r="D608" s="4" t="str">
        <f>INDEX(Tags[Tag Title], MATCH(ResourceTags[[#This Row],[TagID]], Tags[TagID]))</f>
        <v>Azure</v>
      </c>
      <c r="E608" s="4" t="str">
        <f>INDEX(Tags[Type], MATCH(ResourceTags[[#This Row],[TagID]], Tags[TagID]))</f>
        <v>Platform</v>
      </c>
      <c r="F608" s="10">
        <f>1/COUNTIFS(ResourceTags[ResourceID],ResourceTags[[#This Row],[ResourceID]], ResourceTags[Type], ResourceTags[[#This Row],[Type]])</f>
        <v>1</v>
      </c>
      <c r="G608" s="11">
        <f>INDEX(Resources[Experience], MATCH(ResourceTags[[#This Row],[ResourceID]], Resources[ResourceID]))*ResourceTags[[#This Row],[Weight]]</f>
        <v>500</v>
      </c>
    </row>
    <row r="609" spans="1:7">
      <c r="A609" s="4">
        <v>350</v>
      </c>
      <c r="B609" s="4" t="str">
        <f>INDEX(Resources[Resource Title], MATCH(ResourceTags[[#This Row],[ResourceID]], Resources[ResourceID]))</f>
        <v>Introduction to SQL</v>
      </c>
      <c r="C609" s="4">
        <v>155</v>
      </c>
      <c r="D609" s="4" t="str">
        <f>INDEX(Tags[Tag Title], MATCH(ResourceTags[[#This Row],[TagID]], Tags[TagID]))</f>
        <v>Microsoft SQL Server</v>
      </c>
      <c r="E609" s="4" t="str">
        <f>INDEX(Tags[Type], MATCH(ResourceTags[[#This Row],[TagID]], Tags[TagID]))</f>
        <v>Tool</v>
      </c>
      <c r="F609" s="10">
        <f>1/COUNTIFS(ResourceTags[ResourceID],ResourceTags[[#This Row],[ResourceID]], ResourceTags[Type], ResourceTags[[#This Row],[Type]])</f>
        <v>0.5</v>
      </c>
      <c r="G609" s="11">
        <f>INDEX(Resources[Experience], MATCH(ResourceTags[[#This Row],[ResourceID]], Resources[ResourceID]))*ResourceTags[[#This Row],[Weight]]</f>
        <v>4.1666666666666661</v>
      </c>
    </row>
    <row r="610" spans="1:7">
      <c r="A610" s="4">
        <v>350</v>
      </c>
      <c r="B610" s="4" t="str">
        <f>INDEX(Resources[Resource Title], MATCH(ResourceTags[[#This Row],[ResourceID]], Resources[ResourceID]))</f>
        <v>Introduction to SQL</v>
      </c>
      <c r="C610" s="4">
        <v>156</v>
      </c>
      <c r="D610" s="4" t="str">
        <f>INDEX(Tags[Tag Title], MATCH(ResourceTags[[#This Row],[TagID]], Tags[TagID]))</f>
        <v>SQL</v>
      </c>
      <c r="E610" s="4" t="str">
        <f>INDEX(Tags[Type], MATCH(ResourceTags[[#This Row],[TagID]], Tags[TagID]))</f>
        <v>Language</v>
      </c>
      <c r="F610" s="10">
        <f>1/COUNTIFS(ResourceTags[ResourceID],ResourceTags[[#This Row],[ResourceID]], ResourceTags[Type], ResourceTags[[#This Row],[Type]])</f>
        <v>1</v>
      </c>
      <c r="G610" s="11">
        <f>INDEX(Resources[Experience], MATCH(ResourceTags[[#This Row],[ResourceID]], Resources[ResourceID]))*ResourceTags[[#This Row],[Weight]]</f>
        <v>8.3333333333333321</v>
      </c>
    </row>
    <row r="611" spans="1:7">
      <c r="A611" s="4">
        <v>350</v>
      </c>
      <c r="B611" s="4" t="str">
        <f>INDEX(Resources[Resource Title], MATCH(ResourceTags[[#This Row],[ResourceID]], Resources[ResourceID]))</f>
        <v>Introduction to SQL</v>
      </c>
      <c r="C611" s="4">
        <v>225</v>
      </c>
      <c r="D611" s="4" t="str">
        <f>INDEX(Tags[Tag Title], MATCH(ResourceTags[[#This Row],[TagID]], Tags[TagID]))</f>
        <v>PostgreSQL</v>
      </c>
      <c r="E611" s="4" t="str">
        <f>INDEX(Tags[Type], MATCH(ResourceTags[[#This Row],[TagID]], Tags[TagID]))</f>
        <v>Tool</v>
      </c>
      <c r="F611" s="10">
        <f>1/COUNTIFS(ResourceTags[ResourceID],ResourceTags[[#This Row],[ResourceID]], ResourceTags[Type], ResourceTags[[#This Row],[Type]])</f>
        <v>0.5</v>
      </c>
      <c r="G611" s="11">
        <f>INDEX(Resources[Experience], MATCH(ResourceTags[[#This Row],[ResourceID]], Resources[ResourceID]))*ResourceTags[[#This Row],[Weight]]</f>
        <v>4.1666666666666661</v>
      </c>
    </row>
    <row r="612" spans="1:7">
      <c r="A612" s="4">
        <v>351</v>
      </c>
      <c r="B612" s="4" t="str">
        <f>INDEX(Resources[Resource Title], MATCH(ResourceTags[[#This Row],[ResourceID]], Resources[ResourceID]))</f>
        <v>Mastering Self-Leadership</v>
      </c>
      <c r="C612" s="4">
        <v>191</v>
      </c>
      <c r="D612" s="4" t="str">
        <f>INDEX(Tags[Tag Title], MATCH(ResourceTags[[#This Row],[TagID]], Tags[TagID]))</f>
        <v>Leadership</v>
      </c>
      <c r="E612" s="4" t="str">
        <f>INDEX(Tags[Type], MATCH(ResourceTags[[#This Row],[TagID]], Tags[TagID]))</f>
        <v>Skill</v>
      </c>
      <c r="F612" s="10">
        <f>1/COUNTIFS(ResourceTags[ResourceID],ResourceTags[[#This Row],[ResourceID]], ResourceTags[Type], ResourceTags[[#This Row],[Type]])</f>
        <v>1</v>
      </c>
      <c r="G612" s="11">
        <f>INDEX(Resources[Experience], MATCH(ResourceTags[[#This Row],[ResourceID]], Resources[ResourceID]))*ResourceTags[[#This Row],[Weight]]</f>
        <v>1.8055555555555558</v>
      </c>
    </row>
    <row r="613" spans="1:7">
      <c r="A613" s="4">
        <v>352</v>
      </c>
      <c r="B613" s="4" t="str">
        <f>INDEX(Resources[Resource Title], MATCH(ResourceTags[[#This Row],[ResourceID]], Resources[ResourceID]))</f>
        <v>Managing Your Career: Early Career</v>
      </c>
      <c r="C613" s="4">
        <v>43</v>
      </c>
      <c r="D613" s="4" t="str">
        <f>INDEX(Tags[Tag Title], MATCH(ResourceTags[[#This Row],[TagID]], Tags[TagID]))</f>
        <v>Career Development</v>
      </c>
      <c r="E613" s="4" t="str">
        <f>INDEX(Tags[Type], MATCH(ResourceTags[[#This Row],[TagID]], Tags[TagID]))</f>
        <v>Skill</v>
      </c>
      <c r="F613" s="10">
        <f>1/COUNTIFS(ResourceTags[ResourceID],ResourceTags[[#This Row],[ResourceID]], ResourceTags[Type], ResourceTags[[#This Row],[Type]])</f>
        <v>1</v>
      </c>
      <c r="G613" s="11">
        <f>INDEX(Resources[Experience], MATCH(ResourceTags[[#This Row],[ResourceID]], Resources[ResourceID]))*ResourceTags[[#This Row],[Weight]]</f>
        <v>4.7222222222222223</v>
      </c>
    </row>
    <row r="614" spans="1:7">
      <c r="A614" s="4">
        <v>353</v>
      </c>
      <c r="B614" s="4" t="str">
        <f>INDEX(Resources[Resource Title], MATCH(ResourceTags[[#This Row],[ResourceID]], Resources[ResourceID]))</f>
        <v>Managing Your Career: Mid-Career</v>
      </c>
      <c r="C614" s="4">
        <v>43</v>
      </c>
      <c r="D614" s="4" t="str">
        <f>INDEX(Tags[Tag Title], MATCH(ResourceTags[[#This Row],[TagID]], Tags[TagID]))</f>
        <v>Career Development</v>
      </c>
      <c r="E614" s="4" t="str">
        <f>INDEX(Tags[Type], MATCH(ResourceTags[[#This Row],[TagID]], Tags[TagID]))</f>
        <v>Skill</v>
      </c>
      <c r="F614" s="10">
        <f>1/COUNTIFS(ResourceTags[ResourceID],ResourceTags[[#This Row],[ResourceID]], ResourceTags[Type], ResourceTags[[#This Row],[Type]])</f>
        <v>1</v>
      </c>
      <c r="G614" s="11">
        <f>INDEX(Resources[Experience], MATCH(ResourceTags[[#This Row],[ResourceID]], Resources[ResourceID]))*ResourceTags[[#This Row],[Weight]]</f>
        <v>8.1944444444444446</v>
      </c>
    </row>
    <row r="615" spans="1:7">
      <c r="A615" s="4">
        <v>354</v>
      </c>
      <c r="B615" s="4" t="str">
        <f>INDEX(Resources[Resource Title], MATCH(ResourceTags[[#This Row],[ResourceID]], Resources[ResourceID]))</f>
        <v>SQL: Data Reporting and Analysis</v>
      </c>
      <c r="C615" s="4">
        <v>18</v>
      </c>
      <c r="D615" s="4" t="str">
        <f>INDEX(Tags[Tag Title], MATCH(ResourceTags[[#This Row],[TagID]], Tags[TagID]))</f>
        <v>MySQL</v>
      </c>
      <c r="E615" s="4" t="str">
        <f>INDEX(Tags[Type], MATCH(ResourceTags[[#This Row],[TagID]], Tags[TagID]))</f>
        <v>Tool</v>
      </c>
      <c r="F615" s="10">
        <f>1/COUNTIFS(ResourceTags[ResourceID],ResourceTags[[#This Row],[ResourceID]], ResourceTags[Type], ResourceTags[[#This Row],[Type]])</f>
        <v>1</v>
      </c>
      <c r="G615" s="11">
        <f>INDEX(Resources[Experience], MATCH(ResourceTags[[#This Row],[ResourceID]], Resources[ResourceID]))*ResourceTags[[#This Row],[Weight]]</f>
        <v>19.027777777777779</v>
      </c>
    </row>
    <row r="616" spans="1:7">
      <c r="A616" s="4">
        <v>354</v>
      </c>
      <c r="B616" s="4" t="str">
        <f>INDEX(Resources[Resource Title], MATCH(ResourceTags[[#This Row],[ResourceID]], Resources[ResourceID]))</f>
        <v>SQL: Data Reporting and Analysis</v>
      </c>
      <c r="C616" s="4">
        <v>156</v>
      </c>
      <c r="D616" s="4" t="str">
        <f>INDEX(Tags[Tag Title], MATCH(ResourceTags[[#This Row],[TagID]], Tags[TagID]))</f>
        <v>SQL</v>
      </c>
      <c r="E616" s="4" t="str">
        <f>INDEX(Tags[Type], MATCH(ResourceTags[[#This Row],[TagID]], Tags[TagID]))</f>
        <v>Language</v>
      </c>
      <c r="F616" s="10">
        <f>1/COUNTIFS(ResourceTags[ResourceID],ResourceTags[[#This Row],[ResourceID]], ResourceTags[Type], ResourceTags[[#This Row],[Type]])</f>
        <v>1</v>
      </c>
      <c r="G616" s="11">
        <f>INDEX(Resources[Experience], MATCH(ResourceTags[[#This Row],[ResourceID]], Resources[ResourceID]))*ResourceTags[[#This Row],[Weight]]</f>
        <v>19.027777777777779</v>
      </c>
    </row>
    <row r="617" spans="1:7">
      <c r="A617" s="4">
        <v>354</v>
      </c>
      <c r="B617" s="4" t="str">
        <f>INDEX(Resources[Resource Title], MATCH(ResourceTags[[#This Row],[ResourceID]], Resources[ResourceID]))</f>
        <v>SQL: Data Reporting and Analysis</v>
      </c>
      <c r="C617" s="4">
        <v>204</v>
      </c>
      <c r="D617" s="4" t="str">
        <f>INDEX(Tags[Tag Title], MATCH(ResourceTags[[#This Row],[TagID]], Tags[TagID]))</f>
        <v>Data Analysis</v>
      </c>
      <c r="E617" s="4" t="str">
        <f>INDEX(Tags[Type], MATCH(ResourceTags[[#This Row],[TagID]], Tags[TagID]))</f>
        <v>Skill</v>
      </c>
      <c r="F617" s="10">
        <f>1/COUNTIFS(ResourceTags[ResourceID],ResourceTags[[#This Row],[ResourceID]], ResourceTags[Type], ResourceTags[[#This Row],[Type]])</f>
        <v>1</v>
      </c>
      <c r="G617" s="11">
        <f>INDEX(Resources[Experience], MATCH(ResourceTags[[#This Row],[ResourceID]], Resources[ResourceID]))*ResourceTags[[#This Row],[Weight]]</f>
        <v>19.027777777777779</v>
      </c>
    </row>
    <row r="618" spans="1:7">
      <c r="A618" s="4">
        <v>355</v>
      </c>
      <c r="B618" s="4" t="str">
        <f>INDEX(Resources[Resource Title], MATCH(ResourceTags[[#This Row],[ResourceID]], Resources[ResourceID]))</f>
        <v>Pitching Your Ideas Strategically</v>
      </c>
      <c r="C618" s="4">
        <v>148</v>
      </c>
      <c r="D618" s="4" t="str">
        <f>INDEX(Tags[Tag Title], MATCH(ResourceTags[[#This Row],[TagID]], Tags[TagID]))</f>
        <v>Communication</v>
      </c>
      <c r="E618" s="4" t="str">
        <f>INDEX(Tags[Type], MATCH(ResourceTags[[#This Row],[TagID]], Tags[TagID]))</f>
        <v>Skill</v>
      </c>
      <c r="F618" s="10">
        <f>1/COUNTIFS(ResourceTags[ResourceID],ResourceTags[[#This Row],[ResourceID]], ResourceTags[Type], ResourceTags[[#This Row],[Type]])</f>
        <v>0.5</v>
      </c>
      <c r="G618" s="11">
        <f>INDEX(Resources[Experience], MATCH(ResourceTags[[#This Row],[ResourceID]], Resources[ResourceID]))*ResourceTags[[#This Row],[Weight]]</f>
        <v>0.76388888888888884</v>
      </c>
    </row>
    <row r="619" spans="1:7">
      <c r="A619" s="4">
        <v>355</v>
      </c>
      <c r="B619" s="4" t="str">
        <f>INDEX(Resources[Resource Title], MATCH(ResourceTags[[#This Row],[ResourceID]], Resources[ResourceID]))</f>
        <v>Pitching Your Ideas Strategically</v>
      </c>
      <c r="C619" s="4">
        <v>205</v>
      </c>
      <c r="D619" s="4" t="str">
        <f>INDEX(Tags[Tag Title], MATCH(ResourceTags[[#This Row],[TagID]], Tags[TagID]))</f>
        <v>Presenting</v>
      </c>
      <c r="E619" s="4" t="str">
        <f>INDEX(Tags[Type], MATCH(ResourceTags[[#This Row],[TagID]], Tags[TagID]))</f>
        <v>Skill</v>
      </c>
      <c r="F619" s="10">
        <f>1/COUNTIFS(ResourceTags[ResourceID],ResourceTags[[#This Row],[ResourceID]], ResourceTags[Type], ResourceTags[[#This Row],[Type]])</f>
        <v>0.5</v>
      </c>
      <c r="G619" s="11">
        <f>INDEX(Resources[Experience], MATCH(ResourceTags[[#This Row],[ResourceID]], Resources[ResourceID]))*ResourceTags[[#This Row],[Weight]]</f>
        <v>0.76388888888888884</v>
      </c>
    </row>
    <row r="620" spans="1:7">
      <c r="A620" s="4">
        <v>356</v>
      </c>
      <c r="B620" s="4" t="str">
        <f>INDEX(Resources[Resource Title], MATCH(ResourceTags[[#This Row],[ResourceID]], Resources[ResourceID]))</f>
        <v>Be Successful Your Own Way: Personal Success Systems</v>
      </c>
      <c r="C620" s="4">
        <v>20</v>
      </c>
      <c r="D620" s="4" t="str">
        <f>INDEX(Tags[Tag Title], MATCH(ResourceTags[[#This Row],[TagID]], Tags[TagID]))</f>
        <v>Time Management</v>
      </c>
      <c r="E620" s="4" t="str">
        <f>INDEX(Tags[Type], MATCH(ResourceTags[[#This Row],[TagID]], Tags[TagID]))</f>
        <v>Skill</v>
      </c>
      <c r="F620" s="10">
        <f>1/COUNTIFS(ResourceTags[ResourceID],ResourceTags[[#This Row],[ResourceID]], ResourceTags[Type], ResourceTags[[#This Row],[Type]])</f>
        <v>1</v>
      </c>
      <c r="G620" s="11">
        <f>INDEX(Resources[Experience], MATCH(ResourceTags[[#This Row],[ResourceID]], Resources[ResourceID]))*ResourceTags[[#This Row],[Weight]]</f>
        <v>2.7777777777777777</v>
      </c>
    </row>
    <row r="621" spans="1:7">
      <c r="A621" s="4">
        <v>357</v>
      </c>
      <c r="B621" s="4" t="str">
        <f>INDEX(Resources[Resource Title], MATCH(ResourceTags[[#This Row],[ResourceID]], Resources[ResourceID]))</f>
        <v>Being the Best You: Self-Improvement Modeling</v>
      </c>
      <c r="C621" s="4">
        <v>43</v>
      </c>
      <c r="D621" s="4" t="str">
        <f>INDEX(Tags[Tag Title], MATCH(ResourceTags[[#This Row],[TagID]], Tags[TagID]))</f>
        <v>Career Development</v>
      </c>
      <c r="E621" s="4" t="str">
        <f>INDEX(Tags[Type], MATCH(ResourceTags[[#This Row],[TagID]], Tags[TagID]))</f>
        <v>Skill</v>
      </c>
      <c r="F621" s="10">
        <f>1/COUNTIFS(ResourceTags[ResourceID],ResourceTags[[#This Row],[ResourceID]], ResourceTags[Type], ResourceTags[[#This Row],[Type]])</f>
        <v>1</v>
      </c>
      <c r="G621" s="11">
        <f>INDEX(Resources[Experience], MATCH(ResourceTags[[#This Row],[ResourceID]], Resources[ResourceID]))*ResourceTags[[#This Row],[Weight]]</f>
        <v>2.5694444444444446</v>
      </c>
    </row>
    <row r="622" spans="1:7">
      <c r="A622" s="4">
        <v>358</v>
      </c>
      <c r="B622" s="4" t="str">
        <f>INDEX(Resources[Resource Title], MATCH(ResourceTags[[#This Row],[ResourceID]], Resources[ResourceID]))</f>
        <v>Get started with Azure DevOps</v>
      </c>
      <c r="C622" s="4">
        <v>162</v>
      </c>
      <c r="D622" s="4" t="str">
        <f>INDEX(Tags[Tag Title], MATCH(ResourceTags[[#This Row],[TagID]], Tags[TagID]))</f>
        <v>Azure DevOps</v>
      </c>
      <c r="E622" s="4" t="str">
        <f>INDEX(Tags[Type], MATCH(ResourceTags[[#This Row],[TagID]], Tags[TagID]))</f>
        <v>Tool</v>
      </c>
      <c r="F622" s="10">
        <f>1/COUNTIFS(ResourceTags[ResourceID],ResourceTags[[#This Row],[ResourceID]], ResourceTags[Type], ResourceTags[[#This Row],[Type]])</f>
        <v>1</v>
      </c>
      <c r="G622" s="11">
        <f>INDEX(Resources[Experience], MATCH(ResourceTags[[#This Row],[ResourceID]], Resources[ResourceID]))*ResourceTags[[#This Row],[Weight]]</f>
        <v>15.277777777777779</v>
      </c>
    </row>
    <row r="623" spans="1:7">
      <c r="A623" s="4">
        <v>359</v>
      </c>
      <c r="B623" s="4" t="str">
        <f>INDEX(Resources[Resource Title], MATCH(ResourceTags[[#This Row],[ResourceID]], Resources[ResourceID]))</f>
        <v>Introduction to Python</v>
      </c>
      <c r="C623" s="4">
        <v>121</v>
      </c>
      <c r="D623" s="4" t="str">
        <f>INDEX(Tags[Tag Title], MATCH(ResourceTags[[#This Row],[TagID]], Tags[TagID]))</f>
        <v>Python</v>
      </c>
      <c r="E623" s="4" t="str">
        <f>INDEX(Tags[Type], MATCH(ResourceTags[[#This Row],[TagID]], Tags[TagID]))</f>
        <v>Language</v>
      </c>
      <c r="F623" s="10">
        <f>1/COUNTIFS(ResourceTags[ResourceID],ResourceTags[[#This Row],[ResourceID]], ResourceTags[Type], ResourceTags[[#This Row],[Type]])</f>
        <v>1</v>
      </c>
      <c r="G623" s="11">
        <f>INDEX(Resources[Experience], MATCH(ResourceTags[[#This Row],[ResourceID]], Resources[ResourceID]))*ResourceTags[[#This Row],[Weight]]</f>
        <v>16.666666666666664</v>
      </c>
    </row>
    <row r="624" spans="1:7">
      <c r="A624" s="4">
        <v>359</v>
      </c>
      <c r="B624" s="4" t="str">
        <f>INDEX(Resources[Resource Title], MATCH(ResourceTags[[#This Row],[ResourceID]], Resources[ResourceID]))</f>
        <v>Introduction to Python</v>
      </c>
      <c r="C624" s="4">
        <v>206</v>
      </c>
      <c r="D624" s="4" t="str">
        <f>INDEX(Tags[Tag Title], MATCH(ResourceTags[[#This Row],[TagID]], Tags[TagID]))</f>
        <v>NumPy</v>
      </c>
      <c r="E624" s="4" t="str">
        <f>INDEX(Tags[Type], MATCH(ResourceTags[[#This Row],[TagID]], Tags[TagID]))</f>
        <v>Tool</v>
      </c>
      <c r="F624" s="10">
        <f>1/COUNTIFS(ResourceTags[ResourceID],ResourceTags[[#This Row],[ResourceID]], ResourceTags[Type], ResourceTags[[#This Row],[Type]])</f>
        <v>1</v>
      </c>
      <c r="G624" s="11">
        <f>INDEX(Resources[Experience], MATCH(ResourceTags[[#This Row],[ResourceID]], Resources[ResourceID]))*ResourceTags[[#This Row],[Weight]]</f>
        <v>16.666666666666664</v>
      </c>
    </row>
    <row r="625" spans="1:7">
      <c r="A625" s="4">
        <v>360</v>
      </c>
      <c r="B625" s="4" t="str">
        <f>INDEX(Resources[Resource Title], MATCH(ResourceTags[[#This Row],[ResourceID]], Resources[ResourceID]))</f>
        <v>Svelte: First Look</v>
      </c>
      <c r="C625" s="4">
        <v>207</v>
      </c>
      <c r="D625" s="4" t="str">
        <f>INDEX(Tags[Tag Title], MATCH(ResourceTags[[#This Row],[TagID]], Tags[TagID]))</f>
        <v>Svelte</v>
      </c>
      <c r="E625" s="4" t="str">
        <f>INDEX(Tags[Type], MATCH(ResourceTags[[#This Row],[TagID]], Tags[TagID]))</f>
        <v>Tool</v>
      </c>
      <c r="F625" s="10">
        <f>1/COUNTIFS(ResourceTags[ResourceID],ResourceTags[[#This Row],[ResourceID]], ResourceTags[Type], ResourceTags[[#This Row],[Type]])</f>
        <v>1</v>
      </c>
      <c r="G625" s="11">
        <f>INDEX(Resources[Experience], MATCH(ResourceTags[[#This Row],[ResourceID]], Resources[ResourceID]))*ResourceTags[[#This Row],[Weight]]</f>
        <v>4.375</v>
      </c>
    </row>
    <row r="626" spans="1:7">
      <c r="A626" s="4">
        <v>361</v>
      </c>
      <c r="B626" s="4" t="str">
        <f>INDEX(Resources[Resource Title], MATCH(ResourceTags[[#This Row],[ResourceID]], Resources[ResourceID]))</f>
        <v>Build a Raspberry Pi Media Server</v>
      </c>
      <c r="C626" s="4">
        <v>208</v>
      </c>
      <c r="D626" s="4" t="str">
        <f>INDEX(Tags[Tag Title], MATCH(ResourceTags[[#This Row],[TagID]], Tags[TagID]))</f>
        <v>Raspberry Pi</v>
      </c>
      <c r="E626" s="4" t="str">
        <f>INDEX(Tags[Type], MATCH(ResourceTags[[#This Row],[TagID]], Tags[TagID]))</f>
        <v>Platform</v>
      </c>
      <c r="F626" s="10">
        <f>1/COUNTIFS(ResourceTags[ResourceID],ResourceTags[[#This Row],[ResourceID]], ResourceTags[Type], ResourceTags[[#This Row],[Type]])</f>
        <v>0.5</v>
      </c>
      <c r="G626" s="11">
        <f>INDEX(Resources[Experience], MATCH(ResourceTags[[#This Row],[ResourceID]], Resources[ResourceID]))*ResourceTags[[#This Row],[Weight]]</f>
        <v>3.3333333333333335</v>
      </c>
    </row>
    <row r="627" spans="1:7">
      <c r="A627" s="4">
        <v>361</v>
      </c>
      <c r="B627" s="4" t="str">
        <f>INDEX(Resources[Resource Title], MATCH(ResourceTags[[#This Row],[ResourceID]], Resources[ResourceID]))</f>
        <v>Build a Raspberry Pi Media Server</v>
      </c>
      <c r="C627" s="4">
        <v>209</v>
      </c>
      <c r="D627" s="4" t="str">
        <f>INDEX(Tags[Tag Title], MATCH(ResourceTags[[#This Row],[TagID]], Tags[TagID]))</f>
        <v>OSMC</v>
      </c>
      <c r="E627" s="4" t="str">
        <f>INDEX(Tags[Type], MATCH(ResourceTags[[#This Row],[TagID]], Tags[TagID]))</f>
        <v>Platform</v>
      </c>
      <c r="F627" s="10">
        <f>1/COUNTIFS(ResourceTags[ResourceID],ResourceTags[[#This Row],[ResourceID]], ResourceTags[Type], ResourceTags[[#This Row],[Type]])</f>
        <v>0.5</v>
      </c>
      <c r="G627" s="11">
        <f>INDEX(Resources[Experience], MATCH(ResourceTags[[#This Row],[ResourceID]], Resources[ResourceID]))*ResourceTags[[#This Row],[Weight]]</f>
        <v>3.3333333333333335</v>
      </c>
    </row>
    <row r="628" spans="1:7">
      <c r="A628" s="4">
        <v>362</v>
      </c>
      <c r="B628" s="4" t="str">
        <f>INDEX(Resources[Resource Title], MATCH(ResourceTags[[#This Row],[ResourceID]], Resources[ResourceID]))</f>
        <v>Azure for Architects: Design an Authentication and Data Security Strategy</v>
      </c>
      <c r="C628" s="4">
        <v>12</v>
      </c>
      <c r="D628" s="4" t="str">
        <f>INDEX(Tags[Tag Title], MATCH(ResourceTags[[#This Row],[TagID]], Tags[TagID]))</f>
        <v>Authentication</v>
      </c>
      <c r="E628" s="4" t="str">
        <f>INDEX(Tags[Type], MATCH(ResourceTags[[#This Row],[TagID]], Tags[TagID]))</f>
        <v>Skill</v>
      </c>
      <c r="F628" s="10">
        <f>1/COUNTIFS(ResourceTags[ResourceID],ResourceTags[[#This Row],[ResourceID]], ResourceTags[Type], ResourceTags[[#This Row],[Type]])</f>
        <v>1</v>
      </c>
      <c r="G628" s="11">
        <f>INDEX(Resources[Experience], MATCH(ResourceTags[[#This Row],[ResourceID]], Resources[ResourceID]))*ResourceTags[[#This Row],[Weight]]</f>
        <v>8.9583333333333339</v>
      </c>
    </row>
    <row r="629" spans="1:7">
      <c r="A629" s="4">
        <v>362</v>
      </c>
      <c r="B629" s="4" t="str">
        <f>INDEX(Resources[Resource Title], MATCH(ResourceTags[[#This Row],[ResourceID]], Resources[ResourceID]))</f>
        <v>Azure for Architects: Design an Authentication and Data Security Strategy</v>
      </c>
      <c r="C629" s="4">
        <v>114</v>
      </c>
      <c r="D629" s="4" t="str">
        <f>INDEX(Tags[Tag Title], MATCH(ResourceTags[[#This Row],[TagID]], Tags[TagID]))</f>
        <v>Azure</v>
      </c>
      <c r="E629" s="4" t="str">
        <f>INDEX(Tags[Type], MATCH(ResourceTags[[#This Row],[TagID]], Tags[TagID]))</f>
        <v>Platform</v>
      </c>
      <c r="F629" s="10">
        <f>1/COUNTIFS(ResourceTags[ResourceID],ResourceTags[[#This Row],[ResourceID]], ResourceTags[Type], ResourceTags[[#This Row],[Type]])</f>
        <v>1</v>
      </c>
      <c r="G629" s="11">
        <f>INDEX(Resources[Experience], MATCH(ResourceTags[[#This Row],[ResourceID]], Resources[ResourceID]))*ResourceTags[[#This Row],[Weight]]</f>
        <v>8.9583333333333339</v>
      </c>
    </row>
    <row r="630" spans="1:7">
      <c r="A630" s="4">
        <v>362</v>
      </c>
      <c r="B630" s="4" t="str">
        <f>INDEX(Resources[Resource Title], MATCH(ResourceTags[[#This Row],[ResourceID]], Resources[ResourceID]))</f>
        <v>Azure for Architects: Design an Authentication and Data Security Strategy</v>
      </c>
      <c r="C630" s="4">
        <v>186</v>
      </c>
      <c r="D630" s="4" t="str">
        <f>INDEX(Tags[Tag Title], MATCH(ResourceTags[[#This Row],[TagID]], Tags[TagID]))</f>
        <v>Azure Key Vault</v>
      </c>
      <c r="E630" s="4" t="str">
        <f>INDEX(Tags[Type], MATCH(ResourceTags[[#This Row],[TagID]], Tags[TagID]))</f>
        <v>Tool</v>
      </c>
      <c r="F630" s="10">
        <f>1/COUNTIFS(ResourceTags[ResourceID],ResourceTags[[#This Row],[ResourceID]], ResourceTags[Type], ResourceTags[[#This Row],[Type]])</f>
        <v>1</v>
      </c>
      <c r="G630" s="11">
        <f>INDEX(Resources[Experience], MATCH(ResourceTags[[#This Row],[ResourceID]], Resources[ResourceID]))*ResourceTags[[#This Row],[Weight]]</f>
        <v>8.9583333333333339</v>
      </c>
    </row>
    <row r="631" spans="1:7">
      <c r="A631" s="4">
        <v>363</v>
      </c>
      <c r="B631" s="4" t="str">
        <f>INDEX(Resources[Resource Title], MATCH(ResourceTags[[#This Row],[ResourceID]], Resources[ResourceID]))</f>
        <v>Preparing for Your Review</v>
      </c>
      <c r="C631" s="4">
        <v>43</v>
      </c>
      <c r="D631" s="4" t="str">
        <f>INDEX(Tags[Tag Title], MATCH(ResourceTags[[#This Row],[TagID]], Tags[TagID]))</f>
        <v>Career Development</v>
      </c>
      <c r="E631" s="4" t="str">
        <f>INDEX(Tags[Type], MATCH(ResourceTags[[#This Row],[TagID]], Tags[TagID]))</f>
        <v>Skill</v>
      </c>
      <c r="F631" s="10">
        <f>1/COUNTIFS(ResourceTags[ResourceID],ResourceTags[[#This Row],[ResourceID]], ResourceTags[Type], ResourceTags[[#This Row],[Type]])</f>
        <v>1</v>
      </c>
      <c r="G631" s="11">
        <f>INDEX(Resources[Experience], MATCH(ResourceTags[[#This Row],[ResourceID]], Resources[ResourceID]))*ResourceTags[[#This Row],[Weight]]</f>
        <v>1.8055555555555558</v>
      </c>
    </row>
    <row r="632" spans="1:7">
      <c r="A632" s="4">
        <v>364</v>
      </c>
      <c r="B632" s="4" t="str">
        <f>INDEX(Resources[Resource Title], MATCH(ResourceTags[[#This Row],[ResourceID]], Resources[ResourceID]))</f>
        <v>Get Promoted Faster: Stand Out</v>
      </c>
      <c r="C632" s="4">
        <v>43</v>
      </c>
      <c r="D632" s="4" t="str">
        <f>INDEX(Tags[Tag Title], MATCH(ResourceTags[[#This Row],[TagID]], Tags[TagID]))</f>
        <v>Career Development</v>
      </c>
      <c r="E632" s="4" t="str">
        <f>INDEX(Tags[Type], MATCH(ResourceTags[[#This Row],[TagID]], Tags[TagID]))</f>
        <v>Skill</v>
      </c>
      <c r="F632" s="10">
        <f>1/COUNTIFS(ResourceTags[ResourceID],ResourceTags[[#This Row],[ResourceID]], ResourceTags[Type], ResourceTags[[#This Row],[Type]])</f>
        <v>1</v>
      </c>
      <c r="G632" s="11">
        <f>INDEX(Resources[Experience], MATCH(ResourceTags[[#This Row],[ResourceID]], Resources[ResourceID]))*ResourceTags[[#This Row],[Weight]]</f>
        <v>1.7361111111111112</v>
      </c>
    </row>
    <row r="633" spans="1:7">
      <c r="A633" s="4">
        <v>365</v>
      </c>
      <c r="B633" s="4" t="str">
        <f>INDEX(Resources[Resource Title], MATCH(ResourceTags[[#This Row],[ResourceID]], Resources[ResourceID]))</f>
        <v>What Is Business Analysis?</v>
      </c>
      <c r="C633" s="4">
        <v>43</v>
      </c>
      <c r="D633" s="4" t="str">
        <f>INDEX(Tags[Tag Title], MATCH(ResourceTags[[#This Row],[TagID]], Tags[TagID]))</f>
        <v>Career Development</v>
      </c>
      <c r="E633" s="4" t="str">
        <f>INDEX(Tags[Type], MATCH(ResourceTags[[#This Row],[TagID]], Tags[TagID]))</f>
        <v>Skill</v>
      </c>
      <c r="F633" s="10">
        <f>1/COUNTIFS(ResourceTags[ResourceID],ResourceTags[[#This Row],[ResourceID]], ResourceTags[Type], ResourceTags[[#This Row],[Type]])</f>
        <v>1</v>
      </c>
      <c r="G633" s="11">
        <f>INDEX(Resources[Experience], MATCH(ResourceTags[[#This Row],[ResourceID]], Resources[ResourceID]))*ResourceTags[[#This Row],[Weight]]</f>
        <v>1.4583333333333333</v>
      </c>
    </row>
    <row r="634" spans="1:7">
      <c r="A634" s="4">
        <v>366</v>
      </c>
      <c r="B634" s="4" t="str">
        <f>INDEX(Resources[Resource Title], MATCH(ResourceTags[[#This Row],[ResourceID]], Resources[ResourceID]))</f>
        <v>Data Science for Everyone</v>
      </c>
      <c r="C634" s="4">
        <v>214</v>
      </c>
      <c r="D634" s="4" t="str">
        <f>INDEX(Tags[Tag Title], MATCH(ResourceTags[[#This Row],[TagID]], Tags[TagID]))</f>
        <v>Data Science</v>
      </c>
      <c r="E634" s="4" t="str">
        <f>INDEX(Tags[Type], MATCH(ResourceTags[[#This Row],[TagID]], Tags[TagID]))</f>
        <v>Skill</v>
      </c>
      <c r="F634" s="10">
        <f>1/COUNTIFS(ResourceTags[ResourceID],ResourceTags[[#This Row],[ResourceID]], ResourceTags[Type], ResourceTags[[#This Row],[Type]])</f>
        <v>1</v>
      </c>
      <c r="G634" s="11">
        <f>INDEX(Resources[Experience], MATCH(ResourceTags[[#This Row],[ResourceID]], Resources[ResourceID]))*ResourceTags[[#This Row],[Weight]]</f>
        <v>8.3333333333333321</v>
      </c>
    </row>
    <row r="635" spans="1:7">
      <c r="A635" s="4">
        <v>367</v>
      </c>
      <c r="B635" s="4" t="str">
        <f>INDEX(Resources[Resource Title], MATCH(ResourceTags[[#This Row],[ResourceID]], Resources[ResourceID]))</f>
        <v>Introduction to Power BI</v>
      </c>
      <c r="C635" s="4">
        <v>215</v>
      </c>
      <c r="D635" s="4" t="str">
        <f>INDEX(Tags[Tag Title], MATCH(ResourceTags[[#This Row],[TagID]], Tags[TagID]))</f>
        <v>Power BI</v>
      </c>
      <c r="E635" s="4" t="str">
        <f>INDEX(Tags[Type], MATCH(ResourceTags[[#This Row],[TagID]], Tags[TagID]))</f>
        <v>Tool</v>
      </c>
      <c r="F635" s="10">
        <f>1/COUNTIFS(ResourceTags[ResourceID],ResourceTags[[#This Row],[ResourceID]], ResourceTags[Type], ResourceTags[[#This Row],[Type]])</f>
        <v>1</v>
      </c>
      <c r="G635" s="11">
        <f>INDEX(Resources[Experience], MATCH(ResourceTags[[#This Row],[ResourceID]], Resources[ResourceID]))*ResourceTags[[#This Row],[Weight]]</f>
        <v>12.5</v>
      </c>
    </row>
    <row r="636" spans="1:7">
      <c r="A636" s="4">
        <v>368</v>
      </c>
      <c r="B636" s="4" t="str">
        <f>INDEX(Resources[Resource Title], MATCH(ResourceTags[[#This Row],[ResourceID]], Resources[ResourceID]))</f>
        <v>Machine Learning for Everyone</v>
      </c>
      <c r="C636" s="4">
        <v>213</v>
      </c>
      <c r="D636" s="4" t="str">
        <f>INDEX(Tags[Tag Title], MATCH(ResourceTags[[#This Row],[TagID]], Tags[TagID]))</f>
        <v>Machine Learning</v>
      </c>
      <c r="E636" s="4" t="str">
        <f>INDEX(Tags[Type], MATCH(ResourceTags[[#This Row],[TagID]], Tags[TagID]))</f>
        <v>Skill</v>
      </c>
      <c r="F636" s="10">
        <f>1/COUNTIFS(ResourceTags[ResourceID],ResourceTags[[#This Row],[ResourceID]], ResourceTags[Type], ResourceTags[[#This Row],[Type]])</f>
        <v>1</v>
      </c>
      <c r="G636" s="11">
        <f>INDEX(Resources[Experience], MATCH(ResourceTags[[#This Row],[ResourceID]], Resources[ResourceID]))*ResourceTags[[#This Row],[Weight]]</f>
        <v>8.3333333333333321</v>
      </c>
    </row>
    <row r="637" spans="1:7">
      <c r="A637" s="4">
        <v>369</v>
      </c>
      <c r="B637" s="4" t="str">
        <f>INDEX(Resources[Resource Title], MATCH(ResourceTags[[#This Row],[ResourceID]], Resources[ResourceID]))</f>
        <v>Data Analysis in Spreadsheets</v>
      </c>
      <c r="C637" s="4">
        <v>204</v>
      </c>
      <c r="D637" s="4" t="str">
        <f>INDEX(Tags[Tag Title], MATCH(ResourceTags[[#This Row],[TagID]], Tags[TagID]))</f>
        <v>Data Analysis</v>
      </c>
      <c r="E637" s="4" t="str">
        <f>INDEX(Tags[Type], MATCH(ResourceTags[[#This Row],[TagID]], Tags[TagID]))</f>
        <v>Skill</v>
      </c>
      <c r="F637" s="10">
        <f>1/COUNTIFS(ResourceTags[ResourceID],ResourceTags[[#This Row],[ResourceID]], ResourceTags[Type], ResourceTags[[#This Row],[Type]])</f>
        <v>1</v>
      </c>
      <c r="G637" s="11">
        <f>INDEX(Resources[Experience], MATCH(ResourceTags[[#This Row],[ResourceID]], Resources[ResourceID]))*ResourceTags[[#This Row],[Weight]]</f>
        <v>12.5</v>
      </c>
    </row>
    <row r="638" spans="1:7">
      <c r="A638" s="4">
        <v>369</v>
      </c>
      <c r="B638" s="4" t="str">
        <f>INDEX(Resources[Resource Title], MATCH(ResourceTags[[#This Row],[ResourceID]], Resources[ResourceID]))</f>
        <v>Data Analysis in Spreadsheets</v>
      </c>
      <c r="C638" s="4">
        <v>216</v>
      </c>
      <c r="D638" s="4" t="str">
        <f>INDEX(Tags[Tag Title], MATCH(ResourceTags[[#This Row],[TagID]], Tags[TagID]))</f>
        <v>Google Sheets</v>
      </c>
      <c r="E638" s="4" t="str">
        <f>INDEX(Tags[Type], MATCH(ResourceTags[[#This Row],[TagID]], Tags[TagID]))</f>
        <v>Tool</v>
      </c>
      <c r="F638" s="10">
        <f>1/COUNTIFS(ResourceTags[ResourceID],ResourceTags[[#This Row],[ResourceID]], ResourceTags[Type], ResourceTags[[#This Row],[Type]])</f>
        <v>1</v>
      </c>
      <c r="G638" s="11">
        <f>INDEX(Resources[Experience], MATCH(ResourceTags[[#This Row],[ResourceID]], Resources[ResourceID]))*ResourceTags[[#This Row],[Weight]]</f>
        <v>12.5</v>
      </c>
    </row>
    <row r="639" spans="1:7">
      <c r="A639" s="4">
        <v>370</v>
      </c>
      <c r="B639" s="4" t="str">
        <f>INDEX(Resources[Resource Title], MATCH(ResourceTags[[#This Row],[ResourceID]], Resources[ResourceID]))</f>
        <v>Azure for DevOps: Designing a Strategy</v>
      </c>
      <c r="C639" s="4">
        <v>162</v>
      </c>
      <c r="D639" s="4" t="str">
        <f>INDEX(Tags[Tag Title], MATCH(ResourceTags[[#This Row],[TagID]], Tags[TagID]))</f>
        <v>Azure DevOps</v>
      </c>
      <c r="E639" s="4" t="str">
        <f>INDEX(Tags[Type], MATCH(ResourceTags[[#This Row],[TagID]], Tags[TagID]))</f>
        <v>Tool</v>
      </c>
      <c r="F639" s="10">
        <f>1/COUNTIFS(ResourceTags[ResourceID],ResourceTags[[#This Row],[ResourceID]], ResourceTags[Type], ResourceTags[[#This Row],[Type]])</f>
        <v>1</v>
      </c>
      <c r="G639" s="11">
        <f>INDEX(Resources[Experience], MATCH(ResourceTags[[#This Row],[ResourceID]], Resources[ResourceID]))*ResourceTags[[#This Row],[Weight]]</f>
        <v>5.2777777777777777</v>
      </c>
    </row>
    <row r="640" spans="1:7">
      <c r="A640" s="4">
        <v>370</v>
      </c>
      <c r="B640" s="4" t="str">
        <f>INDEX(Resources[Resource Title], MATCH(ResourceTags[[#This Row],[ResourceID]], Resources[ResourceID]))</f>
        <v>Azure for DevOps: Designing a Strategy</v>
      </c>
      <c r="C640" s="4">
        <v>163</v>
      </c>
      <c r="D640" s="4" t="str">
        <f>INDEX(Tags[Tag Title], MATCH(ResourceTags[[#This Row],[TagID]], Tags[TagID]))</f>
        <v>DevOps</v>
      </c>
      <c r="E640" s="4" t="str">
        <f>INDEX(Tags[Type], MATCH(ResourceTags[[#This Row],[TagID]], Tags[TagID]))</f>
        <v>Skill</v>
      </c>
      <c r="F640" s="10">
        <f>1/COUNTIFS(ResourceTags[ResourceID],ResourceTags[[#This Row],[ResourceID]], ResourceTags[Type], ResourceTags[[#This Row],[Type]])</f>
        <v>1</v>
      </c>
      <c r="G640" s="11">
        <f>INDEX(Resources[Experience], MATCH(ResourceTags[[#This Row],[ResourceID]], Resources[ResourceID]))*ResourceTags[[#This Row],[Weight]]</f>
        <v>5.2777777777777777</v>
      </c>
    </row>
    <row r="641" spans="1:7">
      <c r="A641" s="4">
        <v>371</v>
      </c>
      <c r="B641" s="4" t="str">
        <f>INDEX(Resources[Resource Title], MATCH(ResourceTags[[#This Row],[ResourceID]], Resources[ResourceID]))</f>
        <v>Azure for DevOps: Implementing Development Processes</v>
      </c>
      <c r="C641" s="4">
        <v>3</v>
      </c>
      <c r="D641" s="4" t="str">
        <f>INDEX(Tags[Tag Title], MATCH(ResourceTags[[#This Row],[TagID]], Tags[TagID]))</f>
        <v>Continuous Integration</v>
      </c>
      <c r="E641" s="4" t="str">
        <f>INDEX(Tags[Type], MATCH(ResourceTags[[#This Row],[TagID]], Tags[TagID]))</f>
        <v>Skill</v>
      </c>
      <c r="F641" s="10">
        <f>1/COUNTIFS(ResourceTags[ResourceID],ResourceTags[[#This Row],[ResourceID]], ResourceTags[Type], ResourceTags[[#This Row],[Type]])</f>
        <v>0.33333333333333331</v>
      </c>
      <c r="G641" s="11">
        <f>INDEX(Resources[Experience], MATCH(ResourceTags[[#This Row],[ResourceID]], Resources[ResourceID]))*ResourceTags[[#This Row],[Weight]]</f>
        <v>5.6018518518518512</v>
      </c>
    </row>
    <row r="642" spans="1:7">
      <c r="A642" s="4">
        <v>371</v>
      </c>
      <c r="B642" s="4" t="str">
        <f>INDEX(Resources[Resource Title], MATCH(ResourceTags[[#This Row],[ResourceID]], Resources[ResourceID]))</f>
        <v>Azure for DevOps: Implementing Development Processes</v>
      </c>
      <c r="C642" s="4">
        <v>4</v>
      </c>
      <c r="D642" s="4" t="str">
        <f>INDEX(Tags[Tag Title], MATCH(ResourceTags[[#This Row],[TagID]], Tags[TagID]))</f>
        <v>Continuous Deployment</v>
      </c>
      <c r="E642" s="4" t="str">
        <f>INDEX(Tags[Type], MATCH(ResourceTags[[#This Row],[TagID]], Tags[TagID]))</f>
        <v>Skill</v>
      </c>
      <c r="F642" s="10">
        <f>1/COUNTIFS(ResourceTags[ResourceID],ResourceTags[[#This Row],[ResourceID]], ResourceTags[Type], ResourceTags[[#This Row],[Type]])</f>
        <v>0.33333333333333331</v>
      </c>
      <c r="G642" s="11">
        <f>INDEX(Resources[Experience], MATCH(ResourceTags[[#This Row],[ResourceID]], Resources[ResourceID]))*ResourceTags[[#This Row],[Weight]]</f>
        <v>5.6018518518518512</v>
      </c>
    </row>
    <row r="643" spans="1:7">
      <c r="A643" s="4">
        <v>371</v>
      </c>
      <c r="B643" s="4" t="str">
        <f>INDEX(Resources[Resource Title], MATCH(ResourceTags[[#This Row],[ResourceID]], Resources[ResourceID]))</f>
        <v>Azure for DevOps: Implementing Development Processes</v>
      </c>
      <c r="C643" s="4">
        <v>162</v>
      </c>
      <c r="D643" s="4" t="str">
        <f>INDEX(Tags[Tag Title], MATCH(ResourceTags[[#This Row],[TagID]], Tags[TagID]))</f>
        <v>Azure DevOps</v>
      </c>
      <c r="E643" s="4" t="str">
        <f>INDEX(Tags[Type], MATCH(ResourceTags[[#This Row],[TagID]], Tags[TagID]))</f>
        <v>Tool</v>
      </c>
      <c r="F643" s="10">
        <f>1/COUNTIFS(ResourceTags[ResourceID],ResourceTags[[#This Row],[ResourceID]], ResourceTags[Type], ResourceTags[[#This Row],[Type]])</f>
        <v>1</v>
      </c>
      <c r="G643" s="11">
        <f>INDEX(Resources[Experience], MATCH(ResourceTags[[#This Row],[ResourceID]], Resources[ResourceID]))*ResourceTags[[#This Row],[Weight]]</f>
        <v>16.805555555555554</v>
      </c>
    </row>
    <row r="644" spans="1:7">
      <c r="A644" s="4">
        <v>371</v>
      </c>
      <c r="B644" s="4" t="str">
        <f>INDEX(Resources[Resource Title], MATCH(ResourceTags[[#This Row],[ResourceID]], Resources[ResourceID]))</f>
        <v>Azure for DevOps: Implementing Development Processes</v>
      </c>
      <c r="C644" s="4">
        <v>163</v>
      </c>
      <c r="D644" s="4" t="str">
        <f>INDEX(Tags[Tag Title], MATCH(ResourceTags[[#This Row],[TagID]], Tags[TagID]))</f>
        <v>DevOps</v>
      </c>
      <c r="E644" s="4" t="str">
        <f>INDEX(Tags[Type], MATCH(ResourceTags[[#This Row],[TagID]], Tags[TagID]))</f>
        <v>Skill</v>
      </c>
      <c r="F644" s="10">
        <f>1/COUNTIFS(ResourceTags[ResourceID],ResourceTags[[#This Row],[ResourceID]], ResourceTags[Type], ResourceTags[[#This Row],[Type]])</f>
        <v>0.33333333333333331</v>
      </c>
      <c r="G644" s="11">
        <f>INDEX(Resources[Experience], MATCH(ResourceTags[[#This Row],[ResourceID]], Resources[ResourceID]))*ResourceTags[[#This Row],[Weight]]</f>
        <v>5.6018518518518512</v>
      </c>
    </row>
    <row r="645" spans="1:7">
      <c r="A645" s="4">
        <v>372</v>
      </c>
      <c r="B645" s="4" t="str">
        <f>INDEX(Resources[Resource Title], MATCH(ResourceTags[[#This Row],[ResourceID]], Resources[ResourceID]))</f>
        <v>Azure for DevOps: Continuous Integration</v>
      </c>
      <c r="C645" s="4">
        <v>3</v>
      </c>
      <c r="D645" s="4" t="str">
        <f>INDEX(Tags[Tag Title], MATCH(ResourceTags[[#This Row],[TagID]], Tags[TagID]))</f>
        <v>Continuous Integration</v>
      </c>
      <c r="E645" s="4" t="str">
        <f>INDEX(Tags[Type], MATCH(ResourceTags[[#This Row],[TagID]], Tags[TagID]))</f>
        <v>Skill</v>
      </c>
      <c r="F645" s="10">
        <f>1/COUNTIFS(ResourceTags[ResourceID],ResourceTags[[#This Row],[ResourceID]], ResourceTags[Type], ResourceTags[[#This Row],[Type]])</f>
        <v>0.33333333333333331</v>
      </c>
      <c r="G645" s="11">
        <f>INDEX(Resources[Experience], MATCH(ResourceTags[[#This Row],[ResourceID]], Resources[ResourceID]))*ResourceTags[[#This Row],[Weight]]</f>
        <v>4.6527777777777777</v>
      </c>
    </row>
    <row r="646" spans="1:7">
      <c r="A646" s="4">
        <v>372</v>
      </c>
      <c r="B646" s="4" t="str">
        <f>INDEX(Resources[Resource Title], MATCH(ResourceTags[[#This Row],[ResourceID]], Resources[ResourceID]))</f>
        <v>Azure for DevOps: Continuous Integration</v>
      </c>
      <c r="C646" s="4">
        <v>4</v>
      </c>
      <c r="D646" s="4" t="str">
        <f>INDEX(Tags[Tag Title], MATCH(ResourceTags[[#This Row],[TagID]], Tags[TagID]))</f>
        <v>Continuous Deployment</v>
      </c>
      <c r="E646" s="4" t="str">
        <f>INDEX(Tags[Type], MATCH(ResourceTags[[#This Row],[TagID]], Tags[TagID]))</f>
        <v>Skill</v>
      </c>
      <c r="F646" s="10">
        <f>1/COUNTIFS(ResourceTags[ResourceID],ResourceTags[[#This Row],[ResourceID]], ResourceTags[Type], ResourceTags[[#This Row],[Type]])</f>
        <v>0.33333333333333331</v>
      </c>
      <c r="G646" s="11">
        <f>INDEX(Resources[Experience], MATCH(ResourceTags[[#This Row],[ResourceID]], Resources[ResourceID]))*ResourceTags[[#This Row],[Weight]]</f>
        <v>4.6527777777777777</v>
      </c>
    </row>
    <row r="647" spans="1:7">
      <c r="A647" s="4">
        <v>372</v>
      </c>
      <c r="B647" s="4" t="str">
        <f>INDEX(Resources[Resource Title], MATCH(ResourceTags[[#This Row],[ResourceID]], Resources[ResourceID]))</f>
        <v>Azure for DevOps: Continuous Integration</v>
      </c>
      <c r="C647" s="4">
        <v>162</v>
      </c>
      <c r="D647" s="4" t="str">
        <f>INDEX(Tags[Tag Title], MATCH(ResourceTags[[#This Row],[TagID]], Tags[TagID]))</f>
        <v>Azure DevOps</v>
      </c>
      <c r="E647" s="4" t="str">
        <f>INDEX(Tags[Type], MATCH(ResourceTags[[#This Row],[TagID]], Tags[TagID]))</f>
        <v>Tool</v>
      </c>
      <c r="F647" s="10">
        <f>1/COUNTIFS(ResourceTags[ResourceID],ResourceTags[[#This Row],[ResourceID]], ResourceTags[Type], ResourceTags[[#This Row],[Type]])</f>
        <v>0.33333333333333331</v>
      </c>
      <c r="G647" s="11">
        <f>INDEX(Resources[Experience], MATCH(ResourceTags[[#This Row],[ResourceID]], Resources[ResourceID]))*ResourceTags[[#This Row],[Weight]]</f>
        <v>4.6527777777777777</v>
      </c>
    </row>
    <row r="648" spans="1:7">
      <c r="A648" s="4">
        <v>372</v>
      </c>
      <c r="B648" s="4" t="str">
        <f>INDEX(Resources[Resource Title], MATCH(ResourceTags[[#This Row],[ResourceID]], Resources[ResourceID]))</f>
        <v>Azure for DevOps: Continuous Integration</v>
      </c>
      <c r="C648" s="4">
        <v>163</v>
      </c>
      <c r="D648" s="4" t="str">
        <f>INDEX(Tags[Tag Title], MATCH(ResourceTags[[#This Row],[TagID]], Tags[TagID]))</f>
        <v>DevOps</v>
      </c>
      <c r="E648" s="4" t="str">
        <f>INDEX(Tags[Type], MATCH(ResourceTags[[#This Row],[TagID]], Tags[TagID]))</f>
        <v>Skill</v>
      </c>
      <c r="F648" s="10">
        <f>1/COUNTIFS(ResourceTags[ResourceID],ResourceTags[[#This Row],[ResourceID]], ResourceTags[Type], ResourceTags[[#This Row],[Type]])</f>
        <v>0.33333333333333331</v>
      </c>
      <c r="G648" s="11">
        <f>INDEX(Resources[Experience], MATCH(ResourceTags[[#This Row],[ResourceID]], Resources[ResourceID]))*ResourceTags[[#This Row],[Weight]]</f>
        <v>4.6527777777777777</v>
      </c>
    </row>
    <row r="649" spans="1:7">
      <c r="A649" s="4">
        <v>372</v>
      </c>
      <c r="B649" s="4" t="str">
        <f>INDEX(Resources[Resource Title], MATCH(ResourceTags[[#This Row],[ResourceID]], Resources[ResourceID]))</f>
        <v>Azure for DevOps: Continuous Integration</v>
      </c>
      <c r="C649" s="4">
        <v>210</v>
      </c>
      <c r="D649" s="4" t="str">
        <f>INDEX(Tags[Tag Title], MATCH(ResourceTags[[#This Row],[TagID]], Tags[TagID]))</f>
        <v>YAML</v>
      </c>
      <c r="E649" s="4" t="str">
        <f>INDEX(Tags[Type], MATCH(ResourceTags[[#This Row],[TagID]], Tags[TagID]))</f>
        <v>Language</v>
      </c>
      <c r="F649" s="10">
        <f>1/COUNTIFS(ResourceTags[ResourceID],ResourceTags[[#This Row],[ResourceID]], ResourceTags[Type], ResourceTags[[#This Row],[Type]])</f>
        <v>1</v>
      </c>
      <c r="G649" s="11">
        <f>INDEX(Resources[Experience], MATCH(ResourceTags[[#This Row],[ResourceID]], Resources[ResourceID]))*ResourceTags[[#This Row],[Weight]]</f>
        <v>13.958333333333334</v>
      </c>
    </row>
    <row r="650" spans="1:7">
      <c r="A650" s="4">
        <v>372</v>
      </c>
      <c r="B650" s="4" t="str">
        <f>INDEX(Resources[Resource Title], MATCH(ResourceTags[[#This Row],[ResourceID]], Resources[ResourceID]))</f>
        <v>Azure for DevOps: Continuous Integration</v>
      </c>
      <c r="C650" s="4">
        <v>211</v>
      </c>
      <c r="D650" s="4" t="str">
        <f>INDEX(Tags[Tag Title], MATCH(ResourceTags[[#This Row],[TagID]], Tags[TagID]))</f>
        <v>SonarCloud</v>
      </c>
      <c r="E650" s="4" t="str">
        <f>INDEX(Tags[Type], MATCH(ResourceTags[[#This Row],[TagID]], Tags[TagID]))</f>
        <v>Tool</v>
      </c>
      <c r="F650" s="10">
        <f>1/COUNTIFS(ResourceTags[ResourceID],ResourceTags[[#This Row],[ResourceID]], ResourceTags[Type], ResourceTags[[#This Row],[Type]])</f>
        <v>0.33333333333333331</v>
      </c>
      <c r="G650" s="11">
        <f>INDEX(Resources[Experience], MATCH(ResourceTags[[#This Row],[ResourceID]], Resources[ResourceID]))*ResourceTags[[#This Row],[Weight]]</f>
        <v>4.6527777777777777</v>
      </c>
    </row>
    <row r="651" spans="1:7">
      <c r="A651" s="4">
        <v>372</v>
      </c>
      <c r="B651" s="4" t="str">
        <f>INDEX(Resources[Resource Title], MATCH(ResourceTags[[#This Row],[ResourceID]], Resources[ResourceID]))</f>
        <v>Azure for DevOps: Continuous Integration</v>
      </c>
      <c r="C651" s="4">
        <v>212</v>
      </c>
      <c r="D651" s="4" t="str">
        <f>INDEX(Tags[Tag Title], MATCH(ResourceTags[[#This Row],[TagID]], Tags[TagID]))</f>
        <v>Docker</v>
      </c>
      <c r="E651" s="4" t="str">
        <f>INDEX(Tags[Type], MATCH(ResourceTags[[#This Row],[TagID]], Tags[TagID]))</f>
        <v>Tool</v>
      </c>
      <c r="F651" s="10">
        <f>1/COUNTIFS(ResourceTags[ResourceID],ResourceTags[[#This Row],[ResourceID]], ResourceTags[Type], ResourceTags[[#This Row],[Type]])</f>
        <v>0.33333333333333331</v>
      </c>
      <c r="G651" s="11">
        <f>INDEX(Resources[Experience], MATCH(ResourceTags[[#This Row],[ResourceID]], Resources[ResourceID]))*ResourceTags[[#This Row],[Weight]]</f>
        <v>4.6527777777777777</v>
      </c>
    </row>
    <row r="652" spans="1:7">
      <c r="A652" s="4">
        <v>373</v>
      </c>
      <c r="B652" s="4" t="str">
        <f>INDEX(Resources[Resource Title], MATCH(ResourceTags[[#This Row],[ResourceID]], Resources[ResourceID]))</f>
        <v>Azure DevOps: Continuous Delivery with YAML Pipelines</v>
      </c>
      <c r="C652" s="4">
        <v>3</v>
      </c>
      <c r="D652" s="4" t="str">
        <f>INDEX(Tags[Tag Title], MATCH(ResourceTags[[#This Row],[TagID]], Tags[TagID]))</f>
        <v>Continuous Integration</v>
      </c>
      <c r="E652" s="4" t="str">
        <f>INDEX(Tags[Type], MATCH(ResourceTags[[#This Row],[TagID]], Tags[TagID]))</f>
        <v>Skill</v>
      </c>
      <c r="F652" s="10">
        <f>1/COUNTIFS(ResourceTags[ResourceID],ResourceTags[[#This Row],[ResourceID]], ResourceTags[Type], ResourceTags[[#This Row],[Type]])</f>
        <v>0.33333333333333331</v>
      </c>
      <c r="G652" s="11">
        <f>INDEX(Resources[Experience], MATCH(ResourceTags[[#This Row],[ResourceID]], Resources[ResourceID]))*ResourceTags[[#This Row],[Weight]]</f>
        <v>4.2129629629629628</v>
      </c>
    </row>
    <row r="653" spans="1:7">
      <c r="A653" s="4">
        <v>373</v>
      </c>
      <c r="B653" s="4" t="str">
        <f>INDEX(Resources[Resource Title], MATCH(ResourceTags[[#This Row],[ResourceID]], Resources[ResourceID]))</f>
        <v>Azure DevOps: Continuous Delivery with YAML Pipelines</v>
      </c>
      <c r="C653" s="4">
        <v>4</v>
      </c>
      <c r="D653" s="4" t="str">
        <f>INDEX(Tags[Tag Title], MATCH(ResourceTags[[#This Row],[TagID]], Tags[TagID]))</f>
        <v>Continuous Deployment</v>
      </c>
      <c r="E653" s="4" t="str">
        <f>INDEX(Tags[Type], MATCH(ResourceTags[[#This Row],[TagID]], Tags[TagID]))</f>
        <v>Skill</v>
      </c>
      <c r="F653" s="10">
        <f>1/COUNTIFS(ResourceTags[ResourceID],ResourceTags[[#This Row],[ResourceID]], ResourceTags[Type], ResourceTags[[#This Row],[Type]])</f>
        <v>0.33333333333333331</v>
      </c>
      <c r="G653" s="11">
        <f>INDEX(Resources[Experience], MATCH(ResourceTags[[#This Row],[ResourceID]], Resources[ResourceID]))*ResourceTags[[#This Row],[Weight]]</f>
        <v>4.2129629629629628</v>
      </c>
    </row>
    <row r="654" spans="1:7">
      <c r="A654" s="4">
        <v>373</v>
      </c>
      <c r="B654" s="4" t="str">
        <f>INDEX(Resources[Resource Title], MATCH(ResourceTags[[#This Row],[ResourceID]], Resources[ResourceID]))</f>
        <v>Azure DevOps: Continuous Delivery with YAML Pipelines</v>
      </c>
      <c r="C654" s="4">
        <v>162</v>
      </c>
      <c r="D654" s="4" t="str">
        <f>INDEX(Tags[Tag Title], MATCH(ResourceTags[[#This Row],[TagID]], Tags[TagID]))</f>
        <v>Azure DevOps</v>
      </c>
      <c r="E654" s="4" t="str">
        <f>INDEX(Tags[Type], MATCH(ResourceTags[[#This Row],[TagID]], Tags[TagID]))</f>
        <v>Tool</v>
      </c>
      <c r="F654" s="10">
        <f>1/COUNTIFS(ResourceTags[ResourceID],ResourceTags[[#This Row],[ResourceID]], ResourceTags[Type], ResourceTags[[#This Row],[Type]])</f>
        <v>0.5</v>
      </c>
      <c r="G654" s="11">
        <f>INDEX(Resources[Experience], MATCH(ResourceTags[[#This Row],[ResourceID]], Resources[ResourceID]))*ResourceTags[[#This Row],[Weight]]</f>
        <v>6.3194444444444446</v>
      </c>
    </row>
    <row r="655" spans="1:7">
      <c r="A655" s="4">
        <v>373</v>
      </c>
      <c r="B655" s="4" t="str">
        <f>INDEX(Resources[Resource Title], MATCH(ResourceTags[[#This Row],[ResourceID]], Resources[ResourceID]))</f>
        <v>Azure DevOps: Continuous Delivery with YAML Pipelines</v>
      </c>
      <c r="C655" s="4">
        <v>163</v>
      </c>
      <c r="D655" s="4" t="str">
        <f>INDEX(Tags[Tag Title], MATCH(ResourceTags[[#This Row],[TagID]], Tags[TagID]))</f>
        <v>DevOps</v>
      </c>
      <c r="E655" s="4" t="str">
        <f>INDEX(Tags[Type], MATCH(ResourceTags[[#This Row],[TagID]], Tags[TagID]))</f>
        <v>Skill</v>
      </c>
      <c r="F655" s="10">
        <f>1/COUNTIFS(ResourceTags[ResourceID],ResourceTags[[#This Row],[ResourceID]], ResourceTags[Type], ResourceTags[[#This Row],[Type]])</f>
        <v>0.33333333333333331</v>
      </c>
      <c r="G655" s="11">
        <f>INDEX(Resources[Experience], MATCH(ResourceTags[[#This Row],[ResourceID]], Resources[ResourceID]))*ResourceTags[[#This Row],[Weight]]</f>
        <v>4.2129629629629628</v>
      </c>
    </row>
    <row r="656" spans="1:7">
      <c r="A656" s="4">
        <v>373</v>
      </c>
      <c r="B656" s="4" t="str">
        <f>INDEX(Resources[Resource Title], MATCH(ResourceTags[[#This Row],[ResourceID]], Resources[ResourceID]))</f>
        <v>Azure DevOps: Continuous Delivery with YAML Pipelines</v>
      </c>
      <c r="C656" s="4">
        <v>210</v>
      </c>
      <c r="D656" s="4" t="str">
        <f>INDEX(Tags[Tag Title], MATCH(ResourceTags[[#This Row],[TagID]], Tags[TagID]))</f>
        <v>YAML</v>
      </c>
      <c r="E656" s="4" t="str">
        <f>INDEX(Tags[Type], MATCH(ResourceTags[[#This Row],[TagID]], Tags[TagID]))</f>
        <v>Language</v>
      </c>
      <c r="F656" s="10">
        <f>1/COUNTIFS(ResourceTags[ResourceID],ResourceTags[[#This Row],[ResourceID]], ResourceTags[Type], ResourceTags[[#This Row],[Type]])</f>
        <v>1</v>
      </c>
      <c r="G656" s="11">
        <f>INDEX(Resources[Experience], MATCH(ResourceTags[[#This Row],[ResourceID]], Resources[ResourceID]))*ResourceTags[[#This Row],[Weight]]</f>
        <v>12.638888888888889</v>
      </c>
    </row>
    <row r="657" spans="1:7">
      <c r="A657" s="4">
        <v>373</v>
      </c>
      <c r="B657" s="4" t="str">
        <f>INDEX(Resources[Resource Title], MATCH(ResourceTags[[#This Row],[ResourceID]], Resources[ResourceID]))</f>
        <v>Azure DevOps: Continuous Delivery with YAML Pipelines</v>
      </c>
      <c r="C657" s="4">
        <v>212</v>
      </c>
      <c r="D657" s="4" t="str">
        <f>INDEX(Tags[Tag Title], MATCH(ResourceTags[[#This Row],[TagID]], Tags[TagID]))</f>
        <v>Docker</v>
      </c>
      <c r="E657" s="4" t="str">
        <f>INDEX(Tags[Type], MATCH(ResourceTags[[#This Row],[TagID]], Tags[TagID]))</f>
        <v>Tool</v>
      </c>
      <c r="F657" s="10">
        <f>1/COUNTIFS(ResourceTags[ResourceID],ResourceTags[[#This Row],[ResourceID]], ResourceTags[Type], ResourceTags[[#This Row],[Type]])</f>
        <v>0.5</v>
      </c>
      <c r="G657" s="11">
        <f>INDEX(Resources[Experience], MATCH(ResourceTags[[#This Row],[ResourceID]], Resources[ResourceID]))*ResourceTags[[#This Row],[Weight]]</f>
        <v>6.3194444444444446</v>
      </c>
    </row>
    <row r="658" spans="1:7">
      <c r="A658" s="4">
        <v>374</v>
      </c>
      <c r="B658" s="4" t="str">
        <f>INDEX(Resources[Resource Title], MATCH(ResourceTags[[#This Row],[ResourceID]], Resources[ResourceID]))</f>
        <v>Azure for DevOps: Dependency Management</v>
      </c>
      <c r="C658" s="4">
        <v>162</v>
      </c>
      <c r="D658" s="4" t="str">
        <f>INDEX(Tags[Tag Title], MATCH(ResourceTags[[#This Row],[TagID]], Tags[TagID]))</f>
        <v>Azure DevOps</v>
      </c>
      <c r="E658" s="4" t="str">
        <f>INDEX(Tags[Type], MATCH(ResourceTags[[#This Row],[TagID]], Tags[TagID]))</f>
        <v>Tool</v>
      </c>
      <c r="F658" s="10">
        <f>1/COUNTIFS(ResourceTags[ResourceID],ResourceTags[[#This Row],[ResourceID]], ResourceTags[Type], ResourceTags[[#This Row],[Type]])</f>
        <v>1</v>
      </c>
      <c r="G658" s="11">
        <f>INDEX(Resources[Experience], MATCH(ResourceTags[[#This Row],[ResourceID]], Resources[ResourceID]))*ResourceTags[[#This Row],[Weight]]</f>
        <v>6.3888888888888902</v>
      </c>
    </row>
    <row r="659" spans="1:7">
      <c r="A659" s="4">
        <v>374</v>
      </c>
      <c r="B659" s="4" t="str">
        <f>INDEX(Resources[Resource Title], MATCH(ResourceTags[[#This Row],[ResourceID]], Resources[ResourceID]))</f>
        <v>Azure for DevOps: Dependency Management</v>
      </c>
      <c r="C659" s="4">
        <v>163</v>
      </c>
      <c r="D659" s="4" t="str">
        <f>INDEX(Tags[Tag Title], MATCH(ResourceTags[[#This Row],[TagID]], Tags[TagID]))</f>
        <v>DevOps</v>
      </c>
      <c r="E659" s="4" t="str">
        <f>INDEX(Tags[Type], MATCH(ResourceTags[[#This Row],[TagID]], Tags[TagID]))</f>
        <v>Skill</v>
      </c>
      <c r="F659" s="10">
        <f>1/COUNTIFS(ResourceTags[ResourceID],ResourceTags[[#This Row],[ResourceID]], ResourceTags[Type], ResourceTags[[#This Row],[Type]])</f>
        <v>0.5</v>
      </c>
      <c r="G659" s="11">
        <f>INDEX(Resources[Experience], MATCH(ResourceTags[[#This Row],[ResourceID]], Resources[ResourceID]))*ResourceTags[[#This Row],[Weight]]</f>
        <v>3.1944444444444451</v>
      </c>
    </row>
    <row r="660" spans="1:7">
      <c r="A660" s="4">
        <v>374</v>
      </c>
      <c r="B660" s="4" t="str">
        <f>INDEX(Resources[Resource Title], MATCH(ResourceTags[[#This Row],[ResourceID]], Resources[ResourceID]))</f>
        <v>Azure for DevOps: Dependency Management</v>
      </c>
      <c r="C660" s="4">
        <v>217</v>
      </c>
      <c r="D660" s="4" t="str">
        <f>INDEX(Tags[Tag Title], MATCH(ResourceTags[[#This Row],[TagID]], Tags[TagID]))</f>
        <v>Dependency Management</v>
      </c>
      <c r="E660" s="4" t="str">
        <f>INDEX(Tags[Type], MATCH(ResourceTags[[#This Row],[TagID]], Tags[TagID]))</f>
        <v>Skill</v>
      </c>
      <c r="F660" s="10">
        <f>1/COUNTIFS(ResourceTags[ResourceID],ResourceTags[[#This Row],[ResourceID]], ResourceTags[Type], ResourceTags[[#This Row],[Type]])</f>
        <v>0.5</v>
      </c>
      <c r="G660" s="11">
        <f>INDEX(Resources[Experience], MATCH(ResourceTags[[#This Row],[ResourceID]], Resources[ResourceID]))*ResourceTags[[#This Row],[Weight]]</f>
        <v>3.1944444444444451</v>
      </c>
    </row>
    <row r="661" spans="1:7">
      <c r="A661" s="4">
        <v>375</v>
      </c>
      <c r="B661" s="4" t="str">
        <f>INDEX(Resources[Resource Title], MATCH(ResourceTags[[#This Row],[ResourceID]], Resources[ResourceID]))</f>
        <v>Azure for DevOps: Application Infrastructure</v>
      </c>
      <c r="C661" s="4">
        <v>114</v>
      </c>
      <c r="D661" s="4" t="str">
        <f>INDEX(Tags[Tag Title], MATCH(ResourceTags[[#This Row],[TagID]], Tags[TagID]))</f>
        <v>Azure</v>
      </c>
      <c r="E661" s="4" t="str">
        <f>INDEX(Tags[Type], MATCH(ResourceTags[[#This Row],[TagID]], Tags[TagID]))</f>
        <v>Platform</v>
      </c>
      <c r="F661" s="10">
        <f>1/COUNTIFS(ResourceTags[ResourceID],ResourceTags[[#This Row],[ResourceID]], ResourceTags[Type], ResourceTags[[#This Row],[Type]])</f>
        <v>1</v>
      </c>
      <c r="G661" s="11">
        <f>INDEX(Resources[Experience], MATCH(ResourceTags[[#This Row],[ResourceID]], Resources[ResourceID]))*ResourceTags[[#This Row],[Weight]]</f>
        <v>11.111111111111111</v>
      </c>
    </row>
    <row r="662" spans="1:7">
      <c r="A662" s="4">
        <v>375</v>
      </c>
      <c r="B662" s="4" t="str">
        <f>INDEX(Resources[Resource Title], MATCH(ResourceTags[[#This Row],[ResourceID]], Resources[ResourceID]))</f>
        <v>Azure for DevOps: Application Infrastructure</v>
      </c>
      <c r="C662" s="4">
        <v>163</v>
      </c>
      <c r="D662" s="4" t="str">
        <f>INDEX(Tags[Tag Title], MATCH(ResourceTags[[#This Row],[TagID]], Tags[TagID]))</f>
        <v>DevOps</v>
      </c>
      <c r="E662" s="4" t="str">
        <f>INDEX(Tags[Type], MATCH(ResourceTags[[#This Row],[TagID]], Tags[TagID]))</f>
        <v>Skill</v>
      </c>
      <c r="F662" s="10">
        <f>1/COUNTIFS(ResourceTags[ResourceID],ResourceTags[[#This Row],[ResourceID]], ResourceTags[Type], ResourceTags[[#This Row],[Type]])</f>
        <v>1</v>
      </c>
      <c r="G662" s="11">
        <f>INDEX(Resources[Experience], MATCH(ResourceTags[[#This Row],[ResourceID]], Resources[ResourceID]))*ResourceTags[[#This Row],[Weight]]</f>
        <v>11.111111111111111</v>
      </c>
    </row>
    <row r="663" spans="1:7">
      <c r="A663" s="4">
        <v>375</v>
      </c>
      <c r="B663" s="4" t="str">
        <f>INDEX(Resources[Resource Title], MATCH(ResourceTags[[#This Row],[ResourceID]], Resources[ResourceID]))</f>
        <v>Azure for DevOps: Application Infrastructure</v>
      </c>
      <c r="C663" s="4">
        <v>176</v>
      </c>
      <c r="D663" s="4" t="str">
        <f>INDEX(Tags[Tag Title], MATCH(ResourceTags[[#This Row],[TagID]], Tags[TagID]))</f>
        <v>Azure Resource Manager (ARM)</v>
      </c>
      <c r="E663" s="4" t="str">
        <f>INDEX(Tags[Type], MATCH(ResourceTags[[#This Row],[TagID]], Tags[TagID]))</f>
        <v>Tool</v>
      </c>
      <c r="F663" s="10">
        <f>1/COUNTIFS(ResourceTags[ResourceID],ResourceTags[[#This Row],[ResourceID]], ResourceTags[Type], ResourceTags[[#This Row],[Type]])</f>
        <v>0.25</v>
      </c>
      <c r="G663" s="11">
        <f>INDEX(Resources[Experience], MATCH(ResourceTags[[#This Row],[ResourceID]], Resources[ResourceID]))*ResourceTags[[#This Row],[Weight]]</f>
        <v>2.7777777777777777</v>
      </c>
    </row>
    <row r="664" spans="1:7">
      <c r="A664" s="4">
        <v>375</v>
      </c>
      <c r="B664" s="4" t="str">
        <f>INDEX(Resources[Resource Title], MATCH(ResourceTags[[#This Row],[ResourceID]], Resources[ResourceID]))</f>
        <v>Azure for DevOps: Application Infrastructure</v>
      </c>
      <c r="C664" s="4">
        <v>179</v>
      </c>
      <c r="D664" s="4" t="str">
        <f>INDEX(Tags[Tag Title], MATCH(ResourceTags[[#This Row],[TagID]], Tags[TagID]))</f>
        <v>Kubernetes</v>
      </c>
      <c r="E664" s="4" t="str">
        <f>INDEX(Tags[Type], MATCH(ResourceTags[[#This Row],[TagID]], Tags[TagID]))</f>
        <v>Tool</v>
      </c>
      <c r="F664" s="10">
        <f>1/COUNTIFS(ResourceTags[ResourceID],ResourceTags[[#This Row],[ResourceID]], ResourceTags[Type], ResourceTags[[#This Row],[Type]])</f>
        <v>0.25</v>
      </c>
      <c r="G664" s="11">
        <f>INDEX(Resources[Experience], MATCH(ResourceTags[[#This Row],[ResourceID]], Resources[ResourceID]))*ResourceTags[[#This Row],[Weight]]</f>
        <v>2.7777777777777777</v>
      </c>
    </row>
    <row r="665" spans="1:7">
      <c r="A665" s="4">
        <v>375</v>
      </c>
      <c r="B665" s="4" t="str">
        <f>INDEX(Resources[Resource Title], MATCH(ResourceTags[[#This Row],[ResourceID]], Resources[ResourceID]))</f>
        <v>Azure for DevOps: Application Infrastructure</v>
      </c>
      <c r="C665" s="4">
        <v>196</v>
      </c>
      <c r="D665" s="4" t="str">
        <f>INDEX(Tags[Tag Title], MATCH(ResourceTags[[#This Row],[TagID]], Tags[TagID]))</f>
        <v>Azure CLI</v>
      </c>
      <c r="E665" s="4" t="str">
        <f>INDEX(Tags[Type], MATCH(ResourceTags[[#This Row],[TagID]], Tags[TagID]))</f>
        <v>Tool</v>
      </c>
      <c r="F665" s="10">
        <f>1/COUNTIFS(ResourceTags[ResourceID],ResourceTags[[#This Row],[ResourceID]], ResourceTags[Type], ResourceTags[[#This Row],[Type]])</f>
        <v>0.25</v>
      </c>
      <c r="G665" s="11">
        <f>INDEX(Resources[Experience], MATCH(ResourceTags[[#This Row],[ResourceID]], Resources[ResourceID]))*ResourceTags[[#This Row],[Weight]]</f>
        <v>2.7777777777777777</v>
      </c>
    </row>
    <row r="666" spans="1:7">
      <c r="A666" s="4">
        <v>375</v>
      </c>
      <c r="B666" s="4" t="str">
        <f>INDEX(Resources[Resource Title], MATCH(ResourceTags[[#This Row],[ResourceID]], Resources[ResourceID]))</f>
        <v>Azure for DevOps: Application Infrastructure</v>
      </c>
      <c r="C666" s="4">
        <v>218</v>
      </c>
      <c r="D666" s="4" t="str">
        <f>INDEX(Tags[Tag Title], MATCH(ResourceTags[[#This Row],[TagID]], Tags[TagID]))</f>
        <v>Terraform</v>
      </c>
      <c r="E666" s="4" t="str">
        <f>INDEX(Tags[Type], MATCH(ResourceTags[[#This Row],[TagID]], Tags[TagID]))</f>
        <v>Tool</v>
      </c>
      <c r="F666" s="10">
        <f>1/COUNTIFS(ResourceTags[ResourceID],ResourceTags[[#This Row],[ResourceID]], ResourceTags[Type], ResourceTags[[#This Row],[Type]])</f>
        <v>0.25</v>
      </c>
      <c r="G666" s="11">
        <f>INDEX(Resources[Experience], MATCH(ResourceTags[[#This Row],[ResourceID]], Resources[ResourceID]))*ResourceTags[[#This Row],[Weight]]</f>
        <v>2.7777777777777777</v>
      </c>
    </row>
    <row r="667" spans="1:7">
      <c r="A667" s="4">
        <v>376</v>
      </c>
      <c r="B667" s="4" t="str">
        <f>INDEX(Resources[Resource Title], MATCH(ResourceTags[[#This Row],[ResourceID]], Resources[ResourceID]))</f>
        <v>Azure for DevOps: Continuous Feedback</v>
      </c>
      <c r="C667" s="4">
        <v>114</v>
      </c>
      <c r="D667" s="4" t="str">
        <f>INDEX(Tags[Tag Title], MATCH(ResourceTags[[#This Row],[TagID]], Tags[TagID]))</f>
        <v>Azure</v>
      </c>
      <c r="E667" s="4" t="str">
        <f>INDEX(Tags[Type], MATCH(ResourceTags[[#This Row],[TagID]], Tags[TagID]))</f>
        <v>Platform</v>
      </c>
      <c r="F667" s="10">
        <f>1/COUNTIFS(ResourceTags[ResourceID],ResourceTags[[#This Row],[ResourceID]], ResourceTags[Type], ResourceTags[[#This Row],[Type]])</f>
        <v>1</v>
      </c>
      <c r="G667" s="11">
        <f>INDEX(Resources[Experience], MATCH(ResourceTags[[#This Row],[ResourceID]], Resources[ResourceID]))*ResourceTags[[#This Row],[Weight]]</f>
        <v>18.611111111111111</v>
      </c>
    </row>
    <row r="668" spans="1:7">
      <c r="A668" s="4">
        <v>376</v>
      </c>
      <c r="B668" s="4" t="str">
        <f>INDEX(Resources[Resource Title], MATCH(ResourceTags[[#This Row],[ResourceID]], Resources[ResourceID]))</f>
        <v>Azure for DevOps: Continuous Feedback</v>
      </c>
      <c r="C668" s="4">
        <v>185</v>
      </c>
      <c r="D668" s="4" t="str">
        <f>INDEX(Tags[Tag Title], MATCH(ResourceTags[[#This Row],[TagID]], Tags[TagID]))</f>
        <v>Application Insights</v>
      </c>
      <c r="E668" s="4" t="str">
        <f>INDEX(Tags[Type], MATCH(ResourceTags[[#This Row],[TagID]], Tags[TagID]))</f>
        <v>Tool</v>
      </c>
      <c r="F668" s="10">
        <f>1/COUNTIFS(ResourceTags[ResourceID],ResourceTags[[#This Row],[ResourceID]], ResourceTags[Type], ResourceTags[[#This Row],[Type]])</f>
        <v>0.5</v>
      </c>
      <c r="G668" s="11">
        <f>INDEX(Resources[Experience], MATCH(ResourceTags[[#This Row],[ResourceID]], Resources[ResourceID]))*ResourceTags[[#This Row],[Weight]]</f>
        <v>9.3055555555555554</v>
      </c>
    </row>
    <row r="669" spans="1:7">
      <c r="A669" s="4">
        <v>376</v>
      </c>
      <c r="B669" s="4" t="str">
        <f>INDEX(Resources[Resource Title], MATCH(ResourceTags[[#This Row],[ResourceID]], Resources[ResourceID]))</f>
        <v>Azure for DevOps: Continuous Feedback</v>
      </c>
      <c r="C669" s="4">
        <v>201</v>
      </c>
      <c r="D669" s="4" t="str">
        <f>INDEX(Tags[Tag Title], MATCH(ResourceTags[[#This Row],[TagID]], Tags[TagID]))</f>
        <v>Azure Monitor</v>
      </c>
      <c r="E669" s="4" t="str">
        <f>INDEX(Tags[Type], MATCH(ResourceTags[[#This Row],[TagID]], Tags[TagID]))</f>
        <v>Tool</v>
      </c>
      <c r="F669" s="10">
        <f>1/COUNTIFS(ResourceTags[ResourceID],ResourceTags[[#This Row],[ResourceID]], ResourceTags[Type], ResourceTags[[#This Row],[Type]])</f>
        <v>0.5</v>
      </c>
      <c r="G669" s="11">
        <f>INDEX(Resources[Experience], MATCH(ResourceTags[[#This Row],[ResourceID]], Resources[ResourceID]))*ResourceTags[[#This Row],[Weight]]</f>
        <v>9.3055555555555554</v>
      </c>
    </row>
    <row r="670" spans="1:7">
      <c r="A670" s="4">
        <v>377</v>
      </c>
      <c r="B670" s="4" t="str">
        <f>INDEX(Resources[Resource Title], MATCH(ResourceTags[[#This Row],[ResourceID]], Resources[ResourceID]))</f>
        <v>Exam Tips AZ-400: Designing and Implementing Microsoft DevOps Solutions</v>
      </c>
      <c r="C670" s="4">
        <v>162</v>
      </c>
      <c r="D670" s="4" t="str">
        <f>INDEX(Tags[Tag Title], MATCH(ResourceTags[[#This Row],[TagID]], Tags[TagID]))</f>
        <v>Azure DevOps</v>
      </c>
      <c r="E670" s="4" t="str">
        <f>INDEX(Tags[Type], MATCH(ResourceTags[[#This Row],[TagID]], Tags[TagID]))</f>
        <v>Tool</v>
      </c>
      <c r="F670" s="10">
        <f>1/COUNTIFS(ResourceTags[ResourceID],ResourceTags[[#This Row],[ResourceID]], ResourceTags[Type], ResourceTags[[#This Row],[Type]])</f>
        <v>1</v>
      </c>
      <c r="G670" s="11">
        <f>INDEX(Resources[Experience], MATCH(ResourceTags[[#This Row],[ResourceID]], Resources[ResourceID]))*ResourceTags[[#This Row],[Weight]]</f>
        <v>13.055555555555557</v>
      </c>
    </row>
    <row r="671" spans="1:7">
      <c r="A671" s="4">
        <v>377</v>
      </c>
      <c r="B671" s="4" t="str">
        <f>INDEX(Resources[Resource Title], MATCH(ResourceTags[[#This Row],[ResourceID]], Resources[ResourceID]))</f>
        <v>Exam Tips AZ-400: Designing and Implementing Microsoft DevOps Solutions</v>
      </c>
      <c r="C671" s="4">
        <v>163</v>
      </c>
      <c r="D671" s="4" t="str">
        <f>INDEX(Tags[Tag Title], MATCH(ResourceTags[[#This Row],[TagID]], Tags[TagID]))</f>
        <v>DevOps</v>
      </c>
      <c r="E671" s="4" t="str">
        <f>INDEX(Tags[Type], MATCH(ResourceTags[[#This Row],[TagID]], Tags[TagID]))</f>
        <v>Skill</v>
      </c>
      <c r="F671" s="10">
        <f>1/COUNTIFS(ResourceTags[ResourceID],ResourceTags[[#This Row],[ResourceID]], ResourceTags[Type], ResourceTags[[#This Row],[Type]])</f>
        <v>1</v>
      </c>
      <c r="G671" s="11">
        <f>INDEX(Resources[Experience], MATCH(ResourceTags[[#This Row],[ResourceID]], Resources[ResourceID]))*ResourceTags[[#This Row],[Weight]]</f>
        <v>13.055555555555557</v>
      </c>
    </row>
    <row r="672" spans="1:7">
      <c r="A672" s="4">
        <v>378</v>
      </c>
      <c r="B672" s="4" t="str">
        <f>INDEX(Resources[Resource Title], MATCH(ResourceTags[[#This Row],[ResourceID]], Resources[ResourceID]))</f>
        <v>Docker for Developers</v>
      </c>
      <c r="C672" s="4">
        <v>179</v>
      </c>
      <c r="D672" s="4" t="str">
        <f>INDEX(Tags[Tag Title], MATCH(ResourceTags[[#This Row],[TagID]], Tags[TagID]))</f>
        <v>Kubernetes</v>
      </c>
      <c r="E672" s="4" t="str">
        <f>INDEX(Tags[Type], MATCH(ResourceTags[[#This Row],[TagID]], Tags[TagID]))</f>
        <v>Tool</v>
      </c>
      <c r="F672" s="10">
        <f>1/COUNTIFS(ResourceTags[ResourceID],ResourceTags[[#This Row],[ResourceID]], ResourceTags[Type], ResourceTags[[#This Row],[Type]])</f>
        <v>0.5</v>
      </c>
      <c r="G672" s="11">
        <f>INDEX(Resources[Experience], MATCH(ResourceTags[[#This Row],[ResourceID]], Resources[ResourceID]))*ResourceTags[[#This Row],[Weight]]</f>
        <v>5.2083333333333339</v>
      </c>
    </row>
    <row r="673" spans="1:7">
      <c r="A673" s="4">
        <v>378</v>
      </c>
      <c r="B673" s="4" t="str">
        <f>INDEX(Resources[Resource Title], MATCH(ResourceTags[[#This Row],[ResourceID]], Resources[ResourceID]))</f>
        <v>Docker for Developers</v>
      </c>
      <c r="C673" s="4">
        <v>212</v>
      </c>
      <c r="D673" s="4" t="str">
        <f>INDEX(Tags[Tag Title], MATCH(ResourceTags[[#This Row],[TagID]], Tags[TagID]))</f>
        <v>Docker</v>
      </c>
      <c r="E673" s="4" t="str">
        <f>INDEX(Tags[Type], MATCH(ResourceTags[[#This Row],[TagID]], Tags[TagID]))</f>
        <v>Tool</v>
      </c>
      <c r="F673" s="10">
        <f>1/COUNTIFS(ResourceTags[ResourceID],ResourceTags[[#This Row],[ResourceID]], ResourceTags[Type], ResourceTags[[#This Row],[Type]])</f>
        <v>0.5</v>
      </c>
      <c r="G673" s="11">
        <f>INDEX(Resources[Experience], MATCH(ResourceTags[[#This Row],[ResourceID]], Resources[ResourceID]))*ResourceTags[[#This Row],[Weight]]</f>
        <v>5.2083333333333339</v>
      </c>
    </row>
    <row r="674" spans="1:7">
      <c r="A674" s="4">
        <v>379</v>
      </c>
      <c r="B674" s="4" t="str">
        <f>INDEX(Resources[Resource Title], MATCH(ResourceTags[[#This Row],[ResourceID]], Resources[ResourceID]))</f>
        <v>Designing and Implementing Microsoft DevOps Solutions</v>
      </c>
      <c r="C674" s="4">
        <v>3</v>
      </c>
      <c r="D674" s="4" t="str">
        <f>INDEX(Tags[Tag Title], MATCH(ResourceTags[[#This Row],[TagID]], Tags[TagID]))</f>
        <v>Continuous Integration</v>
      </c>
      <c r="E674" s="4" t="str">
        <f>INDEX(Tags[Type], MATCH(ResourceTags[[#This Row],[TagID]], Tags[TagID]))</f>
        <v>Skill</v>
      </c>
      <c r="F674" s="10">
        <f>1/COUNTIFS(ResourceTags[ResourceID],ResourceTags[[#This Row],[ResourceID]], ResourceTags[Type], ResourceTags[[#This Row],[Type]])</f>
        <v>0.33333333333333331</v>
      </c>
      <c r="G674" s="11">
        <f>INDEX(Resources[Experience], MATCH(ResourceTags[[#This Row],[ResourceID]], Resources[ResourceID]))*ResourceTags[[#This Row],[Weight]]</f>
        <v>133.33333333333331</v>
      </c>
    </row>
    <row r="675" spans="1:7">
      <c r="A675" s="4">
        <v>379</v>
      </c>
      <c r="B675" s="4" t="str">
        <f>INDEX(Resources[Resource Title], MATCH(ResourceTags[[#This Row],[ResourceID]], Resources[ResourceID]))</f>
        <v>Designing and Implementing Microsoft DevOps Solutions</v>
      </c>
      <c r="C675" s="4">
        <v>4</v>
      </c>
      <c r="D675" s="4" t="str">
        <f>INDEX(Tags[Tag Title], MATCH(ResourceTags[[#This Row],[TagID]], Tags[TagID]))</f>
        <v>Continuous Deployment</v>
      </c>
      <c r="E675" s="4" t="str">
        <f>INDEX(Tags[Type], MATCH(ResourceTags[[#This Row],[TagID]], Tags[TagID]))</f>
        <v>Skill</v>
      </c>
      <c r="F675" s="10">
        <f>1/COUNTIFS(ResourceTags[ResourceID],ResourceTags[[#This Row],[ResourceID]], ResourceTags[Type], ResourceTags[[#This Row],[Type]])</f>
        <v>0.33333333333333331</v>
      </c>
      <c r="G675" s="11">
        <f>INDEX(Resources[Experience], MATCH(ResourceTags[[#This Row],[ResourceID]], Resources[ResourceID]))*ResourceTags[[#This Row],[Weight]]</f>
        <v>133.33333333333331</v>
      </c>
    </row>
    <row r="676" spans="1:7">
      <c r="A676" s="4">
        <v>379</v>
      </c>
      <c r="B676" s="4" t="str">
        <f>INDEX(Resources[Resource Title], MATCH(ResourceTags[[#This Row],[ResourceID]], Resources[ResourceID]))</f>
        <v>Designing and Implementing Microsoft DevOps Solutions</v>
      </c>
      <c r="C676" s="4">
        <v>162</v>
      </c>
      <c r="D676" s="4" t="str">
        <f>INDEX(Tags[Tag Title], MATCH(ResourceTags[[#This Row],[TagID]], Tags[TagID]))</f>
        <v>Azure DevOps</v>
      </c>
      <c r="E676" s="4" t="str">
        <f>INDEX(Tags[Type], MATCH(ResourceTags[[#This Row],[TagID]], Tags[TagID]))</f>
        <v>Tool</v>
      </c>
      <c r="F676" s="10">
        <f>1/COUNTIFS(ResourceTags[ResourceID],ResourceTags[[#This Row],[ResourceID]], ResourceTags[Type], ResourceTags[[#This Row],[Type]])</f>
        <v>1</v>
      </c>
      <c r="G676" s="11">
        <f>INDEX(Resources[Experience], MATCH(ResourceTags[[#This Row],[ResourceID]], Resources[ResourceID]))*ResourceTags[[#This Row],[Weight]]</f>
        <v>400</v>
      </c>
    </row>
    <row r="677" spans="1:7">
      <c r="A677" s="4">
        <v>379</v>
      </c>
      <c r="B677" s="4" t="str">
        <f>INDEX(Resources[Resource Title], MATCH(ResourceTags[[#This Row],[ResourceID]], Resources[ResourceID]))</f>
        <v>Designing and Implementing Microsoft DevOps Solutions</v>
      </c>
      <c r="C677" s="4">
        <v>163</v>
      </c>
      <c r="D677" s="4" t="str">
        <f>INDEX(Tags[Tag Title], MATCH(ResourceTags[[#This Row],[TagID]], Tags[TagID]))</f>
        <v>DevOps</v>
      </c>
      <c r="E677" s="4" t="str">
        <f>INDEX(Tags[Type], MATCH(ResourceTags[[#This Row],[TagID]], Tags[TagID]))</f>
        <v>Skill</v>
      </c>
      <c r="F677" s="10">
        <f>1/COUNTIFS(ResourceTags[ResourceID],ResourceTags[[#This Row],[ResourceID]], ResourceTags[Type], ResourceTags[[#This Row],[Type]])</f>
        <v>0.33333333333333331</v>
      </c>
      <c r="G677" s="11">
        <f>INDEX(Resources[Experience], MATCH(ResourceTags[[#This Row],[ResourceID]], Resources[ResourceID]))*ResourceTags[[#This Row],[Weight]]</f>
        <v>133.33333333333331</v>
      </c>
    </row>
    <row r="678" spans="1:7">
      <c r="A678" s="4">
        <v>380</v>
      </c>
      <c r="B678" s="4" t="str">
        <f>INDEX(Resources[Resource Title], MATCH(ResourceTags[[#This Row],[ResourceID]], Resources[ResourceID]))</f>
        <v>Microsoft Azure Administrator</v>
      </c>
      <c r="C678" s="4">
        <v>114</v>
      </c>
      <c r="D678" s="4" t="str">
        <f>INDEX(Tags[Tag Title], MATCH(ResourceTags[[#This Row],[TagID]], Tags[TagID]))</f>
        <v>Azure</v>
      </c>
      <c r="E678" s="4" t="str">
        <f>INDEX(Tags[Type], MATCH(ResourceTags[[#This Row],[TagID]], Tags[TagID]))</f>
        <v>Platform</v>
      </c>
      <c r="F678" s="10">
        <f>1/COUNTIFS(ResourceTags[ResourceID],ResourceTags[[#This Row],[ResourceID]], ResourceTags[Type], ResourceTags[[#This Row],[Type]])</f>
        <v>1</v>
      </c>
      <c r="G678" s="11">
        <f>INDEX(Resources[Experience], MATCH(ResourceTags[[#This Row],[ResourceID]], Resources[ResourceID]))*ResourceTags[[#This Row],[Weight]]</f>
        <v>266.66666666666663</v>
      </c>
    </row>
    <row r="679" spans="1:7">
      <c r="A679" s="4">
        <v>380</v>
      </c>
      <c r="B679" s="4" t="str">
        <f>INDEX(Resources[Resource Title], MATCH(ResourceTags[[#This Row],[ResourceID]], Resources[ResourceID]))</f>
        <v>Microsoft Azure Administrator</v>
      </c>
      <c r="C679" s="4">
        <v>174</v>
      </c>
      <c r="D679" s="4" t="str">
        <f>INDEX(Tags[Tag Title], MATCH(ResourceTags[[#This Row],[TagID]], Tags[TagID]))</f>
        <v>Azure Kubernetes Service (AKS)</v>
      </c>
      <c r="E679" s="4" t="str">
        <f>INDEX(Tags[Type], MATCH(ResourceTags[[#This Row],[TagID]], Tags[TagID]))</f>
        <v>Tool</v>
      </c>
      <c r="F679" s="10">
        <f>1/COUNTIFS(ResourceTags[ResourceID],ResourceTags[[#This Row],[ResourceID]], ResourceTags[Type], ResourceTags[[#This Row],[Type]])</f>
        <v>0.14285714285714285</v>
      </c>
      <c r="G679" s="11">
        <f>INDEX(Resources[Experience], MATCH(ResourceTags[[#This Row],[ResourceID]], Resources[ResourceID]))*ResourceTags[[#This Row],[Weight]]</f>
        <v>38.095238095238088</v>
      </c>
    </row>
    <row r="680" spans="1:7">
      <c r="A680" s="4">
        <v>380</v>
      </c>
      <c r="B680" s="4" t="str">
        <f>INDEX(Resources[Resource Title], MATCH(ResourceTags[[#This Row],[ResourceID]], Resources[ResourceID]))</f>
        <v>Microsoft Azure Administrator</v>
      </c>
      <c r="C680" s="4">
        <v>176</v>
      </c>
      <c r="D680" s="4" t="str">
        <f>INDEX(Tags[Tag Title], MATCH(ResourceTags[[#This Row],[TagID]], Tags[TagID]))</f>
        <v>Azure Resource Manager (ARM)</v>
      </c>
      <c r="E680" s="4" t="str">
        <f>INDEX(Tags[Type], MATCH(ResourceTags[[#This Row],[TagID]], Tags[TagID]))</f>
        <v>Tool</v>
      </c>
      <c r="F680" s="10">
        <f>1/COUNTIFS(ResourceTags[ResourceID],ResourceTags[[#This Row],[ResourceID]], ResourceTags[Type], ResourceTags[[#This Row],[Type]])</f>
        <v>0.14285714285714285</v>
      </c>
      <c r="G680" s="11">
        <f>INDEX(Resources[Experience], MATCH(ResourceTags[[#This Row],[ResourceID]], Resources[ResourceID]))*ResourceTags[[#This Row],[Weight]]</f>
        <v>38.095238095238088</v>
      </c>
    </row>
    <row r="681" spans="1:7">
      <c r="A681" s="4">
        <v>380</v>
      </c>
      <c r="B681" s="4" t="str">
        <f>INDEX(Resources[Resource Title], MATCH(ResourceTags[[#This Row],[ResourceID]], Resources[ResourceID]))</f>
        <v>Microsoft Azure Administrator</v>
      </c>
      <c r="C681" s="4">
        <v>179</v>
      </c>
      <c r="D681" s="4" t="str">
        <f>INDEX(Tags[Tag Title], MATCH(ResourceTags[[#This Row],[TagID]], Tags[TagID]))</f>
        <v>Kubernetes</v>
      </c>
      <c r="E681" s="4" t="str">
        <f>INDEX(Tags[Type], MATCH(ResourceTags[[#This Row],[TagID]], Tags[TagID]))</f>
        <v>Tool</v>
      </c>
      <c r="F681" s="10">
        <f>1/COUNTIFS(ResourceTags[ResourceID],ResourceTags[[#This Row],[ResourceID]], ResourceTags[Type], ResourceTags[[#This Row],[Type]])</f>
        <v>0.14285714285714285</v>
      </c>
      <c r="G681" s="11">
        <f>INDEX(Resources[Experience], MATCH(ResourceTags[[#This Row],[ResourceID]], Resources[ResourceID]))*ResourceTags[[#This Row],[Weight]]</f>
        <v>38.095238095238088</v>
      </c>
    </row>
    <row r="682" spans="1:7">
      <c r="A682" s="4">
        <v>380</v>
      </c>
      <c r="B682" s="4" t="str">
        <f>INDEX(Resources[Resource Title], MATCH(ResourceTags[[#This Row],[ResourceID]], Resources[ResourceID]))</f>
        <v>Microsoft Azure Administrator</v>
      </c>
      <c r="C682" s="4">
        <v>182</v>
      </c>
      <c r="D682" s="4" t="str">
        <f>INDEX(Tags[Tag Title], MATCH(ResourceTags[[#This Row],[TagID]], Tags[TagID]))</f>
        <v>Azure Blob Storage</v>
      </c>
      <c r="E682" s="4" t="str">
        <f>INDEX(Tags[Type], MATCH(ResourceTags[[#This Row],[TagID]], Tags[TagID]))</f>
        <v>Tool</v>
      </c>
      <c r="F682" s="10">
        <f>1/COUNTIFS(ResourceTags[ResourceID],ResourceTags[[#This Row],[ResourceID]], ResourceTags[Type], ResourceTags[[#This Row],[Type]])</f>
        <v>0.14285714285714285</v>
      </c>
      <c r="G682" s="11">
        <f>INDEX(Resources[Experience], MATCH(ResourceTags[[#This Row],[ResourceID]], Resources[ResourceID]))*ResourceTags[[#This Row],[Weight]]</f>
        <v>38.095238095238088</v>
      </c>
    </row>
    <row r="683" spans="1:7">
      <c r="A683" s="4">
        <v>380</v>
      </c>
      <c r="B683" s="4" t="str">
        <f>INDEX(Resources[Resource Title], MATCH(ResourceTags[[#This Row],[ResourceID]], Resources[ResourceID]))</f>
        <v>Microsoft Azure Administrator</v>
      </c>
      <c r="C683" s="4">
        <v>183</v>
      </c>
      <c r="D683" s="4" t="str">
        <f>INDEX(Tags[Tag Title], MATCH(ResourceTags[[#This Row],[TagID]], Tags[TagID]))</f>
        <v>Azure Storage</v>
      </c>
      <c r="E683" s="4" t="str">
        <f>INDEX(Tags[Type], MATCH(ResourceTags[[#This Row],[TagID]], Tags[TagID]))</f>
        <v>Tool</v>
      </c>
      <c r="F683" s="10">
        <f>1/COUNTIFS(ResourceTags[ResourceID],ResourceTags[[#This Row],[ResourceID]], ResourceTags[Type], ResourceTags[[#This Row],[Type]])</f>
        <v>0.14285714285714285</v>
      </c>
      <c r="G683" s="11">
        <f>INDEX(Resources[Experience], MATCH(ResourceTags[[#This Row],[ResourceID]], Resources[ResourceID]))*ResourceTags[[#This Row],[Weight]]</f>
        <v>38.095238095238088</v>
      </c>
    </row>
    <row r="684" spans="1:7">
      <c r="A684" s="4">
        <v>380</v>
      </c>
      <c r="B684" s="4" t="str">
        <f>INDEX(Resources[Resource Title], MATCH(ResourceTags[[#This Row],[ResourceID]], Resources[ResourceID]))</f>
        <v>Microsoft Azure Administrator</v>
      </c>
      <c r="C684" s="4">
        <v>193</v>
      </c>
      <c r="D684" s="4" t="str">
        <f>INDEX(Tags[Tag Title], MATCH(ResourceTags[[#This Row],[TagID]], Tags[TagID]))</f>
        <v>Azure Virtual Machines</v>
      </c>
      <c r="E684" s="4" t="str">
        <f>INDEX(Tags[Type], MATCH(ResourceTags[[#This Row],[TagID]], Tags[TagID]))</f>
        <v>Tool</v>
      </c>
      <c r="F684" s="10">
        <f>1/COUNTIFS(ResourceTags[ResourceID],ResourceTags[[#This Row],[ResourceID]], ResourceTags[Type], ResourceTags[[#This Row],[Type]])</f>
        <v>0.14285714285714285</v>
      </c>
      <c r="G684" s="11">
        <f>INDEX(Resources[Experience], MATCH(ResourceTags[[#This Row],[ResourceID]], Resources[ResourceID]))*ResourceTags[[#This Row],[Weight]]</f>
        <v>38.095238095238088</v>
      </c>
    </row>
    <row r="685" spans="1:7">
      <c r="A685" s="4">
        <v>380</v>
      </c>
      <c r="B685" s="4" t="str">
        <f>INDEX(Resources[Resource Title], MATCH(ResourceTags[[#This Row],[ResourceID]], Resources[ResourceID]))</f>
        <v>Microsoft Azure Administrator</v>
      </c>
      <c r="C685" s="4">
        <v>201</v>
      </c>
      <c r="D685" s="4" t="str">
        <f>INDEX(Tags[Tag Title], MATCH(ResourceTags[[#This Row],[TagID]], Tags[TagID]))</f>
        <v>Azure Monitor</v>
      </c>
      <c r="E685" s="4" t="str">
        <f>INDEX(Tags[Type], MATCH(ResourceTags[[#This Row],[TagID]], Tags[TagID]))</f>
        <v>Tool</v>
      </c>
      <c r="F685" s="10">
        <f>1/COUNTIFS(ResourceTags[ResourceID],ResourceTags[[#This Row],[ResourceID]], ResourceTags[Type], ResourceTags[[#This Row],[Type]])</f>
        <v>0.14285714285714285</v>
      </c>
      <c r="G685" s="11">
        <f>INDEX(Resources[Experience], MATCH(ResourceTags[[#This Row],[ResourceID]], Resources[ResourceID]))*ResourceTags[[#This Row],[Weight]]</f>
        <v>38.095238095238088</v>
      </c>
    </row>
    <row r="686" spans="1:7">
      <c r="A686" s="4">
        <v>381</v>
      </c>
      <c r="B686" s="4" t="str">
        <f>INDEX(Resources[Resource Title], MATCH(ResourceTags[[#This Row],[ResourceID]], Resources[ResourceID]))</f>
        <v>Intermediate Python</v>
      </c>
      <c r="C686" s="4">
        <v>121</v>
      </c>
      <c r="D686" s="4" t="str">
        <f>INDEX(Tags[Tag Title], MATCH(ResourceTags[[#This Row],[TagID]], Tags[TagID]))</f>
        <v>Python</v>
      </c>
      <c r="E686" s="4" t="str">
        <f>INDEX(Tags[Type], MATCH(ResourceTags[[#This Row],[TagID]], Tags[TagID]))</f>
        <v>Language</v>
      </c>
      <c r="F686" s="10">
        <f>1/COUNTIFS(ResourceTags[ResourceID],ResourceTags[[#This Row],[ResourceID]], ResourceTags[Type], ResourceTags[[#This Row],[Type]])</f>
        <v>1</v>
      </c>
      <c r="G686" s="11">
        <f>INDEX(Resources[Experience], MATCH(ResourceTags[[#This Row],[ResourceID]], Resources[ResourceID]))*ResourceTags[[#This Row],[Weight]]</f>
        <v>33.333333333333329</v>
      </c>
    </row>
    <row r="687" spans="1:7">
      <c r="A687" s="4">
        <v>381</v>
      </c>
      <c r="B687" s="4" t="str">
        <f>INDEX(Resources[Resource Title], MATCH(ResourceTags[[#This Row],[ResourceID]], Resources[ResourceID]))</f>
        <v>Intermediate Python</v>
      </c>
      <c r="C687" s="4">
        <v>206</v>
      </c>
      <c r="D687" s="4" t="str">
        <f>INDEX(Tags[Tag Title], MATCH(ResourceTags[[#This Row],[TagID]], Tags[TagID]))</f>
        <v>NumPy</v>
      </c>
      <c r="E687" s="4" t="str">
        <f>INDEX(Tags[Type], MATCH(ResourceTags[[#This Row],[TagID]], Tags[TagID]))</f>
        <v>Tool</v>
      </c>
      <c r="F687" s="10">
        <f>1/COUNTIFS(ResourceTags[ResourceID],ResourceTags[[#This Row],[ResourceID]], ResourceTags[Type], ResourceTags[[#This Row],[Type]])</f>
        <v>0.33333333333333331</v>
      </c>
      <c r="G687" s="11">
        <f>INDEX(Resources[Experience], MATCH(ResourceTags[[#This Row],[ResourceID]], Resources[ResourceID]))*ResourceTags[[#This Row],[Weight]]</f>
        <v>11.111111111111109</v>
      </c>
    </row>
    <row r="688" spans="1:7">
      <c r="A688" s="4">
        <v>381</v>
      </c>
      <c r="B688" s="4" t="str">
        <f>INDEX(Resources[Resource Title], MATCH(ResourceTags[[#This Row],[ResourceID]], Resources[ResourceID]))</f>
        <v>Intermediate Python</v>
      </c>
      <c r="C688" s="4">
        <v>219</v>
      </c>
      <c r="D688" s="4" t="str">
        <f>INDEX(Tags[Tag Title], MATCH(ResourceTags[[#This Row],[TagID]], Tags[TagID]))</f>
        <v>Matplotlib</v>
      </c>
      <c r="E688" s="4" t="str">
        <f>INDEX(Tags[Type], MATCH(ResourceTags[[#This Row],[TagID]], Tags[TagID]))</f>
        <v>Tool</v>
      </c>
      <c r="F688" s="10">
        <f>1/COUNTIFS(ResourceTags[ResourceID],ResourceTags[[#This Row],[ResourceID]], ResourceTags[Type], ResourceTags[[#This Row],[Type]])</f>
        <v>0.33333333333333331</v>
      </c>
      <c r="G688" s="11">
        <f>INDEX(Resources[Experience], MATCH(ResourceTags[[#This Row],[ResourceID]], Resources[ResourceID]))*ResourceTags[[#This Row],[Weight]]</f>
        <v>11.111111111111109</v>
      </c>
    </row>
    <row r="689" spans="1:7">
      <c r="A689" s="4">
        <v>381</v>
      </c>
      <c r="B689" s="4" t="str">
        <f>INDEX(Resources[Resource Title], MATCH(ResourceTags[[#This Row],[ResourceID]], Resources[ResourceID]))</f>
        <v>Intermediate Python</v>
      </c>
      <c r="C689" s="4">
        <v>220</v>
      </c>
      <c r="D689" s="4" t="str">
        <f>INDEX(Tags[Tag Title], MATCH(ResourceTags[[#This Row],[TagID]], Tags[TagID]))</f>
        <v>Pandas</v>
      </c>
      <c r="E689" s="4" t="str">
        <f>INDEX(Tags[Type], MATCH(ResourceTags[[#This Row],[TagID]], Tags[TagID]))</f>
        <v>Tool</v>
      </c>
      <c r="F689" s="10">
        <f>1/COUNTIFS(ResourceTags[ResourceID],ResourceTags[[#This Row],[ResourceID]], ResourceTags[Type], ResourceTags[[#This Row],[Type]])</f>
        <v>0.33333333333333331</v>
      </c>
      <c r="G689" s="11">
        <f>INDEX(Resources[Experience], MATCH(ResourceTags[[#This Row],[ResourceID]], Resources[ResourceID]))*ResourceTags[[#This Row],[Weight]]</f>
        <v>11.111111111111109</v>
      </c>
    </row>
    <row r="690" spans="1:7">
      <c r="A690" s="4">
        <v>382</v>
      </c>
      <c r="B690" s="4" t="str">
        <f>INDEX(Resources[Resource Title], MATCH(ResourceTags[[#This Row],[ResourceID]], Resources[ResourceID]))</f>
        <v>Introduction to R</v>
      </c>
      <c r="C690" s="4">
        <v>221</v>
      </c>
      <c r="D690" s="4" t="str">
        <f>INDEX(Tags[Tag Title], MATCH(ResourceTags[[#This Row],[TagID]], Tags[TagID]))</f>
        <v>R</v>
      </c>
      <c r="E690" s="4" t="str">
        <f>INDEX(Tags[Type], MATCH(ResourceTags[[#This Row],[TagID]], Tags[TagID]))</f>
        <v>Language</v>
      </c>
      <c r="F690" s="10">
        <f>1/COUNTIFS(ResourceTags[ResourceID],ResourceTags[[#This Row],[ResourceID]], ResourceTags[Type], ResourceTags[[#This Row],[Type]])</f>
        <v>1</v>
      </c>
      <c r="G690" s="11">
        <f>INDEX(Resources[Experience], MATCH(ResourceTags[[#This Row],[ResourceID]], Resources[ResourceID]))*ResourceTags[[#This Row],[Weight]]</f>
        <v>16.666666666666664</v>
      </c>
    </row>
    <row r="691" spans="1:7">
      <c r="A691" s="4">
        <v>383</v>
      </c>
      <c r="B691" s="4" t="str">
        <f>INDEX(Resources[Resource Title], MATCH(ResourceTags[[#This Row],[ResourceID]], Resources[ResourceID]))</f>
        <v>Python Data Science Toolbox (Part 1)</v>
      </c>
      <c r="C691" s="4">
        <v>121</v>
      </c>
      <c r="D691" s="4" t="str">
        <f>INDEX(Tags[Tag Title], MATCH(ResourceTags[[#This Row],[TagID]], Tags[TagID]))</f>
        <v>Python</v>
      </c>
      <c r="E691" s="4" t="str">
        <f>INDEX(Tags[Type], MATCH(ResourceTags[[#This Row],[TagID]], Tags[TagID]))</f>
        <v>Language</v>
      </c>
      <c r="F691" s="10">
        <f>1/COUNTIFS(ResourceTags[ResourceID],ResourceTags[[#This Row],[ResourceID]], ResourceTags[Type], ResourceTags[[#This Row],[Type]])</f>
        <v>1</v>
      </c>
      <c r="G691" s="11">
        <f>INDEX(Resources[Experience], MATCH(ResourceTags[[#This Row],[ResourceID]], Resources[ResourceID]))*ResourceTags[[#This Row],[Weight]]</f>
        <v>25</v>
      </c>
    </row>
    <row r="692" spans="1:7">
      <c r="A692" s="4">
        <v>383</v>
      </c>
      <c r="B692" s="4" t="str">
        <f>INDEX(Resources[Resource Title], MATCH(ResourceTags[[#This Row],[ResourceID]], Resources[ResourceID]))</f>
        <v>Python Data Science Toolbox (Part 1)</v>
      </c>
      <c r="C692" s="4">
        <v>220</v>
      </c>
      <c r="D692" s="4" t="str">
        <f>INDEX(Tags[Tag Title], MATCH(ResourceTags[[#This Row],[TagID]], Tags[TagID]))</f>
        <v>Pandas</v>
      </c>
      <c r="E692" s="4" t="str">
        <f>INDEX(Tags[Type], MATCH(ResourceTags[[#This Row],[TagID]], Tags[TagID]))</f>
        <v>Tool</v>
      </c>
      <c r="F692" s="10">
        <f>1/COUNTIFS(ResourceTags[ResourceID],ResourceTags[[#This Row],[ResourceID]], ResourceTags[Type], ResourceTags[[#This Row],[Type]])</f>
        <v>1</v>
      </c>
      <c r="G692" s="11">
        <f>INDEX(Resources[Experience], MATCH(ResourceTags[[#This Row],[ResourceID]], Resources[ResourceID]))*ResourceTags[[#This Row],[Weight]]</f>
        <v>25</v>
      </c>
    </row>
    <row r="693" spans="1:7">
      <c r="A693" s="4">
        <v>384</v>
      </c>
      <c r="B693" s="4" t="str">
        <f>INDEX(Resources[Resource Title], MATCH(ResourceTags[[#This Row],[ResourceID]], Resources[ResourceID]))</f>
        <v>Python Data Science Toolbox (Part 2)</v>
      </c>
      <c r="C693" s="4">
        <v>121</v>
      </c>
      <c r="D693" s="4" t="str">
        <f>INDEX(Tags[Tag Title], MATCH(ResourceTags[[#This Row],[TagID]], Tags[TagID]))</f>
        <v>Python</v>
      </c>
      <c r="E693" s="4" t="str">
        <f>INDEX(Tags[Type], MATCH(ResourceTags[[#This Row],[TagID]], Tags[TagID]))</f>
        <v>Language</v>
      </c>
      <c r="F693" s="10">
        <f>1/COUNTIFS(ResourceTags[ResourceID],ResourceTags[[#This Row],[ResourceID]], ResourceTags[Type], ResourceTags[[#This Row],[Type]])</f>
        <v>1</v>
      </c>
      <c r="G693" s="11">
        <f>INDEX(Resources[Experience], MATCH(ResourceTags[[#This Row],[ResourceID]], Resources[ResourceID]))*ResourceTags[[#This Row],[Weight]]</f>
        <v>33.333333333333329</v>
      </c>
    </row>
    <row r="694" spans="1:7">
      <c r="A694" s="4">
        <v>384</v>
      </c>
      <c r="B694" s="4" t="str">
        <f>INDEX(Resources[Resource Title], MATCH(ResourceTags[[#This Row],[ResourceID]], Resources[ResourceID]))</f>
        <v>Python Data Science Toolbox (Part 2)</v>
      </c>
      <c r="C694" s="4">
        <v>220</v>
      </c>
      <c r="D694" s="4" t="str">
        <f>INDEX(Tags[Tag Title], MATCH(ResourceTags[[#This Row],[TagID]], Tags[TagID]))</f>
        <v>Pandas</v>
      </c>
      <c r="E694" s="4" t="str">
        <f>INDEX(Tags[Type], MATCH(ResourceTags[[#This Row],[TagID]], Tags[TagID]))</f>
        <v>Tool</v>
      </c>
      <c r="F694" s="10">
        <f>1/COUNTIFS(ResourceTags[ResourceID],ResourceTags[[#This Row],[ResourceID]], ResourceTags[Type], ResourceTags[[#This Row],[Type]])</f>
        <v>1</v>
      </c>
      <c r="G694" s="11">
        <f>INDEX(Resources[Experience], MATCH(ResourceTags[[#This Row],[ResourceID]], Resources[ResourceID]))*ResourceTags[[#This Row],[Weight]]</f>
        <v>33.333333333333329</v>
      </c>
    </row>
    <row r="695" spans="1:7">
      <c r="A695" s="4">
        <v>385</v>
      </c>
      <c r="B695" s="4" t="str">
        <f>INDEX(Resources[Resource Title], MATCH(ResourceTags[[#This Row],[ResourceID]], Resources[ResourceID]))</f>
        <v>Introduction to Blazor</v>
      </c>
      <c r="C695" s="4">
        <v>15</v>
      </c>
      <c r="D695" s="4" t="str">
        <f>INDEX(Tags[Tag Title], MATCH(ResourceTags[[#This Row],[TagID]], Tags[TagID]))</f>
        <v>ASP.NET Core</v>
      </c>
      <c r="E695" s="4" t="str">
        <f>INDEX(Tags[Type], MATCH(ResourceTags[[#This Row],[TagID]], Tags[TagID]))</f>
        <v>Platform</v>
      </c>
      <c r="F695" s="10">
        <f>1/COUNTIFS(ResourceTags[ResourceID],ResourceTags[[#This Row],[ResourceID]], ResourceTags[Type], ResourceTags[[#This Row],[Type]])</f>
        <v>1</v>
      </c>
      <c r="G695" s="11">
        <f>INDEX(Resources[Experience], MATCH(ResourceTags[[#This Row],[ResourceID]], Resources[ResourceID]))*ResourceTags[[#This Row],[Weight]]</f>
        <v>6.041666666666667</v>
      </c>
    </row>
    <row r="696" spans="1:7">
      <c r="A696" s="4">
        <v>385</v>
      </c>
      <c r="B696" s="4" t="str">
        <f>INDEX(Resources[Resource Title], MATCH(ResourceTags[[#This Row],[ResourceID]], Resources[ResourceID]))</f>
        <v>Introduction to Blazor</v>
      </c>
      <c r="C696" s="4">
        <v>41</v>
      </c>
      <c r="D696" s="4" t="str">
        <f>INDEX(Tags[Tag Title], MATCH(ResourceTags[[#This Row],[TagID]], Tags[TagID]))</f>
        <v>C#</v>
      </c>
      <c r="E696" s="4" t="str">
        <f>INDEX(Tags[Type], MATCH(ResourceTags[[#This Row],[TagID]], Tags[TagID]))</f>
        <v>Language</v>
      </c>
      <c r="F696" s="10">
        <f>1/COUNTIFS(ResourceTags[ResourceID],ResourceTags[[#This Row],[ResourceID]], ResourceTags[Type], ResourceTags[[#This Row],[Type]])</f>
        <v>0.5</v>
      </c>
      <c r="G696" s="11">
        <f>INDEX(Resources[Experience], MATCH(ResourceTags[[#This Row],[ResourceID]], Resources[ResourceID]))*ResourceTags[[#This Row],[Weight]]</f>
        <v>3.0208333333333335</v>
      </c>
    </row>
    <row r="697" spans="1:7">
      <c r="A697" s="4">
        <v>385</v>
      </c>
      <c r="B697" s="4" t="str">
        <f>INDEX(Resources[Resource Title], MATCH(ResourceTags[[#This Row],[ResourceID]], Resources[ResourceID]))</f>
        <v>Introduction to Blazor</v>
      </c>
      <c r="C697" s="4">
        <v>172</v>
      </c>
      <c r="D697" s="4" t="str">
        <f>INDEX(Tags[Tag Title], MATCH(ResourceTags[[#This Row],[TagID]], Tags[TagID]))</f>
        <v>Blazor</v>
      </c>
      <c r="E697" s="4" t="str">
        <f>INDEX(Tags[Type], MATCH(ResourceTags[[#This Row],[TagID]], Tags[TagID]))</f>
        <v>Framework</v>
      </c>
      <c r="F697" s="10">
        <f>1/COUNTIFS(ResourceTags[ResourceID],ResourceTags[[#This Row],[ResourceID]], ResourceTags[Type], ResourceTags[[#This Row],[Type]])</f>
        <v>1</v>
      </c>
      <c r="G697" s="11">
        <f>INDEX(Resources[Experience], MATCH(ResourceTags[[#This Row],[ResourceID]], Resources[ResourceID]))*ResourceTags[[#This Row],[Weight]]</f>
        <v>6.041666666666667</v>
      </c>
    </row>
    <row r="698" spans="1:7">
      <c r="A698" s="4">
        <v>385</v>
      </c>
      <c r="B698" s="4" t="str">
        <f>INDEX(Resources[Resource Title], MATCH(ResourceTags[[#This Row],[ResourceID]], Resources[ResourceID]))</f>
        <v>Introduction to Blazor</v>
      </c>
      <c r="C698" s="4">
        <v>224</v>
      </c>
      <c r="D698" s="4" t="str">
        <f>INDEX(Tags[Tag Title], MATCH(ResourceTags[[#This Row],[TagID]], Tags[TagID]))</f>
        <v>Razor</v>
      </c>
      <c r="E698" s="4" t="str">
        <f>INDEX(Tags[Type], MATCH(ResourceTags[[#This Row],[TagID]], Tags[TagID]))</f>
        <v>Language</v>
      </c>
      <c r="F698" s="10">
        <f>1/COUNTIFS(ResourceTags[ResourceID],ResourceTags[[#This Row],[ResourceID]], ResourceTags[Type], ResourceTags[[#This Row],[Type]])</f>
        <v>0.5</v>
      </c>
      <c r="G698" s="11">
        <f>INDEX(Resources[Experience], MATCH(ResourceTags[[#This Row],[ResourceID]], Resources[ResourceID]))*ResourceTags[[#This Row],[Weight]]</f>
        <v>3.0208333333333335</v>
      </c>
    </row>
    <row r="699" spans="1:7">
      <c r="A699" s="4">
        <v>386</v>
      </c>
      <c r="B699" s="4" t="str">
        <f>INDEX(Resources[Resource Title], MATCH(ResourceTags[[#This Row],[ResourceID]], Resources[ResourceID]))</f>
        <v>Exam Tips: Microsoft Azure IoT Developer (AZ-220)</v>
      </c>
      <c r="C699" s="4">
        <v>203</v>
      </c>
      <c r="D699" s="4" t="str">
        <f>INDEX(Tags[Tag Title], MATCH(ResourceTags[[#This Row],[TagID]], Tags[TagID]))</f>
        <v>Azure IoT Central</v>
      </c>
      <c r="E699" s="4" t="str">
        <f>INDEX(Tags[Type], MATCH(ResourceTags[[#This Row],[TagID]], Tags[TagID]))</f>
        <v>Tool</v>
      </c>
      <c r="F699" s="10">
        <f>1/COUNTIFS(ResourceTags[ResourceID],ResourceTags[[#This Row],[ResourceID]], ResourceTags[Type], ResourceTags[[#This Row],[Type]])</f>
        <v>1</v>
      </c>
      <c r="G699" s="11">
        <f>INDEX(Resources[Experience], MATCH(ResourceTags[[#This Row],[ResourceID]], Resources[ResourceID]))*ResourceTags[[#This Row],[Weight]]</f>
        <v>14.444444444444446</v>
      </c>
    </row>
    <row r="700" spans="1:7">
      <c r="A700" s="4">
        <v>386</v>
      </c>
      <c r="B700" s="4" t="str">
        <f>INDEX(Resources[Resource Title], MATCH(ResourceTags[[#This Row],[ResourceID]], Resources[ResourceID]))</f>
        <v>Exam Tips: Microsoft Azure IoT Developer (AZ-220)</v>
      </c>
      <c r="C700" s="4">
        <v>223</v>
      </c>
      <c r="D700" s="4" t="str">
        <f>INDEX(Tags[Tag Title], MATCH(ResourceTags[[#This Row],[TagID]], Tags[TagID]))</f>
        <v>Azure IoT</v>
      </c>
      <c r="E700" s="4" t="str">
        <f>INDEX(Tags[Type], MATCH(ResourceTags[[#This Row],[TagID]], Tags[TagID]))</f>
        <v>Platform</v>
      </c>
      <c r="F700" s="10">
        <f>1/COUNTIFS(ResourceTags[ResourceID],ResourceTags[[#This Row],[ResourceID]], ResourceTags[Type], ResourceTags[[#This Row],[Type]])</f>
        <v>1</v>
      </c>
      <c r="G700" s="11">
        <f>INDEX(Resources[Experience], MATCH(ResourceTags[[#This Row],[ResourceID]], Resources[ResourceID]))*ResourceTags[[#This Row],[Weight]]</f>
        <v>14.444444444444446</v>
      </c>
    </row>
    <row r="701" spans="1:7">
      <c r="A701" s="4">
        <v>387</v>
      </c>
      <c r="B701" s="4" t="str">
        <f>INDEX(Resources[Resource Title], MATCH(ResourceTags[[#This Row],[ResourceID]], Resources[ResourceID]))</f>
        <v>Kubernetes: Package Management with Helm</v>
      </c>
      <c r="C701" s="4">
        <v>179</v>
      </c>
      <c r="D701" s="4" t="str">
        <f>INDEX(Tags[Tag Title], MATCH(ResourceTags[[#This Row],[TagID]], Tags[TagID]))</f>
        <v>Kubernetes</v>
      </c>
      <c r="E701" s="4" t="str">
        <f>INDEX(Tags[Type], MATCH(ResourceTags[[#This Row],[TagID]], Tags[TagID]))</f>
        <v>Tool</v>
      </c>
      <c r="F701" s="10">
        <f>1/COUNTIFS(ResourceTags[ResourceID],ResourceTags[[#This Row],[ResourceID]], ResourceTags[Type], ResourceTags[[#This Row],[Type]])</f>
        <v>0.5</v>
      </c>
      <c r="G701" s="11">
        <f>INDEX(Resources[Experience], MATCH(ResourceTags[[#This Row],[ResourceID]], Resources[ResourceID]))*ResourceTags[[#This Row],[Weight]]</f>
        <v>3.4027777777777777</v>
      </c>
    </row>
    <row r="702" spans="1:7">
      <c r="A702" s="4">
        <v>387</v>
      </c>
      <c r="B702" s="4" t="str">
        <f>INDEX(Resources[Resource Title], MATCH(ResourceTags[[#This Row],[ResourceID]], Resources[ResourceID]))</f>
        <v>Kubernetes: Package Management with Helm</v>
      </c>
      <c r="C702" s="4">
        <v>222</v>
      </c>
      <c r="D702" s="4" t="str">
        <f>INDEX(Tags[Tag Title], MATCH(ResourceTags[[#This Row],[TagID]], Tags[TagID]))</f>
        <v>Helm</v>
      </c>
      <c r="E702" s="4" t="str">
        <f>INDEX(Tags[Type], MATCH(ResourceTags[[#This Row],[TagID]], Tags[TagID]))</f>
        <v>Tool</v>
      </c>
      <c r="F702" s="10">
        <f>1/COUNTIFS(ResourceTags[ResourceID],ResourceTags[[#This Row],[ResourceID]], ResourceTags[Type], ResourceTags[[#This Row],[Type]])</f>
        <v>0.5</v>
      </c>
      <c r="G702" s="11">
        <f>INDEX(Resources[Experience], MATCH(ResourceTags[[#This Row],[ResourceID]], Resources[ResourceID]))*ResourceTags[[#This Row],[Weight]]</f>
        <v>3.4027777777777777</v>
      </c>
    </row>
    <row r="703" spans="1:7">
      <c r="A703" s="4">
        <v>388</v>
      </c>
      <c r="B703" s="4" t="str">
        <f>INDEX(Resources[Resource Title], MATCH(ResourceTags[[#This Row],[ResourceID]], Resources[ResourceID]))</f>
        <v>Migrating between Windows and Mac Computers</v>
      </c>
      <c r="C703" s="4">
        <v>51</v>
      </c>
      <c r="D703" s="4" t="str">
        <f>INDEX(Tags[Tag Title], MATCH(ResourceTags[[#This Row],[TagID]], Tags[TagID]))</f>
        <v>Windows Server</v>
      </c>
      <c r="E703" s="4" t="str">
        <f>INDEX(Tags[Type], MATCH(ResourceTags[[#This Row],[TagID]], Tags[TagID]))</f>
        <v>Platform</v>
      </c>
      <c r="F703" s="10">
        <f>1/COUNTIFS(ResourceTags[ResourceID],ResourceTags[[#This Row],[ResourceID]], ResourceTags[Type], ResourceTags[[#This Row],[Type]])</f>
        <v>0.5</v>
      </c>
      <c r="G703" s="11">
        <f>INDEX(Resources[Experience], MATCH(ResourceTags[[#This Row],[ResourceID]], Resources[ResourceID]))*ResourceTags[[#This Row],[Weight]]</f>
        <v>3.229166666666667</v>
      </c>
    </row>
    <row r="704" spans="1:7">
      <c r="A704" s="4">
        <v>388</v>
      </c>
      <c r="B704" s="4" t="str">
        <f>INDEX(Resources[Resource Title], MATCH(ResourceTags[[#This Row],[ResourceID]], Resources[ResourceID]))</f>
        <v>Migrating between Windows and Mac Computers</v>
      </c>
      <c r="C704" s="4">
        <v>153</v>
      </c>
      <c r="D704" s="4" t="str">
        <f>INDEX(Tags[Tag Title], MATCH(ResourceTags[[#This Row],[TagID]], Tags[TagID]))</f>
        <v>macOS</v>
      </c>
      <c r="E704" s="4" t="str">
        <f>INDEX(Tags[Type], MATCH(ResourceTags[[#This Row],[TagID]], Tags[TagID]))</f>
        <v>Platform</v>
      </c>
      <c r="F704" s="10">
        <f>1/COUNTIFS(ResourceTags[ResourceID],ResourceTags[[#This Row],[ResourceID]], ResourceTags[Type], ResourceTags[[#This Row],[Type]])</f>
        <v>0.5</v>
      </c>
      <c r="G704" s="11">
        <f>INDEX(Resources[Experience], MATCH(ResourceTags[[#This Row],[ResourceID]], Resources[ResourceID]))*ResourceTags[[#This Row],[Weight]]</f>
        <v>3.229166666666667</v>
      </c>
    </row>
    <row r="705" spans="1:7">
      <c r="A705" s="4">
        <v>389</v>
      </c>
      <c r="B705" s="4" t="str">
        <f>INDEX(Resources[Resource Title], MATCH(ResourceTags[[#This Row],[ResourceID]], Resources[ResourceID]))</f>
        <v>Azure Administration: Monitor and Back Up Azure Resources</v>
      </c>
      <c r="C705" s="4">
        <v>114</v>
      </c>
      <c r="D705" s="4" t="str">
        <f>INDEX(Tags[Tag Title], MATCH(ResourceTags[[#This Row],[TagID]], Tags[TagID]))</f>
        <v>Azure</v>
      </c>
      <c r="E705" s="4" t="str">
        <f>INDEX(Tags[Type], MATCH(ResourceTags[[#This Row],[TagID]], Tags[TagID]))</f>
        <v>Platform</v>
      </c>
      <c r="F705" s="10">
        <f>1/COUNTIFS(ResourceTags[ResourceID],ResourceTags[[#This Row],[ResourceID]], ResourceTags[Type], ResourceTags[[#This Row],[Type]])</f>
        <v>1</v>
      </c>
      <c r="G705" s="11">
        <f>INDEX(Resources[Experience], MATCH(ResourceTags[[#This Row],[ResourceID]], Resources[ResourceID]))*ResourceTags[[#This Row],[Weight]]</f>
        <v>8.0555555555555554</v>
      </c>
    </row>
    <row r="706" spans="1:7">
      <c r="A706" s="4">
        <v>389</v>
      </c>
      <c r="B706" s="4" t="str">
        <f>INDEX(Resources[Resource Title], MATCH(ResourceTags[[#This Row],[ResourceID]], Resources[ResourceID]))</f>
        <v>Azure Administration: Monitor and Back Up Azure Resources</v>
      </c>
      <c r="C706" s="4">
        <v>201</v>
      </c>
      <c r="D706" s="4" t="str">
        <f>INDEX(Tags[Tag Title], MATCH(ResourceTags[[#This Row],[TagID]], Tags[TagID]))</f>
        <v>Azure Monitor</v>
      </c>
      <c r="E706" s="4" t="str">
        <f>INDEX(Tags[Type], MATCH(ResourceTags[[#This Row],[TagID]], Tags[TagID]))</f>
        <v>Tool</v>
      </c>
      <c r="F706" s="10">
        <f>1/COUNTIFS(ResourceTags[ResourceID],ResourceTags[[#This Row],[ResourceID]], ResourceTags[Type], ResourceTags[[#This Row],[Type]])</f>
        <v>1</v>
      </c>
      <c r="G706" s="11">
        <f>INDEX(Resources[Experience], MATCH(ResourceTags[[#This Row],[ResourceID]], Resources[ResourceID]))*ResourceTags[[#This Row],[Weight]]</f>
        <v>8.0555555555555554</v>
      </c>
    </row>
    <row r="707" spans="1:7">
      <c r="A707" s="4">
        <v>390</v>
      </c>
      <c r="B707" s="4" t="str">
        <f>INDEX(Resources[Resource Title], MATCH(ResourceTags[[#This Row],[ResourceID]], Resources[ResourceID]))</f>
        <v>Azure Administration: Implement and Manage Storage</v>
      </c>
      <c r="C707" s="4">
        <v>114</v>
      </c>
      <c r="D707" s="4" t="str">
        <f>INDEX(Tags[Tag Title], MATCH(ResourceTags[[#This Row],[TagID]], Tags[TagID]))</f>
        <v>Azure</v>
      </c>
      <c r="E707" s="4" t="str">
        <f>INDEX(Tags[Type], MATCH(ResourceTags[[#This Row],[TagID]], Tags[TagID]))</f>
        <v>Platform</v>
      </c>
      <c r="F707" s="10">
        <f>1/COUNTIFS(ResourceTags[ResourceID],ResourceTags[[#This Row],[ResourceID]], ResourceTags[Type], ResourceTags[[#This Row],[Type]])</f>
        <v>1</v>
      </c>
      <c r="G707" s="11">
        <f>INDEX(Resources[Experience], MATCH(ResourceTags[[#This Row],[ResourceID]], Resources[ResourceID]))*ResourceTags[[#This Row],[Weight]]</f>
        <v>14.027777777777779</v>
      </c>
    </row>
    <row r="708" spans="1:7">
      <c r="A708" s="4">
        <v>390</v>
      </c>
      <c r="B708" s="4" t="str">
        <f>INDEX(Resources[Resource Title], MATCH(ResourceTags[[#This Row],[ResourceID]], Resources[ResourceID]))</f>
        <v>Azure Administration: Implement and Manage Storage</v>
      </c>
      <c r="C708" s="4">
        <v>182</v>
      </c>
      <c r="D708" s="4" t="str">
        <f>INDEX(Tags[Tag Title], MATCH(ResourceTags[[#This Row],[TagID]], Tags[TagID]))</f>
        <v>Azure Blob Storage</v>
      </c>
      <c r="E708" s="4" t="str">
        <f>INDEX(Tags[Type], MATCH(ResourceTags[[#This Row],[TagID]], Tags[TagID]))</f>
        <v>Tool</v>
      </c>
      <c r="F708" s="10">
        <f>1/COUNTIFS(ResourceTags[ResourceID],ResourceTags[[#This Row],[ResourceID]], ResourceTags[Type], ResourceTags[[#This Row],[Type]])</f>
        <v>0.5</v>
      </c>
      <c r="G708" s="11">
        <f>INDEX(Resources[Experience], MATCH(ResourceTags[[#This Row],[ResourceID]], Resources[ResourceID]))*ResourceTags[[#This Row],[Weight]]</f>
        <v>7.0138888888888893</v>
      </c>
    </row>
    <row r="709" spans="1:7">
      <c r="A709" s="4">
        <v>390</v>
      </c>
      <c r="B709" s="4" t="str">
        <f>INDEX(Resources[Resource Title], MATCH(ResourceTags[[#This Row],[ResourceID]], Resources[ResourceID]))</f>
        <v>Azure Administration: Implement and Manage Storage</v>
      </c>
      <c r="C709" s="4">
        <v>183</v>
      </c>
      <c r="D709" s="4" t="str">
        <f>INDEX(Tags[Tag Title], MATCH(ResourceTags[[#This Row],[TagID]], Tags[TagID]))</f>
        <v>Azure Storage</v>
      </c>
      <c r="E709" s="4" t="str">
        <f>INDEX(Tags[Type], MATCH(ResourceTags[[#This Row],[TagID]], Tags[TagID]))</f>
        <v>Tool</v>
      </c>
      <c r="F709" s="10">
        <f>1/COUNTIFS(ResourceTags[ResourceID],ResourceTags[[#This Row],[ResourceID]], ResourceTags[Type], ResourceTags[[#This Row],[Type]])</f>
        <v>0.5</v>
      </c>
      <c r="G709" s="11">
        <f>INDEX(Resources[Experience], MATCH(ResourceTags[[#This Row],[ResourceID]], Resources[ResourceID]))*ResourceTags[[#This Row],[Weight]]</f>
        <v>7.0138888888888893</v>
      </c>
    </row>
    <row r="710" spans="1:7">
      <c r="A710" s="4">
        <v>391</v>
      </c>
      <c r="B710" s="4" t="str">
        <f>INDEX(Resources[Resource Title], MATCH(ResourceTags[[#This Row],[ResourceID]], Resources[ResourceID]))</f>
        <v>Azure Administration: Identities and Governance</v>
      </c>
      <c r="C710" s="4">
        <v>12</v>
      </c>
      <c r="D710" s="4" t="str">
        <f>INDEX(Tags[Tag Title], MATCH(ResourceTags[[#This Row],[TagID]], Tags[TagID]))</f>
        <v>Authentication</v>
      </c>
      <c r="E710" s="4" t="str">
        <f>INDEX(Tags[Type], MATCH(ResourceTags[[#This Row],[TagID]], Tags[TagID]))</f>
        <v>Skill</v>
      </c>
      <c r="F710" s="10">
        <f>1/COUNTIFS(ResourceTags[ResourceID],ResourceTags[[#This Row],[ResourceID]], ResourceTags[Type], ResourceTags[[#This Row],[Type]])</f>
        <v>1</v>
      </c>
      <c r="G710" s="11">
        <f>INDEX(Resources[Experience], MATCH(ResourceTags[[#This Row],[ResourceID]], Resources[ResourceID]))*ResourceTags[[#This Row],[Weight]]</f>
        <v>15.416666666666668</v>
      </c>
    </row>
    <row r="711" spans="1:7">
      <c r="A711" s="4">
        <v>391</v>
      </c>
      <c r="B711" s="4" t="str">
        <f>INDEX(Resources[Resource Title], MATCH(ResourceTags[[#This Row],[ResourceID]], Resources[ResourceID]))</f>
        <v>Azure Administration: Identities and Governance</v>
      </c>
      <c r="C711" s="4">
        <v>114</v>
      </c>
      <c r="D711" s="4" t="str">
        <f>INDEX(Tags[Tag Title], MATCH(ResourceTags[[#This Row],[TagID]], Tags[TagID]))</f>
        <v>Azure</v>
      </c>
      <c r="E711" s="4" t="str">
        <f>INDEX(Tags[Type], MATCH(ResourceTags[[#This Row],[TagID]], Tags[TagID]))</f>
        <v>Platform</v>
      </c>
      <c r="F711" s="10">
        <f>1/COUNTIFS(ResourceTags[ResourceID],ResourceTags[[#This Row],[ResourceID]], ResourceTags[Type], ResourceTags[[#This Row],[Type]])</f>
        <v>1</v>
      </c>
      <c r="G711" s="11">
        <f>INDEX(Resources[Experience], MATCH(ResourceTags[[#This Row],[ResourceID]], Resources[ResourceID]))*ResourceTags[[#This Row],[Weight]]</f>
        <v>15.416666666666668</v>
      </c>
    </row>
    <row r="712" spans="1:7">
      <c r="A712" s="4">
        <v>392</v>
      </c>
      <c r="B712" s="4" t="str">
        <f>INDEX(Resources[Resource Title], MATCH(ResourceTags[[#This Row],[ResourceID]], Resources[ResourceID]))</f>
        <v>Azure Administration: Configure and Manage Virtual Networking</v>
      </c>
      <c r="C712" s="4">
        <v>40</v>
      </c>
      <c r="D712" s="4" t="str">
        <f>INDEX(Tags[Tag Title], MATCH(ResourceTags[[#This Row],[TagID]], Tags[TagID]))</f>
        <v>Computer Networking</v>
      </c>
      <c r="E712" s="4" t="str">
        <f>INDEX(Tags[Type], MATCH(ResourceTags[[#This Row],[TagID]], Tags[TagID]))</f>
        <v>Skill</v>
      </c>
      <c r="F712" s="10">
        <f>1/COUNTIFS(ResourceTags[ResourceID],ResourceTags[[#This Row],[ResourceID]], ResourceTags[Type], ResourceTags[[#This Row],[Type]])</f>
        <v>1</v>
      </c>
      <c r="G712" s="11">
        <f>INDEX(Resources[Experience], MATCH(ResourceTags[[#This Row],[ResourceID]], Resources[ResourceID]))*ResourceTags[[#This Row],[Weight]]</f>
        <v>19.166666666666664</v>
      </c>
    </row>
    <row r="713" spans="1:7">
      <c r="A713" s="4">
        <v>392</v>
      </c>
      <c r="B713" s="4" t="str">
        <f>INDEX(Resources[Resource Title], MATCH(ResourceTags[[#This Row],[ResourceID]], Resources[ResourceID]))</f>
        <v>Azure Administration: Configure and Manage Virtual Networking</v>
      </c>
      <c r="C713" s="4">
        <v>114</v>
      </c>
      <c r="D713" s="4" t="str">
        <f>INDEX(Tags[Tag Title], MATCH(ResourceTags[[#This Row],[TagID]], Tags[TagID]))</f>
        <v>Azure</v>
      </c>
      <c r="E713" s="4" t="str">
        <f>INDEX(Tags[Type], MATCH(ResourceTags[[#This Row],[TagID]], Tags[TagID]))</f>
        <v>Platform</v>
      </c>
      <c r="F713" s="10">
        <f>1/COUNTIFS(ResourceTags[ResourceID],ResourceTags[[#This Row],[ResourceID]], ResourceTags[Type], ResourceTags[[#This Row],[Type]])</f>
        <v>1</v>
      </c>
      <c r="G713" s="11">
        <f>INDEX(Resources[Experience], MATCH(ResourceTags[[#This Row],[ResourceID]], Resources[ResourceID]))*ResourceTags[[#This Row],[Weight]]</f>
        <v>19.166666666666664</v>
      </c>
    </row>
    <row r="714" spans="1:7">
      <c r="A714" s="4">
        <v>393</v>
      </c>
      <c r="B714" s="4" t="str">
        <f>INDEX(Resources[Resource Title], MATCH(ResourceTags[[#This Row],[ResourceID]], Resources[ResourceID]))</f>
        <v>Exam Tips: Microsoft Azure Administrator (AZ-104) (2020)</v>
      </c>
      <c r="C714" s="4">
        <v>114</v>
      </c>
      <c r="D714" s="4" t="str">
        <f>INDEX(Tags[Tag Title], MATCH(ResourceTags[[#This Row],[TagID]], Tags[TagID]))</f>
        <v>Azure</v>
      </c>
      <c r="E714" s="4" t="str">
        <f>INDEX(Tags[Type], MATCH(ResourceTags[[#This Row],[TagID]], Tags[TagID]))</f>
        <v>Platform</v>
      </c>
      <c r="F714" s="10">
        <f>1/COUNTIFS(ResourceTags[ResourceID],ResourceTags[[#This Row],[ResourceID]], ResourceTags[Type], ResourceTags[[#This Row],[Type]])</f>
        <v>1</v>
      </c>
      <c r="G714" s="11">
        <f>INDEX(Resources[Experience], MATCH(ResourceTags[[#This Row],[ResourceID]], Resources[ResourceID]))*ResourceTags[[#This Row],[Weight]]</f>
        <v>12.638888888888889</v>
      </c>
    </row>
    <row r="715" spans="1:7">
      <c r="A715" s="4">
        <v>393</v>
      </c>
      <c r="B715" s="4" t="str">
        <f>INDEX(Resources[Resource Title], MATCH(ResourceTags[[#This Row],[ResourceID]], Resources[ResourceID]))</f>
        <v>Exam Tips: Microsoft Azure Administrator (AZ-104) (2020)</v>
      </c>
      <c r="C715" s="4">
        <v>174</v>
      </c>
      <c r="D715" s="4" t="str">
        <f>INDEX(Tags[Tag Title], MATCH(ResourceTags[[#This Row],[TagID]], Tags[TagID]))</f>
        <v>Azure Kubernetes Service (AKS)</v>
      </c>
      <c r="E715" s="4" t="str">
        <f>INDEX(Tags[Type], MATCH(ResourceTags[[#This Row],[TagID]], Tags[TagID]))</f>
        <v>Tool</v>
      </c>
      <c r="F715" s="10">
        <f>1/COUNTIFS(ResourceTags[ResourceID],ResourceTags[[#This Row],[ResourceID]], ResourceTags[Type], ResourceTags[[#This Row],[Type]])</f>
        <v>0.14285714285714285</v>
      </c>
      <c r="G715" s="11">
        <f>INDEX(Resources[Experience], MATCH(ResourceTags[[#This Row],[ResourceID]], Resources[ResourceID]))*ResourceTags[[#This Row],[Weight]]</f>
        <v>1.8055555555555556</v>
      </c>
    </row>
    <row r="716" spans="1:7">
      <c r="A716" s="4">
        <v>393</v>
      </c>
      <c r="B716" s="4" t="str">
        <f>INDEX(Resources[Resource Title], MATCH(ResourceTags[[#This Row],[ResourceID]], Resources[ResourceID]))</f>
        <v>Exam Tips: Microsoft Azure Administrator (AZ-104) (2020)</v>
      </c>
      <c r="C716" s="4">
        <v>176</v>
      </c>
      <c r="D716" s="4" t="str">
        <f>INDEX(Tags[Tag Title], MATCH(ResourceTags[[#This Row],[TagID]], Tags[TagID]))</f>
        <v>Azure Resource Manager (ARM)</v>
      </c>
      <c r="E716" s="4" t="str">
        <f>INDEX(Tags[Type], MATCH(ResourceTags[[#This Row],[TagID]], Tags[TagID]))</f>
        <v>Tool</v>
      </c>
      <c r="F716" s="10">
        <f>1/COUNTIFS(ResourceTags[ResourceID],ResourceTags[[#This Row],[ResourceID]], ResourceTags[Type], ResourceTags[[#This Row],[Type]])</f>
        <v>0.14285714285714285</v>
      </c>
      <c r="G716" s="11">
        <f>INDEX(Resources[Experience], MATCH(ResourceTags[[#This Row],[ResourceID]], Resources[ResourceID]))*ResourceTags[[#This Row],[Weight]]</f>
        <v>1.8055555555555556</v>
      </c>
    </row>
    <row r="717" spans="1:7">
      <c r="A717" s="4">
        <v>393</v>
      </c>
      <c r="B717" s="4" t="str">
        <f>INDEX(Resources[Resource Title], MATCH(ResourceTags[[#This Row],[ResourceID]], Resources[ResourceID]))</f>
        <v>Exam Tips: Microsoft Azure Administrator (AZ-104) (2020)</v>
      </c>
      <c r="C717" s="4">
        <v>179</v>
      </c>
      <c r="D717" s="4" t="str">
        <f>INDEX(Tags[Tag Title], MATCH(ResourceTags[[#This Row],[TagID]], Tags[TagID]))</f>
        <v>Kubernetes</v>
      </c>
      <c r="E717" s="4" t="str">
        <f>INDEX(Tags[Type], MATCH(ResourceTags[[#This Row],[TagID]], Tags[TagID]))</f>
        <v>Tool</v>
      </c>
      <c r="F717" s="10">
        <f>1/COUNTIFS(ResourceTags[ResourceID],ResourceTags[[#This Row],[ResourceID]], ResourceTags[Type], ResourceTags[[#This Row],[Type]])</f>
        <v>0.14285714285714285</v>
      </c>
      <c r="G717" s="11">
        <f>INDEX(Resources[Experience], MATCH(ResourceTags[[#This Row],[ResourceID]], Resources[ResourceID]))*ResourceTags[[#This Row],[Weight]]</f>
        <v>1.8055555555555556</v>
      </c>
    </row>
    <row r="718" spans="1:7">
      <c r="A718" s="4">
        <v>393</v>
      </c>
      <c r="B718" s="4" t="str">
        <f>INDEX(Resources[Resource Title], MATCH(ResourceTags[[#This Row],[ResourceID]], Resources[ResourceID]))</f>
        <v>Exam Tips: Microsoft Azure Administrator (AZ-104) (2020)</v>
      </c>
      <c r="C718" s="4">
        <v>182</v>
      </c>
      <c r="D718" s="4" t="str">
        <f>INDEX(Tags[Tag Title], MATCH(ResourceTags[[#This Row],[TagID]], Tags[TagID]))</f>
        <v>Azure Blob Storage</v>
      </c>
      <c r="E718" s="4" t="str">
        <f>INDEX(Tags[Type], MATCH(ResourceTags[[#This Row],[TagID]], Tags[TagID]))</f>
        <v>Tool</v>
      </c>
      <c r="F718" s="10">
        <f>1/COUNTIFS(ResourceTags[ResourceID],ResourceTags[[#This Row],[ResourceID]], ResourceTags[Type], ResourceTags[[#This Row],[Type]])</f>
        <v>0.14285714285714285</v>
      </c>
      <c r="G718" s="11">
        <f>INDEX(Resources[Experience], MATCH(ResourceTags[[#This Row],[ResourceID]], Resources[ResourceID]))*ResourceTags[[#This Row],[Weight]]</f>
        <v>1.8055555555555556</v>
      </c>
    </row>
    <row r="719" spans="1:7">
      <c r="A719" s="4">
        <v>393</v>
      </c>
      <c r="B719" s="4" t="str">
        <f>INDEX(Resources[Resource Title], MATCH(ResourceTags[[#This Row],[ResourceID]], Resources[ResourceID]))</f>
        <v>Exam Tips: Microsoft Azure Administrator (AZ-104) (2020)</v>
      </c>
      <c r="C719" s="4">
        <v>183</v>
      </c>
      <c r="D719" s="4" t="str">
        <f>INDEX(Tags[Tag Title], MATCH(ResourceTags[[#This Row],[TagID]], Tags[TagID]))</f>
        <v>Azure Storage</v>
      </c>
      <c r="E719" s="4" t="str">
        <f>INDEX(Tags[Type], MATCH(ResourceTags[[#This Row],[TagID]], Tags[TagID]))</f>
        <v>Tool</v>
      </c>
      <c r="F719" s="10">
        <f>1/COUNTIFS(ResourceTags[ResourceID],ResourceTags[[#This Row],[ResourceID]], ResourceTags[Type], ResourceTags[[#This Row],[Type]])</f>
        <v>0.14285714285714285</v>
      </c>
      <c r="G719" s="11">
        <f>INDEX(Resources[Experience], MATCH(ResourceTags[[#This Row],[ResourceID]], Resources[ResourceID]))*ResourceTags[[#This Row],[Weight]]</f>
        <v>1.8055555555555556</v>
      </c>
    </row>
    <row r="720" spans="1:7">
      <c r="A720" s="4">
        <v>393</v>
      </c>
      <c r="B720" s="4" t="str">
        <f>INDEX(Resources[Resource Title], MATCH(ResourceTags[[#This Row],[ResourceID]], Resources[ResourceID]))</f>
        <v>Exam Tips: Microsoft Azure Administrator (AZ-104) (2020)</v>
      </c>
      <c r="C720" s="4">
        <v>193</v>
      </c>
      <c r="D720" s="4" t="str">
        <f>INDEX(Tags[Tag Title], MATCH(ResourceTags[[#This Row],[TagID]], Tags[TagID]))</f>
        <v>Azure Virtual Machines</v>
      </c>
      <c r="E720" s="4" t="str">
        <f>INDEX(Tags[Type], MATCH(ResourceTags[[#This Row],[TagID]], Tags[TagID]))</f>
        <v>Tool</v>
      </c>
      <c r="F720" s="10">
        <f>1/COUNTIFS(ResourceTags[ResourceID],ResourceTags[[#This Row],[ResourceID]], ResourceTags[Type], ResourceTags[[#This Row],[Type]])</f>
        <v>0.14285714285714285</v>
      </c>
      <c r="G720" s="11">
        <f>INDEX(Resources[Experience], MATCH(ResourceTags[[#This Row],[ResourceID]], Resources[ResourceID]))*ResourceTags[[#This Row],[Weight]]</f>
        <v>1.8055555555555556</v>
      </c>
    </row>
    <row r="721" spans="1:7">
      <c r="A721" s="4">
        <v>393</v>
      </c>
      <c r="B721" s="4" t="str">
        <f>INDEX(Resources[Resource Title], MATCH(ResourceTags[[#This Row],[ResourceID]], Resources[ResourceID]))</f>
        <v>Exam Tips: Microsoft Azure Administrator (AZ-104) (2020)</v>
      </c>
      <c r="C721" s="4">
        <v>201</v>
      </c>
      <c r="D721" s="4" t="str">
        <f>INDEX(Tags[Tag Title], MATCH(ResourceTags[[#This Row],[TagID]], Tags[TagID]))</f>
        <v>Azure Monitor</v>
      </c>
      <c r="E721" s="4" t="str">
        <f>INDEX(Tags[Type], MATCH(ResourceTags[[#This Row],[TagID]], Tags[TagID]))</f>
        <v>Tool</v>
      </c>
      <c r="F721" s="10">
        <f>1/COUNTIFS(ResourceTags[ResourceID],ResourceTags[[#This Row],[ResourceID]], ResourceTags[Type], ResourceTags[[#This Row],[Type]])</f>
        <v>0.14285714285714285</v>
      </c>
      <c r="G721" s="11">
        <f>INDEX(Resources[Experience], MATCH(ResourceTags[[#This Row],[ResourceID]], Resources[ResourceID]))*ResourceTags[[#This Row],[Weight]]</f>
        <v>1.8055555555555556</v>
      </c>
    </row>
    <row r="722" spans="1:7">
      <c r="A722" s="4">
        <v>394</v>
      </c>
      <c r="B722" s="4" t="str">
        <f>INDEX(Resources[Resource Title], MATCH(ResourceTags[[#This Row],[ResourceID]], Resources[ResourceID]))</f>
        <v>Nail Your C++ Interview</v>
      </c>
      <c r="C722" s="4">
        <v>43</v>
      </c>
      <c r="D722" s="4" t="str">
        <f>INDEX(Tags[Tag Title], MATCH(ResourceTags[[#This Row],[TagID]], Tags[TagID]))</f>
        <v>Career Development</v>
      </c>
      <c r="E722" s="4" t="str">
        <f>INDEX(Tags[Type], MATCH(ResourceTags[[#This Row],[TagID]], Tags[TagID]))</f>
        <v>Skill</v>
      </c>
      <c r="F722" s="10">
        <f>1/COUNTIFS(ResourceTags[ResourceID],ResourceTags[[#This Row],[ResourceID]], ResourceTags[Type], ResourceTags[[#This Row],[Type]])</f>
        <v>0.5</v>
      </c>
      <c r="G722" s="11">
        <f>INDEX(Resources[Experience], MATCH(ResourceTags[[#This Row],[ResourceID]], Resources[ResourceID]))*ResourceTags[[#This Row],[Weight]]</f>
        <v>2.1527777777777781</v>
      </c>
    </row>
    <row r="723" spans="1:7">
      <c r="A723" s="4">
        <v>394</v>
      </c>
      <c r="B723" s="4" t="str">
        <f>INDEX(Resources[Resource Title], MATCH(ResourceTags[[#This Row],[ResourceID]], Resources[ResourceID]))</f>
        <v>Nail Your C++ Interview</v>
      </c>
      <c r="C723" s="4">
        <v>97</v>
      </c>
      <c r="D723" s="4" t="str">
        <f>INDEX(Tags[Tag Title], MATCH(ResourceTags[[#This Row],[TagID]], Tags[TagID]))</f>
        <v>C++</v>
      </c>
      <c r="E723" s="4" t="str">
        <f>INDEX(Tags[Type], MATCH(ResourceTags[[#This Row],[TagID]], Tags[TagID]))</f>
        <v>Language</v>
      </c>
      <c r="F723" s="10">
        <f>1/COUNTIFS(ResourceTags[ResourceID],ResourceTags[[#This Row],[ResourceID]], ResourceTags[Type], ResourceTags[[#This Row],[Type]])</f>
        <v>1</v>
      </c>
      <c r="G723" s="11">
        <f>INDEX(Resources[Experience], MATCH(ResourceTags[[#This Row],[ResourceID]], Resources[ResourceID]))*ResourceTags[[#This Row],[Weight]]</f>
        <v>4.3055555555555562</v>
      </c>
    </row>
    <row r="724" spans="1:7">
      <c r="A724" s="4">
        <v>394</v>
      </c>
      <c r="B724" s="4" t="str">
        <f>INDEX(Resources[Resource Title], MATCH(ResourceTags[[#This Row],[ResourceID]], Resources[ResourceID]))</f>
        <v>Nail Your C++ Interview</v>
      </c>
      <c r="C724" s="4">
        <v>230</v>
      </c>
      <c r="D724" s="4" t="str">
        <f>INDEX(Tags[Tag Title], MATCH(ResourceTags[[#This Row],[TagID]], Tags[TagID]))</f>
        <v>Interviewing</v>
      </c>
      <c r="E724" s="4" t="str">
        <f>INDEX(Tags[Type], MATCH(ResourceTags[[#This Row],[TagID]], Tags[TagID]))</f>
        <v>Skill</v>
      </c>
      <c r="F724" s="10">
        <f>1/COUNTIFS(ResourceTags[ResourceID],ResourceTags[[#This Row],[ResourceID]], ResourceTags[Type], ResourceTags[[#This Row],[Type]])</f>
        <v>0.5</v>
      </c>
      <c r="G724" s="11">
        <f>INDEX(Resources[Experience], MATCH(ResourceTags[[#This Row],[ResourceID]], Resources[ResourceID]))*ResourceTags[[#This Row],[Weight]]</f>
        <v>2.1527777777777781</v>
      </c>
    </row>
    <row r="725" spans="1:7">
      <c r="A725" s="4">
        <v>395</v>
      </c>
      <c r="B725" s="4" t="str">
        <f>INDEX(Resources[Resource Title], MATCH(ResourceTags[[#This Row],[ResourceID]], Resources[ResourceID]))</f>
        <v>Data Types for Data Science in Python</v>
      </c>
      <c r="C725" s="4">
        <v>121</v>
      </c>
      <c r="D725" s="4" t="str">
        <f>INDEX(Tags[Tag Title], MATCH(ResourceTags[[#This Row],[TagID]], Tags[TagID]))</f>
        <v>Python</v>
      </c>
      <c r="E725" s="4" t="str">
        <f>INDEX(Tags[Type], MATCH(ResourceTags[[#This Row],[TagID]], Tags[TagID]))</f>
        <v>Language</v>
      </c>
      <c r="F725" s="10">
        <f>1/COUNTIFS(ResourceTags[ResourceID],ResourceTags[[#This Row],[ResourceID]], ResourceTags[Type], ResourceTags[[#This Row],[Type]])</f>
        <v>1</v>
      </c>
      <c r="G725" s="11">
        <f>INDEX(Resources[Experience], MATCH(ResourceTags[[#This Row],[ResourceID]], Resources[ResourceID]))*ResourceTags[[#This Row],[Weight]]</f>
        <v>33.333333333333329</v>
      </c>
    </row>
    <row r="726" spans="1:7">
      <c r="A726" s="4">
        <v>396</v>
      </c>
      <c r="B726" s="4" t="str">
        <f>INDEX(Resources[Resource Title], MATCH(ResourceTags[[#This Row],[ResourceID]], Resources[ResourceID]))</f>
        <v>Introduction to Data Science in Python</v>
      </c>
      <c r="C726" s="4">
        <v>121</v>
      </c>
      <c r="D726" s="4" t="str">
        <f>INDEX(Tags[Tag Title], MATCH(ResourceTags[[#This Row],[TagID]], Tags[TagID]))</f>
        <v>Python</v>
      </c>
      <c r="E726" s="4" t="str">
        <f>INDEX(Tags[Type], MATCH(ResourceTags[[#This Row],[TagID]], Tags[TagID]))</f>
        <v>Language</v>
      </c>
      <c r="F726" s="10">
        <f>1/COUNTIFS(ResourceTags[ResourceID],ResourceTags[[#This Row],[ResourceID]], ResourceTags[Type], ResourceTags[[#This Row],[Type]])</f>
        <v>1</v>
      </c>
      <c r="G726" s="11">
        <f>INDEX(Resources[Experience], MATCH(ResourceTags[[#This Row],[ResourceID]], Resources[ResourceID]))*ResourceTags[[#This Row],[Weight]]</f>
        <v>16.666666666666664</v>
      </c>
    </row>
    <row r="727" spans="1:7">
      <c r="A727" s="4">
        <v>396</v>
      </c>
      <c r="B727" s="4" t="str">
        <f>INDEX(Resources[Resource Title], MATCH(ResourceTags[[#This Row],[ResourceID]], Resources[ResourceID]))</f>
        <v>Introduction to Data Science in Python</v>
      </c>
      <c r="C727" s="4">
        <v>219</v>
      </c>
      <c r="D727" s="4" t="str">
        <f>INDEX(Tags[Tag Title], MATCH(ResourceTags[[#This Row],[TagID]], Tags[TagID]))</f>
        <v>Matplotlib</v>
      </c>
      <c r="E727" s="4" t="str">
        <f>INDEX(Tags[Type], MATCH(ResourceTags[[#This Row],[TagID]], Tags[TagID]))</f>
        <v>Tool</v>
      </c>
      <c r="F727" s="10">
        <f>1/COUNTIFS(ResourceTags[ResourceID],ResourceTags[[#This Row],[ResourceID]], ResourceTags[Type], ResourceTags[[#This Row],[Type]])</f>
        <v>0.5</v>
      </c>
      <c r="G727" s="11">
        <f>INDEX(Resources[Experience], MATCH(ResourceTags[[#This Row],[ResourceID]], Resources[ResourceID]))*ResourceTags[[#This Row],[Weight]]</f>
        <v>8.3333333333333321</v>
      </c>
    </row>
    <row r="728" spans="1:7">
      <c r="A728" s="4">
        <v>396</v>
      </c>
      <c r="B728" s="4" t="str">
        <f>INDEX(Resources[Resource Title], MATCH(ResourceTags[[#This Row],[ResourceID]], Resources[ResourceID]))</f>
        <v>Introduction to Data Science in Python</v>
      </c>
      <c r="C728" s="4">
        <v>220</v>
      </c>
      <c r="D728" s="4" t="str">
        <f>INDEX(Tags[Tag Title], MATCH(ResourceTags[[#This Row],[TagID]], Tags[TagID]))</f>
        <v>Pandas</v>
      </c>
      <c r="E728" s="4" t="str">
        <f>INDEX(Tags[Type], MATCH(ResourceTags[[#This Row],[TagID]], Tags[TagID]))</f>
        <v>Tool</v>
      </c>
      <c r="F728" s="10">
        <f>1/COUNTIFS(ResourceTags[ResourceID],ResourceTags[[#This Row],[ResourceID]], ResourceTags[Type], ResourceTags[[#This Row],[Type]])</f>
        <v>0.5</v>
      </c>
      <c r="G728" s="11">
        <f>INDEX(Resources[Experience], MATCH(ResourceTags[[#This Row],[ResourceID]], Resources[ResourceID]))*ResourceTags[[#This Row],[Weight]]</f>
        <v>8.3333333333333321</v>
      </c>
    </row>
    <row r="729" spans="1:7">
      <c r="A729" s="4">
        <v>397</v>
      </c>
      <c r="B729" s="4" t="str">
        <f>INDEX(Resources[Resource Title], MATCH(ResourceTags[[#This Row],[ResourceID]], Resources[ResourceID]))</f>
        <v>Tech on the Go: From Software Developer to Architect</v>
      </c>
      <c r="C729" s="4">
        <v>43</v>
      </c>
      <c r="D729" s="4" t="str">
        <f>INDEX(Tags[Tag Title], MATCH(ResourceTags[[#This Row],[TagID]], Tags[TagID]))</f>
        <v>Career Development</v>
      </c>
      <c r="E729" s="4" t="str">
        <f>INDEX(Tags[Type], MATCH(ResourceTags[[#This Row],[TagID]], Tags[TagID]))</f>
        <v>Skill</v>
      </c>
      <c r="F729" s="10">
        <f>1/COUNTIFS(ResourceTags[ResourceID],ResourceTags[[#This Row],[ResourceID]], ResourceTags[Type], ResourceTags[[#This Row],[Type]])</f>
        <v>1</v>
      </c>
      <c r="G729" s="11">
        <f>INDEX(Resources[Experience], MATCH(ResourceTags[[#This Row],[ResourceID]], Resources[ResourceID]))*ResourceTags[[#This Row],[Weight]]</f>
        <v>3.6111111111111116</v>
      </c>
    </row>
    <row r="730" spans="1:7">
      <c r="A730" s="4">
        <v>398</v>
      </c>
      <c r="B730" s="4" t="str">
        <f>INDEX(Resources[Resource Title], MATCH(ResourceTags[[#This Row],[ResourceID]], Resources[ResourceID]))</f>
        <v>Data Manipulation with pandas</v>
      </c>
      <c r="C730" s="4">
        <v>121</v>
      </c>
      <c r="D730" s="4" t="str">
        <f>INDEX(Tags[Tag Title], MATCH(ResourceTags[[#This Row],[TagID]], Tags[TagID]))</f>
        <v>Python</v>
      </c>
      <c r="E730" s="4" t="str">
        <f>INDEX(Tags[Type], MATCH(ResourceTags[[#This Row],[TagID]], Tags[TagID]))</f>
        <v>Language</v>
      </c>
      <c r="F730" s="10">
        <f>1/COUNTIFS(ResourceTags[ResourceID],ResourceTags[[#This Row],[ResourceID]], ResourceTags[Type], ResourceTags[[#This Row],[Type]])</f>
        <v>1</v>
      </c>
      <c r="G730" s="11">
        <f>INDEX(Resources[Experience], MATCH(ResourceTags[[#This Row],[ResourceID]], Resources[ResourceID]))*ResourceTags[[#This Row],[Weight]]</f>
        <v>33.333333333333329</v>
      </c>
    </row>
    <row r="731" spans="1:7">
      <c r="A731" s="4">
        <v>398</v>
      </c>
      <c r="B731" s="4" t="str">
        <f>INDEX(Resources[Resource Title], MATCH(ResourceTags[[#This Row],[ResourceID]], Resources[ResourceID]))</f>
        <v>Data Manipulation with pandas</v>
      </c>
      <c r="C731" s="4">
        <v>220</v>
      </c>
      <c r="D731" s="4" t="str">
        <f>INDEX(Tags[Tag Title], MATCH(ResourceTags[[#This Row],[TagID]], Tags[TagID]))</f>
        <v>Pandas</v>
      </c>
      <c r="E731" s="4" t="str">
        <f>INDEX(Tags[Type], MATCH(ResourceTags[[#This Row],[TagID]], Tags[TagID]))</f>
        <v>Tool</v>
      </c>
      <c r="F731" s="10">
        <f>1/COUNTIFS(ResourceTags[ResourceID],ResourceTags[[#This Row],[ResourceID]], ResourceTags[Type], ResourceTags[[#This Row],[Type]])</f>
        <v>1</v>
      </c>
      <c r="G731" s="11">
        <f>INDEX(Resources[Experience], MATCH(ResourceTags[[#This Row],[ResourceID]], Resources[ResourceID]))*ResourceTags[[#This Row],[Weight]]</f>
        <v>33.333333333333329</v>
      </c>
    </row>
    <row r="732" spans="1:7">
      <c r="A732" s="4">
        <v>399</v>
      </c>
      <c r="B732" s="4" t="str">
        <f>INDEX(Resources[Resource Title], MATCH(ResourceTags[[#This Row],[ResourceID]], Resources[ResourceID]))</f>
        <v>Understanding Data Visualization</v>
      </c>
      <c r="C732" s="4">
        <v>226</v>
      </c>
      <c r="D732" s="4" t="str">
        <f>INDEX(Tags[Tag Title], MATCH(ResourceTags[[#This Row],[TagID]], Tags[TagID]))</f>
        <v>Data Visualization</v>
      </c>
      <c r="E732" s="4" t="str">
        <f>INDEX(Tags[Type], MATCH(ResourceTags[[#This Row],[TagID]], Tags[TagID]))</f>
        <v>Skill</v>
      </c>
      <c r="F732" s="10">
        <f>1/COUNTIFS(ResourceTags[ResourceID],ResourceTags[[#This Row],[ResourceID]], ResourceTags[Type], ResourceTags[[#This Row],[Type]])</f>
        <v>1</v>
      </c>
      <c r="G732" s="11">
        <f>INDEX(Resources[Experience], MATCH(ResourceTags[[#This Row],[ResourceID]], Resources[ResourceID]))*ResourceTags[[#This Row],[Weight]]</f>
        <v>8.3333333333333321</v>
      </c>
    </row>
    <row r="733" spans="1:7">
      <c r="A733" s="4">
        <v>400</v>
      </c>
      <c r="B733" s="4" t="str">
        <f>INDEX(Resources[Resource Title], MATCH(ResourceTags[[#This Row],[ResourceID]], Resources[ResourceID]))</f>
        <v>Introduction to Data</v>
      </c>
      <c r="C733" s="4">
        <v>229</v>
      </c>
      <c r="D733" s="4" t="str">
        <f>INDEX(Tags[Tag Title], MATCH(ResourceTags[[#This Row],[TagID]], Tags[TagID]))</f>
        <v>Data Literacy</v>
      </c>
      <c r="E733" s="4" t="str">
        <f>INDEX(Tags[Type], MATCH(ResourceTags[[#This Row],[TagID]], Tags[TagID]))</f>
        <v>Skill</v>
      </c>
      <c r="F733" s="10">
        <f>1/COUNTIFS(ResourceTags[ResourceID],ResourceTags[[#This Row],[ResourceID]], ResourceTags[Type], ResourceTags[[#This Row],[Type]])</f>
        <v>1</v>
      </c>
      <c r="G733" s="11">
        <f>INDEX(Resources[Experience], MATCH(ResourceTags[[#This Row],[ResourceID]], Resources[ResourceID]))*ResourceTags[[#This Row],[Weight]]</f>
        <v>8.3333333333333321</v>
      </c>
    </row>
    <row r="734" spans="1:7">
      <c r="A734" s="4">
        <v>401</v>
      </c>
      <c r="B734" s="4" t="str">
        <f>INDEX(Resources[Resource Title], MATCH(ResourceTags[[#This Row],[ResourceID]], Resources[ResourceID]))</f>
        <v>What is Programming?</v>
      </c>
      <c r="C734" s="4">
        <v>28</v>
      </c>
      <c r="D734" s="4" t="str">
        <f>INDEX(Tags[Tag Title], MATCH(ResourceTags[[#This Row],[TagID]], Tags[TagID]))</f>
        <v>CSS</v>
      </c>
      <c r="E734" s="4" t="str">
        <f>INDEX(Tags[Type], MATCH(ResourceTags[[#This Row],[TagID]], Tags[TagID]))</f>
        <v>Language</v>
      </c>
      <c r="F734" s="10">
        <f>1/COUNTIFS(ResourceTags[ResourceID],ResourceTags[[#This Row],[ResourceID]], ResourceTags[Type], ResourceTags[[#This Row],[Type]])</f>
        <v>0.33333333333333331</v>
      </c>
      <c r="G734" s="11">
        <f>INDEX(Resources[Experience], MATCH(ResourceTags[[#This Row],[ResourceID]], Resources[ResourceID]))*ResourceTags[[#This Row],[Weight]]</f>
        <v>2.7777777777777772</v>
      </c>
    </row>
    <row r="735" spans="1:7">
      <c r="A735" s="4">
        <v>401</v>
      </c>
      <c r="B735" s="4" t="str">
        <f>INDEX(Resources[Resource Title], MATCH(ResourceTags[[#This Row],[ResourceID]], Resources[ResourceID]))</f>
        <v>What is Programming?</v>
      </c>
      <c r="C735" s="4">
        <v>29</v>
      </c>
      <c r="D735" s="4" t="str">
        <f>INDEX(Tags[Tag Title], MATCH(ResourceTags[[#This Row],[TagID]], Tags[TagID]))</f>
        <v>HTML</v>
      </c>
      <c r="E735" s="4" t="str">
        <f>INDEX(Tags[Type], MATCH(ResourceTags[[#This Row],[TagID]], Tags[TagID]))</f>
        <v>Language</v>
      </c>
      <c r="F735" s="10">
        <f>1/COUNTIFS(ResourceTags[ResourceID],ResourceTags[[#This Row],[ResourceID]], ResourceTags[Type], ResourceTags[[#This Row],[Type]])</f>
        <v>0.33333333333333331</v>
      </c>
      <c r="G735" s="11">
        <f>INDEX(Resources[Experience], MATCH(ResourceTags[[#This Row],[ResourceID]], Resources[ResourceID]))*ResourceTags[[#This Row],[Weight]]</f>
        <v>2.7777777777777772</v>
      </c>
    </row>
    <row r="736" spans="1:7">
      <c r="A736" s="4">
        <v>401</v>
      </c>
      <c r="B736" s="4" t="str">
        <f>INDEX(Resources[Resource Title], MATCH(ResourceTags[[#This Row],[ResourceID]], Resources[ResourceID]))</f>
        <v>What is Programming?</v>
      </c>
      <c r="C736" s="4">
        <v>36</v>
      </c>
      <c r="D736" s="4" t="str">
        <f>INDEX(Tags[Tag Title], MATCH(ResourceTags[[#This Row],[TagID]], Tags[TagID]))</f>
        <v>JavaScript</v>
      </c>
      <c r="E736" s="4" t="str">
        <f>INDEX(Tags[Type], MATCH(ResourceTags[[#This Row],[TagID]], Tags[TagID]))</f>
        <v>Language</v>
      </c>
      <c r="F736" s="10">
        <f>1/COUNTIFS(ResourceTags[ResourceID],ResourceTags[[#This Row],[ResourceID]], ResourceTags[Type], ResourceTags[[#This Row],[Type]])</f>
        <v>0.33333333333333331</v>
      </c>
      <c r="G736" s="11">
        <f>INDEX(Resources[Experience], MATCH(ResourceTags[[#This Row],[ResourceID]], Resources[ResourceID]))*ResourceTags[[#This Row],[Weight]]</f>
        <v>2.7777777777777772</v>
      </c>
    </row>
    <row r="737" spans="1:7">
      <c r="A737" s="4">
        <v>401</v>
      </c>
      <c r="B737" s="4" t="str">
        <f>INDEX(Resources[Resource Title], MATCH(ResourceTags[[#This Row],[ResourceID]], Resources[ResourceID]))</f>
        <v>What is Programming?</v>
      </c>
      <c r="C737" s="4">
        <v>94</v>
      </c>
      <c r="D737" s="4" t="str">
        <f>INDEX(Tags[Tag Title], MATCH(ResourceTags[[#This Row],[TagID]], Tags[TagID]))</f>
        <v>Debugging</v>
      </c>
      <c r="E737" s="4" t="str">
        <f>INDEX(Tags[Type], MATCH(ResourceTags[[#This Row],[TagID]], Tags[TagID]))</f>
        <v>Skill</v>
      </c>
      <c r="F737" s="10">
        <f>1/COUNTIFS(ResourceTags[ResourceID],ResourceTags[[#This Row],[ResourceID]], ResourceTags[Type], ResourceTags[[#This Row],[Type]])</f>
        <v>1</v>
      </c>
      <c r="G737" s="11">
        <f>INDEX(Resources[Experience], MATCH(ResourceTags[[#This Row],[ResourceID]], Resources[ResourceID]))*ResourceTags[[#This Row],[Weight]]</f>
        <v>8.3333333333333321</v>
      </c>
    </row>
    <row r="738" spans="1:7">
      <c r="A738" s="4">
        <v>402</v>
      </c>
      <c r="B738" s="4" t="str">
        <f>INDEX(Resources[Resource Title], MATCH(ResourceTags[[#This Row],[ResourceID]], Resources[ResourceID]))</f>
        <v>iOS Interview Prep</v>
      </c>
      <c r="C738" s="4">
        <v>43</v>
      </c>
      <c r="D738" s="4" t="str">
        <f>INDEX(Tags[Tag Title], MATCH(ResourceTags[[#This Row],[TagID]], Tags[TagID]))</f>
        <v>Career Development</v>
      </c>
      <c r="E738" s="4" t="str">
        <f>INDEX(Tags[Type], MATCH(ResourceTags[[#This Row],[TagID]], Tags[TagID]))</f>
        <v>Skill</v>
      </c>
      <c r="F738" s="10">
        <f>1/COUNTIFS(ResourceTags[ResourceID],ResourceTags[[#This Row],[ResourceID]], ResourceTags[Type], ResourceTags[[#This Row],[Type]])</f>
        <v>0.5</v>
      </c>
      <c r="G738" s="11">
        <f>INDEX(Resources[Experience], MATCH(ResourceTags[[#This Row],[ResourceID]], Resources[ResourceID]))*ResourceTags[[#This Row],[Weight]]</f>
        <v>4.1666666666666661</v>
      </c>
    </row>
    <row r="739" spans="1:7">
      <c r="A739" s="4">
        <v>402</v>
      </c>
      <c r="B739" s="4" t="str">
        <f>INDEX(Resources[Resource Title], MATCH(ResourceTags[[#This Row],[ResourceID]], Resources[ResourceID]))</f>
        <v>iOS Interview Prep</v>
      </c>
      <c r="C739" s="4">
        <v>91</v>
      </c>
      <c r="D739" s="4" t="str">
        <f>INDEX(Tags[Tag Title], MATCH(ResourceTags[[#This Row],[TagID]], Tags[TagID]))</f>
        <v>iOS</v>
      </c>
      <c r="E739" s="4" t="str">
        <f>INDEX(Tags[Type], MATCH(ResourceTags[[#This Row],[TagID]], Tags[TagID]))</f>
        <v>Platform</v>
      </c>
      <c r="F739" s="10">
        <f>1/COUNTIFS(ResourceTags[ResourceID],ResourceTags[[#This Row],[ResourceID]], ResourceTags[Type], ResourceTags[[#This Row],[Type]])</f>
        <v>1</v>
      </c>
      <c r="G739" s="11">
        <f>INDEX(Resources[Experience], MATCH(ResourceTags[[#This Row],[ResourceID]], Resources[ResourceID]))*ResourceTags[[#This Row],[Weight]]</f>
        <v>8.3333333333333321</v>
      </c>
    </row>
    <row r="740" spans="1:7">
      <c r="A740" s="4">
        <v>402</v>
      </c>
      <c r="B740" s="4" t="str">
        <f>INDEX(Resources[Resource Title], MATCH(ResourceTags[[#This Row],[ResourceID]], Resources[ResourceID]))</f>
        <v>iOS Interview Prep</v>
      </c>
      <c r="C740" s="4">
        <v>230</v>
      </c>
      <c r="D740" s="4" t="str">
        <f>INDEX(Tags[Tag Title], MATCH(ResourceTags[[#This Row],[TagID]], Tags[TagID]))</f>
        <v>Interviewing</v>
      </c>
      <c r="E740" s="4" t="str">
        <f>INDEX(Tags[Type], MATCH(ResourceTags[[#This Row],[TagID]], Tags[TagID]))</f>
        <v>Skill</v>
      </c>
      <c r="F740" s="10">
        <f>1/COUNTIFS(ResourceTags[ResourceID],ResourceTags[[#This Row],[ResourceID]], ResourceTags[Type], ResourceTags[[#This Row],[Type]])</f>
        <v>0.5</v>
      </c>
      <c r="G740" s="11">
        <f>INDEX(Resources[Experience], MATCH(ResourceTags[[#This Row],[ResourceID]], Resources[ResourceID]))*ResourceTags[[#This Row],[Weight]]</f>
        <v>4.1666666666666661</v>
      </c>
    </row>
    <row r="741" spans="1:7">
      <c r="A741" s="4">
        <v>403</v>
      </c>
      <c r="B741" s="4" t="str">
        <f>INDEX(Resources[Resource Title], MATCH(ResourceTags[[#This Row],[ResourceID]], Resources[ResourceID]))</f>
        <v>Get started with Unity</v>
      </c>
      <c r="C741" s="4">
        <v>42</v>
      </c>
      <c r="D741" s="4" t="str">
        <f>INDEX(Tags[Tag Title], MATCH(ResourceTags[[#This Row],[TagID]], Tags[TagID]))</f>
        <v>Unity</v>
      </c>
      <c r="E741" s="4" t="str">
        <f>INDEX(Tags[Type], MATCH(ResourceTags[[#This Row],[TagID]], Tags[TagID]))</f>
        <v>Framework</v>
      </c>
      <c r="F741" s="10">
        <f>1/COUNTIFS(ResourceTags[ResourceID],ResourceTags[[#This Row],[ResourceID]], ResourceTags[Type], ResourceTags[[#This Row],[Type]])</f>
        <v>1</v>
      </c>
      <c r="G741" s="11">
        <f>INDEX(Resources[Experience], MATCH(ResourceTags[[#This Row],[ResourceID]], Resources[ResourceID]))*ResourceTags[[#This Row],[Weight]]</f>
        <v>4.8611111111111116</v>
      </c>
    </row>
    <row r="742" spans="1:7">
      <c r="A742" s="4">
        <v>404</v>
      </c>
      <c r="B742" s="4" t="str">
        <f>INDEX(Resources[Resource Title], MATCH(ResourceTags[[#This Row],[ResourceID]], Resources[ResourceID]))</f>
        <v>Developing Your Emotional Intelligence</v>
      </c>
      <c r="C742" s="4">
        <v>234</v>
      </c>
      <c r="D742" s="4" t="str">
        <f>INDEX(Tags[Tag Title], MATCH(ResourceTags[[#This Row],[TagID]], Tags[TagID]))</f>
        <v>Emotional Intelligence</v>
      </c>
      <c r="E742" s="4" t="str">
        <f>INDEX(Tags[Type], MATCH(ResourceTags[[#This Row],[TagID]], Tags[TagID]))</f>
        <v>Skill</v>
      </c>
      <c r="F742" s="10">
        <f>1/COUNTIFS(ResourceTags[ResourceID],ResourceTags[[#This Row],[ResourceID]], ResourceTags[Type], ResourceTags[[#This Row],[Type]])</f>
        <v>1</v>
      </c>
      <c r="G742" s="11">
        <f>INDEX(Resources[Experience], MATCH(ResourceTags[[#This Row],[ResourceID]], Resources[ResourceID]))*ResourceTags[[#This Row],[Weight]]</f>
        <v>4.1666666666666661</v>
      </c>
    </row>
    <row r="743" spans="1:7">
      <c r="A743" s="4">
        <v>405</v>
      </c>
      <c r="B743" s="4" t="str">
        <f>INDEX(Resources[Resource Title], MATCH(ResourceTags[[#This Row],[ResourceID]], Resources[ResourceID]))</f>
        <v>.NET 6: First Look</v>
      </c>
      <c r="C743" s="4">
        <v>10</v>
      </c>
      <c r="D743" s="4" t="str">
        <f>INDEX(Tags[Tag Title], MATCH(ResourceTags[[#This Row],[TagID]], Tags[TagID]))</f>
        <v>.NET</v>
      </c>
      <c r="E743" s="4" t="str">
        <f>INDEX(Tags[Type], MATCH(ResourceTags[[#This Row],[TagID]], Tags[TagID]))</f>
        <v>Framework</v>
      </c>
      <c r="F743" s="10">
        <f>1/COUNTIFS(ResourceTags[ResourceID],ResourceTags[[#This Row],[ResourceID]], ResourceTags[Type], ResourceTags[[#This Row],[Type]])</f>
        <v>1</v>
      </c>
      <c r="G743" s="11">
        <f>INDEX(Resources[Experience], MATCH(ResourceTags[[#This Row],[ResourceID]], Resources[ResourceID]))*ResourceTags[[#This Row],[Weight]]</f>
        <v>8.3333333333333321</v>
      </c>
    </row>
    <row r="744" spans="1:7">
      <c r="A744" s="4">
        <v>406</v>
      </c>
      <c r="B744" s="4" t="str">
        <f>INDEX(Resources[Resource Title], MATCH(ResourceTags[[#This Row],[ResourceID]], Resources[ResourceID]))</f>
        <v>Mathematica 11 Essential Training</v>
      </c>
      <c r="C744" s="4">
        <v>231</v>
      </c>
      <c r="D744" s="4" t="str">
        <f>INDEX(Tags[Tag Title], MATCH(ResourceTags[[#This Row],[TagID]], Tags[TagID]))</f>
        <v>Mathematica</v>
      </c>
      <c r="E744" s="4" t="str">
        <f>INDEX(Tags[Type], MATCH(ResourceTags[[#This Row],[TagID]], Tags[TagID]))</f>
        <v>Tool</v>
      </c>
      <c r="F744" s="10">
        <f>1/COUNTIFS(ResourceTags[ResourceID],ResourceTags[[#This Row],[ResourceID]], ResourceTags[Type], ResourceTags[[#This Row],[Type]])</f>
        <v>1</v>
      </c>
      <c r="G744" s="11">
        <f>INDEX(Resources[Experience], MATCH(ResourceTags[[#This Row],[ResourceID]], Resources[ResourceID]))*ResourceTags[[#This Row],[Weight]]</f>
        <v>27.638888888888886</v>
      </c>
    </row>
    <row r="745" spans="1:7">
      <c r="A745" s="4">
        <v>407</v>
      </c>
      <c r="B745" s="4" t="str">
        <f>INDEX(Resources[Resource Title], MATCH(ResourceTags[[#This Row],[ResourceID]], Resources[ResourceID]))</f>
        <v>Craft a Great GitHub Profile</v>
      </c>
      <c r="C745" s="4">
        <v>232</v>
      </c>
      <c r="D745" s="4" t="str">
        <f>INDEX(Tags[Tag Title], MATCH(ResourceTags[[#This Row],[TagID]], Tags[TagID]))</f>
        <v>GitHub</v>
      </c>
      <c r="E745" s="4" t="str">
        <f>INDEX(Tags[Type], MATCH(ResourceTags[[#This Row],[TagID]], Tags[TagID]))</f>
        <v>Tool</v>
      </c>
      <c r="F745" s="10">
        <f>1/COUNTIFS(ResourceTags[ResourceID],ResourceTags[[#This Row],[ResourceID]], ResourceTags[Type], ResourceTags[[#This Row],[Type]])</f>
        <v>1</v>
      </c>
      <c r="G745" s="11">
        <f>INDEX(Resources[Experience], MATCH(ResourceTags[[#This Row],[ResourceID]], Resources[ResourceID]))*ResourceTags[[#This Row],[Weight]]</f>
        <v>5.6944444444444446</v>
      </c>
    </row>
    <row r="746" spans="1:7">
      <c r="A746" s="4">
        <v>408</v>
      </c>
      <c r="B746" s="4" t="str">
        <f>INDEX(Resources[Resource Title], MATCH(ResourceTags[[#This Row],[ResourceID]], Resources[ResourceID]))</f>
        <v>Cultivating a Growth Mindset</v>
      </c>
      <c r="C746" s="4">
        <v>233</v>
      </c>
      <c r="D746" s="4" t="str">
        <f>INDEX(Tags[Tag Title], MATCH(ResourceTags[[#This Row],[TagID]], Tags[TagID]))</f>
        <v>Growth Mindset</v>
      </c>
      <c r="E746" s="4" t="str">
        <f>INDEX(Tags[Type], MATCH(ResourceTags[[#This Row],[TagID]], Tags[TagID]))</f>
        <v>Skill</v>
      </c>
      <c r="F746" s="10">
        <f>1/COUNTIFS(ResourceTags[ResourceID],ResourceTags[[#This Row],[ResourceID]], ResourceTags[Type], ResourceTags[[#This Row],[Type]])</f>
        <v>1</v>
      </c>
      <c r="G746" s="11">
        <f>INDEX(Resources[Experience], MATCH(ResourceTags[[#This Row],[ResourceID]], Resources[ResourceID]))*ResourceTags[[#This Row],[Weight]]</f>
        <v>4.0277777777777777</v>
      </c>
    </row>
    <row r="747" spans="1:7">
      <c r="A747" s="4">
        <v>409</v>
      </c>
      <c r="B747" s="4" t="str">
        <f>INDEX(Resources[Resource Title], MATCH(ResourceTags[[#This Row],[ResourceID]], Resources[ResourceID]))</f>
        <v>Artificial Intelligence Foundations: Thinking Machines</v>
      </c>
      <c r="C747" s="4">
        <v>213</v>
      </c>
      <c r="D747" s="4" t="str">
        <f>INDEX(Tags[Tag Title], MATCH(ResourceTags[[#This Row],[TagID]], Tags[TagID]))</f>
        <v>Machine Learning</v>
      </c>
      <c r="E747" s="4" t="str">
        <f>INDEX(Tags[Type], MATCH(ResourceTags[[#This Row],[TagID]], Tags[TagID]))</f>
        <v>Skill</v>
      </c>
      <c r="F747" s="10">
        <f>1/COUNTIFS(ResourceTags[ResourceID],ResourceTags[[#This Row],[ResourceID]], ResourceTags[Type], ResourceTags[[#This Row],[Type]])</f>
        <v>0.5</v>
      </c>
      <c r="G747" s="11">
        <f>INDEX(Resources[Experience], MATCH(ResourceTags[[#This Row],[ResourceID]], Resources[ResourceID]))*ResourceTags[[#This Row],[Weight]]</f>
        <v>3.0208333333333335</v>
      </c>
    </row>
    <row r="748" spans="1:7">
      <c r="A748" s="4">
        <v>409</v>
      </c>
      <c r="B748" s="4" t="str">
        <f>INDEX(Resources[Resource Title], MATCH(ResourceTags[[#This Row],[ResourceID]], Resources[ResourceID]))</f>
        <v>Artificial Intelligence Foundations: Thinking Machines</v>
      </c>
      <c r="C748" s="4">
        <v>236</v>
      </c>
      <c r="D748" s="4" t="str">
        <f>INDEX(Tags[Tag Title], MATCH(ResourceTags[[#This Row],[TagID]], Tags[TagID]))</f>
        <v>Artificial Intelligence</v>
      </c>
      <c r="E748" s="4" t="str">
        <f>INDEX(Tags[Type], MATCH(ResourceTags[[#This Row],[TagID]], Tags[TagID]))</f>
        <v>Skill</v>
      </c>
      <c r="F748" s="10">
        <f>1/COUNTIFS(ResourceTags[ResourceID],ResourceTags[[#This Row],[ResourceID]], ResourceTags[Type], ResourceTags[[#This Row],[Type]])</f>
        <v>0.5</v>
      </c>
      <c r="G748" s="11">
        <f>INDEX(Resources[Experience], MATCH(ResourceTags[[#This Row],[ResourceID]], Resources[ResourceID]))*ResourceTags[[#This Row],[Weight]]</f>
        <v>3.0208333333333335</v>
      </c>
    </row>
    <row r="749" spans="1:7">
      <c r="A749" s="4">
        <v>410</v>
      </c>
      <c r="B749" s="4" t="str">
        <f>INDEX(Resources[Resource Title], MATCH(ResourceTags[[#This Row],[ResourceID]], Resources[ResourceID]))</f>
        <v>Machine Learning Foundations: Linear Algebra</v>
      </c>
      <c r="C749" s="4">
        <v>213</v>
      </c>
      <c r="D749" s="4" t="str">
        <f>INDEX(Tags[Tag Title], MATCH(ResourceTags[[#This Row],[TagID]], Tags[TagID]))</f>
        <v>Machine Learning</v>
      </c>
      <c r="E749" s="4" t="str">
        <f>INDEX(Tags[Type], MATCH(ResourceTags[[#This Row],[TagID]], Tags[TagID]))</f>
        <v>Skill</v>
      </c>
      <c r="F749" s="10">
        <f>1/COUNTIFS(ResourceTags[ResourceID],ResourceTags[[#This Row],[ResourceID]], ResourceTags[Type], ResourceTags[[#This Row],[Type]])</f>
        <v>0.5</v>
      </c>
      <c r="G749" s="11">
        <f>INDEX(Resources[Experience], MATCH(ResourceTags[[#This Row],[ResourceID]], Resources[ResourceID]))*ResourceTags[[#This Row],[Weight]]</f>
        <v>5.5555555555555554</v>
      </c>
    </row>
    <row r="750" spans="1:7">
      <c r="A750" s="4">
        <v>410</v>
      </c>
      <c r="B750" s="4" t="str">
        <f>INDEX(Resources[Resource Title], MATCH(ResourceTags[[#This Row],[ResourceID]], Resources[ResourceID]))</f>
        <v>Machine Learning Foundations: Linear Algebra</v>
      </c>
      <c r="C750" s="4">
        <v>237</v>
      </c>
      <c r="D750" s="4" t="str">
        <f>INDEX(Tags[Tag Title], MATCH(ResourceTags[[#This Row],[TagID]], Tags[TagID]))</f>
        <v>Linear Algebra</v>
      </c>
      <c r="E750" s="4" t="str">
        <f>INDEX(Tags[Type], MATCH(ResourceTags[[#This Row],[TagID]], Tags[TagID]))</f>
        <v>Skill</v>
      </c>
      <c r="F750" s="10">
        <f>1/COUNTIFS(ResourceTags[ResourceID],ResourceTags[[#This Row],[ResourceID]], ResourceTags[Type], ResourceTags[[#This Row],[Type]])</f>
        <v>0.5</v>
      </c>
      <c r="G750" s="11">
        <f>INDEX(Resources[Experience], MATCH(ResourceTags[[#This Row],[ResourceID]], Resources[ResourceID]))*ResourceTags[[#This Row],[Weight]]</f>
        <v>5.5555555555555554</v>
      </c>
    </row>
    <row r="751" spans="1:7">
      <c r="A751" s="4">
        <v>411</v>
      </c>
      <c r="B751" s="4" t="str">
        <f>INDEX(Resources[Resource Title], MATCH(ResourceTags[[#This Row],[ResourceID]], Resources[ResourceID]))</f>
        <v>Machine Learning with Python: Foundations</v>
      </c>
      <c r="C751" s="4">
        <v>121</v>
      </c>
      <c r="D751" s="4" t="str">
        <f>INDEX(Tags[Tag Title], MATCH(ResourceTags[[#This Row],[TagID]], Tags[TagID]))</f>
        <v>Python</v>
      </c>
      <c r="E751" s="4" t="str">
        <f>INDEX(Tags[Type], MATCH(ResourceTags[[#This Row],[TagID]], Tags[TagID]))</f>
        <v>Language</v>
      </c>
      <c r="F751" s="10">
        <f>1/COUNTIFS(ResourceTags[ResourceID],ResourceTags[[#This Row],[ResourceID]], ResourceTags[Type], ResourceTags[[#This Row],[Type]])</f>
        <v>1</v>
      </c>
      <c r="G751" s="11">
        <f>INDEX(Resources[Experience], MATCH(ResourceTags[[#This Row],[ResourceID]], Resources[ResourceID]))*ResourceTags[[#This Row],[Weight]]</f>
        <v>14.305555555555557</v>
      </c>
    </row>
    <row r="752" spans="1:7">
      <c r="A752" s="4">
        <v>411</v>
      </c>
      <c r="B752" s="4" t="str">
        <f>INDEX(Resources[Resource Title], MATCH(ResourceTags[[#This Row],[ResourceID]], Resources[ResourceID]))</f>
        <v>Machine Learning with Python: Foundations</v>
      </c>
      <c r="C752" s="4">
        <v>213</v>
      </c>
      <c r="D752" s="4" t="str">
        <f>INDEX(Tags[Tag Title], MATCH(ResourceTags[[#This Row],[TagID]], Tags[TagID]))</f>
        <v>Machine Learning</v>
      </c>
      <c r="E752" s="4" t="str">
        <f>INDEX(Tags[Type], MATCH(ResourceTags[[#This Row],[TagID]], Tags[TagID]))</f>
        <v>Skill</v>
      </c>
      <c r="F752" s="10">
        <f>1/COUNTIFS(ResourceTags[ResourceID],ResourceTags[[#This Row],[ResourceID]], ResourceTags[Type], ResourceTags[[#This Row],[Type]])</f>
        <v>1</v>
      </c>
      <c r="G752" s="11">
        <f>INDEX(Resources[Experience], MATCH(ResourceTags[[#This Row],[ResourceID]], Resources[ResourceID]))*ResourceTags[[#This Row],[Weight]]</f>
        <v>14.305555555555557</v>
      </c>
    </row>
    <row r="753" spans="1:7">
      <c r="A753" s="4">
        <v>412</v>
      </c>
      <c r="B753" s="4" t="str">
        <f>INDEX(Resources[Resource Title], MATCH(ResourceTags[[#This Row],[ResourceID]], Resources[ResourceID]))</f>
        <v>Exam Tips: Microsoft Aure Data Fundamentals (DP-900)</v>
      </c>
      <c r="C753" s="4">
        <v>114</v>
      </c>
      <c r="D753" s="4" t="str">
        <f>INDEX(Tags[Tag Title], MATCH(ResourceTags[[#This Row],[TagID]], Tags[TagID]))</f>
        <v>Azure</v>
      </c>
      <c r="E753" s="4" t="str">
        <f>INDEX(Tags[Type], MATCH(ResourceTags[[#This Row],[TagID]], Tags[TagID]))</f>
        <v>Platform</v>
      </c>
      <c r="F753" s="10">
        <f>1/COUNTIFS(ResourceTags[ResourceID],ResourceTags[[#This Row],[ResourceID]], ResourceTags[Type], ResourceTags[[#This Row],[Type]])</f>
        <v>1</v>
      </c>
      <c r="G753" s="11">
        <f>INDEX(Resources[Experience], MATCH(ResourceTags[[#This Row],[ResourceID]], Resources[ResourceID]))*ResourceTags[[#This Row],[Weight]]</f>
        <v>15.694444444444445</v>
      </c>
    </row>
    <row r="754" spans="1:7">
      <c r="A754" s="4">
        <v>412</v>
      </c>
      <c r="B754" s="4" t="str">
        <f>INDEX(Resources[Resource Title], MATCH(ResourceTags[[#This Row],[ResourceID]], Resources[ResourceID]))</f>
        <v>Exam Tips: Microsoft Aure Data Fundamentals (DP-900)</v>
      </c>
      <c r="C754" s="4">
        <v>180</v>
      </c>
      <c r="D754" s="4" t="str">
        <f>INDEX(Tags[Tag Title], MATCH(ResourceTags[[#This Row],[TagID]], Tags[TagID]))</f>
        <v>Azure Cosmos DB</v>
      </c>
      <c r="E754" s="4" t="str">
        <f>INDEX(Tags[Type], MATCH(ResourceTags[[#This Row],[TagID]], Tags[TagID]))</f>
        <v>Tool</v>
      </c>
      <c r="F754" s="10">
        <f>1/COUNTIFS(ResourceTags[ResourceID],ResourceTags[[#This Row],[ResourceID]], ResourceTags[Type], ResourceTags[[#This Row],[Type]])</f>
        <v>0.33333333333333331</v>
      </c>
      <c r="G754" s="11">
        <f>INDEX(Resources[Experience], MATCH(ResourceTags[[#This Row],[ResourceID]], Resources[ResourceID]))*ResourceTags[[#This Row],[Weight]]</f>
        <v>5.231481481481481</v>
      </c>
    </row>
    <row r="755" spans="1:7">
      <c r="A755" s="4">
        <v>412</v>
      </c>
      <c r="B755" s="4" t="str">
        <f>INDEX(Resources[Resource Title], MATCH(ResourceTags[[#This Row],[ResourceID]], Resources[ResourceID]))</f>
        <v>Exam Tips: Microsoft Aure Data Fundamentals (DP-900)</v>
      </c>
      <c r="C755" s="4">
        <v>190</v>
      </c>
      <c r="D755" s="4" t="str">
        <f>INDEX(Tags[Tag Title], MATCH(ResourceTags[[#This Row],[TagID]], Tags[TagID]))</f>
        <v>Azure SQL Database</v>
      </c>
      <c r="E755" s="4" t="str">
        <f>INDEX(Tags[Type], MATCH(ResourceTags[[#This Row],[TagID]], Tags[TagID]))</f>
        <v>Tool</v>
      </c>
      <c r="F755" s="10">
        <f>1/COUNTIFS(ResourceTags[ResourceID],ResourceTags[[#This Row],[ResourceID]], ResourceTags[Type], ResourceTags[[#This Row],[Type]])</f>
        <v>0.33333333333333331</v>
      </c>
      <c r="G755" s="11">
        <f>INDEX(Resources[Experience], MATCH(ResourceTags[[#This Row],[ResourceID]], Resources[ResourceID]))*ResourceTags[[#This Row],[Weight]]</f>
        <v>5.231481481481481</v>
      </c>
    </row>
    <row r="756" spans="1:7">
      <c r="A756" s="4">
        <v>412</v>
      </c>
      <c r="B756" s="4" t="str">
        <f>INDEX(Resources[Resource Title], MATCH(ResourceTags[[#This Row],[ResourceID]], Resources[ResourceID]))</f>
        <v>Exam Tips: Microsoft Aure Data Fundamentals (DP-900)</v>
      </c>
      <c r="C756" s="4">
        <v>215</v>
      </c>
      <c r="D756" s="4" t="str">
        <f>INDEX(Tags[Tag Title], MATCH(ResourceTags[[#This Row],[TagID]], Tags[TagID]))</f>
        <v>Power BI</v>
      </c>
      <c r="E756" s="4" t="str">
        <f>INDEX(Tags[Type], MATCH(ResourceTags[[#This Row],[TagID]], Tags[TagID]))</f>
        <v>Tool</v>
      </c>
      <c r="F756" s="10">
        <f>1/COUNTIFS(ResourceTags[ResourceID],ResourceTags[[#This Row],[ResourceID]], ResourceTags[Type], ResourceTags[[#This Row],[Type]])</f>
        <v>0.33333333333333331</v>
      </c>
      <c r="G756" s="11">
        <f>INDEX(Resources[Experience], MATCH(ResourceTags[[#This Row],[ResourceID]], Resources[ResourceID]))*ResourceTags[[#This Row],[Weight]]</f>
        <v>5.231481481481481</v>
      </c>
    </row>
    <row r="757" spans="1:7">
      <c r="A757" s="4">
        <v>413</v>
      </c>
      <c r="B757" s="4" t="str">
        <f>INDEX(Resources[Resource Title], MATCH(ResourceTags[[#This Row],[ResourceID]], Resources[ResourceID]))</f>
        <v>C Programming Basics: Flow Control, Variables and Pointers</v>
      </c>
      <c r="C757" s="4">
        <v>98</v>
      </c>
      <c r="D757" s="4" t="str">
        <f>INDEX(Tags[Tag Title], MATCH(ResourceTags[[#This Row],[TagID]], Tags[TagID]))</f>
        <v>C</v>
      </c>
      <c r="E757" s="4" t="str">
        <f>INDEX(Tags[Type], MATCH(ResourceTags[[#This Row],[TagID]], Tags[TagID]))</f>
        <v>Language</v>
      </c>
      <c r="F757" s="10">
        <f>1/COUNTIFS(ResourceTags[ResourceID],ResourceTags[[#This Row],[ResourceID]], ResourceTags[Type], ResourceTags[[#This Row],[Type]])</f>
        <v>1</v>
      </c>
      <c r="G757" s="11">
        <f>INDEX(Resources[Experience], MATCH(ResourceTags[[#This Row],[ResourceID]], Resources[ResourceID]))*ResourceTags[[#This Row],[Weight]]</f>
        <v>13.680555555555554</v>
      </c>
    </row>
    <row r="758" spans="1:7">
      <c r="A758" s="4">
        <v>413</v>
      </c>
      <c r="B758" s="4" t="str">
        <f>INDEX(Resources[Resource Title], MATCH(ResourceTags[[#This Row],[ResourceID]], Resources[ResourceID]))</f>
        <v>C Programming Basics: Flow Control, Variables and Pointers</v>
      </c>
      <c r="C758" s="4">
        <v>235</v>
      </c>
      <c r="D758" s="4" t="str">
        <f>INDEX(Tags[Tag Title], MATCH(ResourceTags[[#This Row],[TagID]], Tags[TagID]))</f>
        <v>Code::Blocks</v>
      </c>
      <c r="E758" s="4" t="str">
        <f>INDEX(Tags[Type], MATCH(ResourceTags[[#This Row],[TagID]], Tags[TagID]))</f>
        <v>Tool</v>
      </c>
      <c r="F758" s="10">
        <f>1/COUNTIFS(ResourceTags[ResourceID],ResourceTags[[#This Row],[ResourceID]], ResourceTags[Type], ResourceTags[[#This Row],[Type]])</f>
        <v>1</v>
      </c>
      <c r="G758" s="11">
        <f>INDEX(Resources[Experience], MATCH(ResourceTags[[#This Row],[ResourceID]], Resources[ResourceID]))*ResourceTags[[#This Row],[Weight]]</f>
        <v>13.680555555555554</v>
      </c>
    </row>
    <row r="759" spans="1:7">
      <c r="A759" s="4">
        <v>414</v>
      </c>
      <c r="B759" s="4" t="str">
        <f>INDEX(Resources[Resource Title], MATCH(ResourceTags[[#This Row],[ResourceID]], Resources[ResourceID]))</f>
        <v>Time Management for Technical Professionals</v>
      </c>
      <c r="C759" s="4">
        <v>20</v>
      </c>
      <c r="D759" s="4" t="str">
        <f>INDEX(Tags[Tag Title], MATCH(ResourceTags[[#This Row],[TagID]], Tags[TagID]))</f>
        <v>Time Management</v>
      </c>
      <c r="E759" s="4" t="str">
        <f>INDEX(Tags[Type], MATCH(ResourceTags[[#This Row],[TagID]], Tags[TagID]))</f>
        <v>Skill</v>
      </c>
      <c r="F759" s="10">
        <f>1/COUNTIFS(ResourceTags[ResourceID],ResourceTags[[#This Row],[ResourceID]], ResourceTags[Type], ResourceTags[[#This Row],[Type]])</f>
        <v>1</v>
      </c>
      <c r="G759" s="11">
        <f>INDEX(Resources[Experience], MATCH(ResourceTags[[#This Row],[ResourceID]], Resources[ResourceID]))*ResourceTags[[#This Row],[Weight]]</f>
        <v>12.430555555555555</v>
      </c>
    </row>
    <row r="760" spans="1:7">
      <c r="A760" s="4">
        <v>415</v>
      </c>
      <c r="B760" s="4" t="str">
        <f>INDEX(Resources[Resource Title], MATCH(ResourceTags[[#This Row],[ResourceID]], Resources[ResourceID]))</f>
        <v>Distributed Systems: The Big Picture</v>
      </c>
      <c r="C760" s="4">
        <v>239</v>
      </c>
      <c r="D760" s="4" t="str">
        <f>INDEX(Tags[Tag Title], MATCH(ResourceTags[[#This Row],[TagID]], Tags[TagID]))</f>
        <v>Distributed Systems</v>
      </c>
      <c r="E760" s="4" t="str">
        <f>INDEX(Tags[Type], MATCH(ResourceTags[[#This Row],[TagID]], Tags[TagID]))</f>
        <v>Skill</v>
      </c>
      <c r="F760" s="10">
        <f>1/COUNTIFS(ResourceTags[ResourceID],ResourceTags[[#This Row],[ResourceID]], ResourceTags[Type], ResourceTags[[#This Row],[Type]])</f>
        <v>1</v>
      </c>
      <c r="G760" s="11">
        <f>INDEX(Resources[Experience], MATCH(ResourceTags[[#This Row],[ResourceID]], Resources[ResourceID]))*ResourceTags[[#This Row],[Weight]]</f>
        <v>3.6111111111111116</v>
      </c>
    </row>
    <row r="761" spans="1:7">
      <c r="A761" s="4">
        <v>416</v>
      </c>
      <c r="B761" s="4" t="str">
        <f>INDEX(Resources[Resource Title], MATCH(ResourceTags[[#This Row],[ResourceID]], Resources[ResourceID]))</f>
        <v>Microsoft Azure Solutions Architect: Implement an Application Security Strategy</v>
      </c>
      <c r="C761" s="4">
        <v>114</v>
      </c>
      <c r="D761" s="4" t="str">
        <f>INDEX(Tags[Tag Title], MATCH(ResourceTags[[#This Row],[TagID]], Tags[TagID]))</f>
        <v>Azure</v>
      </c>
      <c r="E761" s="4" t="str">
        <f>INDEX(Tags[Type], MATCH(ResourceTags[[#This Row],[TagID]], Tags[TagID]))</f>
        <v>Platform</v>
      </c>
      <c r="F761" s="10">
        <f>1/COUNTIFS(ResourceTags[ResourceID],ResourceTags[[#This Row],[ResourceID]], ResourceTags[Type], ResourceTags[[#This Row],[Type]])</f>
        <v>1</v>
      </c>
      <c r="G761" s="11">
        <f>INDEX(Resources[Experience], MATCH(ResourceTags[[#This Row],[ResourceID]], Resources[ResourceID]))*ResourceTags[[#This Row],[Weight]]</f>
        <v>16.458333333333332</v>
      </c>
    </row>
    <row r="762" spans="1:7">
      <c r="A762" s="4">
        <v>416</v>
      </c>
      <c r="B762" s="4" t="str">
        <f>INDEX(Resources[Resource Title], MATCH(ResourceTags[[#This Row],[ResourceID]], Resources[ResourceID]))</f>
        <v>Microsoft Azure Solutions Architect: Implement an Application Security Strategy</v>
      </c>
      <c r="C762" s="4">
        <v>240</v>
      </c>
      <c r="D762" s="4" t="str">
        <f>INDEX(Tags[Tag Title], MATCH(ResourceTags[[#This Row],[TagID]], Tags[TagID]))</f>
        <v>Application Security</v>
      </c>
      <c r="E762" s="4" t="str">
        <f>INDEX(Tags[Type], MATCH(ResourceTags[[#This Row],[TagID]], Tags[TagID]))</f>
        <v>Skill</v>
      </c>
      <c r="F762" s="10">
        <f>1/COUNTIFS(ResourceTags[ResourceID],ResourceTags[[#This Row],[ResourceID]], ResourceTags[Type], ResourceTags[[#This Row],[Type]])</f>
        <v>1</v>
      </c>
      <c r="G762" s="11">
        <f>INDEX(Resources[Experience], MATCH(ResourceTags[[#This Row],[ResourceID]], Resources[ResourceID]))*ResourceTags[[#This Row],[Weight]]</f>
        <v>16.458333333333332</v>
      </c>
    </row>
    <row r="763" spans="1:7">
      <c r="A763" s="4">
        <v>417</v>
      </c>
      <c r="B763" s="4" t="str">
        <f>INDEX(Resources[Resource Title], MATCH(ResourceTags[[#This Row],[ResourceID]], Resources[ResourceID]))</f>
        <v>Microsoft Azure Solutions Architect: Introduction to the AZ-303 Exam</v>
      </c>
      <c r="C763" s="4">
        <v>114</v>
      </c>
      <c r="D763" s="4" t="str">
        <f>INDEX(Tags[Tag Title], MATCH(ResourceTags[[#This Row],[TagID]], Tags[TagID]))</f>
        <v>Azure</v>
      </c>
      <c r="E763" s="4" t="str">
        <f>INDEX(Tags[Type], MATCH(ResourceTags[[#This Row],[TagID]], Tags[TagID]))</f>
        <v>Platform</v>
      </c>
      <c r="F763" s="10">
        <f>1/COUNTIFS(ResourceTags[ResourceID],ResourceTags[[#This Row],[ResourceID]], ResourceTags[Type], ResourceTags[[#This Row],[Type]])</f>
        <v>1</v>
      </c>
      <c r="G763" s="11">
        <f>INDEX(Resources[Experience], MATCH(ResourceTags[[#This Row],[ResourceID]], Resources[ResourceID]))*ResourceTags[[#This Row],[Weight]]</f>
        <v>3.3333333333333335</v>
      </c>
    </row>
    <row r="764" spans="1:7">
      <c r="A764" s="4">
        <v>418</v>
      </c>
      <c r="B764" s="4" t="str">
        <f>INDEX(Resources[Resource Title], MATCH(ResourceTags[[#This Row],[ResourceID]], Resources[ResourceID]))</f>
        <v>Microsoft Azure Solutions Architect: Implement a Virtual Networking Strategy</v>
      </c>
      <c r="C764" s="4">
        <v>40</v>
      </c>
      <c r="D764" s="4" t="str">
        <f>INDEX(Tags[Tag Title], MATCH(ResourceTags[[#This Row],[TagID]], Tags[TagID]))</f>
        <v>Computer Networking</v>
      </c>
      <c r="E764" s="4" t="str">
        <f>INDEX(Tags[Type], MATCH(ResourceTags[[#This Row],[TagID]], Tags[TagID]))</f>
        <v>Skill</v>
      </c>
      <c r="F764" s="10">
        <f>1/COUNTIFS(ResourceTags[ResourceID],ResourceTags[[#This Row],[ResourceID]], ResourceTags[Type], ResourceTags[[#This Row],[Type]])</f>
        <v>1</v>
      </c>
      <c r="G764" s="11">
        <f>INDEX(Resources[Experience], MATCH(ResourceTags[[#This Row],[ResourceID]], Resources[ResourceID]))*ResourceTags[[#This Row],[Weight]]</f>
        <v>5</v>
      </c>
    </row>
    <row r="765" spans="1:7">
      <c r="A765" s="4">
        <v>418</v>
      </c>
      <c r="B765" s="4" t="str">
        <f>INDEX(Resources[Resource Title], MATCH(ResourceTags[[#This Row],[ResourceID]], Resources[ResourceID]))</f>
        <v>Microsoft Azure Solutions Architect: Implement a Virtual Networking Strategy</v>
      </c>
      <c r="C765" s="4">
        <v>114</v>
      </c>
      <c r="D765" s="4" t="str">
        <f>INDEX(Tags[Tag Title], MATCH(ResourceTags[[#This Row],[TagID]], Tags[TagID]))</f>
        <v>Azure</v>
      </c>
      <c r="E765" s="4" t="str">
        <f>INDEX(Tags[Type], MATCH(ResourceTags[[#This Row],[TagID]], Tags[TagID]))</f>
        <v>Platform</v>
      </c>
      <c r="F765" s="10">
        <f>1/COUNTIFS(ResourceTags[ResourceID],ResourceTags[[#This Row],[ResourceID]], ResourceTags[Type], ResourceTags[[#This Row],[Type]])</f>
        <v>1</v>
      </c>
      <c r="G765" s="11">
        <f>INDEX(Resources[Experience], MATCH(ResourceTags[[#This Row],[ResourceID]], Resources[ResourceID]))*ResourceTags[[#This Row],[Weight]]</f>
        <v>5</v>
      </c>
    </row>
    <row r="766" spans="1:7">
      <c r="A766" s="4">
        <v>419</v>
      </c>
      <c r="B766" s="4" t="str">
        <f>INDEX(Resources[Resource Title], MATCH(ResourceTags[[#This Row],[ResourceID]], Resources[ResourceID]))</f>
        <v>Design Patterns Overview</v>
      </c>
      <c r="C766" s="4">
        <v>41</v>
      </c>
      <c r="D766" s="4" t="str">
        <f>INDEX(Tags[Tag Title], MATCH(ResourceTags[[#This Row],[TagID]], Tags[TagID]))</f>
        <v>C#</v>
      </c>
      <c r="E766" s="4" t="str">
        <f>INDEX(Tags[Type], MATCH(ResourceTags[[#This Row],[TagID]], Tags[TagID]))</f>
        <v>Language</v>
      </c>
      <c r="F766" s="10">
        <f>1/COUNTIFS(ResourceTags[ResourceID],ResourceTags[[#This Row],[ResourceID]], ResourceTags[Type], ResourceTags[[#This Row],[Type]])</f>
        <v>1</v>
      </c>
      <c r="G766" s="11">
        <f>INDEX(Resources[Experience], MATCH(ResourceTags[[#This Row],[ResourceID]], Resources[ResourceID]))*ResourceTags[[#This Row],[Weight]]</f>
        <v>2.5694444444444446</v>
      </c>
    </row>
    <row r="767" spans="1:7">
      <c r="A767" s="4">
        <v>419</v>
      </c>
      <c r="B767" s="4" t="str">
        <f>INDEX(Resources[Resource Title], MATCH(ResourceTags[[#This Row],[ResourceID]], Resources[ResourceID]))</f>
        <v>Design Patterns Overview</v>
      </c>
      <c r="C767" s="4">
        <v>67</v>
      </c>
      <c r="D767" s="4" t="str">
        <f>INDEX(Tags[Tag Title], MATCH(ResourceTags[[#This Row],[TagID]], Tags[TagID]))</f>
        <v>Software Design Patterns</v>
      </c>
      <c r="E767" s="4" t="str">
        <f>INDEX(Tags[Type], MATCH(ResourceTags[[#This Row],[TagID]], Tags[TagID]))</f>
        <v>Skill</v>
      </c>
      <c r="F767" s="10">
        <f>1/COUNTIFS(ResourceTags[ResourceID],ResourceTags[[#This Row],[ResourceID]], ResourceTags[Type], ResourceTags[[#This Row],[Type]])</f>
        <v>1</v>
      </c>
      <c r="G767" s="11">
        <f>INDEX(Resources[Experience], MATCH(ResourceTags[[#This Row],[ResourceID]], Resources[ResourceID]))*ResourceTags[[#This Row],[Weight]]</f>
        <v>2.5694444444444446</v>
      </c>
    </row>
    <row r="768" spans="1:7">
      <c r="A768" s="4">
        <v>420</v>
      </c>
      <c r="B768" s="4" t="str">
        <f>INDEX(Resources[Resource Title], MATCH(ResourceTags[[#This Row],[ResourceID]], Resources[ResourceID]))</f>
        <v>Azure Kubernetes Service (AKS) – The Big Picture</v>
      </c>
      <c r="C768" s="4">
        <v>114</v>
      </c>
      <c r="D768" s="4" t="str">
        <f>INDEX(Tags[Tag Title], MATCH(ResourceTags[[#This Row],[TagID]], Tags[TagID]))</f>
        <v>Azure</v>
      </c>
      <c r="E768" s="4" t="str">
        <f>INDEX(Tags[Type], MATCH(ResourceTags[[#This Row],[TagID]], Tags[TagID]))</f>
        <v>Platform</v>
      </c>
      <c r="F768" s="10">
        <f>1/COUNTIFS(ResourceTags[ResourceID],ResourceTags[[#This Row],[ResourceID]], ResourceTags[Type], ResourceTags[[#This Row],[Type]])</f>
        <v>1</v>
      </c>
      <c r="G768" s="11">
        <f>INDEX(Resources[Experience], MATCH(ResourceTags[[#This Row],[ResourceID]], Resources[ResourceID]))*ResourceTags[[#This Row],[Weight]]</f>
        <v>5.9027777777777786</v>
      </c>
    </row>
    <row r="769" spans="1:7">
      <c r="A769" s="4">
        <v>420</v>
      </c>
      <c r="B769" s="4" t="str">
        <f>INDEX(Resources[Resource Title], MATCH(ResourceTags[[#This Row],[ResourceID]], Resources[ResourceID]))</f>
        <v>Azure Kubernetes Service (AKS) – The Big Picture</v>
      </c>
      <c r="C769" s="4">
        <v>174</v>
      </c>
      <c r="D769" s="4" t="str">
        <f>INDEX(Tags[Tag Title], MATCH(ResourceTags[[#This Row],[TagID]], Tags[TagID]))</f>
        <v>Azure Kubernetes Service (AKS)</v>
      </c>
      <c r="E769" s="4" t="str">
        <f>INDEX(Tags[Type], MATCH(ResourceTags[[#This Row],[TagID]], Tags[TagID]))</f>
        <v>Tool</v>
      </c>
      <c r="F769" s="10">
        <f>1/COUNTIFS(ResourceTags[ResourceID],ResourceTags[[#This Row],[ResourceID]], ResourceTags[Type], ResourceTags[[#This Row],[Type]])</f>
        <v>1</v>
      </c>
      <c r="G769" s="11">
        <f>INDEX(Resources[Experience], MATCH(ResourceTags[[#This Row],[ResourceID]], Resources[ResourceID]))*ResourceTags[[#This Row],[Weight]]</f>
        <v>5.9027777777777786</v>
      </c>
    </row>
    <row r="770" spans="1:7">
      <c r="A770" s="4">
        <v>421</v>
      </c>
      <c r="B770" s="4" t="str">
        <f>INDEX(Resources[Resource Title], MATCH(ResourceTags[[#This Row],[ResourceID]], Resources[ResourceID]))</f>
        <v>Big Picture: Unity VR Development</v>
      </c>
      <c r="C770" s="4">
        <v>42</v>
      </c>
      <c r="D770" s="4" t="str">
        <f>INDEX(Tags[Tag Title], MATCH(ResourceTags[[#This Row],[TagID]], Tags[TagID]))</f>
        <v>Unity</v>
      </c>
      <c r="E770" s="4" t="str">
        <f>INDEX(Tags[Type], MATCH(ResourceTags[[#This Row],[TagID]], Tags[TagID]))</f>
        <v>Framework</v>
      </c>
      <c r="F770" s="10">
        <f>1/COUNTIFS(ResourceTags[ResourceID],ResourceTags[[#This Row],[ResourceID]], ResourceTags[Type], ResourceTags[[#This Row],[Type]])</f>
        <v>1</v>
      </c>
      <c r="G770" s="11">
        <f>INDEX(Resources[Experience], MATCH(ResourceTags[[#This Row],[ResourceID]], Resources[ResourceID]))*ResourceTags[[#This Row],[Weight]]</f>
        <v>2.3611111111111112</v>
      </c>
    </row>
    <row r="771" spans="1:7">
      <c r="A771" s="4">
        <v>421</v>
      </c>
      <c r="B771" s="4" t="str">
        <f>INDEX(Resources[Resource Title], MATCH(ResourceTags[[#This Row],[ResourceID]], Resources[ResourceID]))</f>
        <v>Big Picture: Unity VR Development</v>
      </c>
      <c r="C771" s="4">
        <v>238</v>
      </c>
      <c r="D771" s="4" t="str">
        <f>INDEX(Tags[Tag Title], MATCH(ResourceTags[[#This Row],[TagID]], Tags[TagID]))</f>
        <v>VR Developer</v>
      </c>
      <c r="E771" s="4" t="str">
        <f>INDEX(Tags[Type], MATCH(ResourceTags[[#This Row],[TagID]], Tags[TagID]))</f>
        <v>Skill</v>
      </c>
      <c r="F771" s="10">
        <f>1/COUNTIFS(ResourceTags[ResourceID],ResourceTags[[#This Row],[ResourceID]], ResourceTags[Type], ResourceTags[[#This Row],[Type]])</f>
        <v>1</v>
      </c>
      <c r="G771" s="11">
        <f>INDEX(Resources[Experience], MATCH(ResourceTags[[#This Row],[ResourceID]], Resources[ResourceID]))*ResourceTags[[#This Row],[Weight]]</f>
        <v>2.3611111111111112</v>
      </c>
    </row>
    <row r="772" spans="1:7">
      <c r="A772" s="4">
        <v>422</v>
      </c>
      <c r="B772" s="4" t="str">
        <f>INDEX(Resources[Resource Title], MATCH(ResourceTags[[#This Row],[ResourceID]], Resources[ResourceID]))</f>
        <v>Data Literacy: Essentials of Microsoft Azure Cognitive Services</v>
      </c>
      <c r="C772" s="4">
        <v>114</v>
      </c>
      <c r="D772" s="4" t="str">
        <f>INDEX(Tags[Tag Title], MATCH(ResourceTags[[#This Row],[TagID]], Tags[TagID]))</f>
        <v>Azure</v>
      </c>
      <c r="E772" s="4" t="str">
        <f>INDEX(Tags[Type], MATCH(ResourceTags[[#This Row],[TagID]], Tags[TagID]))</f>
        <v>Platform</v>
      </c>
      <c r="F772" s="10">
        <f>1/COUNTIFS(ResourceTags[ResourceID],ResourceTags[[#This Row],[ResourceID]], ResourceTags[Type], ResourceTags[[#This Row],[Type]])</f>
        <v>1</v>
      </c>
      <c r="G772" s="11">
        <f>INDEX(Resources[Experience], MATCH(ResourceTags[[#This Row],[ResourceID]], Resources[ResourceID]))*ResourceTags[[#This Row],[Weight]]</f>
        <v>2.6388888888888888</v>
      </c>
    </row>
    <row r="773" spans="1:7">
      <c r="A773" s="4">
        <v>422</v>
      </c>
      <c r="B773" s="4" t="str">
        <f>INDEX(Resources[Resource Title], MATCH(ResourceTags[[#This Row],[ResourceID]], Resources[ResourceID]))</f>
        <v>Data Literacy: Essentials of Microsoft Azure Cognitive Services</v>
      </c>
      <c r="C773" s="4">
        <v>195</v>
      </c>
      <c r="D773" s="4" t="str">
        <f>INDEX(Tags[Tag Title], MATCH(ResourceTags[[#This Row],[TagID]], Tags[TagID]))</f>
        <v>Azure Cognitive Services</v>
      </c>
      <c r="E773" s="4" t="str">
        <f>INDEX(Tags[Type], MATCH(ResourceTags[[#This Row],[TagID]], Tags[TagID]))</f>
        <v>Tool</v>
      </c>
      <c r="F773" s="10">
        <f>1/COUNTIFS(ResourceTags[ResourceID],ResourceTags[[#This Row],[ResourceID]], ResourceTags[Type], ResourceTags[[#This Row],[Type]])</f>
        <v>1</v>
      </c>
      <c r="G773" s="11">
        <f>INDEX(Resources[Experience], MATCH(ResourceTags[[#This Row],[ResourceID]], Resources[ResourceID]))*ResourceTags[[#This Row],[Weight]]</f>
        <v>2.6388888888888888</v>
      </c>
    </row>
    <row r="774" spans="1:7">
      <c r="A774" s="4">
        <v>423</v>
      </c>
      <c r="B774" s="4" t="str">
        <f>INDEX(Resources[Resource Title], MATCH(ResourceTags[[#This Row],[ResourceID]], Resources[ResourceID]))</f>
        <v>Dapr 1: The Big Picture</v>
      </c>
      <c r="C774" s="4">
        <v>241</v>
      </c>
      <c r="D774" s="4" t="str">
        <f>INDEX(Tags[Tag Title], MATCH(ResourceTags[[#This Row],[TagID]], Tags[TagID]))</f>
        <v>Dapr</v>
      </c>
      <c r="E774" s="4" t="str">
        <f>INDEX(Tags[Type], MATCH(ResourceTags[[#This Row],[TagID]], Tags[TagID]))</f>
        <v>Tool</v>
      </c>
      <c r="F774" s="10">
        <f>1/COUNTIFS(ResourceTags[ResourceID],ResourceTags[[#This Row],[ResourceID]], ResourceTags[Type], ResourceTags[[#This Row],[Type]])</f>
        <v>1</v>
      </c>
      <c r="G774" s="11">
        <f>INDEX(Resources[Experience], MATCH(ResourceTags[[#This Row],[ResourceID]], Resources[ResourceID]))*ResourceTags[[#This Row],[Weight]]</f>
        <v>6.8055555555555554</v>
      </c>
    </row>
    <row r="775" spans="1:7">
      <c r="A775" s="4">
        <v>424</v>
      </c>
      <c r="B775" s="4" t="str">
        <f>INDEX(Resources[Resource Title], MATCH(ResourceTags[[#This Row],[ResourceID]], Resources[ResourceID]))</f>
        <v>Introduction to Career Skills in Software Development</v>
      </c>
      <c r="C775" s="4">
        <v>43</v>
      </c>
      <c r="D775" s="4" t="str">
        <f>INDEX(Tags[Tag Title], MATCH(ResourceTags[[#This Row],[TagID]], Tags[TagID]))</f>
        <v>Career Development</v>
      </c>
      <c r="E775" s="4" t="str">
        <f>INDEX(Tags[Type], MATCH(ResourceTags[[#This Row],[TagID]], Tags[TagID]))</f>
        <v>Skill</v>
      </c>
      <c r="F775" s="10">
        <f>1/COUNTIFS(ResourceTags[ResourceID],ResourceTags[[#This Row],[ResourceID]], ResourceTags[Type], ResourceTags[[#This Row],[Type]])</f>
        <v>1</v>
      </c>
      <c r="G775" s="11">
        <f>INDEX(Resources[Experience], MATCH(ResourceTags[[#This Row],[ResourceID]], Resources[ResourceID]))*ResourceTags[[#This Row],[Weight]]</f>
        <v>8.125</v>
      </c>
    </row>
    <row r="776" spans="1:7">
      <c r="A776" s="4">
        <v>425</v>
      </c>
      <c r="B776" s="4" t="str">
        <f>INDEX(Resources[Resource Title], MATCH(ResourceTags[[#This Row],[ResourceID]], Resources[ResourceID]))</f>
        <v>Learning Kubernetes</v>
      </c>
      <c r="C776" s="4">
        <v>179</v>
      </c>
      <c r="D776" s="4" t="str">
        <f>INDEX(Tags[Tag Title], MATCH(ResourceTags[[#This Row],[TagID]], Tags[TagID]))</f>
        <v>Kubernetes</v>
      </c>
      <c r="E776" s="4" t="str">
        <f>INDEX(Tags[Type], MATCH(ResourceTags[[#This Row],[TagID]], Tags[TagID]))</f>
        <v>Tool</v>
      </c>
      <c r="F776" s="10">
        <f>1/COUNTIFS(ResourceTags[ResourceID],ResourceTags[[#This Row],[ResourceID]], ResourceTags[Type], ResourceTags[[#This Row],[Type]])</f>
        <v>1</v>
      </c>
      <c r="G776" s="11">
        <f>INDEX(Resources[Experience], MATCH(ResourceTags[[#This Row],[ResourceID]], Resources[ResourceID]))*ResourceTags[[#This Row],[Weight]]</f>
        <v>11.944444444444445</v>
      </c>
    </row>
    <row r="777" spans="1:7">
      <c r="A777" s="4">
        <v>426</v>
      </c>
      <c r="B777" s="4" t="str">
        <f>INDEX(Resources[Resource Title], MATCH(ResourceTags[[#This Row],[ResourceID]], Resources[ResourceID]))</f>
        <v>GitOps: The Big Picture</v>
      </c>
      <c r="C777" s="4">
        <v>242</v>
      </c>
      <c r="D777" s="4" t="str">
        <f>INDEX(Tags[Tag Title], MATCH(ResourceTags[[#This Row],[TagID]], Tags[TagID]))</f>
        <v>GitOps</v>
      </c>
      <c r="E777" s="4" t="str">
        <f>INDEX(Tags[Type], MATCH(ResourceTags[[#This Row],[TagID]], Tags[TagID]))</f>
        <v>Skill</v>
      </c>
      <c r="F777" s="10">
        <f>1/COUNTIFS(ResourceTags[ResourceID],ResourceTags[[#This Row],[ResourceID]], ResourceTags[Type], ResourceTags[[#This Row],[Type]])</f>
        <v>1</v>
      </c>
      <c r="G777" s="11">
        <f>INDEX(Resources[Experience], MATCH(ResourceTags[[#This Row],[ResourceID]], Resources[ResourceID]))*ResourceTags[[#This Row],[Weight]]</f>
        <v>11.388888888888889</v>
      </c>
    </row>
    <row r="778" spans="1:7">
      <c r="A778" s="4">
        <v>427</v>
      </c>
      <c r="B778" s="4" t="str">
        <f>INDEX(Resources[Resource Title], MATCH(ResourceTags[[#This Row],[ResourceID]], Resources[ResourceID]))</f>
        <v>.NET MAUI: The Big Picture</v>
      </c>
      <c r="C778" s="4">
        <v>10</v>
      </c>
      <c r="D778" s="4" t="str">
        <f>INDEX(Tags[Tag Title], MATCH(ResourceTags[[#This Row],[TagID]], Tags[TagID]))</f>
        <v>.NET</v>
      </c>
      <c r="E778" s="4" t="str">
        <f>INDEX(Tags[Type], MATCH(ResourceTags[[#This Row],[TagID]], Tags[TagID]))</f>
        <v>Framework</v>
      </c>
      <c r="F778" s="10">
        <f>1/COUNTIFS(ResourceTags[ResourceID],ResourceTags[[#This Row],[ResourceID]], ResourceTags[Type], ResourceTags[[#This Row],[Type]])</f>
        <v>0.5</v>
      </c>
      <c r="G778" s="11">
        <f>INDEX(Resources[Experience], MATCH(ResourceTags[[#This Row],[ResourceID]], Resources[ResourceID]))*ResourceTags[[#This Row],[Weight]]</f>
        <v>2.083333333333333</v>
      </c>
    </row>
    <row r="779" spans="1:7">
      <c r="A779" s="4">
        <v>427</v>
      </c>
      <c r="B779" s="4" t="str">
        <f>INDEX(Resources[Resource Title], MATCH(ResourceTags[[#This Row],[ResourceID]], Resources[ResourceID]))</f>
        <v>.NET MAUI: The Big Picture</v>
      </c>
      <c r="C779" s="4">
        <v>243</v>
      </c>
      <c r="D779" s="4" t="str">
        <f>INDEX(Tags[Tag Title], MATCH(ResourceTags[[#This Row],[TagID]], Tags[TagID]))</f>
        <v>MAUI</v>
      </c>
      <c r="E779" s="4" t="str">
        <f>INDEX(Tags[Type], MATCH(ResourceTags[[#This Row],[TagID]], Tags[TagID]))</f>
        <v>Framework</v>
      </c>
      <c r="F779" s="10">
        <f>1/COUNTIFS(ResourceTags[ResourceID],ResourceTags[[#This Row],[ResourceID]], ResourceTags[Type], ResourceTags[[#This Row],[Type]])</f>
        <v>0.5</v>
      </c>
      <c r="G779" s="11">
        <f>INDEX(Resources[Experience], MATCH(ResourceTags[[#This Row],[ResourceID]], Resources[ResourceID]))*ResourceTags[[#This Row],[Weight]]</f>
        <v>2.083333333333333</v>
      </c>
    </row>
    <row r="780" spans="1:7">
      <c r="A780" s="4">
        <v>428</v>
      </c>
      <c r="B780" s="4" t="str">
        <f>INDEX(Resources[Resource Title], MATCH(ResourceTags[[#This Row],[ResourceID]], Resources[ResourceID]))</f>
        <v>Docker and Kubernetes: The Big Picture</v>
      </c>
      <c r="C780" s="4">
        <v>179</v>
      </c>
      <c r="D780" s="4" t="str">
        <f>INDEX(Tags[Tag Title], MATCH(ResourceTags[[#This Row],[TagID]], Tags[TagID]))</f>
        <v>Kubernetes</v>
      </c>
      <c r="E780" s="4" t="str">
        <f>INDEX(Tags[Type], MATCH(ResourceTags[[#This Row],[TagID]], Tags[TagID]))</f>
        <v>Tool</v>
      </c>
      <c r="F780" s="10">
        <f>1/COUNTIFS(ResourceTags[ResourceID],ResourceTags[[#This Row],[ResourceID]], ResourceTags[Type], ResourceTags[[#This Row],[Type]])</f>
        <v>0.5</v>
      </c>
      <c r="G780" s="11">
        <f>INDEX(Resources[Experience], MATCH(ResourceTags[[#This Row],[ResourceID]], Resources[ResourceID]))*ResourceTags[[#This Row],[Weight]]</f>
        <v>3.7152777777777777</v>
      </c>
    </row>
    <row r="781" spans="1:7">
      <c r="A781" s="4">
        <v>428</v>
      </c>
      <c r="B781" s="4" t="str">
        <f>INDEX(Resources[Resource Title], MATCH(ResourceTags[[#This Row],[ResourceID]], Resources[ResourceID]))</f>
        <v>Docker and Kubernetes: The Big Picture</v>
      </c>
      <c r="C781" s="4">
        <v>212</v>
      </c>
      <c r="D781" s="4" t="str">
        <f>INDEX(Tags[Tag Title], MATCH(ResourceTags[[#This Row],[TagID]], Tags[TagID]))</f>
        <v>Docker</v>
      </c>
      <c r="E781" s="4" t="str">
        <f>INDEX(Tags[Type], MATCH(ResourceTags[[#This Row],[TagID]], Tags[TagID]))</f>
        <v>Tool</v>
      </c>
      <c r="F781" s="10">
        <f>1/COUNTIFS(ResourceTags[ResourceID],ResourceTags[[#This Row],[ResourceID]], ResourceTags[Type], ResourceTags[[#This Row],[Type]])</f>
        <v>0.5</v>
      </c>
      <c r="G781" s="11">
        <f>INDEX(Resources[Experience], MATCH(ResourceTags[[#This Row],[ResourceID]], Resources[ResourceID]))*ResourceTags[[#This Row],[Weight]]</f>
        <v>3.7152777777777777</v>
      </c>
    </row>
    <row r="782" spans="1:7">
      <c r="A782" s="4">
        <v>429</v>
      </c>
      <c r="B782" s="4" t="str">
        <f>INDEX(Resources[Resource Title], MATCH(ResourceTags[[#This Row],[ResourceID]], Resources[ResourceID]))</f>
        <v>C# 10: The Big Picture</v>
      </c>
      <c r="C782" s="4">
        <v>10</v>
      </c>
      <c r="D782" s="4" t="str">
        <f>INDEX(Tags[Tag Title], MATCH(ResourceTags[[#This Row],[TagID]], Tags[TagID]))</f>
        <v>.NET</v>
      </c>
      <c r="E782" s="4" t="str">
        <f>INDEX(Tags[Type], MATCH(ResourceTags[[#This Row],[TagID]], Tags[TagID]))</f>
        <v>Framework</v>
      </c>
      <c r="F782" s="10">
        <f>1/COUNTIFS(ResourceTags[ResourceID],ResourceTags[[#This Row],[ResourceID]], ResourceTags[Type], ResourceTags[[#This Row],[Type]])</f>
        <v>1</v>
      </c>
      <c r="G782" s="11">
        <f>INDEX(Resources[Experience], MATCH(ResourceTags[[#This Row],[ResourceID]], Resources[ResourceID]))*ResourceTags[[#This Row],[Weight]]</f>
        <v>4.6527777777777777</v>
      </c>
    </row>
    <row r="783" spans="1:7">
      <c r="A783" s="4">
        <v>429</v>
      </c>
      <c r="B783" s="4" t="str">
        <f>INDEX(Resources[Resource Title], MATCH(ResourceTags[[#This Row],[ResourceID]], Resources[ResourceID]))</f>
        <v>C# 10: The Big Picture</v>
      </c>
      <c r="C783" s="4">
        <v>41</v>
      </c>
      <c r="D783" s="4" t="str">
        <f>INDEX(Tags[Tag Title], MATCH(ResourceTags[[#This Row],[TagID]], Tags[TagID]))</f>
        <v>C#</v>
      </c>
      <c r="E783" s="4" t="str">
        <f>INDEX(Tags[Type], MATCH(ResourceTags[[#This Row],[TagID]], Tags[TagID]))</f>
        <v>Language</v>
      </c>
      <c r="F783" s="10">
        <f>1/COUNTIFS(ResourceTags[ResourceID],ResourceTags[[#This Row],[ResourceID]], ResourceTags[Type], ResourceTags[[#This Row],[Type]])</f>
        <v>1</v>
      </c>
      <c r="G783" s="11">
        <f>INDEX(Resources[Experience], MATCH(ResourceTags[[#This Row],[ResourceID]], Resources[ResourceID]))*ResourceTags[[#This Row],[Weight]]</f>
        <v>4.6527777777777777</v>
      </c>
    </row>
    <row r="784" spans="1:7">
      <c r="A784" s="4">
        <v>430</v>
      </c>
      <c r="B784" s="4" t="str">
        <f>INDEX(Resources[Resource Title], MATCH(ResourceTags[[#This Row],[ResourceID]], Resources[ResourceID]))</f>
        <v>What's New in C# 11</v>
      </c>
      <c r="C784" s="4">
        <v>10</v>
      </c>
      <c r="D784" s="4" t="str">
        <f>INDEX(Tags[Tag Title], MATCH(ResourceTags[[#This Row],[TagID]], Tags[TagID]))</f>
        <v>.NET</v>
      </c>
      <c r="E784" s="4" t="str">
        <f>INDEX(Tags[Type], MATCH(ResourceTags[[#This Row],[TagID]], Tags[TagID]))</f>
        <v>Framework</v>
      </c>
      <c r="F784" s="10">
        <f>1/COUNTIFS(ResourceTags[ResourceID],ResourceTags[[#This Row],[ResourceID]], ResourceTags[Type], ResourceTags[[#This Row],[Type]])</f>
        <v>1</v>
      </c>
      <c r="G784" s="11">
        <f>INDEX(Resources[Experience], MATCH(ResourceTags[[#This Row],[ResourceID]], Resources[ResourceID]))*ResourceTags[[#This Row],[Weight]]</f>
        <v>5.2777777777777777</v>
      </c>
    </row>
    <row r="785" spans="1:7">
      <c r="A785" s="4">
        <v>430</v>
      </c>
      <c r="B785" s="4" t="str">
        <f>INDEX(Resources[Resource Title], MATCH(ResourceTags[[#This Row],[ResourceID]], Resources[ResourceID]))</f>
        <v>What's New in C# 11</v>
      </c>
      <c r="C785" s="4">
        <v>41</v>
      </c>
      <c r="D785" s="4" t="str">
        <f>INDEX(Tags[Tag Title], MATCH(ResourceTags[[#This Row],[TagID]], Tags[TagID]))</f>
        <v>C#</v>
      </c>
      <c r="E785" s="4" t="str">
        <f>INDEX(Tags[Type], MATCH(ResourceTags[[#This Row],[TagID]], Tags[TagID]))</f>
        <v>Language</v>
      </c>
      <c r="F785" s="10">
        <f>1/COUNTIFS(ResourceTags[ResourceID],ResourceTags[[#This Row],[ResourceID]], ResourceTags[Type], ResourceTags[[#This Row],[Type]])</f>
        <v>1</v>
      </c>
      <c r="G785" s="11">
        <f>INDEX(Resources[Experience], MATCH(ResourceTags[[#This Row],[ResourceID]], Resources[ResourceID]))*ResourceTags[[#This Row],[Weight]]</f>
        <v>5.2777777777777777</v>
      </c>
    </row>
    <row r="786" spans="1:7">
      <c r="A786" s="4">
        <v>431</v>
      </c>
      <c r="B786" s="4" t="str">
        <f>INDEX(Resources[Resource Title], MATCH(ResourceTags[[#This Row],[ResourceID]], Resources[ResourceID]))</f>
        <v>ChatGPT and Generative AI: The Big Picture</v>
      </c>
      <c r="C786" s="4">
        <v>245</v>
      </c>
      <c r="D786" s="4" t="str">
        <f>INDEX(Tags[Tag Title], MATCH(ResourceTags[[#This Row],[TagID]], Tags[TagID]))</f>
        <v>ChatGPT</v>
      </c>
      <c r="E786" s="4" t="str">
        <f>INDEX(Tags[Type], MATCH(ResourceTags[[#This Row],[TagID]], Tags[TagID]))</f>
        <v>Tool</v>
      </c>
      <c r="F786" s="10">
        <f>1/COUNTIFS(ResourceTags[ResourceID],ResourceTags[[#This Row],[ResourceID]], ResourceTags[Type], ResourceTags[[#This Row],[Type]])</f>
        <v>1</v>
      </c>
      <c r="G786" s="11">
        <f>INDEX(Resources[Experience], MATCH(ResourceTags[[#This Row],[ResourceID]], Resources[ResourceID]))*ResourceTags[[#This Row],[Weight]]</f>
        <v>2.4305555555555558</v>
      </c>
    </row>
    <row r="787" spans="1:7">
      <c r="A787" s="4">
        <v>431</v>
      </c>
      <c r="B787" s="4" t="str">
        <f>INDEX(Resources[Resource Title], MATCH(ResourceTags[[#This Row],[ResourceID]], Resources[ResourceID]))</f>
        <v>ChatGPT and Generative AI: The Big Picture</v>
      </c>
      <c r="C787" s="4">
        <v>246</v>
      </c>
      <c r="D787" s="4" t="str">
        <f>INDEX(Tags[Tag Title], MATCH(ResourceTags[[#This Row],[TagID]], Tags[TagID]))</f>
        <v>Generative AI</v>
      </c>
      <c r="E787" s="4" t="str">
        <f>INDEX(Tags[Type], MATCH(ResourceTags[[#This Row],[TagID]], Tags[TagID]))</f>
        <v>Skill</v>
      </c>
      <c r="F787" s="10">
        <f>1/COUNTIFS(ResourceTags[ResourceID],ResourceTags[[#This Row],[ResourceID]], ResourceTags[Type], ResourceTags[[#This Row],[Type]])</f>
        <v>1</v>
      </c>
      <c r="G787" s="11">
        <f>INDEX(Resources[Experience], MATCH(ResourceTags[[#This Row],[ResourceID]], Resources[ResourceID]))*ResourceTags[[#This Row],[Weight]]</f>
        <v>2.4305555555555558</v>
      </c>
    </row>
    <row r="788" spans="1:7">
      <c r="A788" s="4">
        <v>432</v>
      </c>
      <c r="B788" s="4" t="str">
        <f>INDEX(Resources[Resource Title], MATCH(ResourceTags[[#This Row],[ResourceID]], Resources[ResourceID]))</f>
        <v>Getting Started with Microsoft Azure Computer Vision API</v>
      </c>
      <c r="C788" s="4">
        <v>195</v>
      </c>
      <c r="D788" s="4" t="str">
        <f>INDEX(Tags[Tag Title], MATCH(ResourceTags[[#This Row],[TagID]], Tags[TagID]))</f>
        <v>Azure Cognitive Services</v>
      </c>
      <c r="E788" s="4" t="str">
        <f>INDEX(Tags[Type], MATCH(ResourceTags[[#This Row],[TagID]], Tags[TagID]))</f>
        <v>Tool</v>
      </c>
      <c r="F788" s="10">
        <f>1/COUNTIFS(ResourceTags[ResourceID],ResourceTags[[#This Row],[ResourceID]], ResourceTags[Type], ResourceTags[[#This Row],[Type]])</f>
        <v>1</v>
      </c>
      <c r="G788" s="11">
        <f>INDEX(Resources[Experience], MATCH(ResourceTags[[#This Row],[ResourceID]], Resources[ResourceID]))*ResourceTags[[#This Row],[Weight]]</f>
        <v>3.1944444444444451</v>
      </c>
    </row>
    <row r="789" spans="1:7">
      <c r="A789" s="4">
        <v>432</v>
      </c>
      <c r="B789" s="4" t="str">
        <f>INDEX(Resources[Resource Title], MATCH(ResourceTags[[#This Row],[ResourceID]], Resources[ResourceID]))</f>
        <v>Getting Started with Microsoft Azure Computer Vision API</v>
      </c>
      <c r="C789" s="4">
        <v>244</v>
      </c>
      <c r="D789" s="4" t="str">
        <f>INDEX(Tags[Tag Title], MATCH(ResourceTags[[#This Row],[TagID]], Tags[TagID]))</f>
        <v>Computer Vision</v>
      </c>
      <c r="E789" s="4" t="str">
        <f>INDEX(Tags[Type], MATCH(ResourceTags[[#This Row],[TagID]], Tags[TagID]))</f>
        <v>Skill</v>
      </c>
      <c r="F789" s="10">
        <f>1/COUNTIFS(ResourceTags[ResourceID],ResourceTags[[#This Row],[ResourceID]], ResourceTags[Type], ResourceTags[[#This Row],[Type]])</f>
        <v>1</v>
      </c>
      <c r="G789" s="11">
        <f>INDEX(Resources[Experience], MATCH(ResourceTags[[#This Row],[ResourceID]], Resources[ResourceID]))*ResourceTags[[#This Row],[Weight]]</f>
        <v>3.1944444444444451</v>
      </c>
    </row>
    <row r="790" spans="1:7">
      <c r="A790" s="4">
        <v>433</v>
      </c>
      <c r="B790" s="4" t="str">
        <f>INDEX(Resources[Resource Title], MATCH(ResourceTags[[#This Row],[ResourceID]], Resources[ResourceID]))</f>
        <v>.NET 6: The Big Picture</v>
      </c>
      <c r="C790" s="4">
        <v>10</v>
      </c>
      <c r="D790" s="4" t="str">
        <f>INDEX(Tags[Tag Title], MATCH(ResourceTags[[#This Row],[TagID]], Tags[TagID]))</f>
        <v>.NET</v>
      </c>
      <c r="E790" s="4" t="str">
        <f>INDEX(Tags[Type], MATCH(ResourceTags[[#This Row],[TagID]], Tags[TagID]))</f>
        <v>Framework</v>
      </c>
      <c r="F790" s="10">
        <f>1/COUNTIFS(ResourceTags[ResourceID],ResourceTags[[#This Row],[ResourceID]], ResourceTags[Type], ResourceTags[[#This Row],[Type]])</f>
        <v>1</v>
      </c>
      <c r="G790" s="11">
        <f>INDEX(Resources[Experience], MATCH(ResourceTags[[#This Row],[ResourceID]], Resources[ResourceID]))*ResourceTags[[#This Row],[Weight]]</f>
        <v>4.0972222222222223</v>
      </c>
    </row>
    <row r="791" spans="1:7">
      <c r="A791" s="4">
        <v>434</v>
      </c>
      <c r="B791" s="4" t="str">
        <f>INDEX(Resources[Resource Title], MATCH(ResourceTags[[#This Row],[ResourceID]], Resources[ResourceID]))</f>
        <v>AI &amp; Generative AI: Executive Briefing</v>
      </c>
      <c r="C791" s="4">
        <v>236</v>
      </c>
      <c r="D791" s="4" t="str">
        <f>INDEX(Tags[Tag Title], MATCH(ResourceTags[[#This Row],[TagID]], Tags[TagID]))</f>
        <v>Artificial Intelligence</v>
      </c>
      <c r="E791" s="4" t="str">
        <f>INDEX(Tags[Type], MATCH(ResourceTags[[#This Row],[TagID]], Tags[TagID]))</f>
        <v>Skill</v>
      </c>
      <c r="F791" s="10">
        <f>1/COUNTIFS(ResourceTags[ResourceID],ResourceTags[[#This Row],[ResourceID]], ResourceTags[Type], ResourceTags[[#This Row],[Type]])</f>
        <v>0.5</v>
      </c>
      <c r="G791" s="11">
        <f>INDEX(Resources[Experience], MATCH(ResourceTags[[#This Row],[ResourceID]], Resources[ResourceID]))*ResourceTags[[#This Row],[Weight]]</f>
        <v>1.8055555555555558</v>
      </c>
    </row>
    <row r="792" spans="1:7">
      <c r="A792" s="4">
        <v>434</v>
      </c>
      <c r="B792" s="4" t="str">
        <f>INDEX(Resources[Resource Title], MATCH(ResourceTags[[#This Row],[ResourceID]], Resources[ResourceID]))</f>
        <v>AI &amp; Generative AI: Executive Briefing</v>
      </c>
      <c r="C792" s="4">
        <v>246</v>
      </c>
      <c r="D792" s="4" t="str">
        <f>INDEX(Tags[Tag Title], MATCH(ResourceTags[[#This Row],[TagID]], Tags[TagID]))</f>
        <v>Generative AI</v>
      </c>
      <c r="E792" s="4" t="str">
        <f>INDEX(Tags[Type], MATCH(ResourceTags[[#This Row],[TagID]], Tags[TagID]))</f>
        <v>Skill</v>
      </c>
      <c r="F792" s="10">
        <f>1/COUNTIFS(ResourceTags[ResourceID],ResourceTags[[#This Row],[ResourceID]], ResourceTags[Type], ResourceTags[[#This Row],[Type]])</f>
        <v>0.5</v>
      </c>
      <c r="G792" s="11">
        <f>INDEX(Resources[Experience], MATCH(ResourceTags[[#This Row],[ResourceID]], Resources[ResourceID]))*ResourceTags[[#This Row],[Weight]]</f>
        <v>1.8055555555555558</v>
      </c>
    </row>
    <row r="793" spans="1:7">
      <c r="A793" s="4">
        <v>435</v>
      </c>
      <c r="B793" s="4" t="str">
        <f>INDEX(Resources[Resource Title], MATCH(ResourceTags[[#This Row],[ResourceID]], Resources[ResourceID]))</f>
        <v>Software Development: The Big Picture</v>
      </c>
      <c r="C793" s="4">
        <v>43</v>
      </c>
      <c r="D793" s="4" t="str">
        <f>INDEX(Tags[Tag Title], MATCH(ResourceTags[[#This Row],[TagID]], Tags[TagID]))</f>
        <v>Career Development</v>
      </c>
      <c r="E793" s="4" t="str">
        <f>INDEX(Tags[Type], MATCH(ResourceTags[[#This Row],[TagID]], Tags[TagID]))</f>
        <v>Skill</v>
      </c>
      <c r="F793" s="10">
        <f>1/COUNTIFS(ResourceTags[ResourceID],ResourceTags[[#This Row],[ResourceID]], ResourceTags[Type], ResourceTags[[#This Row],[Type]])</f>
        <v>1</v>
      </c>
      <c r="G793" s="11">
        <f>INDEX(Resources[Experience], MATCH(ResourceTags[[#This Row],[ResourceID]], Resources[ResourceID]))*ResourceTags[[#This Row],[Weight]]</f>
        <v>5.4861111111111107</v>
      </c>
    </row>
    <row r="794" spans="1:7">
      <c r="A794" s="4">
        <v>436</v>
      </c>
      <c r="B794" s="4" t="str">
        <f>INDEX(Resources[Resource Title], MATCH(ResourceTags[[#This Row],[ResourceID]], Resources[ResourceID]))</f>
        <v>Understanding Data Engineering</v>
      </c>
      <c r="C794" s="4">
        <v>43</v>
      </c>
      <c r="D794" s="4" t="str">
        <f>INDEX(Tags[Tag Title], MATCH(ResourceTags[[#This Row],[TagID]], Tags[TagID]))</f>
        <v>Career Development</v>
      </c>
      <c r="E794" s="4" t="str">
        <f>INDEX(Tags[Type], MATCH(ResourceTags[[#This Row],[TagID]], Tags[TagID]))</f>
        <v>Skill</v>
      </c>
      <c r="F794" s="10">
        <f>1/COUNTIFS(ResourceTags[ResourceID],ResourceTags[[#This Row],[ResourceID]], ResourceTags[Type], ResourceTags[[#This Row],[Type]])</f>
        <v>1</v>
      </c>
      <c r="G794" s="11">
        <f>INDEX(Resources[Experience], MATCH(ResourceTags[[#This Row],[ResourceID]], Resources[ResourceID]))*ResourceTags[[#This Row],[Weight]]</f>
        <v>8.3333333333333321</v>
      </c>
    </row>
    <row r="795" spans="1:7">
      <c r="A795" s="4">
        <v>437</v>
      </c>
      <c r="B795" s="4" t="str">
        <f>INDEX(Resources[Resource Title], MATCH(ResourceTags[[#This Row],[ResourceID]], Resources[ResourceID]))</f>
        <v>Understanding Cloud Computing</v>
      </c>
      <c r="C795" s="4">
        <v>43</v>
      </c>
      <c r="D795" s="4" t="str">
        <f>INDEX(Tags[Tag Title], MATCH(ResourceTags[[#This Row],[TagID]], Tags[TagID]))</f>
        <v>Career Development</v>
      </c>
      <c r="E795" s="4" t="str">
        <f>INDEX(Tags[Type], MATCH(ResourceTags[[#This Row],[TagID]], Tags[TagID]))</f>
        <v>Skill</v>
      </c>
      <c r="F795" s="10">
        <f>1/COUNTIFS(ResourceTags[ResourceID],ResourceTags[[#This Row],[ResourceID]], ResourceTags[Type], ResourceTags[[#This Row],[Type]])</f>
        <v>0.5</v>
      </c>
      <c r="G795" s="11">
        <f>INDEX(Resources[Experience], MATCH(ResourceTags[[#This Row],[ResourceID]], Resources[ResourceID]))*ResourceTags[[#This Row],[Weight]]</f>
        <v>4.1666666666666661</v>
      </c>
    </row>
    <row r="796" spans="1:7">
      <c r="A796" s="4">
        <v>437</v>
      </c>
      <c r="B796" s="4" t="str">
        <f>INDEX(Resources[Resource Title], MATCH(ResourceTags[[#This Row],[ResourceID]], Resources[ResourceID]))</f>
        <v>Understanding Cloud Computing</v>
      </c>
      <c r="C796" s="4">
        <v>168</v>
      </c>
      <c r="D796" s="4" t="str">
        <f>INDEX(Tags[Tag Title], MATCH(ResourceTags[[#This Row],[TagID]], Tags[TagID]))</f>
        <v>Cloud Computing</v>
      </c>
      <c r="E796" s="4" t="str">
        <f>INDEX(Tags[Type], MATCH(ResourceTags[[#This Row],[TagID]], Tags[TagID]))</f>
        <v>Skill</v>
      </c>
      <c r="F796" s="10">
        <f>1/COUNTIFS(ResourceTags[ResourceID],ResourceTags[[#This Row],[ResourceID]], ResourceTags[Type], ResourceTags[[#This Row],[Type]])</f>
        <v>0.5</v>
      </c>
      <c r="G796" s="11">
        <f>INDEX(Resources[Experience], MATCH(ResourceTags[[#This Row],[ResourceID]], Resources[ResourceID]))*ResourceTags[[#This Row],[Weight]]</f>
        <v>4.1666666666666661</v>
      </c>
    </row>
    <row r="797" spans="1:7">
      <c r="A797" s="4">
        <v>438</v>
      </c>
      <c r="B797" s="4" t="str">
        <f>INDEX(Resources[Resource Title], MATCH(ResourceTags[[#This Row],[ResourceID]], Resources[ResourceID]))</f>
        <v>Introduction to ChatGPT</v>
      </c>
      <c r="C797" s="4">
        <v>245</v>
      </c>
      <c r="D797" s="4" t="str">
        <f>INDEX(Tags[Tag Title], MATCH(ResourceTags[[#This Row],[TagID]], Tags[TagID]))</f>
        <v>ChatGPT</v>
      </c>
      <c r="E797" s="4" t="str">
        <f>INDEX(Tags[Type], MATCH(ResourceTags[[#This Row],[TagID]], Tags[TagID]))</f>
        <v>Tool</v>
      </c>
      <c r="F797" s="10">
        <f>1/COUNTIFS(ResourceTags[ResourceID],ResourceTags[[#This Row],[ResourceID]], ResourceTags[Type], ResourceTags[[#This Row],[Type]])</f>
        <v>1</v>
      </c>
      <c r="G797" s="11">
        <f>INDEX(Resources[Experience], MATCH(ResourceTags[[#This Row],[ResourceID]], Resources[ResourceID]))*ResourceTags[[#This Row],[Weight]]</f>
        <v>4.1666666666666661</v>
      </c>
    </row>
    <row r="798" spans="1:7">
      <c r="A798" s="4">
        <v>438</v>
      </c>
      <c r="B798" s="4" t="str">
        <f>INDEX(Resources[Resource Title], MATCH(ResourceTags[[#This Row],[ResourceID]], Resources[ResourceID]))</f>
        <v>Introduction to ChatGPT</v>
      </c>
      <c r="C798" s="4">
        <v>246</v>
      </c>
      <c r="D798" s="4" t="str">
        <f>INDEX(Tags[Tag Title], MATCH(ResourceTags[[#This Row],[TagID]], Tags[TagID]))</f>
        <v>Generative AI</v>
      </c>
      <c r="E798" s="4" t="str">
        <f>INDEX(Tags[Type], MATCH(ResourceTags[[#This Row],[TagID]], Tags[TagID]))</f>
        <v>Skill</v>
      </c>
      <c r="F798" s="10">
        <f>1/COUNTIFS(ResourceTags[ResourceID],ResourceTags[[#This Row],[ResourceID]], ResourceTags[Type], ResourceTags[[#This Row],[Type]])</f>
        <v>1</v>
      </c>
      <c r="G798" s="11">
        <f>INDEX(Resources[Experience], MATCH(ResourceTags[[#This Row],[ResourceID]], Resources[ResourceID]))*ResourceTags[[#This Row],[Weight]]</f>
        <v>4.1666666666666661</v>
      </c>
    </row>
    <row r="799" spans="1:7">
      <c r="A799" s="4">
        <v>439</v>
      </c>
      <c r="B799" s="4" t="str">
        <f>INDEX(Resources[Resource Title], MATCH(ResourceTags[[#This Row],[ResourceID]], Resources[ResourceID]))</f>
        <v>The Data Sessions: ChatGPT Roundtable Discussion with Pluralsight Experts</v>
      </c>
      <c r="C799" s="4">
        <v>245</v>
      </c>
      <c r="D799" s="4" t="str">
        <f>INDEX(Tags[Tag Title], MATCH(ResourceTags[[#This Row],[TagID]], Tags[TagID]))</f>
        <v>ChatGPT</v>
      </c>
      <c r="E799" s="4" t="str">
        <f>INDEX(Tags[Type], MATCH(ResourceTags[[#This Row],[TagID]], Tags[TagID]))</f>
        <v>Tool</v>
      </c>
      <c r="F799" s="10">
        <f>1/COUNTIFS(ResourceTags[ResourceID],ResourceTags[[#This Row],[ResourceID]], ResourceTags[Type], ResourceTags[[#This Row],[Type]])</f>
        <v>1</v>
      </c>
      <c r="G799" s="11">
        <f>INDEX(Resources[Experience], MATCH(ResourceTags[[#This Row],[ResourceID]], Resources[ResourceID]))*ResourceTags[[#This Row],[Weight]]</f>
        <v>3.958333333333333</v>
      </c>
    </row>
    <row r="800" spans="1:7">
      <c r="A800" s="4">
        <v>439</v>
      </c>
      <c r="B800" s="4" t="str">
        <f>INDEX(Resources[Resource Title], MATCH(ResourceTags[[#This Row],[ResourceID]], Resources[ResourceID]))</f>
        <v>The Data Sessions: ChatGPT Roundtable Discussion with Pluralsight Experts</v>
      </c>
      <c r="C800" s="4">
        <v>246</v>
      </c>
      <c r="D800" s="4" t="str">
        <f>INDEX(Tags[Tag Title], MATCH(ResourceTags[[#This Row],[TagID]], Tags[TagID]))</f>
        <v>Generative AI</v>
      </c>
      <c r="E800" s="4" t="str">
        <f>INDEX(Tags[Type], MATCH(ResourceTags[[#This Row],[TagID]], Tags[TagID]))</f>
        <v>Skill</v>
      </c>
      <c r="F800" s="10">
        <f>1/COUNTIFS(ResourceTags[ResourceID],ResourceTags[[#This Row],[ResourceID]], ResourceTags[Type], ResourceTags[[#This Row],[Type]])</f>
        <v>1</v>
      </c>
      <c r="G800" s="11">
        <f>INDEX(Resources[Experience], MATCH(ResourceTags[[#This Row],[ResourceID]], Resources[ResourceID]))*ResourceTags[[#This Row],[Weight]]</f>
        <v>3.958333333333333</v>
      </c>
    </row>
    <row r="801" spans="1:7">
      <c r="A801" s="4">
        <v>440</v>
      </c>
      <c r="B801" s="4" t="str">
        <f>INDEX(Resources[Resource Title], MATCH(ResourceTags[[#This Row],[ResourceID]], Resources[ResourceID]))</f>
        <v>Visual Studio 2022: Big Picture</v>
      </c>
      <c r="C801" s="4">
        <v>56</v>
      </c>
      <c r="D801" s="4" t="str">
        <f>INDEX(Tags[Tag Title], MATCH(ResourceTags[[#This Row],[TagID]], Tags[TagID]))</f>
        <v>Visual Studio</v>
      </c>
      <c r="E801" s="4" t="str">
        <f>INDEX(Tags[Type], MATCH(ResourceTags[[#This Row],[TagID]], Tags[TagID]))</f>
        <v>Tool</v>
      </c>
      <c r="F801" s="10">
        <f>1/COUNTIFS(ResourceTags[ResourceID],ResourceTags[[#This Row],[ResourceID]], ResourceTags[Type], ResourceTags[[#This Row],[Type]])</f>
        <v>1</v>
      </c>
      <c r="G801" s="11">
        <f>INDEX(Resources[Experience], MATCH(ResourceTags[[#This Row],[ResourceID]], Resources[ResourceID]))*ResourceTags[[#This Row],[Weight]]</f>
        <v>1.875</v>
      </c>
    </row>
    <row r="802" spans="1:7">
      <c r="A802" s="4">
        <v>441</v>
      </c>
      <c r="B802" s="4" t="str">
        <f>INDEX(Resources[Resource Title], MATCH(ResourceTags[[#This Row],[ResourceID]], Resources[ResourceID]))</f>
        <v>What's New in C# 10</v>
      </c>
      <c r="C802" s="4">
        <v>10</v>
      </c>
      <c r="D802" s="4" t="str">
        <f>INDEX(Tags[Tag Title], MATCH(ResourceTags[[#This Row],[TagID]], Tags[TagID]))</f>
        <v>.NET</v>
      </c>
      <c r="E802" s="4" t="str">
        <f>INDEX(Tags[Type], MATCH(ResourceTags[[#This Row],[TagID]], Tags[TagID]))</f>
        <v>Framework</v>
      </c>
      <c r="F802" s="10">
        <f>1/COUNTIFS(ResourceTags[ResourceID],ResourceTags[[#This Row],[ResourceID]], ResourceTags[Type], ResourceTags[[#This Row],[Type]])</f>
        <v>1</v>
      </c>
      <c r="G802" s="11">
        <f>INDEX(Resources[Experience], MATCH(ResourceTags[[#This Row],[ResourceID]], Resources[ResourceID]))*ResourceTags[[#This Row],[Weight]]</f>
        <v>6.8055555555555554</v>
      </c>
    </row>
    <row r="803" spans="1:7">
      <c r="A803" s="4">
        <v>441</v>
      </c>
      <c r="B803" s="4" t="str">
        <f>INDEX(Resources[Resource Title], MATCH(ResourceTags[[#This Row],[ResourceID]], Resources[ResourceID]))</f>
        <v>What's New in C# 10</v>
      </c>
      <c r="C803" s="4">
        <v>41</v>
      </c>
      <c r="D803" s="4" t="str">
        <f>INDEX(Tags[Tag Title], MATCH(ResourceTags[[#This Row],[TagID]], Tags[TagID]))</f>
        <v>C#</v>
      </c>
      <c r="E803" s="4" t="str">
        <f>INDEX(Tags[Type], MATCH(ResourceTags[[#This Row],[TagID]], Tags[TagID]))</f>
        <v>Language</v>
      </c>
      <c r="F803" s="10">
        <f>1/COUNTIFS(ResourceTags[ResourceID],ResourceTags[[#This Row],[ResourceID]], ResourceTags[Type], ResourceTags[[#This Row],[Type]])</f>
        <v>1</v>
      </c>
      <c r="G803" s="11">
        <f>INDEX(Resources[Experience], MATCH(ResourceTags[[#This Row],[ResourceID]], Resources[ResourceID]))*ResourceTags[[#This Row],[Weight]]</f>
        <v>6.8055555555555554</v>
      </c>
    </row>
    <row r="804" spans="1:7">
      <c r="A804" s="4">
        <v>442</v>
      </c>
      <c r="B804" s="4" t="str">
        <f>INDEX(Resources[Resource Title], MATCH(ResourceTags[[#This Row],[ResourceID]], Resources[ResourceID]))</f>
        <v>ASP.NET Core 6: Big Picture</v>
      </c>
      <c r="C804" s="4">
        <v>8</v>
      </c>
      <c r="D804" s="4" t="str">
        <f>INDEX(Tags[Tag Title], MATCH(ResourceTags[[#This Row],[TagID]], Tags[TagID]))</f>
        <v>ASP.NET</v>
      </c>
      <c r="E804" s="4" t="str">
        <f>INDEX(Tags[Type], MATCH(ResourceTags[[#This Row],[TagID]], Tags[TagID]))</f>
        <v>Platform</v>
      </c>
      <c r="F804" s="10">
        <f>1/COUNTIFS(ResourceTags[ResourceID],ResourceTags[[#This Row],[ResourceID]], ResourceTags[Type], ResourceTags[[#This Row],[Type]])</f>
        <v>0.5</v>
      </c>
      <c r="G804" s="11">
        <f>INDEX(Resources[Experience], MATCH(ResourceTags[[#This Row],[ResourceID]], Resources[ResourceID]))*ResourceTags[[#This Row],[Weight]]</f>
        <v>3.2986111111111112</v>
      </c>
    </row>
    <row r="805" spans="1:7">
      <c r="A805" s="4">
        <v>442</v>
      </c>
      <c r="B805" s="4" t="str">
        <f>INDEX(Resources[Resource Title], MATCH(ResourceTags[[#This Row],[ResourceID]], Resources[ResourceID]))</f>
        <v>ASP.NET Core 6: Big Picture</v>
      </c>
      <c r="C805" s="4">
        <v>9</v>
      </c>
      <c r="D805" s="4" t="str">
        <f>INDEX(Tags[Tag Title], MATCH(ResourceTags[[#This Row],[TagID]], Tags[TagID]))</f>
        <v>ASP.NET Web API</v>
      </c>
      <c r="E805" s="4" t="str">
        <f>INDEX(Tags[Type], MATCH(ResourceTags[[#This Row],[TagID]], Tags[TagID]))</f>
        <v>Framework</v>
      </c>
      <c r="F805" s="10">
        <f>1/COUNTIFS(ResourceTags[ResourceID],ResourceTags[[#This Row],[ResourceID]], ResourceTags[Type], ResourceTags[[#This Row],[Type]])</f>
        <v>0.25</v>
      </c>
      <c r="G805" s="11">
        <f>INDEX(Resources[Experience], MATCH(ResourceTags[[#This Row],[ResourceID]], Resources[ResourceID]))*ResourceTags[[#This Row],[Weight]]</f>
        <v>1.6493055555555556</v>
      </c>
    </row>
    <row r="806" spans="1:7">
      <c r="A806" s="4">
        <v>442</v>
      </c>
      <c r="B806" s="4" t="str">
        <f>INDEX(Resources[Resource Title], MATCH(ResourceTags[[#This Row],[ResourceID]], Resources[ResourceID]))</f>
        <v>ASP.NET Core 6: Big Picture</v>
      </c>
      <c r="C806" s="4">
        <v>15</v>
      </c>
      <c r="D806" s="4" t="str">
        <f>INDEX(Tags[Tag Title], MATCH(ResourceTags[[#This Row],[TagID]], Tags[TagID]))</f>
        <v>ASP.NET Core</v>
      </c>
      <c r="E806" s="4" t="str">
        <f>INDEX(Tags[Type], MATCH(ResourceTags[[#This Row],[TagID]], Tags[TagID]))</f>
        <v>Platform</v>
      </c>
      <c r="F806" s="10">
        <f>1/COUNTIFS(ResourceTags[ResourceID],ResourceTags[[#This Row],[ResourceID]], ResourceTags[Type], ResourceTags[[#This Row],[Type]])</f>
        <v>0.5</v>
      </c>
      <c r="G806" s="11">
        <f>INDEX(Resources[Experience], MATCH(ResourceTags[[#This Row],[ResourceID]], Resources[ResourceID]))*ResourceTags[[#This Row],[Weight]]</f>
        <v>3.2986111111111112</v>
      </c>
    </row>
    <row r="807" spans="1:7">
      <c r="A807" s="4">
        <v>442</v>
      </c>
      <c r="B807" s="4" t="str">
        <f>INDEX(Resources[Resource Title], MATCH(ResourceTags[[#This Row],[ResourceID]], Resources[ResourceID]))</f>
        <v>ASP.NET Core 6: Big Picture</v>
      </c>
      <c r="C807" s="4">
        <v>25</v>
      </c>
      <c r="D807" s="4" t="str">
        <f>INDEX(Tags[Tag Title], MATCH(ResourceTags[[#This Row],[TagID]], Tags[TagID]))</f>
        <v>ASP.NET MVC</v>
      </c>
      <c r="E807" s="4" t="str">
        <f>INDEX(Tags[Type], MATCH(ResourceTags[[#This Row],[TagID]], Tags[TagID]))</f>
        <v>Framework</v>
      </c>
      <c r="F807" s="10">
        <f>1/COUNTIFS(ResourceTags[ResourceID],ResourceTags[[#This Row],[ResourceID]], ResourceTags[Type], ResourceTags[[#This Row],[Type]])</f>
        <v>0.25</v>
      </c>
      <c r="G807" s="11">
        <f>INDEX(Resources[Experience], MATCH(ResourceTags[[#This Row],[ResourceID]], Resources[ResourceID]))*ResourceTags[[#This Row],[Weight]]</f>
        <v>1.6493055555555556</v>
      </c>
    </row>
    <row r="808" spans="1:7">
      <c r="A808" s="4">
        <v>442</v>
      </c>
      <c r="B808" s="4" t="str">
        <f>INDEX(Resources[Resource Title], MATCH(ResourceTags[[#This Row],[ResourceID]], Resources[ResourceID]))</f>
        <v>ASP.NET Core 6: Big Picture</v>
      </c>
      <c r="C808" s="4">
        <v>116</v>
      </c>
      <c r="D808" s="4" t="str">
        <f>INDEX(Tags[Tag Title], MATCH(ResourceTags[[#This Row],[TagID]], Tags[TagID]))</f>
        <v>ASP.NET SignalR</v>
      </c>
      <c r="E808" s="4" t="str">
        <f>INDEX(Tags[Type], MATCH(ResourceTags[[#This Row],[TagID]], Tags[TagID]))</f>
        <v>Framework</v>
      </c>
      <c r="F808" s="10">
        <f>1/COUNTIFS(ResourceTags[ResourceID],ResourceTags[[#This Row],[ResourceID]], ResourceTags[Type], ResourceTags[[#This Row],[Type]])</f>
        <v>0.25</v>
      </c>
      <c r="G808" s="11">
        <f>INDEX(Resources[Experience], MATCH(ResourceTags[[#This Row],[ResourceID]], Resources[ResourceID]))*ResourceTags[[#This Row],[Weight]]</f>
        <v>1.6493055555555556</v>
      </c>
    </row>
    <row r="809" spans="1:7">
      <c r="A809" s="4">
        <v>442</v>
      </c>
      <c r="B809" s="4" t="str">
        <f>INDEX(Resources[Resource Title], MATCH(ResourceTags[[#This Row],[ResourceID]], Resources[ResourceID]))</f>
        <v>ASP.NET Core 6: Big Picture</v>
      </c>
      <c r="C809" s="4">
        <v>172</v>
      </c>
      <c r="D809" s="4" t="str">
        <f>INDEX(Tags[Tag Title], MATCH(ResourceTags[[#This Row],[TagID]], Tags[TagID]))</f>
        <v>Blazor</v>
      </c>
      <c r="E809" s="4" t="str">
        <f>INDEX(Tags[Type], MATCH(ResourceTags[[#This Row],[TagID]], Tags[TagID]))</f>
        <v>Framework</v>
      </c>
      <c r="F809" s="10">
        <f>1/COUNTIFS(ResourceTags[ResourceID],ResourceTags[[#This Row],[ResourceID]], ResourceTags[Type], ResourceTags[[#This Row],[Type]])</f>
        <v>0.25</v>
      </c>
      <c r="G809" s="11">
        <f>INDEX(Resources[Experience], MATCH(ResourceTags[[#This Row],[ResourceID]], Resources[ResourceID]))*ResourceTags[[#This Row],[Weight]]</f>
        <v>1.6493055555555556</v>
      </c>
    </row>
    <row r="810" spans="1:7">
      <c r="A810" s="4">
        <v>443</v>
      </c>
      <c r="B810" s="4" t="str">
        <f>INDEX(Resources[Resource Title], MATCH(ResourceTags[[#This Row],[ResourceID]], Resources[ResourceID]))</f>
        <v>Top 10 Skills for Robotics Engineers</v>
      </c>
      <c r="C810" s="4">
        <v>43</v>
      </c>
      <c r="D810" s="4" t="str">
        <f>INDEX(Tags[Tag Title], MATCH(ResourceTags[[#This Row],[TagID]], Tags[TagID]))</f>
        <v>Career Development</v>
      </c>
      <c r="E810" s="4" t="str">
        <f>INDEX(Tags[Type], MATCH(ResourceTags[[#This Row],[TagID]], Tags[TagID]))</f>
        <v>Skill</v>
      </c>
      <c r="F810" s="10">
        <f>1/COUNTIFS(ResourceTags[ResourceID],ResourceTags[[#This Row],[ResourceID]], ResourceTags[Type], ResourceTags[[#This Row],[Type]])</f>
        <v>1</v>
      </c>
      <c r="G810" s="11">
        <f>INDEX(Resources[Experience], MATCH(ResourceTags[[#This Row],[ResourceID]], Resources[ResourceID]))*ResourceTags[[#This Row],[Weight]]</f>
        <v>1.875</v>
      </c>
    </row>
    <row r="811" spans="1:7">
      <c r="A811" s="4">
        <v>444</v>
      </c>
      <c r="B811" s="4" t="str">
        <f>INDEX(Resources[Resource Title], MATCH(ResourceTags[[#This Row],[ResourceID]], Resources[ResourceID]))</f>
        <v>C Essential Training</v>
      </c>
      <c r="C811" s="4">
        <v>98</v>
      </c>
      <c r="D811" s="4" t="str">
        <f>INDEX(Tags[Tag Title], MATCH(ResourceTags[[#This Row],[TagID]], Tags[TagID]))</f>
        <v>C</v>
      </c>
      <c r="E811" s="4" t="str">
        <f>INDEX(Tags[Type], MATCH(ResourceTags[[#This Row],[TagID]], Tags[TagID]))</f>
        <v>Language</v>
      </c>
      <c r="F811" s="10">
        <f>1/COUNTIFS(ResourceTags[ResourceID],ResourceTags[[#This Row],[ResourceID]], ResourceTags[Type], ResourceTags[[#This Row],[Type]])</f>
        <v>1</v>
      </c>
      <c r="G811" s="11">
        <f>INDEX(Resources[Experience], MATCH(ResourceTags[[#This Row],[ResourceID]], Resources[ResourceID]))*ResourceTags[[#This Row],[Weight]]</f>
        <v>23.75</v>
      </c>
    </row>
    <row r="812" spans="1:7">
      <c r="A812" s="4">
        <v>444</v>
      </c>
      <c r="B812" s="4" t="str">
        <f>INDEX(Resources[Resource Title], MATCH(ResourceTags[[#This Row],[ResourceID]], Resources[ResourceID]))</f>
        <v>C Essential Training</v>
      </c>
      <c r="C812" s="4">
        <v>235</v>
      </c>
      <c r="D812" s="4" t="str">
        <f>INDEX(Tags[Tag Title], MATCH(ResourceTags[[#This Row],[TagID]], Tags[TagID]))</f>
        <v>Code::Blocks</v>
      </c>
      <c r="E812" s="4" t="str">
        <f>INDEX(Tags[Type], MATCH(ResourceTags[[#This Row],[TagID]], Tags[TagID]))</f>
        <v>Tool</v>
      </c>
      <c r="F812" s="10">
        <f>1/COUNTIFS(ResourceTags[ResourceID],ResourceTags[[#This Row],[ResourceID]], ResourceTags[Type], ResourceTags[[#This Row],[Type]])</f>
        <v>1</v>
      </c>
      <c r="G812" s="11">
        <f>INDEX(Resources[Experience], MATCH(ResourceTags[[#This Row],[ResourceID]], Resources[ResourceID]))*ResourceTags[[#This Row],[Weight]]</f>
        <v>23.75</v>
      </c>
    </row>
    <row r="813" spans="1:7">
      <c r="A813" s="4">
        <v>445</v>
      </c>
      <c r="B813" s="4" t="str">
        <f>INDEX(Resources[Resource Title], MATCH(ResourceTags[[#This Row],[ResourceID]], Resources[ResourceID]))</f>
        <v>A Day In The Life of a Data Scientist</v>
      </c>
      <c r="C813" s="4">
        <v>43</v>
      </c>
      <c r="D813" s="4" t="str">
        <f>INDEX(Tags[Tag Title], MATCH(ResourceTags[[#This Row],[TagID]], Tags[TagID]))</f>
        <v>Career Development</v>
      </c>
      <c r="E813" s="4" t="str">
        <f>INDEX(Tags[Type], MATCH(ResourceTags[[#This Row],[TagID]], Tags[TagID]))</f>
        <v>Skill</v>
      </c>
      <c r="F813" s="10">
        <f>1/COUNTIFS(ResourceTags[ResourceID],ResourceTags[[#This Row],[ResourceID]], ResourceTags[Type], ResourceTags[[#This Row],[Type]])</f>
        <v>0.5</v>
      </c>
      <c r="G813" s="11">
        <f>INDEX(Resources[Experience], MATCH(ResourceTags[[#This Row],[ResourceID]], Resources[ResourceID]))*ResourceTags[[#This Row],[Weight]]</f>
        <v>2.1875</v>
      </c>
    </row>
    <row r="814" spans="1:7">
      <c r="A814" s="4">
        <v>445</v>
      </c>
      <c r="B814" s="4" t="str">
        <f>INDEX(Resources[Resource Title], MATCH(ResourceTags[[#This Row],[ResourceID]], Resources[ResourceID]))</f>
        <v>A Day In The Life of a Data Scientist</v>
      </c>
      <c r="C814" s="4">
        <v>214</v>
      </c>
      <c r="D814" s="4" t="str">
        <f>INDEX(Tags[Tag Title], MATCH(ResourceTags[[#This Row],[TagID]], Tags[TagID]))</f>
        <v>Data Science</v>
      </c>
      <c r="E814" s="4" t="str">
        <f>INDEX(Tags[Type], MATCH(ResourceTags[[#This Row],[TagID]], Tags[TagID]))</f>
        <v>Skill</v>
      </c>
      <c r="F814" s="10">
        <f>1/COUNTIFS(ResourceTags[ResourceID],ResourceTags[[#This Row],[ResourceID]], ResourceTags[Type], ResourceTags[[#This Row],[Type]])</f>
        <v>0.5</v>
      </c>
      <c r="G814" s="11">
        <f>INDEX(Resources[Experience], MATCH(ResourceTags[[#This Row],[ResourceID]], Resources[ResourceID]))*ResourceTags[[#This Row],[Weight]]</f>
        <v>2.1875</v>
      </c>
    </row>
    <row r="815" spans="1:7">
      <c r="A815" s="4">
        <v>446</v>
      </c>
      <c r="B815" s="4" t="str">
        <f>INDEX(Resources[Resource Title], MATCH(ResourceTags[[#This Row],[ResourceID]], Resources[ResourceID]))</f>
        <v>Python Essential Training</v>
      </c>
      <c r="C815" s="4">
        <v>121</v>
      </c>
      <c r="D815" s="4" t="str">
        <f>INDEX(Tags[Tag Title], MATCH(ResourceTags[[#This Row],[TagID]], Tags[TagID]))</f>
        <v>Python</v>
      </c>
      <c r="E815" s="4" t="str">
        <f>INDEX(Tags[Type], MATCH(ResourceTags[[#This Row],[TagID]], Tags[TagID]))</f>
        <v>Language</v>
      </c>
      <c r="F815" s="10">
        <f>1/COUNTIFS(ResourceTags[ResourceID],ResourceTags[[#This Row],[ResourceID]], ResourceTags[Type], ResourceTags[[#This Row],[Type]])</f>
        <v>1</v>
      </c>
      <c r="G815" s="11">
        <f>INDEX(Resources[Experience], MATCH(ResourceTags[[#This Row],[ResourceID]], Resources[ResourceID]))*ResourceTags[[#This Row],[Weight]]</f>
        <v>18.194444444444443</v>
      </c>
    </row>
    <row r="816" spans="1:7">
      <c r="A816" s="4">
        <v>447</v>
      </c>
      <c r="B816" s="4" t="str">
        <f>INDEX(Resources[Resource Title], MATCH(ResourceTags[[#This Row],[ResourceID]], Resources[ResourceID]))</f>
        <v>Python Object-Oriented Programming</v>
      </c>
      <c r="C816" s="4">
        <v>101</v>
      </c>
      <c r="D816" s="4" t="str">
        <f>INDEX(Tags[Tag Title], MATCH(ResourceTags[[#This Row],[TagID]], Tags[TagID]))</f>
        <v>Object-Oriented Programming</v>
      </c>
      <c r="E816" s="4" t="str">
        <f>INDEX(Tags[Type], MATCH(ResourceTags[[#This Row],[TagID]], Tags[TagID]))</f>
        <v>Skill</v>
      </c>
      <c r="F816" s="10">
        <f>1/COUNTIFS(ResourceTags[ResourceID],ResourceTags[[#This Row],[ResourceID]], ResourceTags[Type], ResourceTags[[#This Row],[Type]])</f>
        <v>1</v>
      </c>
      <c r="G816" s="11">
        <f>INDEX(Resources[Experience], MATCH(ResourceTags[[#This Row],[ResourceID]], Resources[ResourceID]))*ResourceTags[[#This Row],[Weight]]</f>
        <v>15.972222222222221</v>
      </c>
    </row>
    <row r="817" spans="1:7">
      <c r="A817" s="4">
        <v>447</v>
      </c>
      <c r="B817" s="4" t="str">
        <f>INDEX(Resources[Resource Title], MATCH(ResourceTags[[#This Row],[ResourceID]], Resources[ResourceID]))</f>
        <v>Python Object-Oriented Programming</v>
      </c>
      <c r="C817" s="4">
        <v>121</v>
      </c>
      <c r="D817" s="4" t="str">
        <f>INDEX(Tags[Tag Title], MATCH(ResourceTags[[#This Row],[TagID]], Tags[TagID]))</f>
        <v>Python</v>
      </c>
      <c r="E817" s="4" t="str">
        <f>INDEX(Tags[Type], MATCH(ResourceTags[[#This Row],[TagID]], Tags[TagID]))</f>
        <v>Language</v>
      </c>
      <c r="F817" s="10">
        <f>1/COUNTIFS(ResourceTags[ResourceID],ResourceTags[[#This Row],[ResourceID]], ResourceTags[Type], ResourceTags[[#This Row],[Type]])</f>
        <v>1</v>
      </c>
      <c r="G817" s="11">
        <f>INDEX(Resources[Experience], MATCH(ResourceTags[[#This Row],[ResourceID]], Resources[ResourceID]))*ResourceTags[[#This Row],[Weight]]</f>
        <v>15.972222222222221</v>
      </c>
    </row>
    <row r="818" spans="1:7">
      <c r="A818" s="4">
        <v>448</v>
      </c>
      <c r="B818" s="4" t="str">
        <f>INDEX(Resources[Resource Title], MATCH(ResourceTags[[#This Row],[ResourceID]], Resources[ResourceID]))</f>
        <v>Learning the Python 3 Standard Library</v>
      </c>
      <c r="C818" s="4">
        <v>121</v>
      </c>
      <c r="D818" s="4" t="str">
        <f>INDEX(Tags[Tag Title], MATCH(ResourceTags[[#This Row],[TagID]], Tags[TagID]))</f>
        <v>Python</v>
      </c>
      <c r="E818" s="4" t="str">
        <f>INDEX(Tags[Type], MATCH(ResourceTags[[#This Row],[TagID]], Tags[TagID]))</f>
        <v>Language</v>
      </c>
      <c r="F818" s="10">
        <f>1/COUNTIFS(ResourceTags[ResourceID],ResourceTags[[#This Row],[ResourceID]], ResourceTags[Type], ResourceTags[[#This Row],[Type]])</f>
        <v>1</v>
      </c>
      <c r="G818" s="11">
        <f>INDEX(Resources[Experience], MATCH(ResourceTags[[#This Row],[ResourceID]], Resources[ResourceID]))*ResourceTags[[#This Row],[Weight]]</f>
        <v>17.916666666666668</v>
      </c>
    </row>
    <row r="819" spans="1:7">
      <c r="A819" s="4">
        <v>449</v>
      </c>
      <c r="B819" s="4" t="str">
        <f>INDEX(Resources[Resource Title], MATCH(ResourceTags[[#This Row],[ResourceID]], Resources[ResourceID]))</f>
        <v>Creating Blazor 3 Components</v>
      </c>
      <c r="C819" s="4">
        <v>10</v>
      </c>
      <c r="D819" s="4" t="str">
        <f>INDEX(Tags[Tag Title], MATCH(ResourceTags[[#This Row],[TagID]], Tags[TagID]))</f>
        <v>.NET</v>
      </c>
      <c r="E819" s="4" t="str">
        <f>INDEX(Tags[Type], MATCH(ResourceTags[[#This Row],[TagID]], Tags[TagID]))</f>
        <v>Framework</v>
      </c>
      <c r="F819" s="10">
        <f>1/COUNTIFS(ResourceTags[ResourceID],ResourceTags[[#This Row],[ResourceID]], ResourceTags[Type], ResourceTags[[#This Row],[Type]])</f>
        <v>1</v>
      </c>
      <c r="G819" s="11">
        <f>INDEX(Resources[Experience], MATCH(ResourceTags[[#This Row],[ResourceID]], Resources[ResourceID]))*ResourceTags[[#This Row],[Weight]]</f>
        <v>11.25</v>
      </c>
    </row>
    <row r="820" spans="1:7">
      <c r="A820" s="4">
        <v>450</v>
      </c>
      <c r="B820" s="4" t="str">
        <f>INDEX(Resources[Resource Title], MATCH(ResourceTags[[#This Row],[ResourceID]], Resources[ResourceID]))</f>
        <v>C Language: The Big Picture</v>
      </c>
      <c r="C820" s="4">
        <v>98</v>
      </c>
      <c r="D820" s="4" t="str">
        <f>INDEX(Tags[Tag Title], MATCH(ResourceTags[[#This Row],[TagID]], Tags[TagID]))</f>
        <v>C</v>
      </c>
      <c r="E820" s="4" t="str">
        <f>INDEX(Tags[Type], MATCH(ResourceTags[[#This Row],[TagID]], Tags[TagID]))</f>
        <v>Language</v>
      </c>
      <c r="F820" s="10">
        <f>1/COUNTIFS(ResourceTags[ResourceID],ResourceTags[[#This Row],[ResourceID]], ResourceTags[Type], ResourceTags[[#This Row],[Type]])</f>
        <v>1</v>
      </c>
      <c r="G820" s="11">
        <f>INDEX(Resources[Experience], MATCH(ResourceTags[[#This Row],[ResourceID]], Resources[ResourceID]))*ResourceTags[[#This Row],[Weight]]</f>
        <v>2.7083333333333335</v>
      </c>
    </row>
    <row r="821" spans="1:7">
      <c r="A821" s="4">
        <v>451</v>
      </c>
      <c r="B821" s="4" t="str">
        <f>INDEX(Resources[Resource Title], MATCH(ResourceTags[[#This Row],[ResourceID]], Resources[ResourceID]))</f>
        <v>Data Science: The Big Picture</v>
      </c>
      <c r="C821" s="4">
        <v>214</v>
      </c>
      <c r="D821" s="4" t="str">
        <f>INDEX(Tags[Tag Title], MATCH(ResourceTags[[#This Row],[TagID]], Tags[TagID]))</f>
        <v>Data Science</v>
      </c>
      <c r="E821" s="4" t="str">
        <f>INDEX(Tags[Type], MATCH(ResourceTags[[#This Row],[TagID]], Tags[TagID]))</f>
        <v>Skill</v>
      </c>
      <c r="F821" s="10">
        <f>1/COUNTIFS(ResourceTags[ResourceID],ResourceTags[[#This Row],[ResourceID]], ResourceTags[Type], ResourceTags[[#This Row],[Type]])</f>
        <v>1</v>
      </c>
      <c r="G821" s="11">
        <f>INDEX(Resources[Experience], MATCH(ResourceTags[[#This Row],[ResourceID]], Resources[ResourceID]))*ResourceTags[[#This Row],[Weight]]</f>
        <v>4.7222222222222223</v>
      </c>
    </row>
    <row r="822" spans="1:7">
      <c r="A822" s="4">
        <v>452</v>
      </c>
      <c r="B822" s="4" t="str">
        <f>INDEX(Resources[Resource Title], MATCH(ResourceTags[[#This Row],[ResourceID]], Resources[ResourceID]))</f>
        <v>Rust: The Big Picture</v>
      </c>
      <c r="C822" s="4">
        <v>247</v>
      </c>
      <c r="D822" s="4" t="str">
        <f>INDEX(Tags[Tag Title], MATCH(ResourceTags[[#This Row],[TagID]], Tags[TagID]))</f>
        <v>Rust</v>
      </c>
      <c r="E822" s="4" t="str">
        <f>INDEX(Tags[Type], MATCH(ResourceTags[[#This Row],[TagID]], Tags[TagID]))</f>
        <v>Language</v>
      </c>
      <c r="F822" s="10">
        <f>1/COUNTIFS(ResourceTags[ResourceID],ResourceTags[[#This Row],[ResourceID]], ResourceTags[Type], ResourceTags[[#This Row],[Type]])</f>
        <v>1</v>
      </c>
      <c r="G822" s="11">
        <f>INDEX(Resources[Experience], MATCH(ResourceTags[[#This Row],[ResourceID]], Resources[ResourceID]))*ResourceTags[[#This Row],[Weight]]</f>
        <v>8.0555555555555554</v>
      </c>
    </row>
    <row r="823" spans="1:7">
      <c r="A823" s="4">
        <v>453</v>
      </c>
      <c r="B823" s="4" t="str">
        <f>INDEX(Resources[Resource Title], MATCH(ResourceTags[[#This Row],[ResourceID]], Resources[ResourceID]))</f>
        <v>Create a .NET MAUI app</v>
      </c>
      <c r="C823" s="4">
        <v>41</v>
      </c>
      <c r="D823" s="4" t="str">
        <f>INDEX(Tags[Tag Title], MATCH(ResourceTags[[#This Row],[TagID]], Tags[TagID]))</f>
        <v>C#</v>
      </c>
      <c r="E823" s="4" t="str">
        <f>INDEX(Tags[Type], MATCH(ResourceTags[[#This Row],[TagID]], Tags[TagID]))</f>
        <v>Language</v>
      </c>
      <c r="F823" s="10">
        <f>1/COUNTIFS(ResourceTags[ResourceID],ResourceTags[[#This Row],[ResourceID]], ResourceTags[Type], ResourceTags[[#This Row],[Type]])</f>
        <v>0.5</v>
      </c>
      <c r="G823" s="11">
        <f>INDEX(Resources[Experience], MATCH(ResourceTags[[#This Row],[ResourceID]], Resources[ResourceID]))*ResourceTags[[#This Row],[Weight]]</f>
        <v>1.7708333333333333</v>
      </c>
    </row>
    <row r="824" spans="1:7">
      <c r="A824" s="4">
        <v>453</v>
      </c>
      <c r="B824" s="4" t="str">
        <f>INDEX(Resources[Resource Title], MATCH(ResourceTags[[#This Row],[ResourceID]], Resources[ResourceID]))</f>
        <v>Create a .NET MAUI app</v>
      </c>
      <c r="C824" s="4">
        <v>50</v>
      </c>
      <c r="D824" s="4" t="str">
        <f>INDEX(Tags[Tag Title], MATCH(ResourceTags[[#This Row],[TagID]], Tags[TagID]))</f>
        <v>XAML</v>
      </c>
      <c r="E824" s="4" t="str">
        <f>INDEX(Tags[Type], MATCH(ResourceTags[[#This Row],[TagID]], Tags[TagID]))</f>
        <v>Language</v>
      </c>
      <c r="F824" s="10">
        <f>1/COUNTIFS(ResourceTags[ResourceID],ResourceTags[[#This Row],[ResourceID]], ResourceTags[Type], ResourceTags[[#This Row],[Type]])</f>
        <v>0.5</v>
      </c>
      <c r="G824" s="11">
        <f>INDEX(Resources[Experience], MATCH(ResourceTags[[#This Row],[ResourceID]], Resources[ResourceID]))*ResourceTags[[#This Row],[Weight]]</f>
        <v>1.7708333333333333</v>
      </c>
    </row>
    <row r="825" spans="1:7">
      <c r="A825" s="4">
        <v>453</v>
      </c>
      <c r="B825" s="4" t="str">
        <f>INDEX(Resources[Resource Title], MATCH(ResourceTags[[#This Row],[ResourceID]], Resources[ResourceID]))</f>
        <v>Create a .NET MAUI app</v>
      </c>
      <c r="C825" s="4">
        <v>243</v>
      </c>
      <c r="D825" s="4" t="str">
        <f>INDEX(Tags[Tag Title], MATCH(ResourceTags[[#This Row],[TagID]], Tags[TagID]))</f>
        <v>MAUI</v>
      </c>
      <c r="E825" s="4" t="str">
        <f>INDEX(Tags[Type], MATCH(ResourceTags[[#This Row],[TagID]], Tags[TagID]))</f>
        <v>Framework</v>
      </c>
      <c r="F825" s="10">
        <f>1/COUNTIFS(ResourceTags[ResourceID],ResourceTags[[#This Row],[ResourceID]], ResourceTags[Type], ResourceTags[[#This Row],[Type]])</f>
        <v>1</v>
      </c>
      <c r="G825" s="11">
        <f>INDEX(Resources[Experience], MATCH(ResourceTags[[#This Row],[ResourceID]], Resources[ResourceID]))*ResourceTags[[#This Row],[Weight]]</f>
        <v>3.5416666666666665</v>
      </c>
    </row>
    <row r="826" spans="1:7">
      <c r="A826" s="4">
        <v>454</v>
      </c>
      <c r="B826" s="4" t="str">
        <f>INDEX(Resources[Resource Title], MATCH(ResourceTags[[#This Row],[ResourceID]], Resources[ResourceID]))</f>
        <v>Machine Learning: Executive Briefing</v>
      </c>
      <c r="C826" s="4">
        <v>213</v>
      </c>
      <c r="D826" s="4" t="str">
        <f>INDEX(Tags[Tag Title], MATCH(ResourceTags[[#This Row],[TagID]], Tags[TagID]))</f>
        <v>Machine Learning</v>
      </c>
      <c r="E826" s="4" t="str">
        <f>INDEX(Tags[Type], MATCH(ResourceTags[[#This Row],[TagID]], Tags[TagID]))</f>
        <v>Skill</v>
      </c>
      <c r="F826" s="10">
        <f>1/COUNTIFS(ResourceTags[ResourceID],ResourceTags[[#This Row],[ResourceID]], ResourceTags[Type], ResourceTags[[#This Row],[Type]])</f>
        <v>1</v>
      </c>
      <c r="G826" s="11">
        <f>INDEX(Resources[Experience], MATCH(ResourceTags[[#This Row],[ResourceID]], Resources[ResourceID]))*ResourceTags[[#This Row],[Weight]]</f>
        <v>2.7083333333333335</v>
      </c>
    </row>
    <row r="827" spans="1:7">
      <c r="A827" s="4">
        <v>455</v>
      </c>
      <c r="B827" s="4" t="str">
        <f>INDEX(Resources[Resource Title], MATCH(ResourceTags[[#This Row],[ResourceID]], Resources[ResourceID]))</f>
        <v>Algorithms and Data Structures - Part 1</v>
      </c>
      <c r="C827" s="4">
        <v>109</v>
      </c>
      <c r="D827" s="4" t="str">
        <f>INDEX(Tags[Tag Title], MATCH(ResourceTags[[#This Row],[TagID]], Tags[TagID]))</f>
        <v>Algorithms</v>
      </c>
      <c r="E827" s="4" t="str">
        <f>INDEX(Tags[Type], MATCH(ResourceTags[[#This Row],[TagID]], Tags[TagID]))</f>
        <v>Skill</v>
      </c>
      <c r="F827" s="10">
        <f>1/COUNTIFS(ResourceTags[ResourceID],ResourceTags[[#This Row],[ResourceID]], ResourceTags[Type], ResourceTags[[#This Row],[Type]])</f>
        <v>0.5</v>
      </c>
      <c r="G827" s="11">
        <f>INDEX(Resources[Experience], MATCH(ResourceTags[[#This Row],[ResourceID]], Resources[ResourceID]))*ResourceTags[[#This Row],[Weight]]</f>
        <v>5.0694444444444446</v>
      </c>
    </row>
    <row r="828" spans="1:7">
      <c r="A828" s="4">
        <v>455</v>
      </c>
      <c r="B828" s="4" t="str">
        <f>INDEX(Resources[Resource Title], MATCH(ResourceTags[[#This Row],[ResourceID]], Resources[ResourceID]))</f>
        <v>Algorithms and Data Structures - Part 1</v>
      </c>
      <c r="C828" s="4">
        <v>110</v>
      </c>
      <c r="D828" s="4" t="str">
        <f>INDEX(Tags[Tag Title], MATCH(ResourceTags[[#This Row],[TagID]], Tags[TagID]))</f>
        <v>Data Structures</v>
      </c>
      <c r="E828" s="4" t="str">
        <f>INDEX(Tags[Type], MATCH(ResourceTags[[#This Row],[TagID]], Tags[TagID]))</f>
        <v>Skill</v>
      </c>
      <c r="F828" s="10">
        <f>1/COUNTIFS(ResourceTags[ResourceID],ResourceTags[[#This Row],[ResourceID]], ResourceTags[Type], ResourceTags[[#This Row],[Type]])</f>
        <v>0.5</v>
      </c>
      <c r="G828" s="11">
        <f>INDEX(Resources[Experience], MATCH(ResourceTags[[#This Row],[ResourceID]], Resources[ResourceID]))*ResourceTags[[#This Row],[Weight]]</f>
        <v>5.0694444444444446</v>
      </c>
    </row>
    <row r="829" spans="1:7">
      <c r="A829" s="4">
        <v>456</v>
      </c>
      <c r="B829" s="4" t="str">
        <f>INDEX(Resources[Resource Title], MATCH(ResourceTags[[#This Row],[ResourceID]], Resources[ResourceID]))</f>
        <v>Artificial Intelligence for Students</v>
      </c>
      <c r="C829" s="4">
        <v>213</v>
      </c>
      <c r="D829" s="4" t="str">
        <f>INDEX(Tags[Tag Title], MATCH(ResourceTags[[#This Row],[TagID]], Tags[TagID]))</f>
        <v>Machine Learning</v>
      </c>
      <c r="E829" s="4" t="str">
        <f>INDEX(Tags[Type], MATCH(ResourceTags[[#This Row],[TagID]], Tags[TagID]))</f>
        <v>Skill</v>
      </c>
      <c r="F829" s="10">
        <f>1/COUNTIFS(ResourceTags[ResourceID],ResourceTags[[#This Row],[ResourceID]], ResourceTags[Type], ResourceTags[[#This Row],[Type]])</f>
        <v>0.25</v>
      </c>
      <c r="G829" s="11">
        <f>INDEX(Resources[Experience], MATCH(ResourceTags[[#This Row],[ResourceID]], Resources[ResourceID]))*ResourceTags[[#This Row],[Weight]]</f>
        <v>1.5277777777777779</v>
      </c>
    </row>
    <row r="830" spans="1:7">
      <c r="A830" s="4">
        <v>456</v>
      </c>
      <c r="B830" s="4" t="str">
        <f>INDEX(Resources[Resource Title], MATCH(ResourceTags[[#This Row],[ResourceID]], Resources[ResourceID]))</f>
        <v>Artificial Intelligence for Students</v>
      </c>
      <c r="C830" s="4">
        <v>236</v>
      </c>
      <c r="D830" s="4" t="str">
        <f>INDEX(Tags[Tag Title], MATCH(ResourceTags[[#This Row],[TagID]], Tags[TagID]))</f>
        <v>Artificial Intelligence</v>
      </c>
      <c r="E830" s="4" t="str">
        <f>INDEX(Tags[Type], MATCH(ResourceTags[[#This Row],[TagID]], Tags[TagID]))</f>
        <v>Skill</v>
      </c>
      <c r="F830" s="10">
        <f>1/COUNTIFS(ResourceTags[ResourceID],ResourceTags[[#This Row],[ResourceID]], ResourceTags[Type], ResourceTags[[#This Row],[Type]])</f>
        <v>0.25</v>
      </c>
      <c r="G830" s="11">
        <f>INDEX(Resources[Experience], MATCH(ResourceTags[[#This Row],[ResourceID]], Resources[ResourceID]))*ResourceTags[[#This Row],[Weight]]</f>
        <v>1.5277777777777779</v>
      </c>
    </row>
    <row r="831" spans="1:7">
      <c r="A831" s="4">
        <v>456</v>
      </c>
      <c r="B831" s="4" t="str">
        <f>INDEX(Resources[Resource Title], MATCH(ResourceTags[[#This Row],[ResourceID]], Resources[ResourceID]))</f>
        <v>Artificial Intelligence for Students</v>
      </c>
      <c r="C831" s="4">
        <v>244</v>
      </c>
      <c r="D831" s="4" t="str">
        <f>INDEX(Tags[Tag Title], MATCH(ResourceTags[[#This Row],[TagID]], Tags[TagID]))</f>
        <v>Computer Vision</v>
      </c>
      <c r="E831" s="4" t="str">
        <f>INDEX(Tags[Type], MATCH(ResourceTags[[#This Row],[TagID]], Tags[TagID]))</f>
        <v>Skill</v>
      </c>
      <c r="F831" s="10">
        <f>1/COUNTIFS(ResourceTags[ResourceID],ResourceTags[[#This Row],[ResourceID]], ResourceTags[Type], ResourceTags[[#This Row],[Type]])</f>
        <v>0.25</v>
      </c>
      <c r="G831" s="11">
        <f>INDEX(Resources[Experience], MATCH(ResourceTags[[#This Row],[ResourceID]], Resources[ResourceID]))*ResourceTags[[#This Row],[Weight]]</f>
        <v>1.5277777777777779</v>
      </c>
    </row>
    <row r="832" spans="1:7">
      <c r="A832" s="4">
        <v>456</v>
      </c>
      <c r="B832" s="4" t="str">
        <f>INDEX(Resources[Resource Title], MATCH(ResourceTags[[#This Row],[ResourceID]], Resources[ResourceID]))</f>
        <v>Artificial Intelligence for Students</v>
      </c>
      <c r="C832" s="4">
        <v>248</v>
      </c>
      <c r="D832" s="4" t="str">
        <f>INDEX(Tags[Tag Title], MATCH(ResourceTags[[#This Row],[TagID]], Tags[TagID]))</f>
        <v>Natural Language Processing (NLP)</v>
      </c>
      <c r="E832" s="4" t="str">
        <f>INDEX(Tags[Type], MATCH(ResourceTags[[#This Row],[TagID]], Tags[TagID]))</f>
        <v>Skill</v>
      </c>
      <c r="F832" s="10">
        <f>1/COUNTIFS(ResourceTags[ResourceID],ResourceTags[[#This Row],[ResourceID]], ResourceTags[Type], ResourceTags[[#This Row],[Type]])</f>
        <v>0.25</v>
      </c>
      <c r="G832" s="11">
        <f>INDEX(Resources[Experience], MATCH(ResourceTags[[#This Row],[ResourceID]], Resources[ResourceID]))*ResourceTags[[#This Row],[Weight]]</f>
        <v>1.5277777777777779</v>
      </c>
    </row>
    <row r="833" spans="1:7">
      <c r="A833" s="4">
        <v>457</v>
      </c>
      <c r="B833" s="4" t="str">
        <f>INDEX(Resources[Resource Title], MATCH(ResourceTags[[#This Row],[ResourceID]], Resources[ResourceID]))</f>
        <v>First Look: Rust</v>
      </c>
      <c r="C833" s="4">
        <v>247</v>
      </c>
      <c r="D833" s="4" t="str">
        <f>INDEX(Tags[Tag Title], MATCH(ResourceTags[[#This Row],[TagID]], Tags[TagID]))</f>
        <v>Rust</v>
      </c>
      <c r="E833" s="4" t="str">
        <f>INDEX(Tags[Type], MATCH(ResourceTags[[#This Row],[TagID]], Tags[TagID]))</f>
        <v>Language</v>
      </c>
      <c r="F833" s="10">
        <f>1/COUNTIFS(ResourceTags[ResourceID],ResourceTags[[#This Row],[ResourceID]], ResourceTags[Type], ResourceTags[[#This Row],[Type]])</f>
        <v>1</v>
      </c>
      <c r="G833" s="11">
        <f>INDEX(Resources[Experience], MATCH(ResourceTags[[#This Row],[ResourceID]], Resources[ResourceID]))*ResourceTags[[#This Row],[Weight]]</f>
        <v>9.5138888888888893</v>
      </c>
    </row>
    <row r="834" spans="1:7">
      <c r="A834" s="4">
        <v>458</v>
      </c>
      <c r="B834" s="4" t="str">
        <f>INDEX(Resources[Resource Title], MATCH(ResourceTags[[#This Row],[ResourceID]], Resources[ResourceID]))</f>
        <v>Programming Foundations: Data Structures</v>
      </c>
      <c r="C834" s="4">
        <v>110</v>
      </c>
      <c r="D834" s="4" t="str">
        <f>INDEX(Tags[Tag Title], MATCH(ResourceTags[[#This Row],[TagID]], Tags[TagID]))</f>
        <v>Data Structures</v>
      </c>
      <c r="E834" s="4" t="str">
        <f>INDEX(Tags[Type], MATCH(ResourceTags[[#This Row],[TagID]], Tags[TagID]))</f>
        <v>Skill</v>
      </c>
      <c r="F834" s="10">
        <f>1/COUNTIFS(ResourceTags[ResourceID],ResourceTags[[#This Row],[ResourceID]], ResourceTags[Type], ResourceTags[[#This Row],[Type]])</f>
        <v>1</v>
      </c>
      <c r="G834" s="11">
        <f>INDEX(Resources[Experience], MATCH(ResourceTags[[#This Row],[ResourceID]], Resources[ResourceID]))*ResourceTags[[#This Row],[Weight]]</f>
        <v>7.3611111111111116</v>
      </c>
    </row>
    <row r="835" spans="1:7">
      <c r="A835" s="4">
        <v>458</v>
      </c>
      <c r="B835" s="4" t="str">
        <f>INDEX(Resources[Resource Title], MATCH(ResourceTags[[#This Row],[ResourceID]], Resources[ResourceID]))</f>
        <v>Programming Foundations: Data Structures</v>
      </c>
      <c r="C835" s="4">
        <v>121</v>
      </c>
      <c r="D835" s="4" t="str">
        <f>INDEX(Tags[Tag Title], MATCH(ResourceTags[[#This Row],[TagID]], Tags[TagID]))</f>
        <v>Python</v>
      </c>
      <c r="E835" s="4" t="str">
        <f>INDEX(Tags[Type], MATCH(ResourceTags[[#This Row],[TagID]], Tags[TagID]))</f>
        <v>Language</v>
      </c>
      <c r="F835" s="10">
        <f>1/COUNTIFS(ResourceTags[ResourceID],ResourceTags[[#This Row],[ResourceID]], ResourceTags[Type], ResourceTags[[#This Row],[Type]])</f>
        <v>1</v>
      </c>
      <c r="G835" s="11">
        <f>INDEX(Resources[Experience], MATCH(ResourceTags[[#This Row],[ResourceID]], Resources[ResourceID]))*ResourceTags[[#This Row],[Weight]]</f>
        <v>7.3611111111111116</v>
      </c>
    </row>
    <row r="836" spans="1:7">
      <c r="A836" s="4">
        <v>459</v>
      </c>
      <c r="B836" s="4" t="str">
        <f>INDEX(Resources[Resource Title], MATCH(ResourceTags[[#This Row],[ResourceID]], Resources[ResourceID]))</f>
        <v>What is Generative AI?</v>
      </c>
      <c r="C836" s="4">
        <v>246</v>
      </c>
      <c r="D836" s="4" t="str">
        <f>INDEX(Tags[Tag Title], MATCH(ResourceTags[[#This Row],[TagID]], Tags[TagID]))</f>
        <v>Generative AI</v>
      </c>
      <c r="E836" s="4" t="str">
        <f>INDEX(Tags[Type], MATCH(ResourceTags[[#This Row],[TagID]], Tags[TagID]))</f>
        <v>Skill</v>
      </c>
      <c r="F836" s="10">
        <f>1/COUNTIFS(ResourceTags[ResourceID],ResourceTags[[#This Row],[ResourceID]], ResourceTags[Type], ResourceTags[[#This Row],[Type]])</f>
        <v>1</v>
      </c>
      <c r="G836" s="11">
        <f>INDEX(Resources[Experience], MATCH(ResourceTags[[#This Row],[ResourceID]], Resources[ResourceID]))*ResourceTags[[#This Row],[Weight]]</f>
        <v>2.9166666666666665</v>
      </c>
    </row>
    <row r="837" spans="1:7">
      <c r="A837" s="4">
        <v>460</v>
      </c>
      <c r="B837" s="4" t="str">
        <f>INDEX(Resources[Resource Title], MATCH(ResourceTags[[#This Row],[ResourceID]], Resources[ResourceID]))</f>
        <v>Discovering .NET 8</v>
      </c>
      <c r="C837" s="4">
        <v>10</v>
      </c>
      <c r="D837" s="4" t="str">
        <f>INDEX(Tags[Tag Title], MATCH(ResourceTags[[#This Row],[TagID]], Tags[TagID]))</f>
        <v>.NET</v>
      </c>
      <c r="E837" s="4" t="str">
        <f>INDEX(Tags[Type], MATCH(ResourceTags[[#This Row],[TagID]], Tags[TagID]))</f>
        <v>Framework</v>
      </c>
      <c r="F837" s="10">
        <f>1/COUNTIFS(ResourceTags[ResourceID],ResourceTags[[#This Row],[ResourceID]], ResourceTags[Type], ResourceTags[[#This Row],[Type]])</f>
        <v>1</v>
      </c>
      <c r="G837" s="11">
        <f>INDEX(Resources[Experience], MATCH(ResourceTags[[#This Row],[ResourceID]], Resources[ResourceID]))*ResourceTags[[#This Row],[Weight]]</f>
        <v>4.1666666666666661</v>
      </c>
    </row>
    <row r="838" spans="1:7">
      <c r="A838" s="4">
        <v>460</v>
      </c>
      <c r="B838" s="4" t="str">
        <f>INDEX(Resources[Resource Title], MATCH(ResourceTags[[#This Row],[ResourceID]], Resources[ResourceID]))</f>
        <v>Discovering .NET 8</v>
      </c>
      <c r="C838" s="4">
        <v>15</v>
      </c>
      <c r="D838" s="4" t="str">
        <f>INDEX(Tags[Tag Title], MATCH(ResourceTags[[#This Row],[TagID]], Tags[TagID]))</f>
        <v>ASP.NET Core</v>
      </c>
      <c r="E838" s="4" t="str">
        <f>INDEX(Tags[Type], MATCH(ResourceTags[[#This Row],[TagID]], Tags[TagID]))</f>
        <v>Platform</v>
      </c>
      <c r="F838" s="10">
        <f>1/COUNTIFS(ResourceTags[ResourceID],ResourceTags[[#This Row],[ResourceID]], ResourceTags[Type], ResourceTags[[#This Row],[Type]])</f>
        <v>1</v>
      </c>
      <c r="G838" s="11">
        <f>INDEX(Resources[Experience], MATCH(ResourceTags[[#This Row],[ResourceID]], Resources[ResourceID]))*ResourceTags[[#This Row],[Weight]]</f>
        <v>4.1666666666666661</v>
      </c>
    </row>
    <row r="839" spans="1:7">
      <c r="A839" s="4">
        <v>461</v>
      </c>
      <c r="B839" s="4" t="str">
        <f>INDEX(Resources[Resource Title], MATCH(ResourceTags[[#This Row],[ResourceID]], Resources[ResourceID]))</f>
        <v>Introduction to Leadership and Management for Developers</v>
      </c>
      <c r="C839" s="4">
        <v>191</v>
      </c>
      <c r="D839" s="4" t="str">
        <f>INDEX(Tags[Tag Title], MATCH(ResourceTags[[#This Row],[TagID]], Tags[TagID]))</f>
        <v>Leadership</v>
      </c>
      <c r="E839" s="4" t="str">
        <f>INDEX(Tags[Type], MATCH(ResourceTags[[#This Row],[TagID]], Tags[TagID]))</f>
        <v>Skill</v>
      </c>
      <c r="F839" s="10">
        <f>1/COUNTIFS(ResourceTags[ResourceID],ResourceTags[[#This Row],[ResourceID]], ResourceTags[Type], ResourceTags[[#This Row],[Type]])</f>
        <v>1</v>
      </c>
      <c r="G839" s="11">
        <f>INDEX(Resources[Experience], MATCH(ResourceTags[[#This Row],[ResourceID]], Resources[ResourceID]))*ResourceTags[[#This Row],[Weight]]</f>
        <v>38.055555555555557</v>
      </c>
    </row>
    <row r="840" spans="1:7">
      <c r="A840" s="4">
        <v>462</v>
      </c>
      <c r="B840" s="4" t="str">
        <f>INDEX(Resources[Resource Title], MATCH(ResourceTags[[#This Row],[ResourceID]], Resources[ResourceID]))</f>
        <v>GitHub Copilot Fundamentals: AI Paired Programming</v>
      </c>
      <c r="C840" s="4">
        <v>249</v>
      </c>
      <c r="D840" s="4" t="str">
        <f>INDEX(Tags[Tag Title], MATCH(ResourceTags[[#This Row],[TagID]], Tags[TagID]))</f>
        <v>GitHub Copilot</v>
      </c>
      <c r="E840" s="4" t="str">
        <f>INDEX(Tags[Type], MATCH(ResourceTags[[#This Row],[TagID]], Tags[TagID]))</f>
        <v>Tool</v>
      </c>
      <c r="F840" s="10">
        <f>1/COUNTIFS(ResourceTags[ResourceID],ResourceTags[[#This Row],[ResourceID]], ResourceTags[Type], ResourceTags[[#This Row],[Type]])</f>
        <v>1</v>
      </c>
      <c r="G840" s="11">
        <f>INDEX(Resources[Experience], MATCH(ResourceTags[[#This Row],[ResourceID]], Resources[ResourceID]))*ResourceTags[[#This Row],[Weight]]</f>
        <v>7.7083333333333339</v>
      </c>
    </row>
    <row r="841" spans="1:7">
      <c r="A841" s="4">
        <v>463</v>
      </c>
      <c r="B841" s="4" t="str">
        <f>INDEX(Resources[Resource Title], MATCH(ResourceTags[[#This Row],[ResourceID]], Resources[ResourceID]))</f>
        <v>Generative AI Foundations: Getting Started</v>
      </c>
      <c r="C841" s="4">
        <v>246</v>
      </c>
      <c r="D841" s="4" t="str">
        <f>INDEX(Tags[Tag Title], MATCH(ResourceTags[[#This Row],[TagID]], Tags[TagID]))</f>
        <v>Generative AI</v>
      </c>
      <c r="E841" s="4" t="str">
        <f>INDEX(Tags[Type], MATCH(ResourceTags[[#This Row],[TagID]], Tags[TagID]))</f>
        <v>Skill</v>
      </c>
      <c r="F841" s="10">
        <f>1/COUNTIFS(ResourceTags[ResourceID],ResourceTags[[#This Row],[ResourceID]], ResourceTags[Type], ResourceTags[[#This Row],[Type]])</f>
        <v>1</v>
      </c>
      <c r="G841" s="11">
        <f>INDEX(Resources[Experience], MATCH(ResourceTags[[#This Row],[ResourceID]], Resources[ResourceID]))*ResourceTags[[#This Row],[Weight]]</f>
        <v>2.1527777777777777</v>
      </c>
    </row>
    <row r="842" spans="1:7">
      <c r="A842" s="4">
        <v>464</v>
      </c>
      <c r="B842" s="4" t="str">
        <f>INDEX(Resources[Resource Title], MATCH(ResourceTags[[#This Row],[ResourceID]], Resources[ResourceID]))</f>
        <v>ASP.NET Core: Big Picture</v>
      </c>
      <c r="C842" s="4">
        <v>9</v>
      </c>
      <c r="D842" s="4" t="str">
        <f>INDEX(Tags[Tag Title], MATCH(ResourceTags[[#This Row],[TagID]], Tags[TagID]))</f>
        <v>ASP.NET Web API</v>
      </c>
      <c r="E842" s="4" t="str">
        <f>INDEX(Tags[Type], MATCH(ResourceTags[[#This Row],[TagID]], Tags[TagID]))</f>
        <v>Framework</v>
      </c>
      <c r="F842" s="10">
        <f>1/COUNTIFS(ResourceTags[ResourceID],ResourceTags[[#This Row],[ResourceID]], ResourceTags[Type], ResourceTags[[#This Row],[Type]])</f>
        <v>0.25</v>
      </c>
      <c r="G842" s="11">
        <f>INDEX(Resources[Experience], MATCH(ResourceTags[[#This Row],[ResourceID]], Resources[ResourceID]))*ResourceTags[[#This Row],[Weight]]</f>
        <v>1.7361111111111112</v>
      </c>
    </row>
    <row r="843" spans="1:7">
      <c r="A843" s="4">
        <v>464</v>
      </c>
      <c r="B843" s="4" t="str">
        <f>INDEX(Resources[Resource Title], MATCH(ResourceTags[[#This Row],[ResourceID]], Resources[ResourceID]))</f>
        <v>ASP.NET Core: Big Picture</v>
      </c>
      <c r="C843" s="4">
        <v>15</v>
      </c>
      <c r="D843" s="4" t="str">
        <f>INDEX(Tags[Tag Title], MATCH(ResourceTags[[#This Row],[TagID]], Tags[TagID]))</f>
        <v>ASP.NET Core</v>
      </c>
      <c r="E843" s="4" t="str">
        <f>INDEX(Tags[Type], MATCH(ResourceTags[[#This Row],[TagID]], Tags[TagID]))</f>
        <v>Platform</v>
      </c>
      <c r="F843" s="10">
        <f>1/COUNTIFS(ResourceTags[ResourceID],ResourceTags[[#This Row],[ResourceID]], ResourceTags[Type], ResourceTags[[#This Row],[Type]])</f>
        <v>1</v>
      </c>
      <c r="G843" s="11">
        <f>INDEX(Resources[Experience], MATCH(ResourceTags[[#This Row],[ResourceID]], Resources[ResourceID]))*ResourceTags[[#This Row],[Weight]]</f>
        <v>6.9444444444444446</v>
      </c>
    </row>
    <row r="844" spans="1:7">
      <c r="A844" s="4">
        <v>464</v>
      </c>
      <c r="B844" s="4" t="str">
        <f>INDEX(Resources[Resource Title], MATCH(ResourceTags[[#This Row],[ResourceID]], Resources[ResourceID]))</f>
        <v>ASP.NET Core: Big Picture</v>
      </c>
      <c r="C844" s="4">
        <v>25</v>
      </c>
      <c r="D844" s="4" t="str">
        <f>INDEX(Tags[Tag Title], MATCH(ResourceTags[[#This Row],[TagID]], Tags[TagID]))</f>
        <v>ASP.NET MVC</v>
      </c>
      <c r="E844" s="4" t="str">
        <f>INDEX(Tags[Type], MATCH(ResourceTags[[#This Row],[TagID]], Tags[TagID]))</f>
        <v>Framework</v>
      </c>
      <c r="F844" s="10">
        <f>1/COUNTIFS(ResourceTags[ResourceID],ResourceTags[[#This Row],[ResourceID]], ResourceTags[Type], ResourceTags[[#This Row],[Type]])</f>
        <v>0.25</v>
      </c>
      <c r="G844" s="11">
        <f>INDEX(Resources[Experience], MATCH(ResourceTags[[#This Row],[ResourceID]], Resources[ResourceID]))*ResourceTags[[#This Row],[Weight]]</f>
        <v>1.7361111111111112</v>
      </c>
    </row>
    <row r="845" spans="1:7">
      <c r="A845" s="4">
        <v>464</v>
      </c>
      <c r="B845" s="4" t="str">
        <f>INDEX(Resources[Resource Title], MATCH(ResourceTags[[#This Row],[ResourceID]], Resources[ResourceID]))</f>
        <v>ASP.NET Core: Big Picture</v>
      </c>
      <c r="C845" s="4">
        <v>116</v>
      </c>
      <c r="D845" s="4" t="str">
        <f>INDEX(Tags[Tag Title], MATCH(ResourceTags[[#This Row],[TagID]], Tags[TagID]))</f>
        <v>ASP.NET SignalR</v>
      </c>
      <c r="E845" s="4" t="str">
        <f>INDEX(Tags[Type], MATCH(ResourceTags[[#This Row],[TagID]], Tags[TagID]))</f>
        <v>Framework</v>
      </c>
      <c r="F845" s="10">
        <f>1/COUNTIFS(ResourceTags[ResourceID],ResourceTags[[#This Row],[ResourceID]], ResourceTags[Type], ResourceTags[[#This Row],[Type]])</f>
        <v>0.25</v>
      </c>
      <c r="G845" s="11">
        <f>INDEX(Resources[Experience], MATCH(ResourceTags[[#This Row],[ResourceID]], Resources[ResourceID]))*ResourceTags[[#This Row],[Weight]]</f>
        <v>1.7361111111111112</v>
      </c>
    </row>
    <row r="846" spans="1:7">
      <c r="A846" s="4">
        <v>464</v>
      </c>
      <c r="B846" s="4" t="str">
        <f>INDEX(Resources[Resource Title], MATCH(ResourceTags[[#This Row],[ResourceID]], Resources[ResourceID]))</f>
        <v>ASP.NET Core: Big Picture</v>
      </c>
      <c r="C846" s="4">
        <v>172</v>
      </c>
      <c r="D846" s="4" t="str">
        <f>INDEX(Tags[Tag Title], MATCH(ResourceTags[[#This Row],[TagID]], Tags[TagID]))</f>
        <v>Blazor</v>
      </c>
      <c r="E846" s="4" t="str">
        <f>INDEX(Tags[Type], MATCH(ResourceTags[[#This Row],[TagID]], Tags[TagID]))</f>
        <v>Framework</v>
      </c>
      <c r="F846" s="10">
        <f>1/COUNTIFS(ResourceTags[ResourceID],ResourceTags[[#This Row],[ResourceID]], ResourceTags[Type], ResourceTags[[#This Row],[Type]])</f>
        <v>0.25</v>
      </c>
      <c r="G846" s="11">
        <f>INDEX(Resources[Experience], MATCH(ResourceTags[[#This Row],[ResourceID]], Resources[ResourceID]))*ResourceTags[[#This Row],[Weight]]</f>
        <v>1.7361111111111112</v>
      </c>
    </row>
    <row r="847" spans="1:7">
      <c r="A847" s="4">
        <v>465</v>
      </c>
      <c r="B847" s="4" t="str">
        <f>INDEX(Resources[Resource Title], MATCH(ResourceTags[[#This Row],[ResourceID]], Resources[ResourceID]))</f>
        <v>Tech Ethics: Executive Briefing</v>
      </c>
      <c r="C847" s="4">
        <v>250</v>
      </c>
      <c r="D847" s="4" t="str">
        <f>INDEX(Tags[Tag Title], MATCH(ResourceTags[[#This Row],[TagID]], Tags[TagID]))</f>
        <v>Ethics</v>
      </c>
      <c r="E847" s="4" t="str">
        <f>INDEX(Tags[Type], MATCH(ResourceTags[[#This Row],[TagID]], Tags[TagID]))</f>
        <v>Skill</v>
      </c>
      <c r="F847" s="10">
        <f>1/COUNTIFS(ResourceTags[ResourceID],ResourceTags[[#This Row],[ResourceID]], ResourceTags[Type], ResourceTags[[#This Row],[Type]])</f>
        <v>1</v>
      </c>
      <c r="G847" s="11">
        <f>INDEX(Resources[Experience], MATCH(ResourceTags[[#This Row],[ResourceID]], Resources[ResourceID]))*ResourceTags[[#This Row],[Weight]]</f>
        <v>1.875</v>
      </c>
    </row>
    <row r="848" spans="1:7">
      <c r="A848" s="4">
        <v>466</v>
      </c>
      <c r="B848" s="4" t="str">
        <f>INDEX(Resources[Resource Title], MATCH(ResourceTags[[#This Row],[ResourceID]], Resources[ResourceID]))</f>
        <v>Develop Generative AI solutions with Azure OpenAI Service</v>
      </c>
      <c r="C848" s="4">
        <v>114</v>
      </c>
      <c r="D848" s="4" t="str">
        <f>INDEX(Tags[Tag Title], MATCH(ResourceTags[[#This Row],[TagID]], Tags[TagID]))</f>
        <v>Azure</v>
      </c>
      <c r="E848" s="4" t="str">
        <f>INDEX(Tags[Type], MATCH(ResourceTags[[#This Row],[TagID]], Tags[TagID]))</f>
        <v>Platform</v>
      </c>
      <c r="F848" s="10">
        <f>1/COUNTIFS(ResourceTags[ResourceID],ResourceTags[[#This Row],[ResourceID]], ResourceTags[Type], ResourceTags[[#This Row],[Type]])</f>
        <v>1</v>
      </c>
      <c r="G848" s="11">
        <f>INDEX(Resources[Experience], MATCH(ResourceTags[[#This Row],[ResourceID]], Resources[ResourceID]))*ResourceTags[[#This Row],[Weight]]</f>
        <v>46.388888888888893</v>
      </c>
    </row>
    <row r="849" spans="1:7">
      <c r="A849" s="4">
        <v>466</v>
      </c>
      <c r="B849" s="4" t="str">
        <f>INDEX(Resources[Resource Title], MATCH(ResourceTags[[#This Row],[ResourceID]], Resources[ResourceID]))</f>
        <v>Develop Generative AI solutions with Azure OpenAI Service</v>
      </c>
      <c r="C849" s="4">
        <v>236</v>
      </c>
      <c r="D849" s="4" t="str">
        <f>INDEX(Tags[Tag Title], MATCH(ResourceTags[[#This Row],[TagID]], Tags[TagID]))</f>
        <v>Artificial Intelligence</v>
      </c>
      <c r="E849" s="4" t="str">
        <f>INDEX(Tags[Type], MATCH(ResourceTags[[#This Row],[TagID]], Tags[TagID]))</f>
        <v>Skill</v>
      </c>
      <c r="F849" s="10">
        <f>1/COUNTIFS(ResourceTags[ResourceID],ResourceTags[[#This Row],[ResourceID]], ResourceTags[Type], ResourceTags[[#This Row],[Type]])</f>
        <v>1</v>
      </c>
      <c r="G849" s="11">
        <f>INDEX(Resources[Experience], MATCH(ResourceTags[[#This Row],[ResourceID]], Resources[ResourceID]))*ResourceTags[[#This Row],[Weight]]</f>
        <v>46.388888888888893</v>
      </c>
    </row>
    <row r="850" spans="1:7">
      <c r="A850" s="4">
        <v>466</v>
      </c>
      <c r="B850" s="4" t="str">
        <f>INDEX(Resources[Resource Title], MATCH(ResourceTags[[#This Row],[ResourceID]], Resources[ResourceID]))</f>
        <v>Develop Generative AI solutions with Azure OpenAI Service</v>
      </c>
      <c r="C850" s="4">
        <v>251</v>
      </c>
      <c r="D850" s="4" t="str">
        <f>INDEX(Tags[Tag Title], MATCH(ResourceTags[[#This Row],[TagID]], Tags[TagID]))</f>
        <v>Azure AI Services</v>
      </c>
      <c r="E850" s="4" t="str">
        <f>INDEX(Tags[Type], MATCH(ResourceTags[[#This Row],[TagID]], Tags[TagID]))</f>
        <v>Framework</v>
      </c>
      <c r="F850" s="10">
        <f>1/COUNTIFS(ResourceTags[ResourceID],ResourceTags[[#This Row],[ResourceID]], ResourceTags[Type], ResourceTags[[#This Row],[Type]])</f>
        <v>1</v>
      </c>
      <c r="G850" s="11">
        <f>INDEX(Resources[Experience], MATCH(ResourceTags[[#This Row],[ResourceID]], Resources[ResourceID]))*ResourceTags[[#This Row],[Weight]]</f>
        <v>46.388888888888893</v>
      </c>
    </row>
    <row r="851" spans="1:7">
      <c r="A851" s="4">
        <v>467</v>
      </c>
      <c r="B851" s="4" t="str">
        <f>INDEX(Resources[Resource Title], MATCH(ResourceTags[[#This Row],[ResourceID]], Resources[ResourceID]))</f>
        <v>Azure AI Engineer Associate (AI-102) Cert Prep: Plan and Manage an Azure AI Solution</v>
      </c>
      <c r="C851" s="4">
        <v>114</v>
      </c>
      <c r="D851" s="4" t="str">
        <f>INDEX(Tags[Tag Title], MATCH(ResourceTags[[#This Row],[TagID]], Tags[TagID]))</f>
        <v>Azure</v>
      </c>
      <c r="E851" s="4" t="str">
        <f>INDEX(Tags[Type], MATCH(ResourceTags[[#This Row],[TagID]], Tags[TagID]))</f>
        <v>Platform</v>
      </c>
      <c r="F851" s="10">
        <f>1/COUNTIFS(ResourceTags[ResourceID],ResourceTags[[#This Row],[ResourceID]], ResourceTags[Type], ResourceTags[[#This Row],[Type]])</f>
        <v>1</v>
      </c>
      <c r="G851" s="11">
        <f>INDEX(Resources[Experience], MATCH(ResourceTags[[#This Row],[ResourceID]], Resources[ResourceID]))*ResourceTags[[#This Row],[Weight]]</f>
        <v>9.1666666666666661</v>
      </c>
    </row>
    <row r="852" spans="1:7">
      <c r="A852" s="4">
        <v>467</v>
      </c>
      <c r="B852" s="4" t="str">
        <f>INDEX(Resources[Resource Title], MATCH(ResourceTags[[#This Row],[ResourceID]], Resources[ResourceID]))</f>
        <v>Azure AI Engineer Associate (AI-102) Cert Prep: Plan and Manage an Azure AI Solution</v>
      </c>
      <c r="C852" s="4">
        <v>236</v>
      </c>
      <c r="D852" s="4" t="str">
        <f>INDEX(Tags[Tag Title], MATCH(ResourceTags[[#This Row],[TagID]], Tags[TagID]))</f>
        <v>Artificial Intelligence</v>
      </c>
      <c r="E852" s="4" t="str">
        <f>INDEX(Tags[Type], MATCH(ResourceTags[[#This Row],[TagID]], Tags[TagID]))</f>
        <v>Skill</v>
      </c>
      <c r="F852" s="10">
        <f>1/COUNTIFS(ResourceTags[ResourceID],ResourceTags[[#This Row],[ResourceID]], ResourceTags[Type], ResourceTags[[#This Row],[Type]])</f>
        <v>1</v>
      </c>
      <c r="G852" s="11">
        <f>INDEX(Resources[Experience], MATCH(ResourceTags[[#This Row],[ResourceID]], Resources[ResourceID]))*ResourceTags[[#This Row],[Weight]]</f>
        <v>9.1666666666666661</v>
      </c>
    </row>
    <row r="853" spans="1:7">
      <c r="A853" s="4">
        <v>467</v>
      </c>
      <c r="B853" s="4" t="str">
        <f>INDEX(Resources[Resource Title], MATCH(ResourceTags[[#This Row],[ResourceID]], Resources[ResourceID]))</f>
        <v>Azure AI Engineer Associate (AI-102) Cert Prep: Plan and Manage an Azure AI Solution</v>
      </c>
      <c r="C853" s="4">
        <v>251</v>
      </c>
      <c r="D853" s="4" t="str">
        <f>INDEX(Tags[Tag Title], MATCH(ResourceTags[[#This Row],[TagID]], Tags[TagID]))</f>
        <v>Azure AI Services</v>
      </c>
      <c r="E853" s="4" t="str">
        <f>INDEX(Tags[Type], MATCH(ResourceTags[[#This Row],[TagID]], Tags[TagID]))</f>
        <v>Framework</v>
      </c>
      <c r="F853" s="10">
        <f>1/COUNTIFS(ResourceTags[ResourceID],ResourceTags[[#This Row],[ResourceID]], ResourceTags[Type], ResourceTags[[#This Row],[Type]])</f>
        <v>1</v>
      </c>
      <c r="G853" s="11">
        <f>INDEX(Resources[Experience], MATCH(ResourceTags[[#This Row],[ResourceID]], Resources[ResourceID]))*ResourceTags[[#This Row],[Weight]]</f>
        <v>9.1666666666666661</v>
      </c>
    </row>
    <row r="854" spans="1:7">
      <c r="A854" s="4">
        <v>468</v>
      </c>
      <c r="B854" s="4" t="str">
        <f>INDEX(Resources[Resource Title], MATCH(ResourceTags[[#This Row],[ResourceID]], Resources[ResourceID]))</f>
        <v>Understanding Machine Learning</v>
      </c>
      <c r="C854" s="4">
        <v>213</v>
      </c>
      <c r="D854" s="4" t="str">
        <f>INDEX(Tags[Tag Title], MATCH(ResourceTags[[#This Row],[TagID]], Tags[TagID]))</f>
        <v>Machine Learning</v>
      </c>
      <c r="E854" s="4" t="str">
        <f>INDEX(Tags[Type], MATCH(ResourceTags[[#This Row],[TagID]], Tags[TagID]))</f>
        <v>Skill</v>
      </c>
      <c r="F854" s="10">
        <f>1/COUNTIFS(ResourceTags[ResourceID],ResourceTags[[#This Row],[ResourceID]], ResourceTags[Type], ResourceTags[[#This Row],[Type]])</f>
        <v>1</v>
      </c>
      <c r="G854" s="11">
        <f>INDEX(Resources[Experience], MATCH(ResourceTags[[#This Row],[ResourceID]], Resources[ResourceID]))*ResourceTags[[#This Row],[Weight]]</f>
        <v>2.9861111111111112</v>
      </c>
    </row>
    <row r="855" spans="1:7">
      <c r="A855" s="4">
        <v>469</v>
      </c>
      <c r="B855" s="4" t="str">
        <f>INDEX(Resources[Resource Title], MATCH(ResourceTags[[#This Row],[ResourceID]], Resources[ResourceID]))</f>
        <v>Deep Learning: The Big Picture</v>
      </c>
      <c r="C855" s="4">
        <v>252</v>
      </c>
      <c r="D855" s="4" t="str">
        <f>INDEX(Tags[Tag Title], MATCH(ResourceTags[[#This Row],[TagID]], Tags[TagID]))</f>
        <v>Deep Learning</v>
      </c>
      <c r="E855" s="4" t="str">
        <f>INDEX(Tags[Type], MATCH(ResourceTags[[#This Row],[TagID]], Tags[TagID]))</f>
        <v>Skill</v>
      </c>
      <c r="F855" s="10">
        <f>1/COUNTIFS(ResourceTags[ResourceID],ResourceTags[[#This Row],[ResourceID]], ResourceTags[Type], ResourceTags[[#This Row],[Type]])</f>
        <v>1</v>
      </c>
      <c r="G855" s="11">
        <f>INDEX(Resources[Experience], MATCH(ResourceTags[[#This Row],[ResourceID]], Resources[ResourceID]))*ResourceTags[[#This Row],[Weight]]</f>
        <v>6.041666666666667</v>
      </c>
    </row>
    <row r="856" spans="1:7">
      <c r="A856" s="4">
        <v>470</v>
      </c>
      <c r="B856" s="4" t="str">
        <f>INDEX(Resources[Resource Title], MATCH(ResourceTags[[#This Row],[ResourceID]], Resources[ResourceID]))</f>
        <v>Taking Great Photos with Your Phone</v>
      </c>
      <c r="C856" s="4">
        <v>253</v>
      </c>
      <c r="D856" s="4" t="str">
        <f>INDEX(Tags[Tag Title], MATCH(ResourceTags[[#This Row],[TagID]], Tags[TagID]))</f>
        <v>Photography</v>
      </c>
      <c r="E856" s="4" t="str">
        <f>INDEX(Tags[Type], MATCH(ResourceTags[[#This Row],[TagID]], Tags[TagID]))</f>
        <v>Skill</v>
      </c>
      <c r="F856" s="10">
        <f>1/COUNTIFS(ResourceTags[ResourceID],ResourceTags[[#This Row],[ResourceID]], ResourceTags[Type], ResourceTags[[#This Row],[Type]])</f>
        <v>1</v>
      </c>
      <c r="G856" s="11">
        <f>INDEX(Resources[Experience], MATCH(ResourceTags[[#This Row],[ResourceID]], Resources[ResourceID]))*ResourceTags[[#This Row],[Weight]]</f>
        <v>3.75</v>
      </c>
    </row>
    <row r="857" spans="1:7">
      <c r="A857" s="4">
        <v>471</v>
      </c>
      <c r="B857" s="4" t="str">
        <f>INDEX(Resources[Resource Title], MATCH(ResourceTags[[#This Row],[ResourceID]], Resources[ResourceID]))</f>
        <v>AI Show: Audio Analytics with Azure Automated ML</v>
      </c>
      <c r="C857" s="4">
        <v>114</v>
      </c>
      <c r="D857" s="4" t="str">
        <f>INDEX(Tags[Tag Title], MATCH(ResourceTags[[#This Row],[TagID]], Tags[TagID]))</f>
        <v>Azure</v>
      </c>
      <c r="E857" s="4" t="str">
        <f>INDEX(Tags[Type], MATCH(ResourceTags[[#This Row],[TagID]], Tags[TagID]))</f>
        <v>Platform</v>
      </c>
      <c r="F857" s="10">
        <f>1/COUNTIFS(ResourceTags[ResourceID],ResourceTags[[#This Row],[ResourceID]], ResourceTags[Type], ResourceTags[[#This Row],[Type]])</f>
        <v>1</v>
      </c>
      <c r="G857" s="11">
        <f>INDEX(Resources[Experience], MATCH(ResourceTags[[#This Row],[ResourceID]], Resources[ResourceID]))*ResourceTags[[#This Row],[Weight]]</f>
        <v>3.6111111111111107</v>
      </c>
    </row>
    <row r="858" spans="1:7">
      <c r="A858" s="4">
        <v>471</v>
      </c>
      <c r="B858" s="4" t="str">
        <f>INDEX(Resources[Resource Title], MATCH(ResourceTags[[#This Row],[ResourceID]], Resources[ResourceID]))</f>
        <v>AI Show: Audio Analytics with Azure Automated ML</v>
      </c>
      <c r="C858" s="4">
        <v>197</v>
      </c>
      <c r="D858" s="4" t="str">
        <f>INDEX(Tags[Tag Title], MATCH(ResourceTags[[#This Row],[TagID]], Tags[TagID]))</f>
        <v>Azure Machine Learning</v>
      </c>
      <c r="E858" s="4" t="str">
        <f>INDEX(Tags[Type], MATCH(ResourceTags[[#This Row],[TagID]], Tags[TagID]))</f>
        <v>Tool</v>
      </c>
      <c r="F858" s="10">
        <f>1/COUNTIFS(ResourceTags[ResourceID],ResourceTags[[#This Row],[ResourceID]], ResourceTags[Type], ResourceTags[[#This Row],[Type]])</f>
        <v>1</v>
      </c>
      <c r="G858" s="11">
        <f>INDEX(Resources[Experience], MATCH(ResourceTags[[#This Row],[ResourceID]], Resources[ResourceID]))*ResourceTags[[#This Row],[Weight]]</f>
        <v>3.6111111111111107</v>
      </c>
    </row>
    <row r="859" spans="1:7">
      <c r="A859" s="4">
        <v>471</v>
      </c>
      <c r="B859" s="4" t="str">
        <f>INDEX(Resources[Resource Title], MATCH(ResourceTags[[#This Row],[ResourceID]], Resources[ResourceID]))</f>
        <v>AI Show: Audio Analytics with Azure Automated ML</v>
      </c>
      <c r="C859" s="4">
        <v>254</v>
      </c>
      <c r="D859" s="4" t="str">
        <f>INDEX(Tags[Tag Title], MATCH(ResourceTags[[#This Row],[TagID]], Tags[TagID]))</f>
        <v>Audio Analytics</v>
      </c>
      <c r="E859" s="4" t="str">
        <f>INDEX(Tags[Type], MATCH(ResourceTags[[#This Row],[TagID]], Tags[TagID]))</f>
        <v>Skill</v>
      </c>
      <c r="F859" s="10">
        <f>1/COUNTIFS(ResourceTags[ResourceID],ResourceTags[[#This Row],[ResourceID]], ResourceTags[Type], ResourceTags[[#This Row],[Type]])</f>
        <v>1</v>
      </c>
      <c r="G859" s="11">
        <f>INDEX(Resources[Experience], MATCH(ResourceTags[[#This Row],[ResourceID]], Resources[ResourceID]))*ResourceTags[[#This Row],[Weight]]</f>
        <v>3.6111111111111107</v>
      </c>
    </row>
    <row r="860" spans="1:7">
      <c r="A860" s="4">
        <v>472</v>
      </c>
      <c r="B860" s="4" t="str">
        <f>INDEX(Resources[Resource Title], MATCH(ResourceTags[[#This Row],[ResourceID]], Resources[ResourceID]))</f>
        <v>Top 10 Skills for Machine Learning Professionals</v>
      </c>
      <c r="C860" s="4">
        <v>43</v>
      </c>
      <c r="D860" s="4" t="str">
        <f>INDEX(Tags[Tag Title], MATCH(ResourceTags[[#This Row],[TagID]], Tags[TagID]))</f>
        <v>Career Development</v>
      </c>
      <c r="E860" s="4" t="str">
        <f>INDEX(Tags[Type], MATCH(ResourceTags[[#This Row],[TagID]], Tags[TagID]))</f>
        <v>Skill</v>
      </c>
      <c r="F860" s="10">
        <f>1/COUNTIFS(ResourceTags[ResourceID],ResourceTags[[#This Row],[ResourceID]], ResourceTags[Type], ResourceTags[[#This Row],[Type]])</f>
        <v>1</v>
      </c>
      <c r="G860" s="11">
        <f>INDEX(Resources[Experience], MATCH(ResourceTags[[#This Row],[ResourceID]], Resources[ResourceID]))*ResourceTags[[#This Row],[Weight]]</f>
        <v>1.4583333333333333</v>
      </c>
    </row>
    <row r="861" spans="1:7">
      <c r="A861" s="4">
        <v>473</v>
      </c>
      <c r="B861" s="4" t="str">
        <f>INDEX(Resources[Resource Title], MATCH(ResourceTags[[#This Row],[ResourceID]], Resources[ResourceID]))</f>
        <v>Azure AI Fundamentals (AI-900) Cert Prep: 4 Natural Language Processing (NLP) Workloads on Azure</v>
      </c>
      <c r="C861" s="4">
        <v>114</v>
      </c>
      <c r="D861" s="4" t="str">
        <f>INDEX(Tags[Tag Title], MATCH(ResourceTags[[#This Row],[TagID]], Tags[TagID]))</f>
        <v>Azure</v>
      </c>
      <c r="E861" s="4" t="str">
        <f>INDEX(Tags[Type], MATCH(ResourceTags[[#This Row],[TagID]], Tags[TagID]))</f>
        <v>Platform</v>
      </c>
      <c r="F861" s="10">
        <f>1/COUNTIFS(ResourceTags[ResourceID],ResourceTags[[#This Row],[ResourceID]], ResourceTags[Type], ResourceTags[[#This Row],[Type]])</f>
        <v>1</v>
      </c>
      <c r="G861" s="11">
        <f>INDEX(Resources[Experience], MATCH(ResourceTags[[#This Row],[ResourceID]], Resources[ResourceID]))*ResourceTags[[#This Row],[Weight]]</f>
        <v>8.3333333333333321</v>
      </c>
    </row>
    <row r="862" spans="1:7">
      <c r="A862" s="4">
        <v>473</v>
      </c>
      <c r="B862" s="4" t="str">
        <f>INDEX(Resources[Resource Title], MATCH(ResourceTags[[#This Row],[ResourceID]], Resources[ResourceID]))</f>
        <v>Azure AI Fundamentals (AI-900) Cert Prep: 4 Natural Language Processing (NLP) Workloads on Azure</v>
      </c>
      <c r="C862" s="4">
        <v>199</v>
      </c>
      <c r="D862" s="4" t="str">
        <f>INDEX(Tags[Tag Title], MATCH(ResourceTags[[#This Row],[TagID]], Tags[TagID]))</f>
        <v>Azure Bot Service</v>
      </c>
      <c r="E862" s="4" t="str">
        <f>INDEX(Tags[Type], MATCH(ResourceTags[[#This Row],[TagID]], Tags[TagID]))</f>
        <v>Tool</v>
      </c>
      <c r="F862" s="10">
        <f>1/COUNTIFS(ResourceTags[ResourceID],ResourceTags[[#This Row],[ResourceID]], ResourceTags[Type], ResourceTags[[#This Row],[Type]])</f>
        <v>0.5</v>
      </c>
      <c r="G862" s="11">
        <f>INDEX(Resources[Experience], MATCH(ResourceTags[[#This Row],[ResourceID]], Resources[ResourceID]))*ResourceTags[[#This Row],[Weight]]</f>
        <v>4.1666666666666661</v>
      </c>
    </row>
    <row r="863" spans="1:7">
      <c r="A863" s="4">
        <v>473</v>
      </c>
      <c r="B863" s="4" t="str">
        <f>INDEX(Resources[Resource Title], MATCH(ResourceTags[[#This Row],[ResourceID]], Resources[ResourceID]))</f>
        <v>Azure AI Fundamentals (AI-900) Cert Prep: 4 Natural Language Processing (NLP) Workloads on Azure</v>
      </c>
      <c r="C863" s="4">
        <v>248</v>
      </c>
      <c r="D863" s="4" t="str">
        <f>INDEX(Tags[Tag Title], MATCH(ResourceTags[[#This Row],[TagID]], Tags[TagID]))</f>
        <v>Natural Language Processing (NLP)</v>
      </c>
      <c r="E863" s="4" t="str">
        <f>INDEX(Tags[Type], MATCH(ResourceTags[[#This Row],[TagID]], Tags[TagID]))</f>
        <v>Skill</v>
      </c>
      <c r="F863" s="10">
        <f>1/COUNTIFS(ResourceTags[ResourceID],ResourceTags[[#This Row],[ResourceID]], ResourceTags[Type], ResourceTags[[#This Row],[Type]])</f>
        <v>1</v>
      </c>
      <c r="G863" s="11">
        <f>INDEX(Resources[Experience], MATCH(ResourceTags[[#This Row],[ResourceID]], Resources[ResourceID]))*ResourceTags[[#This Row],[Weight]]</f>
        <v>8.3333333333333321</v>
      </c>
    </row>
    <row r="864" spans="1:7">
      <c r="A864" s="4">
        <v>473</v>
      </c>
      <c r="B864" s="4" t="str">
        <f>INDEX(Resources[Resource Title], MATCH(ResourceTags[[#This Row],[ResourceID]], Resources[ResourceID]))</f>
        <v>Azure AI Fundamentals (AI-900) Cert Prep: 4 Natural Language Processing (NLP) Workloads on Azure</v>
      </c>
      <c r="C864" s="4">
        <v>255</v>
      </c>
      <c r="D864" s="4" t="str">
        <f>INDEX(Tags[Tag Title], MATCH(ResourceTags[[#This Row],[TagID]], Tags[TagID]))</f>
        <v>Azure Language Service</v>
      </c>
      <c r="E864" s="4" t="str">
        <f>INDEX(Tags[Type], MATCH(ResourceTags[[#This Row],[TagID]], Tags[TagID]))</f>
        <v>Tool</v>
      </c>
      <c r="F864" s="10">
        <f>1/COUNTIFS(ResourceTags[ResourceID],ResourceTags[[#This Row],[ResourceID]], ResourceTags[Type], ResourceTags[[#This Row],[Type]])</f>
        <v>0.5</v>
      </c>
      <c r="G864" s="11">
        <f>INDEX(Resources[Experience], MATCH(ResourceTags[[#This Row],[ResourceID]], Resources[ResourceID]))*ResourceTags[[#This Row],[Weight]]</f>
        <v>4.1666666666666661</v>
      </c>
    </row>
    <row r="865" spans="1:7">
      <c r="A865" s="4">
        <v>474</v>
      </c>
      <c r="B865" s="4" t="str">
        <f>INDEX(Resources[Resource Title], MATCH(ResourceTags[[#This Row],[ResourceID]], Resources[ResourceID]))</f>
        <v>Microsoft Azure AI Fundamentals (AI-900) Exam Tips</v>
      </c>
      <c r="C865" s="4">
        <v>114</v>
      </c>
      <c r="D865" s="4" t="str">
        <f>INDEX(Tags[Tag Title], MATCH(ResourceTags[[#This Row],[TagID]], Tags[TagID]))</f>
        <v>Azure</v>
      </c>
      <c r="E865" s="4" t="str">
        <f>INDEX(Tags[Type], MATCH(ResourceTags[[#This Row],[TagID]], Tags[TagID]))</f>
        <v>Platform</v>
      </c>
      <c r="F865" s="10">
        <f>1/COUNTIFS(ResourceTags[ResourceID],ResourceTags[[#This Row],[ResourceID]], ResourceTags[Type], ResourceTags[[#This Row],[Type]])</f>
        <v>1</v>
      </c>
      <c r="G865" s="11">
        <f>INDEX(Resources[Experience], MATCH(ResourceTags[[#This Row],[ResourceID]], Resources[ResourceID]))*ResourceTags[[#This Row],[Weight]]</f>
        <v>11.944444444444445</v>
      </c>
    </row>
    <row r="866" spans="1:7">
      <c r="A866" s="4">
        <v>474</v>
      </c>
      <c r="B866" s="4" t="str">
        <f>INDEX(Resources[Resource Title], MATCH(ResourceTags[[#This Row],[ResourceID]], Resources[ResourceID]))</f>
        <v>Microsoft Azure AI Fundamentals (AI-900) Exam Tips</v>
      </c>
      <c r="C866" s="4">
        <v>195</v>
      </c>
      <c r="D866" s="4" t="str">
        <f>INDEX(Tags[Tag Title], MATCH(ResourceTags[[#This Row],[TagID]], Tags[TagID]))</f>
        <v>Azure Cognitive Services</v>
      </c>
      <c r="E866" s="4" t="str">
        <f>INDEX(Tags[Type], MATCH(ResourceTags[[#This Row],[TagID]], Tags[TagID]))</f>
        <v>Tool</v>
      </c>
      <c r="F866" s="10">
        <f>1/COUNTIFS(ResourceTags[ResourceID],ResourceTags[[#This Row],[ResourceID]], ResourceTags[Type], ResourceTags[[#This Row],[Type]])</f>
        <v>0.25</v>
      </c>
      <c r="G866" s="11">
        <f>INDEX(Resources[Experience], MATCH(ResourceTags[[#This Row],[ResourceID]], Resources[ResourceID]))*ResourceTags[[#This Row],[Weight]]</f>
        <v>2.9861111111111112</v>
      </c>
    </row>
    <row r="867" spans="1:7">
      <c r="A867" s="4">
        <v>474</v>
      </c>
      <c r="B867" s="4" t="str">
        <f>INDEX(Resources[Resource Title], MATCH(ResourceTags[[#This Row],[ResourceID]], Resources[ResourceID]))</f>
        <v>Microsoft Azure AI Fundamentals (AI-900) Exam Tips</v>
      </c>
      <c r="C867" s="4">
        <v>197</v>
      </c>
      <c r="D867" s="4" t="str">
        <f>INDEX(Tags[Tag Title], MATCH(ResourceTags[[#This Row],[TagID]], Tags[TagID]))</f>
        <v>Azure Machine Learning</v>
      </c>
      <c r="E867" s="4" t="str">
        <f>INDEX(Tags[Type], MATCH(ResourceTags[[#This Row],[TagID]], Tags[TagID]))</f>
        <v>Tool</v>
      </c>
      <c r="F867" s="10">
        <f>1/COUNTIFS(ResourceTags[ResourceID],ResourceTags[[#This Row],[ResourceID]], ResourceTags[Type], ResourceTags[[#This Row],[Type]])</f>
        <v>0.25</v>
      </c>
      <c r="G867" s="11">
        <f>INDEX(Resources[Experience], MATCH(ResourceTags[[#This Row],[ResourceID]], Resources[ResourceID]))*ResourceTags[[#This Row],[Weight]]</f>
        <v>2.9861111111111112</v>
      </c>
    </row>
    <row r="868" spans="1:7">
      <c r="A868" s="4">
        <v>474</v>
      </c>
      <c r="B868" s="4" t="str">
        <f>INDEX(Resources[Resource Title], MATCH(ResourceTags[[#This Row],[ResourceID]], Resources[ResourceID]))</f>
        <v>Microsoft Azure AI Fundamentals (AI-900) Exam Tips</v>
      </c>
      <c r="C868" s="4">
        <v>199</v>
      </c>
      <c r="D868" s="4" t="str">
        <f>INDEX(Tags[Tag Title], MATCH(ResourceTags[[#This Row],[TagID]], Tags[TagID]))</f>
        <v>Azure Bot Service</v>
      </c>
      <c r="E868" s="4" t="str">
        <f>INDEX(Tags[Type], MATCH(ResourceTags[[#This Row],[TagID]], Tags[TagID]))</f>
        <v>Tool</v>
      </c>
      <c r="F868" s="10">
        <f>1/COUNTIFS(ResourceTags[ResourceID],ResourceTags[[#This Row],[ResourceID]], ResourceTags[Type], ResourceTags[[#This Row],[Type]])</f>
        <v>0.25</v>
      </c>
      <c r="G868" s="11">
        <f>INDEX(Resources[Experience], MATCH(ResourceTags[[#This Row],[ResourceID]], Resources[ResourceID]))*ResourceTags[[#This Row],[Weight]]</f>
        <v>2.9861111111111112</v>
      </c>
    </row>
    <row r="869" spans="1:7">
      <c r="A869" s="4">
        <v>474</v>
      </c>
      <c r="B869" s="4" t="str">
        <f>INDEX(Resources[Resource Title], MATCH(ResourceTags[[#This Row],[ResourceID]], Resources[ResourceID]))</f>
        <v>Microsoft Azure AI Fundamentals (AI-900) Exam Tips</v>
      </c>
      <c r="C869" s="4">
        <v>236</v>
      </c>
      <c r="D869" s="4" t="str">
        <f>INDEX(Tags[Tag Title], MATCH(ResourceTags[[#This Row],[TagID]], Tags[TagID]))</f>
        <v>Artificial Intelligence</v>
      </c>
      <c r="E869" s="4" t="str">
        <f>INDEX(Tags[Type], MATCH(ResourceTags[[#This Row],[TagID]], Tags[TagID]))</f>
        <v>Skill</v>
      </c>
      <c r="F869" s="10">
        <f>1/COUNTIFS(ResourceTags[ResourceID],ResourceTags[[#This Row],[ResourceID]], ResourceTags[Type], ResourceTags[[#This Row],[Type]])</f>
        <v>0.33333333333333331</v>
      </c>
      <c r="G869" s="11">
        <f>INDEX(Resources[Experience], MATCH(ResourceTags[[#This Row],[ResourceID]], Resources[ResourceID]))*ResourceTags[[#This Row],[Weight]]</f>
        <v>3.9814814814814814</v>
      </c>
    </row>
    <row r="870" spans="1:7">
      <c r="A870" s="4">
        <v>474</v>
      </c>
      <c r="B870" s="4" t="str">
        <f>INDEX(Resources[Resource Title], MATCH(ResourceTags[[#This Row],[ResourceID]], Resources[ResourceID]))</f>
        <v>Microsoft Azure AI Fundamentals (AI-900) Exam Tips</v>
      </c>
      <c r="C870" s="4">
        <v>244</v>
      </c>
      <c r="D870" s="4" t="str">
        <f>INDEX(Tags[Tag Title], MATCH(ResourceTags[[#This Row],[TagID]], Tags[TagID]))</f>
        <v>Computer Vision</v>
      </c>
      <c r="E870" s="4" t="str">
        <f>INDEX(Tags[Type], MATCH(ResourceTags[[#This Row],[TagID]], Tags[TagID]))</f>
        <v>Skill</v>
      </c>
      <c r="F870" s="10">
        <f>1/COUNTIFS(ResourceTags[ResourceID],ResourceTags[[#This Row],[ResourceID]], ResourceTags[Type], ResourceTags[[#This Row],[Type]])</f>
        <v>0.33333333333333331</v>
      </c>
      <c r="G870" s="11">
        <f>INDEX(Resources[Experience], MATCH(ResourceTags[[#This Row],[ResourceID]], Resources[ResourceID]))*ResourceTags[[#This Row],[Weight]]</f>
        <v>3.9814814814814814</v>
      </c>
    </row>
    <row r="871" spans="1:7">
      <c r="A871" s="4">
        <v>474</v>
      </c>
      <c r="B871" s="4" t="str">
        <f>INDEX(Resources[Resource Title], MATCH(ResourceTags[[#This Row],[ResourceID]], Resources[ResourceID]))</f>
        <v>Microsoft Azure AI Fundamentals (AI-900) Exam Tips</v>
      </c>
      <c r="C871" s="4">
        <v>248</v>
      </c>
      <c r="D871" s="4" t="str">
        <f>INDEX(Tags[Tag Title], MATCH(ResourceTags[[#This Row],[TagID]], Tags[TagID]))</f>
        <v>Natural Language Processing (NLP)</v>
      </c>
      <c r="E871" s="4" t="str">
        <f>INDEX(Tags[Type], MATCH(ResourceTags[[#This Row],[TagID]], Tags[TagID]))</f>
        <v>Skill</v>
      </c>
      <c r="F871" s="10">
        <f>1/COUNTIFS(ResourceTags[ResourceID],ResourceTags[[#This Row],[ResourceID]], ResourceTags[Type], ResourceTags[[#This Row],[Type]])</f>
        <v>0.33333333333333331</v>
      </c>
      <c r="G871" s="11">
        <f>INDEX(Resources[Experience], MATCH(ResourceTags[[#This Row],[ResourceID]], Resources[ResourceID]))*ResourceTags[[#This Row],[Weight]]</f>
        <v>3.9814814814814814</v>
      </c>
    </row>
    <row r="872" spans="1:7">
      <c r="A872" s="4">
        <v>474</v>
      </c>
      <c r="B872" s="4" t="str">
        <f>INDEX(Resources[Resource Title], MATCH(ResourceTags[[#This Row],[ResourceID]], Resources[ResourceID]))</f>
        <v>Microsoft Azure AI Fundamentals (AI-900) Exam Tips</v>
      </c>
      <c r="C872" s="4">
        <v>251</v>
      </c>
      <c r="D872" s="4" t="str">
        <f>INDEX(Tags[Tag Title], MATCH(ResourceTags[[#This Row],[TagID]], Tags[TagID]))</f>
        <v>Azure AI Services</v>
      </c>
      <c r="E872" s="4" t="str">
        <f>INDEX(Tags[Type], MATCH(ResourceTags[[#This Row],[TagID]], Tags[TagID]))</f>
        <v>Framework</v>
      </c>
      <c r="F872" s="10">
        <f>1/COUNTIFS(ResourceTags[ResourceID],ResourceTags[[#This Row],[ResourceID]], ResourceTags[Type], ResourceTags[[#This Row],[Type]])</f>
        <v>1</v>
      </c>
      <c r="G872" s="11">
        <f>INDEX(Resources[Experience], MATCH(ResourceTags[[#This Row],[ResourceID]], Resources[ResourceID]))*ResourceTags[[#This Row],[Weight]]</f>
        <v>11.944444444444445</v>
      </c>
    </row>
    <row r="873" spans="1:7">
      <c r="A873" s="4">
        <v>474</v>
      </c>
      <c r="B873" s="4" t="str">
        <f>INDEX(Resources[Resource Title], MATCH(ResourceTags[[#This Row],[ResourceID]], Resources[ResourceID]))</f>
        <v>Microsoft Azure AI Fundamentals (AI-900) Exam Tips</v>
      </c>
      <c r="C873" s="4">
        <v>255</v>
      </c>
      <c r="D873" s="4" t="str">
        <f>INDEX(Tags[Tag Title], MATCH(ResourceTags[[#This Row],[TagID]], Tags[TagID]))</f>
        <v>Azure Language Service</v>
      </c>
      <c r="E873" s="4" t="str">
        <f>INDEX(Tags[Type], MATCH(ResourceTags[[#This Row],[TagID]], Tags[TagID]))</f>
        <v>Tool</v>
      </c>
      <c r="F873" s="10">
        <f>1/COUNTIFS(ResourceTags[ResourceID],ResourceTags[[#This Row],[ResourceID]], ResourceTags[Type], ResourceTags[[#This Row],[Type]])</f>
        <v>0.25</v>
      </c>
      <c r="G873" s="11">
        <f>INDEX(Resources[Experience], MATCH(ResourceTags[[#This Row],[ResourceID]], Resources[ResourceID]))*ResourceTags[[#This Row],[Weight]]</f>
        <v>2.9861111111111112</v>
      </c>
    </row>
  </sheetData>
  <pageMargins left="0.7" right="0.7" top="0.75" bottom="0.75" header="0.3" footer="0.3"/>
  <pageSetup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475"/>
  <sheetViews>
    <sheetView zoomScaleNormal="100" workbookViewId="0">
      <pane ySplit="1" topLeftCell="A452" activePane="bottomLeft" state="frozen"/>
      <selection pane="bottomLeft" activeCell="A476" sqref="A476"/>
    </sheetView>
  </sheetViews>
  <sheetFormatPr defaultColWidth="8.85546875" defaultRowHeight="15"/>
  <cols>
    <col min="1" max="1" width="8" customWidth="1"/>
    <col min="2" max="2" width="88.85546875" customWidth="1"/>
    <col min="3" max="3" width="5.28515625" customWidth="1"/>
    <col min="4" max="5" width="7.42578125" customWidth="1"/>
    <col min="6" max="6" width="11" bestFit="1" customWidth="1"/>
    <col min="7" max="7" width="12.7109375" customWidth="1"/>
    <col min="8" max="8" width="48.28515625" customWidth="1"/>
    <col min="9" max="9" width="11.42578125" customWidth="1"/>
    <col min="10" max="10" width="45.28515625" customWidth="1"/>
    <col min="11" max="11" width="17.85546875" bestFit="1" customWidth="1"/>
  </cols>
  <sheetData>
    <row r="1" spans="1:10">
      <c r="A1" t="s">
        <v>294</v>
      </c>
      <c r="B1" t="s">
        <v>299</v>
      </c>
      <c r="C1" t="s">
        <v>300</v>
      </c>
      <c r="D1" t="s">
        <v>2</v>
      </c>
      <c r="E1" t="s">
        <v>301</v>
      </c>
      <c r="F1" t="s">
        <v>302</v>
      </c>
      <c r="G1" t="s">
        <v>298</v>
      </c>
      <c r="H1" t="s">
        <v>303</v>
      </c>
      <c r="I1" t="s">
        <v>304</v>
      </c>
      <c r="J1" t="s">
        <v>305</v>
      </c>
    </row>
    <row r="2" spans="1:10">
      <c r="A2">
        <v>1</v>
      </c>
      <c r="B2" s="3" t="s">
        <v>306</v>
      </c>
      <c r="C2" s="3" t="s">
        <v>307</v>
      </c>
      <c r="D2" s="3" t="s">
        <v>308</v>
      </c>
      <c r="E2" s="4">
        <v>200</v>
      </c>
      <c r="F2" s="6">
        <v>6.1111111111111116E-2</v>
      </c>
      <c r="G2" s="11">
        <f>Resources[[#This Row],[Level]]*Resources[[#This Row],[Duration]]</f>
        <v>12.222222222222223</v>
      </c>
      <c r="H2" s="5" t="s">
        <v>309</v>
      </c>
      <c r="I2">
        <f>COUNTIF(ResourceTags[ResourceID],Resources[[#This Row],[ResourceID]])</f>
        <v>1</v>
      </c>
      <c r="J2" t="str" cm="1">
        <f t="array" ref="J2">_xlfn.TEXTJOIN(", ", TRUE, IF(ResourceTags[ResourceID]=Resources[[#This Row],[ResourceID]],ResourceTags[Tag], ""))</f>
        <v>Design</v>
      </c>
    </row>
    <row r="3" spans="1:10">
      <c r="A3">
        <v>2</v>
      </c>
      <c r="B3" s="3" t="s">
        <v>310</v>
      </c>
      <c r="C3" s="3" t="s">
        <v>307</v>
      </c>
      <c r="D3" s="3" t="s">
        <v>308</v>
      </c>
      <c r="E3" s="4">
        <v>100</v>
      </c>
      <c r="F3" s="6">
        <v>5.1388888888888894E-2</v>
      </c>
      <c r="G3" s="11">
        <f>Resources[[#This Row],[Level]]*Resources[[#This Row],[Duration]]</f>
        <v>5.1388888888888893</v>
      </c>
      <c r="H3" s="5" t="s">
        <v>311</v>
      </c>
      <c r="I3">
        <f>COUNTIF(ResourceTags[ResourceID],Resources[[#This Row],[ResourceID]])</f>
        <v>1</v>
      </c>
      <c r="J3" t="str" cm="1">
        <f t="array" ref="J3">_xlfn.TEXTJOIN(", ", TRUE, IF(ResourceTags[ResourceID]=Resources[[#This Row],[ResourceID]],ResourceTags[Tag], ""))</f>
        <v>Facebook</v>
      </c>
    </row>
    <row r="4" spans="1:10">
      <c r="A4">
        <v>3</v>
      </c>
      <c r="B4" s="3" t="s">
        <v>312</v>
      </c>
      <c r="C4" s="3" t="s">
        <v>307</v>
      </c>
      <c r="D4" s="3" t="s">
        <v>308</v>
      </c>
      <c r="E4" s="4">
        <v>200</v>
      </c>
      <c r="F4" s="6">
        <v>7.8472222222222221E-2</v>
      </c>
      <c r="G4" s="11">
        <f>Resources[[#This Row],[Level]]*Resources[[#This Row],[Duration]]</f>
        <v>15.694444444444445</v>
      </c>
      <c r="H4" s="5" t="s">
        <v>313</v>
      </c>
      <c r="I4">
        <f>COUNTIF(ResourceTags[ResourceID],Resources[[#This Row],[ResourceID]])</f>
        <v>5</v>
      </c>
      <c r="J4" t="str" cm="1">
        <f t="array" ref="J4">_xlfn.TEXTJOIN(", ", TRUE, IF(ResourceTags[ResourceID]=Resources[[#This Row],[ResourceID]],ResourceTags[Tag], ""))</f>
        <v>Continuous Integration, Continuous Deployment, AngularJS, Node.js, Express.js</v>
      </c>
    </row>
    <row r="5" spans="1:10">
      <c r="A5">
        <v>4</v>
      </c>
      <c r="B5" s="3" t="s">
        <v>314</v>
      </c>
      <c r="C5" s="3" t="s">
        <v>307</v>
      </c>
      <c r="D5" s="3" t="s">
        <v>308</v>
      </c>
      <c r="E5" s="4">
        <v>100</v>
      </c>
      <c r="F5" s="6">
        <v>4.3055555555555562E-2</v>
      </c>
      <c r="G5" s="11">
        <f>Resources[[#This Row],[Level]]*Resources[[#This Row],[Duration]]</f>
        <v>4.3055555555555562</v>
      </c>
      <c r="H5" s="5" t="s">
        <v>315</v>
      </c>
      <c r="I5">
        <f>COUNTIF(ResourceTags[ResourceID],Resources[[#This Row],[ResourceID]])</f>
        <v>4</v>
      </c>
      <c r="J5" t="str" cm="1">
        <f t="array" ref="J5">_xlfn.TEXTJOIN(", ", TRUE, IF(ResourceTags[ResourceID]=Resources[[#This Row],[ResourceID]],ResourceTags[Tag], ""))</f>
        <v>ASP.NET, ASP.NET Web API, Auth0, Authentication</v>
      </c>
    </row>
    <row r="6" spans="1:10">
      <c r="A6" s="4">
        <v>5</v>
      </c>
      <c r="B6" s="3" t="s">
        <v>316</v>
      </c>
      <c r="C6" s="3" t="s">
        <v>307</v>
      </c>
      <c r="D6" s="3" t="s">
        <v>308</v>
      </c>
      <c r="E6" s="4">
        <v>200</v>
      </c>
      <c r="F6" s="6">
        <v>0.11458333333333333</v>
      </c>
      <c r="G6" s="11">
        <f>Resources[[#This Row],[Level]]*Resources[[#This Row],[Duration]]</f>
        <v>22.916666666666664</v>
      </c>
      <c r="H6" s="5" t="s">
        <v>317</v>
      </c>
      <c r="I6">
        <f>COUNTIF(ResourceTags[ResourceID],Resources[[#This Row],[ResourceID]])</f>
        <v>1</v>
      </c>
      <c r="J6" t="str" cm="1">
        <f t="array" ref="J6">_xlfn.TEXTJOIN(", ", TRUE, IF(ResourceTags[ResourceID]=Resources[[#This Row],[ResourceID]],ResourceTags[Tag], ""))</f>
        <v>Office UI Fabric</v>
      </c>
    </row>
    <row r="7" spans="1:10">
      <c r="A7">
        <v>6</v>
      </c>
      <c r="B7" s="3" t="s">
        <v>318</v>
      </c>
      <c r="C7" s="3" t="s">
        <v>307</v>
      </c>
      <c r="D7" s="3" t="s">
        <v>308</v>
      </c>
      <c r="E7" s="4">
        <v>100</v>
      </c>
      <c r="F7" s="6">
        <v>5.1388888888888894E-2</v>
      </c>
      <c r="G7" s="11">
        <f>Resources[[#This Row],[Level]]*Resources[[#This Row],[Duration]]</f>
        <v>5.1388888888888893</v>
      </c>
      <c r="H7" s="5" t="s">
        <v>319</v>
      </c>
      <c r="I7">
        <f>COUNTIF(ResourceTags[ResourceID],Resources[[#This Row],[ResourceID]])</f>
        <v>1</v>
      </c>
      <c r="J7" t="str" cm="1">
        <f t="array" ref="J7">_xlfn.TEXTJOIN(", ", TRUE, IF(ResourceTags[ResourceID]=Resources[[#This Row],[ResourceID]],ResourceTags[Tag], ""))</f>
        <v>Office UI Fabric</v>
      </c>
    </row>
    <row r="8" spans="1:10">
      <c r="A8">
        <v>7</v>
      </c>
      <c r="B8" s="3" t="s">
        <v>320</v>
      </c>
      <c r="C8" s="3" t="s">
        <v>307</v>
      </c>
      <c r="D8" s="3" t="s">
        <v>308</v>
      </c>
      <c r="E8" s="4">
        <v>100</v>
      </c>
      <c r="F8" s="6">
        <v>0.16874999999999998</v>
      </c>
      <c r="G8" s="11">
        <f>Resources[[#This Row],[Level]]*Resources[[#This Row],[Duration]]</f>
        <v>16.875</v>
      </c>
      <c r="H8" s="5" t="s">
        <v>321</v>
      </c>
      <c r="I8">
        <f>COUNTIF(ResourceTags[ResourceID],Resources[[#This Row],[ResourceID]])</f>
        <v>1</v>
      </c>
      <c r="J8" t="str" cm="1">
        <f t="array" ref="J8">_xlfn.TEXTJOIN(", ", TRUE, IF(ResourceTags[ResourceID]=Resources[[#This Row],[ResourceID]],ResourceTags[Tag], ""))</f>
        <v>Angular</v>
      </c>
    </row>
    <row r="9" spans="1:10">
      <c r="A9">
        <v>8</v>
      </c>
      <c r="B9" s="3" t="s">
        <v>322</v>
      </c>
      <c r="C9" s="3" t="s">
        <v>307</v>
      </c>
      <c r="D9" s="3" t="s">
        <v>308</v>
      </c>
      <c r="E9" s="4">
        <v>100</v>
      </c>
      <c r="F9" s="6">
        <v>0.21875</v>
      </c>
      <c r="G9" s="11">
        <f>Resources[[#This Row],[Level]]*Resources[[#This Row],[Duration]]</f>
        <v>21.875</v>
      </c>
      <c r="H9" s="5" t="s">
        <v>323</v>
      </c>
      <c r="I9">
        <f>COUNTIF(ResourceTags[ResourceID],Resources[[#This Row],[ResourceID]])</f>
        <v>1</v>
      </c>
      <c r="J9" t="str" cm="1">
        <f t="array" ref="J9">_xlfn.TEXTJOIN(", ", TRUE, IF(ResourceTags[ResourceID]=Resources[[#This Row],[ResourceID]],ResourceTags[Tag], ""))</f>
        <v>ASP.NET Core</v>
      </c>
    </row>
    <row r="10" spans="1:10">
      <c r="A10">
        <v>9</v>
      </c>
      <c r="B10" s="3" t="s">
        <v>324</v>
      </c>
      <c r="C10" s="3" t="s">
        <v>307</v>
      </c>
      <c r="D10" s="3" t="s">
        <v>308</v>
      </c>
      <c r="E10" s="4">
        <v>100</v>
      </c>
      <c r="F10" s="6">
        <v>0.11458333333333333</v>
      </c>
      <c r="G10" s="11">
        <f>Resources[[#This Row],[Level]]*Resources[[#This Row],[Duration]]</f>
        <v>11.458333333333332</v>
      </c>
      <c r="H10" s="5" t="s">
        <v>325</v>
      </c>
      <c r="I10">
        <f>COUNTIF(ResourceTags[ResourceID],Resources[[#This Row],[ResourceID]])</f>
        <v>3</v>
      </c>
      <c r="J10" t="str" cm="1">
        <f t="array" ref="J10">_xlfn.TEXTJOIN(", ", TRUE, IF(ResourceTags[ResourceID]=Resources[[#This Row],[ResourceID]],ResourceTags[Tag], ""))</f>
        <v>AngularJS, ng-material, Google Material Design</v>
      </c>
    </row>
    <row r="11" spans="1:10">
      <c r="A11">
        <v>10</v>
      </c>
      <c r="B11" s="3" t="s">
        <v>326</v>
      </c>
      <c r="C11" s="3" t="s">
        <v>307</v>
      </c>
      <c r="D11" s="3" t="s">
        <v>308</v>
      </c>
      <c r="E11" s="4">
        <v>200</v>
      </c>
      <c r="F11" s="6">
        <v>0.18819444444444444</v>
      </c>
      <c r="G11" s="11">
        <f>Resources[[#This Row],[Level]]*Resources[[#This Row],[Duration]]</f>
        <v>37.638888888888886</v>
      </c>
      <c r="H11" s="5" t="s">
        <v>327</v>
      </c>
      <c r="I11">
        <f>COUNTIF(ResourceTags[ResourceID],Resources[[#This Row],[ResourceID]])</f>
        <v>1</v>
      </c>
      <c r="J11" t="str" cm="1">
        <f t="array" ref="J11">_xlfn.TEXTJOIN(", ", TRUE, IF(ResourceTags[ResourceID]=Resources[[#This Row],[ResourceID]],ResourceTags[Tag], ""))</f>
        <v>Angular</v>
      </c>
    </row>
    <row r="12" spans="1:10">
      <c r="A12">
        <v>11</v>
      </c>
      <c r="B12" s="3" t="s">
        <v>328</v>
      </c>
      <c r="C12" s="3" t="s">
        <v>307</v>
      </c>
      <c r="D12" s="3" t="s">
        <v>308</v>
      </c>
      <c r="E12" s="4">
        <v>200</v>
      </c>
      <c r="F12" s="6">
        <v>9.375E-2</v>
      </c>
      <c r="G12" s="11">
        <f>Resources[[#This Row],[Level]]*Resources[[#This Row],[Duration]]</f>
        <v>18.75</v>
      </c>
      <c r="H12" s="5" t="s">
        <v>329</v>
      </c>
      <c r="I12">
        <f>COUNTIF(ResourceTags[ResourceID],Resources[[#This Row],[ResourceID]])</f>
        <v>2</v>
      </c>
      <c r="J12" t="str" cm="1">
        <f t="array" ref="J12">_xlfn.TEXTJOIN(", ", TRUE, IF(ResourceTags[ResourceID]=Resources[[#This Row],[ResourceID]],ResourceTags[Tag], ""))</f>
        <v>TypeScript, JavaScript</v>
      </c>
    </row>
    <row r="13" spans="1:10">
      <c r="A13">
        <v>12</v>
      </c>
      <c r="B13" s="3" t="s">
        <v>330</v>
      </c>
      <c r="C13" s="3" t="s">
        <v>307</v>
      </c>
      <c r="D13" s="3" t="s">
        <v>308</v>
      </c>
      <c r="E13" s="4">
        <v>200</v>
      </c>
      <c r="F13" s="6">
        <v>0.14791666666666667</v>
      </c>
      <c r="G13" s="11">
        <f>Resources[[#This Row],[Level]]*Resources[[#This Row],[Duration]]</f>
        <v>29.583333333333332</v>
      </c>
      <c r="H13" s="5" t="s">
        <v>331</v>
      </c>
      <c r="I13">
        <f>COUNTIF(ResourceTags[ResourceID],Resources[[#This Row],[ResourceID]])</f>
        <v>2</v>
      </c>
      <c r="J13" t="str" cm="1">
        <f t="array" ref="J13">_xlfn.TEXTJOIN(", ", TRUE, IF(ResourceTags[ResourceID]=Resources[[#This Row],[ResourceID]],ResourceTags[Tag], ""))</f>
        <v>AngularJS, TypeScript</v>
      </c>
    </row>
    <row r="14" spans="1:10">
      <c r="A14">
        <v>13</v>
      </c>
      <c r="B14" s="3" t="s">
        <v>332</v>
      </c>
      <c r="C14" s="3" t="s">
        <v>307</v>
      </c>
      <c r="D14" s="3" t="s">
        <v>308</v>
      </c>
      <c r="E14" s="4">
        <v>100</v>
      </c>
      <c r="F14" s="6">
        <v>4.1666666666666664E-2</v>
      </c>
      <c r="G14" s="11">
        <f>Resources[[#This Row],[Level]]*Resources[[#This Row],[Duration]]</f>
        <v>4.1666666666666661</v>
      </c>
      <c r="H14" s="5" t="s">
        <v>333</v>
      </c>
      <c r="I14">
        <f>COUNTIF(ResourceTags[ResourceID],Resources[[#This Row],[ResourceID]])</f>
        <v>1</v>
      </c>
      <c r="J14" t="str" cm="1">
        <f t="array" ref="J14">_xlfn.TEXTJOIN(", ", TRUE, IF(ResourceTags[ResourceID]=Resources[[#This Row],[ResourceID]],ResourceTags[Tag], ""))</f>
        <v>Time Management</v>
      </c>
    </row>
    <row r="15" spans="1:10">
      <c r="A15">
        <v>14</v>
      </c>
      <c r="B15" s="3" t="s">
        <v>334</v>
      </c>
      <c r="C15" s="3" t="s">
        <v>307</v>
      </c>
      <c r="D15" s="3" t="s">
        <v>308</v>
      </c>
      <c r="E15" s="4">
        <v>200</v>
      </c>
      <c r="F15" s="6">
        <v>0.30833333333333335</v>
      </c>
      <c r="G15" s="11">
        <f>Resources[[#This Row],[Level]]*Resources[[#This Row],[Duration]]</f>
        <v>61.666666666666671</v>
      </c>
      <c r="H15" s="5" t="s">
        <v>335</v>
      </c>
      <c r="I15">
        <f>COUNTIF(ResourceTags[ResourceID],Resources[[#This Row],[ResourceID]])</f>
        <v>3</v>
      </c>
      <c r="J15" t="str" cm="1">
        <f t="array" ref="J15">_xlfn.TEXTJOIN(", ", TRUE, IF(ResourceTags[ResourceID]=Resources[[#This Row],[ResourceID]],ResourceTags[Tag], ""))</f>
        <v>SystemJS, jspm, JavaScript</v>
      </c>
    </row>
    <row r="16" spans="1:10">
      <c r="A16">
        <v>15</v>
      </c>
      <c r="B16" s="3" t="s">
        <v>336</v>
      </c>
      <c r="C16" s="3" t="s">
        <v>307</v>
      </c>
      <c r="D16" s="3" t="s">
        <v>308</v>
      </c>
      <c r="E16" s="4">
        <v>100</v>
      </c>
      <c r="F16" s="6">
        <v>0.21041666666666667</v>
      </c>
      <c r="G16" s="11">
        <f>Resources[[#This Row],[Level]]*Resources[[#This Row],[Duration]]</f>
        <v>21.041666666666668</v>
      </c>
      <c r="H16" s="5" t="s">
        <v>337</v>
      </c>
      <c r="I16">
        <f>COUNTIF(ResourceTags[ResourceID],Resources[[#This Row],[ResourceID]])</f>
        <v>1</v>
      </c>
      <c r="J16" t="str" cm="1">
        <f t="array" ref="J16">_xlfn.TEXTJOIN(", ", TRUE, IF(ResourceTags[ResourceID]=Resources[[#This Row],[ResourceID]],ResourceTags[Tag], ""))</f>
        <v>HTML5 Web Components</v>
      </c>
    </row>
    <row r="17" spans="1:10">
      <c r="A17">
        <v>16</v>
      </c>
      <c r="B17" s="3" t="s">
        <v>338</v>
      </c>
      <c r="C17" s="3" t="s">
        <v>307</v>
      </c>
      <c r="D17" s="3" t="s">
        <v>308</v>
      </c>
      <c r="E17" s="4">
        <v>100</v>
      </c>
      <c r="F17" s="6">
        <v>0.17847222222222223</v>
      </c>
      <c r="G17" s="11">
        <f>Resources[[#This Row],[Level]]*Resources[[#This Row],[Duration]]</f>
        <v>17.847222222222221</v>
      </c>
      <c r="H17" s="5" t="s">
        <v>339</v>
      </c>
      <c r="I17">
        <f>COUNTIF(ResourceTags[ResourceID],Resources[[#This Row],[ResourceID]])</f>
        <v>2</v>
      </c>
      <c r="J17" t="str" cm="1">
        <f t="array" ref="J17">_xlfn.TEXTJOIN(", ", TRUE, IF(ResourceTags[ResourceID]=Resources[[#This Row],[ResourceID]],ResourceTags[Tag], ""))</f>
        <v>.NET, F#</v>
      </c>
    </row>
    <row r="18" spans="1:10">
      <c r="A18">
        <v>17</v>
      </c>
      <c r="B18" s="3" t="s">
        <v>340</v>
      </c>
      <c r="C18" s="3" t="s">
        <v>307</v>
      </c>
      <c r="D18" s="3" t="s">
        <v>308</v>
      </c>
      <c r="E18" s="4">
        <v>100</v>
      </c>
      <c r="F18" s="6">
        <v>0.38958333333333334</v>
      </c>
      <c r="G18" s="11">
        <f>Resources[[#This Row],[Level]]*Resources[[#This Row],[Duration]]</f>
        <v>38.958333333333336</v>
      </c>
      <c r="H18" s="5" t="s">
        <v>341</v>
      </c>
      <c r="I18">
        <f>COUNTIF(ResourceTags[ResourceID],Resources[[#This Row],[ResourceID]])</f>
        <v>4</v>
      </c>
      <c r="J18" t="str" cm="1">
        <f t="array" ref="J18">_xlfn.TEXTJOIN(", ", TRUE, IF(ResourceTags[ResourceID]=Resources[[#This Row],[ResourceID]],ResourceTags[Tag], ""))</f>
        <v>AngularJS, ASP.NET Core, ASP.NET MVC, Entity Framework</v>
      </c>
    </row>
    <row r="19" spans="1:10">
      <c r="A19">
        <v>18</v>
      </c>
      <c r="B19" s="3" t="s">
        <v>342</v>
      </c>
      <c r="C19" s="3" t="s">
        <v>307</v>
      </c>
      <c r="D19" s="3" t="s">
        <v>308</v>
      </c>
      <c r="E19" s="4">
        <v>100</v>
      </c>
      <c r="F19" s="6">
        <v>0.13680555555555554</v>
      </c>
      <c r="G19" s="11">
        <f>Resources[[#This Row],[Level]]*Resources[[#This Row],[Duration]]</f>
        <v>13.680555555555554</v>
      </c>
      <c r="H19" s="5" t="s">
        <v>343</v>
      </c>
      <c r="I19">
        <f>COUNTIF(ResourceTags[ResourceID],Resources[[#This Row],[ResourceID]])</f>
        <v>1</v>
      </c>
      <c r="J19" t="str" cm="1">
        <f t="array" ref="J19">_xlfn.TEXTJOIN(", ", TRUE, IF(ResourceTags[ResourceID]=Resources[[#This Row],[ResourceID]],ResourceTags[Tag], ""))</f>
        <v>Behavior Analysis</v>
      </c>
    </row>
    <row r="20" spans="1:10">
      <c r="A20">
        <v>19</v>
      </c>
      <c r="B20" s="3" t="s">
        <v>344</v>
      </c>
      <c r="C20" s="3" t="s">
        <v>307</v>
      </c>
      <c r="D20" s="3" t="s">
        <v>308</v>
      </c>
      <c r="E20" s="4">
        <v>300</v>
      </c>
      <c r="F20" s="6">
        <v>0.14027777777777778</v>
      </c>
      <c r="G20" s="11">
        <f>Resources[[#This Row],[Level]]*Resources[[#This Row],[Duration]]</f>
        <v>42.083333333333336</v>
      </c>
      <c r="H20" s="5" t="s">
        <v>345</v>
      </c>
      <c r="I20">
        <f>COUNTIF(ResourceTags[ResourceID],Resources[[#This Row],[ResourceID]])</f>
        <v>3</v>
      </c>
      <c r="J20" t="str" cm="1">
        <f t="array" ref="J20">_xlfn.TEXTJOIN(", ", TRUE, IF(ResourceTags[ResourceID]=Resources[[#This Row],[ResourceID]],ResourceTags[Tag], ""))</f>
        <v>CSS, HTML, Responsive Web Design</v>
      </c>
    </row>
    <row r="21" spans="1:10">
      <c r="A21">
        <v>20</v>
      </c>
      <c r="B21" s="3" t="s">
        <v>346</v>
      </c>
      <c r="C21" s="3" t="s">
        <v>307</v>
      </c>
      <c r="D21" s="3" t="s">
        <v>308</v>
      </c>
      <c r="E21" s="4">
        <v>100</v>
      </c>
      <c r="F21" s="6">
        <v>7.2222222222222229E-2</v>
      </c>
      <c r="G21" s="11">
        <f>Resources[[#This Row],[Level]]*Resources[[#This Row],[Duration]]</f>
        <v>7.2222222222222232</v>
      </c>
      <c r="H21" s="5" t="s">
        <v>347</v>
      </c>
      <c r="I21">
        <f>COUNTIF(ResourceTags[ResourceID],Resources[[#This Row],[ResourceID]])</f>
        <v>1</v>
      </c>
      <c r="J21" t="str" cm="1">
        <f t="array" ref="J21">_xlfn.TEXTJOIN(", ", TRUE, IF(ResourceTags[ResourceID]=Resources[[#This Row],[ResourceID]],ResourceTags[Tag], ""))</f>
        <v>Axure RP</v>
      </c>
    </row>
    <row r="22" spans="1:10">
      <c r="A22">
        <v>21</v>
      </c>
      <c r="B22" s="3" t="s">
        <v>348</v>
      </c>
      <c r="C22" s="3" t="s">
        <v>307</v>
      </c>
      <c r="D22" s="3" t="s">
        <v>308</v>
      </c>
      <c r="E22" s="4">
        <v>200</v>
      </c>
      <c r="F22" s="6">
        <v>8.9583333333333334E-2</v>
      </c>
      <c r="G22" s="11">
        <f>Resources[[#This Row],[Level]]*Resources[[#This Row],[Duration]]</f>
        <v>17.916666666666668</v>
      </c>
      <c r="H22" s="5" t="s">
        <v>349</v>
      </c>
      <c r="I22">
        <f>COUNTIF(ResourceTags[ResourceID],Resources[[#This Row],[ResourceID]])</f>
        <v>1</v>
      </c>
      <c r="J22" t="str" cm="1">
        <f t="array" ref="J22">_xlfn.TEXTJOIN(", ", TRUE, IF(ResourceTags[ResourceID]=Resources[[#This Row],[ResourceID]],ResourceTags[Tag], ""))</f>
        <v>Professionalism</v>
      </c>
    </row>
    <row r="23" spans="1:10">
      <c r="A23" s="4">
        <v>22</v>
      </c>
      <c r="B23" s="3" t="s">
        <v>350</v>
      </c>
      <c r="C23" s="3" t="s">
        <v>307</v>
      </c>
      <c r="D23" s="3" t="s">
        <v>308</v>
      </c>
      <c r="E23" s="4">
        <v>100</v>
      </c>
      <c r="F23" s="6">
        <v>0.10902777777777778</v>
      </c>
      <c r="G23" s="11">
        <f>Resources[[#This Row],[Level]]*Resources[[#This Row],[Duration]]</f>
        <v>10.902777777777779</v>
      </c>
      <c r="H23" s="5" t="s">
        <v>351</v>
      </c>
      <c r="I23">
        <f>COUNTIF(ResourceTags[ResourceID],Resources[[#This Row],[ResourceID]])</f>
        <v>1</v>
      </c>
      <c r="J23" t="str" cm="1">
        <f t="array" ref="J23">_xlfn.TEXTJOIN(", ", TRUE, IF(ResourceTags[ResourceID]=Resources[[#This Row],[ResourceID]],ResourceTags[Tag], ""))</f>
        <v>Business Writing</v>
      </c>
    </row>
    <row r="24" spans="1:10">
      <c r="A24" s="4">
        <v>23</v>
      </c>
      <c r="B24" s="3" t="s">
        <v>352</v>
      </c>
      <c r="C24" s="3" t="s">
        <v>307</v>
      </c>
      <c r="D24" s="3" t="s">
        <v>308</v>
      </c>
      <c r="E24" s="4">
        <v>200</v>
      </c>
      <c r="F24" s="6">
        <v>8.6805555555555566E-2</v>
      </c>
      <c r="G24" s="11">
        <f>Resources[[#This Row],[Level]]*Resources[[#This Row],[Duration]]</f>
        <v>17.361111111111114</v>
      </c>
      <c r="H24" s="5" t="s">
        <v>353</v>
      </c>
      <c r="I24">
        <f>COUNTIF(ResourceTags[ResourceID],Resources[[#This Row],[ResourceID]])</f>
        <v>2</v>
      </c>
      <c r="J24" t="str" cm="1">
        <f t="array" ref="J24">_xlfn.TEXTJOIN(", ", TRUE, IF(ResourceTags[ResourceID]=Resources[[#This Row],[ResourceID]],ResourceTags[Tag], ""))</f>
        <v>ASP.NET Core, ASP.NET MVC</v>
      </c>
    </row>
    <row r="25" spans="1:10">
      <c r="A25" s="4">
        <v>24</v>
      </c>
      <c r="B25" s="3" t="s">
        <v>354</v>
      </c>
      <c r="C25" s="3" t="s">
        <v>307</v>
      </c>
      <c r="D25" s="3" t="s">
        <v>308</v>
      </c>
      <c r="E25" s="4">
        <v>100</v>
      </c>
      <c r="F25" s="6">
        <v>5.9027777777777783E-2</v>
      </c>
      <c r="G25" s="11">
        <f>Resources[[#This Row],[Level]]*Resources[[#This Row],[Duration]]</f>
        <v>5.9027777777777786</v>
      </c>
      <c r="H25" s="5" t="s">
        <v>355</v>
      </c>
      <c r="I25">
        <f>COUNTIF(ResourceTags[ResourceID],Resources[[#This Row],[ResourceID]])</f>
        <v>2</v>
      </c>
      <c r="J25" t="str" cm="1">
        <f t="array" ref="J25">_xlfn.TEXTJOIN(", ", TRUE, IF(ResourceTags[ResourceID]=Resources[[#This Row],[ResourceID]],ResourceTags[Tag], ""))</f>
        <v>.NET, F#</v>
      </c>
    </row>
    <row r="26" spans="1:10">
      <c r="A26" s="4">
        <v>25</v>
      </c>
      <c r="B26" s="3" t="s">
        <v>356</v>
      </c>
      <c r="C26" s="3" t="s">
        <v>307</v>
      </c>
      <c r="D26" s="3" t="s">
        <v>308</v>
      </c>
      <c r="E26" s="4">
        <v>200</v>
      </c>
      <c r="F26" s="6">
        <v>0.18888888888888888</v>
      </c>
      <c r="G26" s="11">
        <f>Resources[[#This Row],[Level]]*Resources[[#This Row],[Duration]]</f>
        <v>37.777777777777779</v>
      </c>
      <c r="H26" s="5" t="s">
        <v>357</v>
      </c>
      <c r="I26">
        <f>COUNTIF(ResourceTags[ResourceID],Resources[[#This Row],[ResourceID]])</f>
        <v>1</v>
      </c>
      <c r="J26" t="str" cm="1">
        <f t="array" ref="J26">_xlfn.TEXTJOIN(", ", TRUE, IF(ResourceTags[ResourceID]=Resources[[#This Row],[ResourceID]],ResourceTags[Tag], ""))</f>
        <v>HTML5 Canvas</v>
      </c>
    </row>
    <row r="27" spans="1:10">
      <c r="A27" s="4">
        <v>26</v>
      </c>
      <c r="B27" s="3" t="s">
        <v>73</v>
      </c>
      <c r="C27" s="3" t="s">
        <v>307</v>
      </c>
      <c r="D27" s="3" t="s">
        <v>308</v>
      </c>
      <c r="E27" s="4">
        <v>100</v>
      </c>
      <c r="F27" s="6">
        <v>0.17430555555555557</v>
      </c>
      <c r="G27" s="11">
        <f>Resources[[#This Row],[Level]]*Resources[[#This Row],[Duration]]</f>
        <v>17.430555555555557</v>
      </c>
      <c r="H27" s="5" t="s">
        <v>358</v>
      </c>
      <c r="I27">
        <f>COUNTIF(ResourceTags[ResourceID],Resources[[#This Row],[ResourceID]])</f>
        <v>1</v>
      </c>
      <c r="J27" t="str" cm="1">
        <f t="array" ref="J27">_xlfn.TEXTJOIN(", ", TRUE, IF(ResourceTags[ResourceID]=Resources[[#This Row],[ResourceID]],ResourceTags[Tag], ""))</f>
        <v>Visual Studio Code</v>
      </c>
    </row>
    <row r="28" spans="1:10">
      <c r="A28" s="4">
        <v>27</v>
      </c>
      <c r="B28" s="3" t="s">
        <v>359</v>
      </c>
      <c r="C28" s="3" t="s">
        <v>307</v>
      </c>
      <c r="D28" s="3" t="s">
        <v>308</v>
      </c>
      <c r="E28" s="4">
        <v>100</v>
      </c>
      <c r="F28" s="6">
        <v>0.15763888888888888</v>
      </c>
      <c r="G28" s="11">
        <f>Resources[[#This Row],[Level]]*Resources[[#This Row],[Duration]]</f>
        <v>15.763888888888889</v>
      </c>
      <c r="H28" s="5" t="s">
        <v>360</v>
      </c>
      <c r="I28">
        <f>COUNTIF(ResourceTags[ResourceID],Resources[[#This Row],[ResourceID]])</f>
        <v>3</v>
      </c>
      <c r="J28" t="str" cm="1">
        <f t="array" ref="J28">_xlfn.TEXTJOIN(", ", TRUE, IF(ResourceTags[ResourceID]=Resources[[#This Row],[ResourceID]],ResourceTags[Tag], ""))</f>
        <v>CSS, HTML, JavaScript</v>
      </c>
    </row>
    <row r="29" spans="1:10">
      <c r="A29" s="4">
        <v>28</v>
      </c>
      <c r="B29" s="3" t="s">
        <v>361</v>
      </c>
      <c r="C29" s="3" t="s">
        <v>307</v>
      </c>
      <c r="D29" s="3" t="s">
        <v>308</v>
      </c>
      <c r="E29" s="4">
        <v>100</v>
      </c>
      <c r="F29" s="6">
        <v>0.12083333333333333</v>
      </c>
      <c r="G29" s="11">
        <f>Resources[[#This Row],[Level]]*Resources[[#This Row],[Duration]]</f>
        <v>12.083333333333334</v>
      </c>
      <c r="H29" s="5" t="s">
        <v>362</v>
      </c>
      <c r="I29">
        <f>COUNTIF(ResourceTags[ResourceID],Resources[[#This Row],[ResourceID]])</f>
        <v>1</v>
      </c>
      <c r="J29" t="str" cm="1">
        <f t="array" ref="J29">_xlfn.TEXTJOIN(", ", TRUE, IF(ResourceTags[ResourceID]=Resources[[#This Row],[ResourceID]],ResourceTags[Tag], ""))</f>
        <v>UX Design</v>
      </c>
    </row>
    <row r="30" spans="1:10">
      <c r="A30" s="4">
        <v>29</v>
      </c>
      <c r="B30" s="3" t="s">
        <v>363</v>
      </c>
      <c r="C30" s="3" t="s">
        <v>307</v>
      </c>
      <c r="D30" s="3" t="s">
        <v>308</v>
      </c>
      <c r="E30" s="4">
        <v>100</v>
      </c>
      <c r="F30" s="6">
        <v>7.4999999999999997E-2</v>
      </c>
      <c r="G30" s="11">
        <f>Resources[[#This Row],[Level]]*Resources[[#This Row],[Duration]]</f>
        <v>7.5</v>
      </c>
      <c r="H30" s="5" t="s">
        <v>364</v>
      </c>
      <c r="I30">
        <f>COUNTIF(ResourceTags[ResourceID],Resources[[#This Row],[ResourceID]])</f>
        <v>2</v>
      </c>
      <c r="J30" t="str" cm="1">
        <f t="array" ref="J30">_xlfn.TEXTJOIN(", ", TRUE, IF(ResourceTags[ResourceID]=Resources[[#This Row],[ResourceID]],ResourceTags[Tag], ""))</f>
        <v>HTML5, Career Development</v>
      </c>
    </row>
    <row r="31" spans="1:10">
      <c r="A31" s="4">
        <v>30</v>
      </c>
      <c r="B31" s="3" t="s">
        <v>365</v>
      </c>
      <c r="C31" s="3" t="s">
        <v>307</v>
      </c>
      <c r="D31" s="3" t="s">
        <v>308</v>
      </c>
      <c r="E31" s="4">
        <v>200</v>
      </c>
      <c r="F31" s="6">
        <v>0.10625</v>
      </c>
      <c r="G31" s="11">
        <f>Resources[[#This Row],[Level]]*Resources[[#This Row],[Duration]]</f>
        <v>21.25</v>
      </c>
      <c r="H31" s="5" t="s">
        <v>366</v>
      </c>
      <c r="I31">
        <f>COUNTIF(ResourceTags[ResourceID],Resources[[#This Row],[ResourceID]])</f>
        <v>2</v>
      </c>
      <c r="J31" t="str" cm="1">
        <f t="array" ref="J31">_xlfn.TEXTJOIN(", ", TRUE, IF(ResourceTags[ResourceID]=Resources[[#This Row],[ResourceID]],ResourceTags[Tag], ""))</f>
        <v>Professionalism, Career Development</v>
      </c>
    </row>
    <row r="32" spans="1:10">
      <c r="A32" s="4">
        <v>31</v>
      </c>
      <c r="B32" s="3" t="s">
        <v>367</v>
      </c>
      <c r="C32" s="3" t="s">
        <v>307</v>
      </c>
      <c r="D32" s="3" t="s">
        <v>308</v>
      </c>
      <c r="E32" s="4">
        <v>100</v>
      </c>
      <c r="F32" s="6">
        <v>7.9166666666666663E-2</v>
      </c>
      <c r="G32" s="11">
        <f>Resources[[#This Row],[Level]]*Resources[[#This Row],[Duration]]</f>
        <v>7.9166666666666661</v>
      </c>
      <c r="H32" s="5" t="s">
        <v>368</v>
      </c>
      <c r="I32">
        <f>COUNTIF(ResourceTags[ResourceID],Resources[[#This Row],[ResourceID]])</f>
        <v>1</v>
      </c>
      <c r="J32" t="str" cm="1">
        <f t="array" ref="J32">_xlfn.TEXTJOIN(", ", TRUE, IF(ResourceTags[ResourceID]=Resources[[#This Row],[ResourceID]],ResourceTags[Tag], ""))</f>
        <v>Freelancing</v>
      </c>
    </row>
    <row r="33" spans="1:10">
      <c r="A33" s="4">
        <v>32</v>
      </c>
      <c r="B33" s="3" t="s">
        <v>369</v>
      </c>
      <c r="C33" s="3" t="s">
        <v>307</v>
      </c>
      <c r="D33" s="3" t="s">
        <v>308</v>
      </c>
      <c r="E33" s="4">
        <v>100</v>
      </c>
      <c r="F33" s="6">
        <v>1.1574074074074075E-2</v>
      </c>
      <c r="G33" s="11">
        <f>Resources[[#This Row],[Level]]*Resources[[#This Row],[Duration]]</f>
        <v>1.1574074074074074</v>
      </c>
      <c r="H33" s="5" t="s">
        <v>370</v>
      </c>
      <c r="I33">
        <f>COUNTIF(ResourceTags[ResourceID],Resources[[#This Row],[ResourceID]])</f>
        <v>1</v>
      </c>
      <c r="J33" t="str" cm="1">
        <f t="array" ref="J33">_xlfn.TEXTJOIN(", ", TRUE, IF(ResourceTags[ResourceID]=Resources[[#This Row],[ResourceID]],ResourceTags[Tag], ""))</f>
        <v>Computer Networking</v>
      </c>
    </row>
    <row r="34" spans="1:10">
      <c r="A34" s="4">
        <v>33</v>
      </c>
      <c r="B34" s="3" t="s">
        <v>371</v>
      </c>
      <c r="C34" s="3" t="s">
        <v>307</v>
      </c>
      <c r="D34" s="3" t="s">
        <v>308</v>
      </c>
      <c r="E34" s="4">
        <v>200</v>
      </c>
      <c r="F34" s="6">
        <v>9.5138888888888884E-2</v>
      </c>
      <c r="G34" s="11">
        <f>Resources[[#This Row],[Level]]*Resources[[#This Row],[Duration]]</f>
        <v>19.027777777777779</v>
      </c>
      <c r="H34" s="5" t="s">
        <v>372</v>
      </c>
      <c r="I34">
        <f>COUNTIF(ResourceTags[ResourceID],Resources[[#This Row],[ResourceID]])</f>
        <v>2</v>
      </c>
      <c r="J34" t="str" cm="1">
        <f t="array" ref="J34">_xlfn.TEXTJOIN(", ", TRUE, IF(ResourceTags[ResourceID]=Resources[[#This Row],[ResourceID]],ResourceTags[Tag], ""))</f>
        <v>C#, Unity</v>
      </c>
    </row>
    <row r="35" spans="1:10">
      <c r="A35" s="4">
        <v>34</v>
      </c>
      <c r="B35" s="3" t="s">
        <v>373</v>
      </c>
      <c r="C35" s="3" t="s">
        <v>307</v>
      </c>
      <c r="D35" s="3" t="s">
        <v>308</v>
      </c>
      <c r="E35" s="4">
        <v>100</v>
      </c>
      <c r="F35" s="6">
        <v>0.17222222222222225</v>
      </c>
      <c r="G35" s="11">
        <f>Resources[[#This Row],[Level]]*Resources[[#This Row],[Duration]]</f>
        <v>17.222222222222225</v>
      </c>
      <c r="H35" s="5" t="s">
        <v>374</v>
      </c>
      <c r="I35">
        <f>COUNTIF(ResourceTags[ResourceID],Resources[[#This Row],[ResourceID]])</f>
        <v>1</v>
      </c>
      <c r="J35" t="str" cm="1">
        <f t="array" ref="J35">_xlfn.TEXTJOIN(", ", TRUE, IF(ResourceTags[ResourceID]=Resources[[#This Row],[ResourceID]],ResourceTags[Tag], ""))</f>
        <v>Career Development</v>
      </c>
    </row>
    <row r="36" spans="1:10">
      <c r="A36" s="4">
        <v>35</v>
      </c>
      <c r="B36" s="3" t="s">
        <v>375</v>
      </c>
      <c r="C36" s="3" t="s">
        <v>307</v>
      </c>
      <c r="D36" s="3" t="s">
        <v>308</v>
      </c>
      <c r="E36" s="4">
        <v>100</v>
      </c>
      <c r="F36" s="6">
        <v>4.027777777777778E-2</v>
      </c>
      <c r="G36" s="11">
        <f>Resources[[#This Row],[Level]]*Resources[[#This Row],[Duration]]</f>
        <v>4.0277777777777777</v>
      </c>
      <c r="H36" s="5" t="s">
        <v>376</v>
      </c>
      <c r="I36">
        <f>COUNTIF(ResourceTags[ResourceID],Resources[[#This Row],[ResourceID]])</f>
        <v>2</v>
      </c>
      <c r="J36" t="str" cm="1">
        <f t="array" ref="J36">_xlfn.TEXTJOIN(", ", TRUE, IF(ResourceTags[ResourceID]=Resources[[#This Row],[ResourceID]],ResourceTags[Tag], ""))</f>
        <v>Typography, Motion Graphics</v>
      </c>
    </row>
    <row r="37" spans="1:10">
      <c r="A37" s="4">
        <v>36</v>
      </c>
      <c r="B37" s="3" t="s">
        <v>377</v>
      </c>
      <c r="C37" s="3" t="s">
        <v>307</v>
      </c>
      <c r="D37" s="3" t="s">
        <v>308</v>
      </c>
      <c r="E37" s="4">
        <v>100</v>
      </c>
      <c r="F37" s="6">
        <v>0.14305555555555557</v>
      </c>
      <c r="G37" s="11">
        <f>Resources[[#This Row],[Level]]*Resources[[#This Row],[Duration]]</f>
        <v>14.305555555555557</v>
      </c>
      <c r="H37" s="5" t="s">
        <v>378</v>
      </c>
      <c r="I37">
        <f>COUNTIF(ResourceTags[ResourceID],Resources[[#This Row],[ResourceID]])</f>
        <v>1</v>
      </c>
      <c r="J37" t="str" cm="1">
        <f t="array" ref="J37">_xlfn.TEXTJOIN(", ", TRUE, IF(ResourceTags[ResourceID]=Resources[[#This Row],[ResourceID]],ResourceTags[Tag], ""))</f>
        <v>Computer Networking</v>
      </c>
    </row>
    <row r="38" spans="1:10">
      <c r="A38" s="4">
        <v>37</v>
      </c>
      <c r="B38" s="3" t="s">
        <v>379</v>
      </c>
      <c r="C38" s="3" t="s">
        <v>307</v>
      </c>
      <c r="D38" s="3" t="s">
        <v>308</v>
      </c>
      <c r="E38" s="4">
        <v>100</v>
      </c>
      <c r="F38" s="6">
        <v>0.12222222222222223</v>
      </c>
      <c r="G38" s="11">
        <f>Resources[[#This Row],[Level]]*Resources[[#This Row],[Duration]]</f>
        <v>12.222222222222223</v>
      </c>
      <c r="H38" s="5" t="s">
        <v>380</v>
      </c>
      <c r="I38">
        <f>COUNTIF(ResourceTags[ResourceID],Resources[[#This Row],[ResourceID]])</f>
        <v>1</v>
      </c>
      <c r="J38" t="str" cm="1">
        <f t="array" ref="J38">_xlfn.TEXTJOIN(", ", TRUE, IF(ResourceTags[ResourceID]=Resources[[#This Row],[ResourceID]],ResourceTags[Tag], ""))</f>
        <v>RESTful APIs</v>
      </c>
    </row>
    <row r="39" spans="1:10">
      <c r="A39" s="4">
        <v>38</v>
      </c>
      <c r="B39" s="3" t="s">
        <v>381</v>
      </c>
      <c r="C39" s="3" t="s">
        <v>307</v>
      </c>
      <c r="D39" s="3" t="s">
        <v>308</v>
      </c>
      <c r="E39" s="4">
        <v>200</v>
      </c>
      <c r="F39" s="6">
        <v>0.18194444444444444</v>
      </c>
      <c r="G39" s="11">
        <f>Resources[[#This Row],[Level]]*Resources[[#This Row],[Duration]]</f>
        <v>36.388888888888886</v>
      </c>
      <c r="H39" s="5" t="s">
        <v>382</v>
      </c>
      <c r="I39">
        <f>COUNTIF(ResourceTags[ResourceID],Resources[[#This Row],[ResourceID]])</f>
        <v>3</v>
      </c>
      <c r="J39" t="str" cm="1">
        <f t="array" ref="J39">_xlfn.TEXTJOIN(", ", TRUE, IF(ResourceTags[ResourceID]=Resources[[#This Row],[ResourceID]],ResourceTags[Tag], ""))</f>
        <v>.NET, XML, LINQ</v>
      </c>
    </row>
    <row r="40" spans="1:10">
      <c r="A40" s="4">
        <v>39</v>
      </c>
      <c r="B40" s="3" t="s">
        <v>383</v>
      </c>
      <c r="C40" s="3" t="s">
        <v>307</v>
      </c>
      <c r="D40" s="3" t="s">
        <v>308</v>
      </c>
      <c r="E40" s="4">
        <v>100</v>
      </c>
      <c r="F40" s="6">
        <v>0.29166666666666669</v>
      </c>
      <c r="G40" s="11">
        <f>Resources[[#This Row],[Level]]*Resources[[#This Row],[Duration]]</f>
        <v>29.166666666666668</v>
      </c>
      <c r="H40" s="5" t="s">
        <v>384</v>
      </c>
      <c r="I40">
        <f>COUNTIF(ResourceTags[ResourceID],Resources[[#This Row],[ResourceID]])</f>
        <v>2</v>
      </c>
      <c r="J40" t="str" cm="1">
        <f t="array" ref="J40">_xlfn.TEXTJOIN(", ", TRUE, IF(ResourceTags[ResourceID]=Resources[[#This Row],[ResourceID]],ResourceTags[Tag], ""))</f>
        <v>Windows Presentation Foundation (WPF), XAML</v>
      </c>
    </row>
    <row r="41" spans="1:10">
      <c r="A41" s="4">
        <v>40</v>
      </c>
      <c r="B41" s="3" t="s">
        <v>385</v>
      </c>
      <c r="C41" s="3" t="s">
        <v>307</v>
      </c>
      <c r="D41" s="3" t="s">
        <v>308</v>
      </c>
      <c r="E41" s="4">
        <v>200</v>
      </c>
      <c r="F41" s="6">
        <v>0.16319444444444445</v>
      </c>
      <c r="G41" s="11">
        <f>Resources[[#This Row],[Level]]*Resources[[#This Row],[Duration]]</f>
        <v>32.638888888888893</v>
      </c>
      <c r="H41" s="5" t="s">
        <v>386</v>
      </c>
      <c r="I41">
        <f>COUNTIF(ResourceTags[ResourceID],Resources[[#This Row],[ResourceID]])</f>
        <v>1</v>
      </c>
      <c r="J41" t="str" cm="1">
        <f t="array" ref="J41">_xlfn.TEXTJOIN(", ", TRUE, IF(ResourceTags[ResourceID]=Resources[[#This Row],[ResourceID]],ResourceTags[Tag], ""))</f>
        <v>Windows Server</v>
      </c>
    </row>
    <row r="42" spans="1:10">
      <c r="A42" s="4">
        <v>41</v>
      </c>
      <c r="B42" s="3" t="s">
        <v>387</v>
      </c>
      <c r="C42" s="3" t="s">
        <v>307</v>
      </c>
      <c r="D42" s="3" t="s">
        <v>308</v>
      </c>
      <c r="E42" s="4">
        <v>200</v>
      </c>
      <c r="F42" s="6">
        <v>6.6666666666666666E-2</v>
      </c>
      <c r="G42" s="11">
        <f>Resources[[#This Row],[Level]]*Resources[[#This Row],[Duration]]</f>
        <v>13.333333333333334</v>
      </c>
      <c r="H42" s="5" t="s">
        <v>388</v>
      </c>
      <c r="I42">
        <f>COUNTIF(ResourceTags[ResourceID],Resources[[#This Row],[ResourceID]])</f>
        <v>2</v>
      </c>
      <c r="J42" t="str" cm="1">
        <f t="array" ref="J42">_xlfn.TEXTJOIN(", ", TRUE, IF(ResourceTags[ResourceID]=Resources[[#This Row],[ResourceID]],ResourceTags[Tag], ""))</f>
        <v>XAML, Windows Phone</v>
      </c>
    </row>
    <row r="43" spans="1:10">
      <c r="A43" s="4">
        <v>42</v>
      </c>
      <c r="B43" s="3" t="s">
        <v>389</v>
      </c>
      <c r="C43" s="3" t="s">
        <v>307</v>
      </c>
      <c r="D43" s="3" t="s">
        <v>308</v>
      </c>
      <c r="E43" s="4">
        <v>100</v>
      </c>
      <c r="F43" s="6">
        <v>0.12013888888888889</v>
      </c>
      <c r="G43" s="11">
        <f>Resources[[#This Row],[Level]]*Resources[[#This Row],[Duration]]</f>
        <v>12.013888888888889</v>
      </c>
      <c r="H43" s="5" t="s">
        <v>390</v>
      </c>
      <c r="I43">
        <f>COUNTIF(ResourceTags[ResourceID],Resources[[#This Row],[ResourceID]])</f>
        <v>1</v>
      </c>
      <c r="J43" t="str" cm="1">
        <f t="array" ref="J43">_xlfn.TEXTJOIN(", ", TRUE, IF(ResourceTags[ResourceID]=Resources[[#This Row],[ResourceID]],ResourceTags[Tag], ""))</f>
        <v>Windows Phone</v>
      </c>
    </row>
    <row r="44" spans="1:10">
      <c r="A44" s="4">
        <v>43</v>
      </c>
      <c r="B44" s="3" t="s">
        <v>391</v>
      </c>
      <c r="C44" s="3" t="s">
        <v>307</v>
      </c>
      <c r="D44" s="3" t="s">
        <v>308</v>
      </c>
      <c r="E44" s="4">
        <v>200</v>
      </c>
      <c r="F44" s="6">
        <v>0.16597222222222222</v>
      </c>
      <c r="G44" s="11">
        <f>Resources[[#This Row],[Level]]*Resources[[#This Row],[Duration]]</f>
        <v>33.194444444444443</v>
      </c>
      <c r="H44" s="5" t="s">
        <v>392</v>
      </c>
      <c r="I44">
        <f>COUNTIF(ResourceTags[ResourceID],Resources[[#This Row],[ResourceID]])</f>
        <v>1</v>
      </c>
      <c r="J44" t="str" cm="1">
        <f t="array" ref="J44">_xlfn.TEXTJOIN(", ", TRUE, IF(ResourceTags[ResourceID]=Resources[[#This Row],[ResourceID]],ResourceTags[Tag], ""))</f>
        <v>Windows Phone</v>
      </c>
    </row>
    <row r="45" spans="1:10">
      <c r="A45" s="4">
        <v>44</v>
      </c>
      <c r="B45" s="3" t="s">
        <v>393</v>
      </c>
      <c r="C45" s="3" t="s">
        <v>307</v>
      </c>
      <c r="D45" s="3" t="s">
        <v>308</v>
      </c>
      <c r="E45" s="4">
        <v>200</v>
      </c>
      <c r="F45" s="6">
        <v>0.12847222222222224</v>
      </c>
      <c r="G45" s="11">
        <f>Resources[[#This Row],[Level]]*Resources[[#This Row],[Duration]]</f>
        <v>25.694444444444446</v>
      </c>
      <c r="H45" s="5" t="s">
        <v>394</v>
      </c>
      <c r="I45">
        <f>COUNTIF(ResourceTags[ResourceID],Resources[[#This Row],[ResourceID]])</f>
        <v>1</v>
      </c>
      <c r="J45" t="str" cm="1">
        <f t="array" ref="J45">_xlfn.TEXTJOIN(", ", TRUE, IF(ResourceTags[ResourceID]=Resources[[#This Row],[ResourceID]],ResourceTags[Tag], ""))</f>
        <v>Windows Phone</v>
      </c>
    </row>
    <row r="46" spans="1:10">
      <c r="A46" s="4">
        <v>45</v>
      </c>
      <c r="B46" s="3" t="s">
        <v>395</v>
      </c>
      <c r="C46" s="3" t="s">
        <v>307</v>
      </c>
      <c r="D46" s="3" t="s">
        <v>308</v>
      </c>
      <c r="E46" s="4">
        <v>200</v>
      </c>
      <c r="F46" s="6">
        <v>0.17013888888888887</v>
      </c>
      <c r="G46" s="11">
        <f>Resources[[#This Row],[Level]]*Resources[[#This Row],[Duration]]</f>
        <v>34.027777777777771</v>
      </c>
      <c r="H46" s="5" t="s">
        <v>396</v>
      </c>
      <c r="I46">
        <f>COUNTIF(ResourceTags[ResourceID],Resources[[#This Row],[ResourceID]])</f>
        <v>1</v>
      </c>
      <c r="J46" t="str" cm="1">
        <f t="array" ref="J46">_xlfn.TEXTJOIN(", ", TRUE, IF(ResourceTags[ResourceID]=Resources[[#This Row],[ResourceID]],ResourceTags[Tag], ""))</f>
        <v>Windows Phone</v>
      </c>
    </row>
    <row r="47" spans="1:10">
      <c r="A47" s="4">
        <v>46</v>
      </c>
      <c r="B47" s="3" t="s">
        <v>397</v>
      </c>
      <c r="C47" s="3" t="s">
        <v>307</v>
      </c>
      <c r="D47" s="3" t="s">
        <v>308</v>
      </c>
      <c r="E47" s="4">
        <v>200</v>
      </c>
      <c r="F47" s="6">
        <v>4.5833333333333337E-2</v>
      </c>
      <c r="G47" s="11">
        <f>Resources[[#This Row],[Level]]*Resources[[#This Row],[Duration]]</f>
        <v>9.1666666666666679</v>
      </c>
      <c r="H47" s="5" t="s">
        <v>398</v>
      </c>
      <c r="I47">
        <f>COUNTIF(ResourceTags[ResourceID],Resources[[#This Row],[ResourceID]])</f>
        <v>1</v>
      </c>
      <c r="J47" t="str" cm="1">
        <f t="array" ref="J47">_xlfn.TEXTJOIN(", ", TRUE, IF(ResourceTags[ResourceID]=Resources[[#This Row],[ResourceID]],ResourceTags[Tag], ""))</f>
        <v>Microsoft Design Language</v>
      </c>
    </row>
    <row r="48" spans="1:10">
      <c r="A48" s="4">
        <v>47</v>
      </c>
      <c r="B48" s="3" t="s">
        <v>399</v>
      </c>
      <c r="C48" s="3" t="s">
        <v>307</v>
      </c>
      <c r="D48" s="3" t="s">
        <v>308</v>
      </c>
      <c r="E48" s="4">
        <v>100</v>
      </c>
      <c r="F48" s="6">
        <v>0.23819444444444446</v>
      </c>
      <c r="G48" s="11">
        <f>Resources[[#This Row],[Level]]*Resources[[#This Row],[Duration]]</f>
        <v>23.819444444444446</v>
      </c>
      <c r="H48" s="5" t="s">
        <v>400</v>
      </c>
      <c r="I48">
        <f>COUNTIF(ResourceTags[ResourceID],Resources[[#This Row],[ResourceID]])</f>
        <v>1</v>
      </c>
      <c r="J48" t="str" cm="1">
        <f t="array" ref="J48">_xlfn.TEXTJOIN(", ", TRUE, IF(ResourceTags[ResourceID]=Resources[[#This Row],[ResourceID]],ResourceTags[Tag], ""))</f>
        <v>Windows Store Apps</v>
      </c>
    </row>
    <row r="49" spans="1:10">
      <c r="A49" s="4">
        <v>48</v>
      </c>
      <c r="B49" s="3" t="s">
        <v>401</v>
      </c>
      <c r="C49" s="3" t="s">
        <v>307</v>
      </c>
      <c r="D49" s="3" t="s">
        <v>308</v>
      </c>
      <c r="E49" s="4">
        <v>100</v>
      </c>
      <c r="F49" s="6">
        <v>0.18888888888888888</v>
      </c>
      <c r="G49" s="11">
        <f>Resources[[#This Row],[Level]]*Resources[[#This Row],[Duration]]</f>
        <v>18.888888888888889</v>
      </c>
      <c r="H49" s="5" t="s">
        <v>402</v>
      </c>
      <c r="I49">
        <f>COUNTIF(ResourceTags[ResourceID],Resources[[#This Row],[ResourceID]])</f>
        <v>1</v>
      </c>
      <c r="J49" t="str" cm="1">
        <f t="array" ref="J49">_xlfn.TEXTJOIN(", ", TRUE, IF(ResourceTags[ResourceID]=Resources[[#This Row],[ResourceID]],ResourceTags[Tag], ""))</f>
        <v>WCF</v>
      </c>
    </row>
    <row r="50" spans="1:10">
      <c r="A50" s="4">
        <v>49</v>
      </c>
      <c r="B50" s="3" t="s">
        <v>403</v>
      </c>
      <c r="C50" s="3" t="s">
        <v>307</v>
      </c>
      <c r="D50" s="3" t="s">
        <v>308</v>
      </c>
      <c r="E50" s="4">
        <v>100</v>
      </c>
      <c r="F50" s="6">
        <v>0.15555555555555556</v>
      </c>
      <c r="G50" s="11">
        <f>Resources[[#This Row],[Level]]*Resources[[#This Row],[Duration]]</f>
        <v>15.555555555555555</v>
      </c>
      <c r="H50" s="5" t="s">
        <v>404</v>
      </c>
      <c r="I50">
        <f>COUNTIF(ResourceTags[ResourceID],Resources[[#This Row],[ResourceID]])</f>
        <v>1</v>
      </c>
      <c r="J50" t="str" cm="1">
        <f t="array" ref="J50">_xlfn.TEXTJOIN(", ", TRUE, IF(ResourceTags[ResourceID]=Resources[[#This Row],[ResourceID]],ResourceTags[Tag], ""))</f>
        <v>Visual Studio</v>
      </c>
    </row>
    <row r="51" spans="1:10">
      <c r="A51" s="4">
        <v>50</v>
      </c>
      <c r="B51" s="3" t="s">
        <v>405</v>
      </c>
      <c r="C51" s="3" t="s">
        <v>307</v>
      </c>
      <c r="D51" s="3" t="s">
        <v>308</v>
      </c>
      <c r="E51" s="4">
        <v>100</v>
      </c>
      <c r="F51" s="6">
        <v>0.11319444444444444</v>
      </c>
      <c r="G51" s="11">
        <f>Resources[[#This Row],[Level]]*Resources[[#This Row],[Duration]]</f>
        <v>11.319444444444445</v>
      </c>
      <c r="H51" s="5" t="s">
        <v>406</v>
      </c>
      <c r="I51">
        <f>COUNTIF(ResourceTags[ResourceID],Resources[[#This Row],[ResourceID]])</f>
        <v>1</v>
      </c>
      <c r="J51" t="str" cm="1">
        <f t="array" ref="J51">_xlfn.TEXTJOIN(", ", TRUE, IF(ResourceTags[ResourceID]=Resources[[#This Row],[ResourceID]],ResourceTags[Tag], ""))</f>
        <v>Visual Studio</v>
      </c>
    </row>
    <row r="52" spans="1:10">
      <c r="A52" s="4">
        <v>51</v>
      </c>
      <c r="B52" s="3" t="s">
        <v>407</v>
      </c>
      <c r="C52" s="3" t="s">
        <v>307</v>
      </c>
      <c r="D52" s="3" t="s">
        <v>308</v>
      </c>
      <c r="E52" s="4">
        <v>200</v>
      </c>
      <c r="F52" s="6">
        <v>0.12361111111111112</v>
      </c>
      <c r="G52" s="11">
        <f>Resources[[#This Row],[Level]]*Resources[[#This Row],[Duration]]</f>
        <v>24.722222222222221</v>
      </c>
      <c r="H52" s="5" t="s">
        <v>408</v>
      </c>
      <c r="I52">
        <f>COUNTIF(ResourceTags[ResourceID],Resources[[#This Row],[ResourceID]])</f>
        <v>2</v>
      </c>
      <c r="J52" t="str" cm="1">
        <f t="array" ref="J52">_xlfn.TEXTJOIN(", ", TRUE, IF(ResourceTags[ResourceID]=Resources[[#This Row],[ResourceID]],ResourceTags[Tag], ""))</f>
        <v>Visual Studio, Git</v>
      </c>
    </row>
    <row r="53" spans="1:10">
      <c r="A53" s="4">
        <v>52</v>
      </c>
      <c r="B53" s="3" t="s">
        <v>409</v>
      </c>
      <c r="C53" s="3" t="s">
        <v>307</v>
      </c>
      <c r="D53" s="3" t="s">
        <v>308</v>
      </c>
      <c r="E53" s="4">
        <v>200</v>
      </c>
      <c r="F53" s="6">
        <v>7.8472222222222221E-2</v>
      </c>
      <c r="G53" s="11">
        <f>Resources[[#This Row],[Level]]*Resources[[#This Row],[Duration]]</f>
        <v>15.694444444444445</v>
      </c>
      <c r="H53" s="5" t="s">
        <v>410</v>
      </c>
      <c r="I53">
        <f>COUNTIF(ResourceTags[ResourceID],Resources[[#This Row],[ResourceID]])</f>
        <v>1</v>
      </c>
      <c r="J53" t="str" cm="1">
        <f t="array" ref="J53">_xlfn.TEXTJOIN(", ", TRUE, IF(ResourceTags[ResourceID]=Resources[[#This Row],[ResourceID]],ResourceTags[Tag], ""))</f>
        <v>Design</v>
      </c>
    </row>
    <row r="54" spans="1:10">
      <c r="A54" s="4">
        <v>53</v>
      </c>
      <c r="B54" s="3" t="s">
        <v>411</v>
      </c>
      <c r="C54" s="3" t="s">
        <v>307</v>
      </c>
      <c r="D54" s="3" t="s">
        <v>308</v>
      </c>
      <c r="E54" s="4">
        <v>200</v>
      </c>
      <c r="F54" s="6">
        <v>8.3333333333333329E-2</v>
      </c>
      <c r="G54" s="11">
        <f>Resources[[#This Row],[Level]]*Resources[[#This Row],[Duration]]</f>
        <v>16.666666666666664</v>
      </c>
      <c r="H54" s="5" t="s">
        <v>412</v>
      </c>
      <c r="I54">
        <f>COUNTIF(ResourceTags[ResourceID],Resources[[#This Row],[ResourceID]])</f>
        <v>2</v>
      </c>
      <c r="J54" t="str" cm="1">
        <f t="array" ref="J54">_xlfn.TEXTJOIN(", ", TRUE, IF(ResourceTags[ResourceID]=Resources[[#This Row],[ResourceID]],ResourceTags[Tag], ""))</f>
        <v>AngularJS, UX Design</v>
      </c>
    </row>
    <row r="55" spans="1:10">
      <c r="A55" s="4">
        <v>54</v>
      </c>
      <c r="B55" s="3" t="s">
        <v>413</v>
      </c>
      <c r="C55" s="3" t="s">
        <v>307</v>
      </c>
      <c r="D55" s="3" t="s">
        <v>308</v>
      </c>
      <c r="E55" s="4">
        <v>200</v>
      </c>
      <c r="F55" s="6">
        <v>0.14791666666666667</v>
      </c>
      <c r="G55" s="11">
        <f>Resources[[#This Row],[Level]]*Resources[[#This Row],[Duration]]</f>
        <v>29.583333333333332</v>
      </c>
      <c r="H55" s="5" t="s">
        <v>414</v>
      </c>
      <c r="I55">
        <f>COUNTIF(ResourceTags[ResourceID],Resources[[#This Row],[ResourceID]])</f>
        <v>5</v>
      </c>
      <c r="J55" t="str" cm="1">
        <f t="array" ref="J55">_xlfn.TEXTJOIN(", ", TRUE, IF(ResourceTags[ResourceID]=Resources[[#This Row],[ResourceID]],ResourceTags[Tag], ""))</f>
        <v>.NET, C#, Visual Studio, Test-Driven Development, NUnit</v>
      </c>
    </row>
    <row r="56" spans="1:10">
      <c r="A56" s="4">
        <v>55</v>
      </c>
      <c r="B56" s="3" t="s">
        <v>415</v>
      </c>
      <c r="C56" s="3" t="s">
        <v>307</v>
      </c>
      <c r="D56" s="3" t="s">
        <v>308</v>
      </c>
      <c r="E56" s="4">
        <v>200</v>
      </c>
      <c r="F56" s="6">
        <v>0.11388888888888889</v>
      </c>
      <c r="G56" s="11">
        <f>Resources[[#This Row],[Level]]*Resources[[#This Row],[Duration]]</f>
        <v>22.777777777777779</v>
      </c>
      <c r="H56" s="5" t="s">
        <v>416</v>
      </c>
      <c r="I56">
        <f>COUNTIF(ResourceTags[ResourceID],Resources[[#This Row],[ResourceID]])</f>
        <v>2</v>
      </c>
      <c r="J56" t="str" cm="1">
        <f t="array" ref="J56">_xlfn.TEXTJOIN(", ", TRUE, IF(ResourceTags[ResourceID]=Resources[[#This Row],[ResourceID]],ResourceTags[Tag], ""))</f>
        <v>Acceptance Testing, Behavior-Driven Development</v>
      </c>
    </row>
    <row r="57" spans="1:10">
      <c r="A57" s="4">
        <v>56</v>
      </c>
      <c r="B57" s="3" t="s">
        <v>417</v>
      </c>
      <c r="C57" s="3" t="s">
        <v>307</v>
      </c>
      <c r="D57" s="3" t="s">
        <v>308</v>
      </c>
      <c r="E57" s="4">
        <v>200</v>
      </c>
      <c r="F57" s="6">
        <v>0.17222222222222225</v>
      </c>
      <c r="G57" s="11">
        <f>Resources[[#This Row],[Level]]*Resources[[#This Row],[Duration]]</f>
        <v>34.44444444444445</v>
      </c>
      <c r="H57" s="5" t="s">
        <v>418</v>
      </c>
      <c r="I57">
        <f>COUNTIF(ResourceTags[ResourceID],Resources[[#This Row],[ResourceID]])</f>
        <v>2</v>
      </c>
      <c r="J57" t="str" cm="1">
        <f t="array" ref="J57">_xlfn.TEXTJOIN(", ", TRUE, IF(ResourceTags[ResourceID]=Resources[[#This Row],[ResourceID]],ResourceTags[Tag], ""))</f>
        <v>Object-Oriented Design, SOLID Principles</v>
      </c>
    </row>
    <row r="58" spans="1:10">
      <c r="A58" s="4">
        <v>57</v>
      </c>
      <c r="B58" s="3" t="s">
        <v>419</v>
      </c>
      <c r="C58" s="3" t="s">
        <v>307</v>
      </c>
      <c r="D58" s="3" t="s">
        <v>308</v>
      </c>
      <c r="E58" s="4">
        <v>200</v>
      </c>
      <c r="F58" s="6">
        <v>0.15277777777777776</v>
      </c>
      <c r="G58" s="11">
        <f>Resources[[#This Row],[Level]]*Resources[[#This Row],[Duration]]</f>
        <v>30.555555555555554</v>
      </c>
      <c r="H58" s="5" t="s">
        <v>420</v>
      </c>
      <c r="I58">
        <f>COUNTIF(ResourceTags[ResourceID],Resources[[#This Row],[ResourceID]])</f>
        <v>1</v>
      </c>
      <c r="J58" t="str" cm="1">
        <f t="array" ref="J58">_xlfn.TEXTJOIN(", ", TRUE, IF(ResourceTags[ResourceID]=Resources[[#This Row],[ResourceID]],ResourceTags[Tag], ""))</f>
        <v>Scrum</v>
      </c>
    </row>
    <row r="59" spans="1:10">
      <c r="A59" s="4">
        <v>58</v>
      </c>
      <c r="B59" s="3" t="s">
        <v>421</v>
      </c>
      <c r="C59" s="3" t="s">
        <v>307</v>
      </c>
      <c r="D59" s="3" t="s">
        <v>308</v>
      </c>
      <c r="E59" s="4">
        <v>100</v>
      </c>
      <c r="F59" s="6">
        <v>6.3194444444444442E-2</v>
      </c>
      <c r="G59" s="11">
        <f>Resources[[#This Row],[Level]]*Resources[[#This Row],[Duration]]</f>
        <v>6.3194444444444446</v>
      </c>
      <c r="H59" s="5" t="s">
        <v>422</v>
      </c>
      <c r="I59">
        <f>COUNTIF(ResourceTags[ResourceID],Resources[[#This Row],[ResourceID]])</f>
        <v>1</v>
      </c>
      <c r="J59" t="str" cm="1">
        <f t="array" ref="J59">_xlfn.TEXTJOIN(", ", TRUE, IF(ResourceTags[ResourceID]=Resources[[#This Row],[ResourceID]],ResourceTags[Tag], ""))</f>
        <v>Kanban</v>
      </c>
    </row>
    <row r="60" spans="1:10">
      <c r="A60" s="4">
        <v>59</v>
      </c>
      <c r="B60" s="3" t="s">
        <v>423</v>
      </c>
      <c r="C60" s="3" t="s">
        <v>307</v>
      </c>
      <c r="D60" s="3" t="s">
        <v>308</v>
      </c>
      <c r="E60" s="4">
        <v>200</v>
      </c>
      <c r="F60" s="6">
        <v>9.2361111111111116E-2</v>
      </c>
      <c r="G60" s="11">
        <f>Resources[[#This Row],[Level]]*Resources[[#This Row],[Duration]]</f>
        <v>18.472222222222221</v>
      </c>
      <c r="H60" s="5" t="s">
        <v>424</v>
      </c>
      <c r="I60">
        <f>COUNTIF(ResourceTags[ResourceID],Resources[[#This Row],[ResourceID]])</f>
        <v>1</v>
      </c>
      <c r="J60" t="str" cm="1">
        <f t="array" ref="J60">_xlfn.TEXTJOIN(", ", TRUE, IF(ResourceTags[ResourceID]=Resources[[#This Row],[ResourceID]],ResourceTags[Tag], ""))</f>
        <v>UML</v>
      </c>
    </row>
    <row r="61" spans="1:10">
      <c r="A61" s="4">
        <v>60</v>
      </c>
      <c r="B61" s="3" t="s">
        <v>425</v>
      </c>
      <c r="C61" s="3" t="s">
        <v>307</v>
      </c>
      <c r="D61" s="3" t="s">
        <v>308</v>
      </c>
      <c r="E61" s="4">
        <v>200</v>
      </c>
      <c r="F61" s="6">
        <v>0.65138888888888891</v>
      </c>
      <c r="G61" s="11">
        <f>Resources[[#This Row],[Level]]*Resources[[#This Row],[Duration]]</f>
        <v>130.27777777777777</v>
      </c>
      <c r="H61" s="5" t="s">
        <v>426</v>
      </c>
      <c r="I61">
        <f>COUNTIF(ResourceTags[ResourceID],Resources[[#This Row],[ResourceID]])</f>
        <v>1</v>
      </c>
      <c r="J61" t="str" cm="1">
        <f t="array" ref="J61">_xlfn.TEXTJOIN(", ", TRUE, IF(ResourceTags[ResourceID]=Resources[[#This Row],[ResourceID]],ResourceTags[Tag], ""))</f>
        <v>Software Design Patterns</v>
      </c>
    </row>
    <row r="62" spans="1:10">
      <c r="A62" s="4">
        <v>61</v>
      </c>
      <c r="B62" s="3" t="s">
        <v>106</v>
      </c>
      <c r="C62" s="3" t="s">
        <v>307</v>
      </c>
      <c r="D62" s="3" t="s">
        <v>308</v>
      </c>
      <c r="E62" s="4">
        <v>200</v>
      </c>
      <c r="F62" s="6">
        <v>7.7083333333333337E-2</v>
      </c>
      <c r="G62" s="11">
        <f>Resources[[#This Row],[Level]]*Resources[[#This Row],[Duration]]</f>
        <v>15.416666666666668</v>
      </c>
      <c r="H62" s="5" t="s">
        <v>427</v>
      </c>
      <c r="I62">
        <f>COUNTIF(ResourceTags[ResourceID],Resources[[#This Row],[ResourceID]])</f>
        <v>1</v>
      </c>
      <c r="J62" t="str" cm="1">
        <f t="array" ref="J62">_xlfn.TEXTJOIN(", ", TRUE, IF(ResourceTags[ResourceID]=Resources[[#This Row],[ResourceID]],ResourceTags[Tag], ""))</f>
        <v>Code Contracts</v>
      </c>
    </row>
    <row r="63" spans="1:10">
      <c r="A63" s="4">
        <v>62</v>
      </c>
      <c r="B63" s="3" t="s">
        <v>428</v>
      </c>
      <c r="C63" s="3" t="s">
        <v>307</v>
      </c>
      <c r="D63" s="3" t="s">
        <v>308</v>
      </c>
      <c r="E63" s="4">
        <v>200</v>
      </c>
      <c r="F63" s="6">
        <v>0.13541666666666666</v>
      </c>
      <c r="G63" s="11">
        <f>Resources[[#This Row],[Level]]*Resources[[#This Row],[Duration]]</f>
        <v>27.083333333333332</v>
      </c>
      <c r="H63" s="5" t="s">
        <v>429</v>
      </c>
      <c r="I63">
        <f>COUNTIF(ResourceTags[ResourceID],Resources[[#This Row],[ResourceID]])</f>
        <v>5</v>
      </c>
      <c r="J63" t="str" cm="1">
        <f t="array" ref="J63">_xlfn.TEXTJOIN(", ", TRUE, IF(ResourceTags[ResourceID]=Resources[[#This Row],[ResourceID]],ResourceTags[Tag], ""))</f>
        <v>Continuous Integration, Automated Testing, Unit Testing, Integration Testing, UI Testing</v>
      </c>
    </row>
    <row r="64" spans="1:10">
      <c r="A64" s="4">
        <v>63</v>
      </c>
      <c r="B64" s="3" t="s">
        <v>430</v>
      </c>
      <c r="C64" s="3" t="s">
        <v>307</v>
      </c>
      <c r="D64" s="3" t="s">
        <v>308</v>
      </c>
      <c r="E64" s="4">
        <v>200</v>
      </c>
      <c r="F64" s="6">
        <v>0.15625</v>
      </c>
      <c r="G64" s="11">
        <f>Resources[[#This Row],[Level]]*Resources[[#This Row],[Duration]]</f>
        <v>31.25</v>
      </c>
      <c r="H64" s="5" t="s">
        <v>431</v>
      </c>
      <c r="I64">
        <f>COUNTIF(ResourceTags[ResourceID],Resources[[#This Row],[ResourceID]])</f>
        <v>1</v>
      </c>
      <c r="J64" t="str" cm="1">
        <f t="array" ref="J64">_xlfn.TEXTJOIN(", ", TRUE, IF(ResourceTags[ResourceID]=Resources[[#This Row],[ResourceID]],ResourceTags[Tag], ""))</f>
        <v>Scrum</v>
      </c>
    </row>
    <row r="65" spans="1:10">
      <c r="A65" s="4">
        <v>64</v>
      </c>
      <c r="B65" s="3" t="s">
        <v>432</v>
      </c>
      <c r="C65" s="3" t="s">
        <v>307</v>
      </c>
      <c r="D65" s="3" t="s">
        <v>308</v>
      </c>
      <c r="E65" s="4">
        <v>200</v>
      </c>
      <c r="F65" s="6">
        <v>6.3888888888888884E-2</v>
      </c>
      <c r="G65" s="11">
        <f>Resources[[#This Row],[Level]]*Resources[[#This Row],[Duration]]</f>
        <v>12.777777777777777</v>
      </c>
      <c r="H65" s="5" t="s">
        <v>433</v>
      </c>
      <c r="I65">
        <f>COUNTIF(ResourceTags[ResourceID],Resources[[#This Row],[ResourceID]])</f>
        <v>2</v>
      </c>
      <c r="J65" t="str" cm="1">
        <f t="array" ref="J65">_xlfn.TEXTJOIN(", ", TRUE, IF(ResourceTags[ResourceID]=Resources[[#This Row],[ResourceID]],ResourceTags[Tag], ""))</f>
        <v>Application Lifecycle Management, Release Management</v>
      </c>
    </row>
    <row r="66" spans="1:10">
      <c r="A66" s="4">
        <v>65</v>
      </c>
      <c r="B66" s="3" t="s">
        <v>434</v>
      </c>
      <c r="C66" s="3" t="s">
        <v>307</v>
      </c>
      <c r="D66" s="3" t="s">
        <v>308</v>
      </c>
      <c r="E66" s="4">
        <v>200</v>
      </c>
      <c r="F66" s="6">
        <v>6.3888888888888884E-2</v>
      </c>
      <c r="G66" s="11">
        <f>Resources[[#This Row],[Level]]*Resources[[#This Row],[Duration]]</f>
        <v>12.777777777777777</v>
      </c>
      <c r="H66" s="5" t="s">
        <v>435</v>
      </c>
      <c r="I66">
        <f>COUNTIF(ResourceTags[ResourceID],Resources[[#This Row],[ResourceID]])</f>
        <v>2</v>
      </c>
      <c r="J66" t="str" cm="1">
        <f t="array" ref="J66">_xlfn.TEXTJOIN(", ", TRUE, IF(ResourceTags[ResourceID]=Resources[[#This Row],[ResourceID]],ResourceTags[Tag], ""))</f>
        <v>Time Management, Application Lifecycle Management</v>
      </c>
    </row>
    <row r="67" spans="1:10">
      <c r="A67" s="4">
        <v>66</v>
      </c>
      <c r="B67" s="3" t="s">
        <v>436</v>
      </c>
      <c r="C67" s="3" t="s">
        <v>307</v>
      </c>
      <c r="D67" s="3" t="s">
        <v>308</v>
      </c>
      <c r="E67" s="4">
        <v>100</v>
      </c>
      <c r="F67" s="6">
        <v>5.8333333333333327E-2</v>
      </c>
      <c r="G67" s="11">
        <f>Resources[[#This Row],[Level]]*Resources[[#This Row],[Duration]]</f>
        <v>5.833333333333333</v>
      </c>
      <c r="H67" s="5" t="s">
        <v>437</v>
      </c>
      <c r="I67">
        <f>COUNTIF(ResourceTags[ResourceID],Resources[[#This Row],[ResourceID]])</f>
        <v>1</v>
      </c>
      <c r="J67" t="str" cm="1">
        <f t="array" ref="J67">_xlfn.TEXTJOIN(", ", TRUE, IF(ResourceTags[ResourceID]=Resources[[#This Row],[ResourceID]],ResourceTags[Tag], ""))</f>
        <v>HTML5</v>
      </c>
    </row>
    <row r="68" spans="1:10">
      <c r="A68" s="4">
        <v>67</v>
      </c>
      <c r="B68" s="3" t="s">
        <v>438</v>
      </c>
      <c r="C68" s="3" t="s">
        <v>307</v>
      </c>
      <c r="D68" s="3" t="s">
        <v>308</v>
      </c>
      <c r="E68" s="4">
        <v>100</v>
      </c>
      <c r="F68" s="6">
        <v>3.9583333333333331E-2</v>
      </c>
      <c r="G68" s="11">
        <f>Resources[[#This Row],[Level]]*Resources[[#This Row],[Duration]]</f>
        <v>3.958333333333333</v>
      </c>
      <c r="H68" s="5" t="s">
        <v>439</v>
      </c>
      <c r="I68">
        <f>COUNTIF(ResourceTags[ResourceID],Resources[[#This Row],[ResourceID]])</f>
        <v>1</v>
      </c>
      <c r="J68" t="str" cm="1">
        <f t="array" ref="J68">_xlfn.TEXTJOIN(", ", TRUE, IF(ResourceTags[ResourceID]=Resources[[#This Row],[ResourceID]],ResourceTags[Tag], ""))</f>
        <v>Social Media</v>
      </c>
    </row>
    <row r="69" spans="1:10">
      <c r="A69" s="4">
        <v>68</v>
      </c>
      <c r="B69" s="3" t="s">
        <v>440</v>
      </c>
      <c r="C69" s="3" t="s">
        <v>307</v>
      </c>
      <c r="D69" s="3" t="s">
        <v>308</v>
      </c>
      <c r="E69" s="4">
        <v>200</v>
      </c>
      <c r="F69" s="6">
        <v>6.9444444444444434E-2</v>
      </c>
      <c r="G69" s="11">
        <f>Resources[[#This Row],[Level]]*Resources[[#This Row],[Duration]]</f>
        <v>13.888888888888888</v>
      </c>
      <c r="H69" s="5" t="s">
        <v>441</v>
      </c>
      <c r="I69">
        <f>COUNTIF(ResourceTags[ResourceID],Resources[[#This Row],[ResourceID]])</f>
        <v>1</v>
      </c>
      <c r="J69" t="str" cm="1">
        <f t="array" ref="J69">_xlfn.TEXTJOIN(", ", TRUE, IF(ResourceTags[ResourceID]=Resources[[#This Row],[ResourceID]],ResourceTags[Tag], ""))</f>
        <v>Silverlight</v>
      </c>
    </row>
    <row r="70" spans="1:10">
      <c r="A70" s="4">
        <v>69</v>
      </c>
      <c r="B70" s="3" t="s">
        <v>442</v>
      </c>
      <c r="C70" s="3" t="s">
        <v>307</v>
      </c>
      <c r="D70" s="3" t="s">
        <v>308</v>
      </c>
      <c r="E70" s="4">
        <v>300</v>
      </c>
      <c r="F70" s="6">
        <v>8.6805555555555566E-2</v>
      </c>
      <c r="G70" s="11">
        <f>Resources[[#This Row],[Level]]*Resources[[#This Row],[Duration]]</f>
        <v>26.041666666666671</v>
      </c>
      <c r="H70" s="5" t="s">
        <v>443</v>
      </c>
      <c r="I70">
        <f>COUNTIF(ResourceTags[ResourceID],Resources[[#This Row],[ResourceID]])</f>
        <v>1</v>
      </c>
      <c r="J70" t="str" cm="1">
        <f t="array" ref="J70">_xlfn.TEXTJOIN(", ", TRUE, IF(ResourceTags[ResourceID]=Resources[[#This Row],[ResourceID]],ResourceTags[Tag], ""))</f>
        <v>Silverlight</v>
      </c>
    </row>
    <row r="71" spans="1:10">
      <c r="A71" s="4">
        <v>70</v>
      </c>
      <c r="B71" s="3" t="s">
        <v>444</v>
      </c>
      <c r="C71" s="3" t="s">
        <v>307</v>
      </c>
      <c r="D71" s="3" t="s">
        <v>308</v>
      </c>
      <c r="E71" s="4">
        <v>100</v>
      </c>
      <c r="F71" s="6">
        <v>0.2722222222222222</v>
      </c>
      <c r="G71" s="11">
        <f>Resources[[#This Row],[Level]]*Resources[[#This Row],[Duration]]</f>
        <v>27.222222222222221</v>
      </c>
      <c r="H71" s="5" t="s">
        <v>445</v>
      </c>
      <c r="I71">
        <f>COUNTIF(ResourceTags[ResourceID],Resources[[#This Row],[ResourceID]])</f>
        <v>1</v>
      </c>
      <c r="J71" t="str" cm="1">
        <f t="array" ref="J71">_xlfn.TEXTJOIN(", ", TRUE, IF(ResourceTags[ResourceID]=Resources[[#This Row],[ResourceID]],ResourceTags[Tag], ""))</f>
        <v>Silverlight</v>
      </c>
    </row>
    <row r="72" spans="1:10">
      <c r="A72" s="4">
        <v>71</v>
      </c>
      <c r="B72" s="3" t="s">
        <v>446</v>
      </c>
      <c r="C72" s="3" t="s">
        <v>307</v>
      </c>
      <c r="D72" s="3" t="s">
        <v>308</v>
      </c>
      <c r="E72" s="4">
        <v>200</v>
      </c>
      <c r="F72" s="6">
        <v>0.15138888888888888</v>
      </c>
      <c r="G72" s="11">
        <f>Resources[[#This Row],[Level]]*Resources[[#This Row],[Duration]]</f>
        <v>30.277777777777775</v>
      </c>
      <c r="H72" s="5" t="s">
        <v>447</v>
      </c>
      <c r="I72">
        <f>COUNTIF(ResourceTags[ResourceID],Resources[[#This Row],[ResourceID]])</f>
        <v>2</v>
      </c>
      <c r="J72" t="str" cm="1">
        <f t="array" ref="J72">_xlfn.TEXTJOIN(", ", TRUE, IF(ResourceTags[ResourceID]=Resources[[#This Row],[ResourceID]],ResourceTags[Tag], ""))</f>
        <v>XAML, Expression Blend</v>
      </c>
    </row>
    <row r="73" spans="1:10">
      <c r="A73" s="4">
        <v>72</v>
      </c>
      <c r="B73" s="3" t="s">
        <v>448</v>
      </c>
      <c r="C73" s="3" t="s">
        <v>307</v>
      </c>
      <c r="D73" s="3" t="s">
        <v>308</v>
      </c>
      <c r="E73" s="4">
        <v>100</v>
      </c>
      <c r="F73" s="6">
        <v>0.26319444444444445</v>
      </c>
      <c r="G73" s="11">
        <f>Resources[[#This Row],[Level]]*Resources[[#This Row],[Duration]]</f>
        <v>26.319444444444446</v>
      </c>
      <c r="H73" s="5" t="s">
        <v>449</v>
      </c>
      <c r="I73">
        <f>COUNTIF(ResourceTags[ResourceID],Resources[[#This Row],[ResourceID]])</f>
        <v>1</v>
      </c>
      <c r="J73" t="str" cm="1">
        <f t="array" ref="J73">_xlfn.TEXTJOIN(", ", TRUE, IF(ResourceTags[ResourceID]=Resources[[#This Row],[ResourceID]],ResourceTags[Tag], ""))</f>
        <v>Silverlight</v>
      </c>
    </row>
    <row r="74" spans="1:10">
      <c r="A74" s="4">
        <v>73</v>
      </c>
      <c r="B74" s="3" t="s">
        <v>450</v>
      </c>
      <c r="C74" s="3" t="s">
        <v>307</v>
      </c>
      <c r="D74" s="3" t="s">
        <v>308</v>
      </c>
      <c r="E74" s="4">
        <v>200</v>
      </c>
      <c r="F74" s="6">
        <v>8.5416666666666655E-2</v>
      </c>
      <c r="G74" s="11">
        <f>Resources[[#This Row],[Level]]*Resources[[#This Row],[Duration]]</f>
        <v>17.083333333333332</v>
      </c>
      <c r="H74" s="5" t="s">
        <v>451</v>
      </c>
      <c r="I74">
        <f>COUNTIF(ResourceTags[ResourceID],Resources[[#This Row],[ResourceID]])</f>
        <v>2</v>
      </c>
      <c r="J74" t="str" cm="1">
        <f t="array" ref="J74">_xlfn.TEXTJOIN(", ", TRUE, IF(ResourceTags[ResourceID]=Resources[[#This Row],[ResourceID]],ResourceTags[Tag], ""))</f>
        <v>.NET, Cryptography</v>
      </c>
    </row>
    <row r="75" spans="1:10">
      <c r="A75" s="4">
        <v>74</v>
      </c>
      <c r="B75" s="3" t="s">
        <v>452</v>
      </c>
      <c r="C75" s="3" t="s">
        <v>307</v>
      </c>
      <c r="D75" s="3" t="s">
        <v>308</v>
      </c>
      <c r="E75" s="4">
        <v>200</v>
      </c>
      <c r="F75" s="6">
        <v>0.15416666666666667</v>
      </c>
      <c r="G75" s="11">
        <f>Resources[[#This Row],[Level]]*Resources[[#This Row],[Duration]]</f>
        <v>30.833333333333336</v>
      </c>
      <c r="H75" s="5" t="s">
        <v>453</v>
      </c>
      <c r="I75">
        <f>COUNTIF(ResourceTags[ResourceID],Resources[[#This Row],[ResourceID]])</f>
        <v>1</v>
      </c>
      <c r="J75" t="str" cm="1">
        <f t="array" ref="J75">_xlfn.TEXTJOIN(", ", TRUE, IF(ResourceTags[ResourceID]=Resources[[#This Row],[ResourceID]],ResourceTags[Tag], ""))</f>
        <v>Ruby</v>
      </c>
    </row>
    <row r="76" spans="1:10">
      <c r="A76" s="4">
        <v>75</v>
      </c>
      <c r="B76" s="3" t="s">
        <v>454</v>
      </c>
      <c r="C76" s="3" t="s">
        <v>307</v>
      </c>
      <c r="D76" s="3" t="s">
        <v>308</v>
      </c>
      <c r="E76" s="4">
        <v>100</v>
      </c>
      <c r="F76" s="6">
        <v>5.9722222222222225E-2</v>
      </c>
      <c r="G76" s="11">
        <f>Resources[[#This Row],[Level]]*Resources[[#This Row],[Duration]]</f>
        <v>5.9722222222222223</v>
      </c>
      <c r="H76" s="5" t="s">
        <v>455</v>
      </c>
      <c r="I76">
        <f>COUNTIF(ResourceTags[ResourceID],Resources[[#This Row],[ResourceID]])</f>
        <v>1</v>
      </c>
      <c r="J76" t="str" cm="1">
        <f t="array" ref="J76">_xlfn.TEXTJOIN(", ", TRUE, IF(ResourceTags[ResourceID]=Resources[[#This Row],[ResourceID]],ResourceTags[Tag], ""))</f>
        <v>Professionalism</v>
      </c>
    </row>
    <row r="77" spans="1:10">
      <c r="A77" s="4">
        <v>76</v>
      </c>
      <c r="B77" s="3" t="s">
        <v>456</v>
      </c>
      <c r="C77" s="3" t="s">
        <v>307</v>
      </c>
      <c r="D77" s="3" t="s">
        <v>308</v>
      </c>
      <c r="E77" s="4">
        <v>100</v>
      </c>
      <c r="F77" s="6">
        <v>0.10694444444444444</v>
      </c>
      <c r="G77" s="11">
        <f>Resources[[#This Row],[Level]]*Resources[[#This Row],[Duration]]</f>
        <v>10.694444444444445</v>
      </c>
      <c r="H77" s="5" t="s">
        <v>457</v>
      </c>
      <c r="I77">
        <f>COUNTIF(ResourceTags[ResourceID],Resources[[#This Row],[ResourceID]])</f>
        <v>1</v>
      </c>
      <c r="J77" t="str" cm="1">
        <f t="array" ref="J77">_xlfn.TEXTJOIN(", ", TRUE, IF(ResourceTags[ResourceID]=Resources[[#This Row],[ResourceID]],ResourceTags[Tag], ""))</f>
        <v>Microsoft Word</v>
      </c>
    </row>
    <row r="78" spans="1:10">
      <c r="A78" s="4">
        <v>77</v>
      </c>
      <c r="B78" s="3" t="s">
        <v>458</v>
      </c>
      <c r="C78" s="3" t="s">
        <v>307</v>
      </c>
      <c r="D78" s="3" t="s">
        <v>308</v>
      </c>
      <c r="E78" s="4">
        <v>200</v>
      </c>
      <c r="F78" s="6">
        <v>0.20138888888888887</v>
      </c>
      <c r="G78" s="11">
        <f>Resources[[#This Row],[Level]]*Resources[[#This Row],[Duration]]</f>
        <v>40.277777777777771</v>
      </c>
      <c r="H78" s="5" t="s">
        <v>459</v>
      </c>
      <c r="I78">
        <f>COUNTIF(ResourceTags[ResourceID],Resources[[#This Row],[ResourceID]])</f>
        <v>3</v>
      </c>
      <c r="J78" t="str" cm="1">
        <f t="array" ref="J78">_xlfn.TEXTJOIN(", ", TRUE, IF(ResourceTags[ResourceID]=Resources[[#This Row],[ResourceID]],ResourceTags[Tag], ""))</f>
        <v>.NET, C#, LINQ</v>
      </c>
    </row>
    <row r="79" spans="1:10">
      <c r="A79" s="4">
        <v>78</v>
      </c>
      <c r="B79" s="3" t="s">
        <v>460</v>
      </c>
      <c r="C79" s="3" t="s">
        <v>307</v>
      </c>
      <c r="D79" s="3" t="s">
        <v>308</v>
      </c>
      <c r="E79" s="4">
        <v>100</v>
      </c>
      <c r="F79" s="6">
        <v>0.22083333333333333</v>
      </c>
      <c r="G79" s="11">
        <f>Resources[[#This Row],[Level]]*Resources[[#This Row],[Duration]]</f>
        <v>22.083333333333332</v>
      </c>
      <c r="H79" s="5" t="s">
        <v>461</v>
      </c>
      <c r="I79">
        <f>COUNTIF(ResourceTags[ResourceID],Resources[[#This Row],[ResourceID]])</f>
        <v>1</v>
      </c>
      <c r="J79" t="str" cm="1">
        <f t="array" ref="J79">_xlfn.TEXTJOIN(", ", TRUE, IF(ResourceTags[ResourceID]=Resources[[#This Row],[ResourceID]],ResourceTags[Tag], ""))</f>
        <v>jQuery</v>
      </c>
    </row>
    <row r="80" spans="1:10">
      <c r="A80" s="4">
        <v>79</v>
      </c>
      <c r="B80" s="3" t="s">
        <v>462</v>
      </c>
      <c r="C80" s="3" t="s">
        <v>307</v>
      </c>
      <c r="D80" s="3" t="s">
        <v>308</v>
      </c>
      <c r="E80" s="4">
        <v>100</v>
      </c>
      <c r="F80" s="6">
        <v>0.18402777777777779</v>
      </c>
      <c r="G80" s="11">
        <f>Resources[[#This Row],[Level]]*Resources[[#This Row],[Duration]]</f>
        <v>18.402777777777779</v>
      </c>
      <c r="H80" s="5" t="s">
        <v>463</v>
      </c>
      <c r="I80">
        <f>COUNTIF(ResourceTags[ResourceID],Resources[[#This Row],[ResourceID]])</f>
        <v>1</v>
      </c>
      <c r="J80" t="str" cm="1">
        <f t="array" ref="J80">_xlfn.TEXTJOIN(", ", TRUE, IF(ResourceTags[ResourceID]=Resources[[#This Row],[ResourceID]],ResourceTags[Tag], ""))</f>
        <v>TypeScript</v>
      </c>
    </row>
    <row r="81" spans="1:10">
      <c r="A81" s="4">
        <v>80</v>
      </c>
      <c r="B81" s="3" t="s">
        <v>464</v>
      </c>
      <c r="C81" s="3" t="s">
        <v>307</v>
      </c>
      <c r="D81" s="3" t="s">
        <v>308</v>
      </c>
      <c r="E81" s="4">
        <v>100</v>
      </c>
      <c r="F81" s="6">
        <v>0.21527777777777779</v>
      </c>
      <c r="G81" s="11">
        <f>Resources[[#This Row],[Level]]*Resources[[#This Row],[Duration]]</f>
        <v>21.527777777777779</v>
      </c>
      <c r="H81" s="5" t="s">
        <v>465</v>
      </c>
      <c r="I81">
        <f>COUNTIF(ResourceTags[ResourceID],Resources[[#This Row],[ResourceID]])</f>
        <v>2</v>
      </c>
      <c r="J81" t="str" cm="1">
        <f t="array" ref="J81">_xlfn.TEXTJOIN(", ", TRUE, IF(ResourceTags[ResourceID]=Resources[[#This Row],[ResourceID]],ResourceTags[Tag], ""))</f>
        <v>Breeze, Durandal</v>
      </c>
    </row>
    <row r="82" spans="1:10">
      <c r="A82" s="4">
        <v>81</v>
      </c>
      <c r="B82" s="3" t="s">
        <v>466</v>
      </c>
      <c r="C82" s="3" t="s">
        <v>307</v>
      </c>
      <c r="D82" s="3" t="s">
        <v>308</v>
      </c>
      <c r="E82" s="4">
        <v>200</v>
      </c>
      <c r="F82" s="6">
        <v>0.11388888888888889</v>
      </c>
      <c r="G82" s="11">
        <f>Resources[[#This Row],[Level]]*Resources[[#This Row],[Duration]]</f>
        <v>22.777777777777779</v>
      </c>
      <c r="H82" s="5" t="s">
        <v>467</v>
      </c>
      <c r="I82">
        <f>COUNTIF(ResourceTags[ResourceID],Resources[[#This Row],[ResourceID]])</f>
        <v>1</v>
      </c>
      <c r="J82" t="str" cm="1">
        <f t="array" ref="J82">_xlfn.TEXTJOIN(", ", TRUE, IF(ResourceTags[ResourceID]=Resources[[#This Row],[ResourceID]],ResourceTags[Tag], ""))</f>
        <v>React.js</v>
      </c>
    </row>
    <row r="83" spans="1:10">
      <c r="A83" s="4">
        <v>82</v>
      </c>
      <c r="B83" s="3" t="s">
        <v>468</v>
      </c>
      <c r="C83" s="3" t="s">
        <v>307</v>
      </c>
      <c r="D83" s="3" t="s">
        <v>308</v>
      </c>
      <c r="E83" s="4">
        <v>100</v>
      </c>
      <c r="F83" s="6">
        <v>6.8749999999999992E-2</v>
      </c>
      <c r="G83" s="11">
        <f>Resources[[#This Row],[Level]]*Resources[[#This Row],[Duration]]</f>
        <v>6.8749999999999991</v>
      </c>
      <c r="H83" s="5" t="s">
        <v>469</v>
      </c>
      <c r="I83">
        <f>COUNTIF(ResourceTags[ResourceID],Resources[[#This Row],[ResourceID]])</f>
        <v>1</v>
      </c>
      <c r="J83" t="str" cm="1">
        <f t="array" ref="J83">_xlfn.TEXTJOIN(", ", TRUE, IF(ResourceTags[ResourceID]=Resources[[#This Row],[ResourceID]],ResourceTags[Tag], ""))</f>
        <v>Knockout</v>
      </c>
    </row>
    <row r="84" spans="1:10">
      <c r="A84" s="4">
        <v>83</v>
      </c>
      <c r="B84" s="3" t="s">
        <v>470</v>
      </c>
      <c r="C84" s="3" t="s">
        <v>307</v>
      </c>
      <c r="D84" s="3" t="s">
        <v>308</v>
      </c>
      <c r="E84" s="4">
        <v>100</v>
      </c>
      <c r="F84" s="6">
        <v>0.12013888888888889</v>
      </c>
      <c r="G84" s="11">
        <f>Resources[[#This Row],[Level]]*Resources[[#This Row],[Duration]]</f>
        <v>12.013888888888889</v>
      </c>
      <c r="H84" s="5" t="s">
        <v>471</v>
      </c>
      <c r="I84">
        <f>COUNTIF(ResourceTags[ResourceID],Resources[[#This Row],[ResourceID]])</f>
        <v>1</v>
      </c>
      <c r="J84" t="str" cm="1">
        <f t="array" ref="J84">_xlfn.TEXTJOIN(", ", TRUE, IF(ResourceTags[ResourceID]=Resources[[#This Row],[ResourceID]],ResourceTags[Tag], ""))</f>
        <v>JavaScript</v>
      </c>
    </row>
    <row r="85" spans="1:10">
      <c r="A85" s="4">
        <v>84</v>
      </c>
      <c r="B85" s="3" t="s">
        <v>472</v>
      </c>
      <c r="C85" s="3" t="s">
        <v>307</v>
      </c>
      <c r="D85" s="3" t="s">
        <v>308</v>
      </c>
      <c r="E85" s="4">
        <v>100</v>
      </c>
      <c r="F85" s="6">
        <v>7.7777777777777779E-2</v>
      </c>
      <c r="G85" s="11">
        <f>Resources[[#This Row],[Level]]*Resources[[#This Row],[Duration]]</f>
        <v>7.7777777777777777</v>
      </c>
      <c r="H85" s="5" t="s">
        <v>473</v>
      </c>
      <c r="I85">
        <f>COUNTIF(ResourceTags[ResourceID],Resources[[#This Row],[ResourceID]])</f>
        <v>1</v>
      </c>
      <c r="J85" t="str" cm="1">
        <f t="array" ref="J85">_xlfn.TEXTJOIN(", ", TRUE, IF(ResourceTags[ResourceID]=Resources[[#This Row],[ResourceID]],ResourceTags[Tag], ""))</f>
        <v>JavaScript</v>
      </c>
    </row>
    <row r="86" spans="1:10">
      <c r="A86" s="4">
        <v>85</v>
      </c>
      <c r="B86" s="3" t="s">
        <v>474</v>
      </c>
      <c r="C86" s="3" t="s">
        <v>307</v>
      </c>
      <c r="D86" s="3" t="s">
        <v>308</v>
      </c>
      <c r="E86" s="4">
        <v>200</v>
      </c>
      <c r="F86" s="6">
        <v>8.9583333333333334E-2</v>
      </c>
      <c r="G86" s="11">
        <f>Resources[[#This Row],[Level]]*Resources[[#This Row],[Duration]]</f>
        <v>17.916666666666668</v>
      </c>
      <c r="H86" s="5" t="s">
        <v>475</v>
      </c>
      <c r="I86">
        <f>COUNTIF(ResourceTags[ResourceID],Resources[[#This Row],[ResourceID]])</f>
        <v>1</v>
      </c>
      <c r="J86" t="str" cm="1">
        <f t="array" ref="J86">_xlfn.TEXTJOIN(", ", TRUE, IF(ResourceTags[ResourceID]=Resources[[#This Row],[ResourceID]],ResourceTags[Tag], ""))</f>
        <v>Bootstrap</v>
      </c>
    </row>
    <row r="87" spans="1:10">
      <c r="A87" s="4">
        <v>86</v>
      </c>
      <c r="B87" s="3" t="s">
        <v>476</v>
      </c>
      <c r="C87" s="3" t="s">
        <v>307</v>
      </c>
      <c r="D87" s="3" t="s">
        <v>308</v>
      </c>
      <c r="E87" s="4">
        <v>200</v>
      </c>
      <c r="F87" s="6">
        <v>0.19583333333333333</v>
      </c>
      <c r="G87" s="11">
        <f>Resources[[#This Row],[Level]]*Resources[[#This Row],[Duration]]</f>
        <v>39.166666666666664</v>
      </c>
      <c r="H87" s="5" t="s">
        <v>477</v>
      </c>
      <c r="I87">
        <f>COUNTIF(ResourceTags[ResourceID],Resources[[#This Row],[ResourceID]])</f>
        <v>1</v>
      </c>
      <c r="J87" t="str" cm="1">
        <f t="array" ref="J87">_xlfn.TEXTJOIN(", ", TRUE, IF(ResourceTags[ResourceID]=Resources[[#This Row],[ResourceID]],ResourceTags[Tag], ""))</f>
        <v>Backbone.js</v>
      </c>
    </row>
    <row r="88" spans="1:10">
      <c r="A88" s="4">
        <v>87</v>
      </c>
      <c r="B88" s="3" t="s">
        <v>478</v>
      </c>
      <c r="C88" s="3" t="s">
        <v>307</v>
      </c>
      <c r="D88" s="3" t="s">
        <v>308</v>
      </c>
      <c r="E88" s="4">
        <v>200</v>
      </c>
      <c r="F88" s="6">
        <v>0.28541666666666665</v>
      </c>
      <c r="G88" s="11">
        <f>Resources[[#This Row],[Level]]*Resources[[#This Row],[Duration]]</f>
        <v>57.083333333333329</v>
      </c>
      <c r="H88" s="5" t="s">
        <v>479</v>
      </c>
      <c r="I88">
        <f>COUNTIF(ResourceTags[ResourceID],Resources[[#This Row],[ResourceID]])</f>
        <v>1</v>
      </c>
      <c r="J88" t="str" cm="1">
        <f t="array" ref="J88">_xlfn.TEXTJOIN(", ", TRUE, IF(ResourceTags[ResourceID]=Resources[[#This Row],[ResourceID]],ResourceTags[Tag], ""))</f>
        <v>AngularJS</v>
      </c>
    </row>
    <row r="89" spans="1:10">
      <c r="A89" s="4">
        <v>88</v>
      </c>
      <c r="B89" s="3" t="s">
        <v>480</v>
      </c>
      <c r="C89" s="3" t="s">
        <v>307</v>
      </c>
      <c r="D89" s="3" t="s">
        <v>308</v>
      </c>
      <c r="E89" s="4">
        <v>100</v>
      </c>
      <c r="F89" s="6">
        <v>0.17500000000000002</v>
      </c>
      <c r="G89" s="11">
        <f>Resources[[#This Row],[Level]]*Resources[[#This Row],[Duration]]</f>
        <v>17.5</v>
      </c>
      <c r="H89" s="5" t="s">
        <v>481</v>
      </c>
      <c r="I89">
        <f>COUNTIF(ResourceTags[ResourceID],Resources[[#This Row],[ResourceID]])</f>
        <v>1</v>
      </c>
      <c r="J89" t="str" cm="1">
        <f t="array" ref="J89">_xlfn.TEXTJOIN(", ", TRUE, IF(ResourceTags[ResourceID]=Resources[[#This Row],[ResourceID]],ResourceTags[Tag], ""))</f>
        <v>Java</v>
      </c>
    </row>
    <row r="90" spans="1:10">
      <c r="A90" s="4">
        <v>89</v>
      </c>
      <c r="B90" s="3" t="s">
        <v>482</v>
      </c>
      <c r="C90" s="3" t="s">
        <v>307</v>
      </c>
      <c r="D90" s="3" t="s">
        <v>308</v>
      </c>
      <c r="E90" s="4">
        <v>200</v>
      </c>
      <c r="F90" s="6">
        <v>0.15763888888888888</v>
      </c>
      <c r="G90" s="11">
        <f>Resources[[#This Row],[Level]]*Resources[[#This Row],[Duration]]</f>
        <v>31.527777777777779</v>
      </c>
      <c r="H90" s="5" t="s">
        <v>483</v>
      </c>
      <c r="I90">
        <f>COUNTIF(ResourceTags[ResourceID],Resources[[#This Row],[ResourceID]])</f>
        <v>1</v>
      </c>
      <c r="J90" t="str" cm="1">
        <f t="array" ref="J90">_xlfn.TEXTJOIN(", ", TRUE, IF(ResourceTags[ResourceID]=Resources[[#This Row],[ResourceID]],ResourceTags[Tag], ""))</f>
        <v>Java</v>
      </c>
    </row>
    <row r="91" spans="1:10">
      <c r="A91" s="4">
        <v>90</v>
      </c>
      <c r="B91" s="3" t="s">
        <v>484</v>
      </c>
      <c r="C91" s="3" t="s">
        <v>307</v>
      </c>
      <c r="D91" s="3" t="s">
        <v>308</v>
      </c>
      <c r="E91" s="4">
        <v>200</v>
      </c>
      <c r="F91" s="6">
        <v>0.14027777777777778</v>
      </c>
      <c r="G91" s="11">
        <f>Resources[[#This Row],[Level]]*Resources[[#This Row],[Duration]]</f>
        <v>28.055555555555557</v>
      </c>
      <c r="H91" s="5" t="s">
        <v>485</v>
      </c>
      <c r="I91">
        <f>COUNTIF(ResourceTags[ResourceID],Resources[[#This Row],[ResourceID]])</f>
        <v>1</v>
      </c>
      <c r="J91" t="str" cm="1">
        <f t="array" ref="J91">_xlfn.TEXTJOIN(", ", TRUE, IF(ResourceTags[ResourceID]=Resources[[#This Row],[ResourceID]],ResourceTags[Tag], ""))</f>
        <v>Xcode</v>
      </c>
    </row>
    <row r="92" spans="1:10">
      <c r="A92" s="4">
        <v>91</v>
      </c>
      <c r="B92" s="3" t="s">
        <v>486</v>
      </c>
      <c r="C92" s="3" t="s">
        <v>307</v>
      </c>
      <c r="D92" s="3" t="s">
        <v>308</v>
      </c>
      <c r="E92" s="4">
        <v>100</v>
      </c>
      <c r="F92" s="6">
        <v>0.16597222222222222</v>
      </c>
      <c r="G92" s="11">
        <f>Resources[[#This Row],[Level]]*Resources[[#This Row],[Duration]]</f>
        <v>16.597222222222221</v>
      </c>
      <c r="H92" s="5" t="s">
        <v>487</v>
      </c>
      <c r="I92">
        <f>COUNTIF(ResourceTags[ResourceID],Resources[[#This Row],[ResourceID]])</f>
        <v>1</v>
      </c>
      <c r="J92" t="str" cm="1">
        <f t="array" ref="J92">_xlfn.TEXTJOIN(", ", TRUE, IF(ResourceTags[ResourceID]=Resources[[#This Row],[ResourceID]],ResourceTags[Tag], ""))</f>
        <v>iOS</v>
      </c>
    </row>
    <row r="93" spans="1:10">
      <c r="A93" s="4">
        <v>92</v>
      </c>
      <c r="B93" s="3" t="s">
        <v>488</v>
      </c>
      <c r="C93" s="3" t="s">
        <v>307</v>
      </c>
      <c r="D93" s="3" t="s">
        <v>308</v>
      </c>
      <c r="E93" s="4">
        <v>100</v>
      </c>
      <c r="F93" s="6">
        <v>0.13402777777777777</v>
      </c>
      <c r="G93" s="11">
        <f>Resources[[#This Row],[Level]]*Resources[[#This Row],[Duration]]</f>
        <v>13.402777777777777</v>
      </c>
      <c r="H93" s="5" t="s">
        <v>489</v>
      </c>
      <c r="I93">
        <f>COUNTIF(ResourceTags[ResourceID],Resources[[#This Row],[ResourceID]])</f>
        <v>1</v>
      </c>
      <c r="J93" t="str" cm="1">
        <f t="array" ref="J93">_xlfn.TEXTJOIN(", ", TRUE, IF(ResourceTags[ResourceID]=Resources[[#This Row],[ResourceID]],ResourceTags[Tag], ""))</f>
        <v>iOS</v>
      </c>
    </row>
    <row r="94" spans="1:10">
      <c r="A94" s="4">
        <v>93</v>
      </c>
      <c r="B94" s="3" t="s">
        <v>490</v>
      </c>
      <c r="C94" s="3" t="s">
        <v>307</v>
      </c>
      <c r="D94" s="3" t="s">
        <v>308</v>
      </c>
      <c r="E94" s="4">
        <v>100</v>
      </c>
      <c r="F94" s="6">
        <v>0.13055555555555556</v>
      </c>
      <c r="G94" s="11">
        <f>Resources[[#This Row],[Level]]*Resources[[#This Row],[Duration]]</f>
        <v>13.055555555555557</v>
      </c>
      <c r="H94" s="5" t="s">
        <v>491</v>
      </c>
      <c r="I94">
        <f>COUNTIF(ResourceTags[ResourceID],Resources[[#This Row],[ResourceID]])</f>
        <v>2</v>
      </c>
      <c r="J94" t="str" cm="1">
        <f t="array" ref="J94">_xlfn.TEXTJOIN(", ", TRUE, IF(ResourceTags[ResourceID]=Resources[[#This Row],[ResourceID]],ResourceTags[Tag], ""))</f>
        <v>Xcode, Objective-C</v>
      </c>
    </row>
    <row r="95" spans="1:10">
      <c r="A95" s="4">
        <v>94</v>
      </c>
      <c r="B95" s="3" t="s">
        <v>492</v>
      </c>
      <c r="C95" s="3" t="s">
        <v>307</v>
      </c>
      <c r="D95" s="3" t="s">
        <v>308</v>
      </c>
      <c r="E95" s="4">
        <v>200</v>
      </c>
      <c r="F95" s="6">
        <v>9.375E-2</v>
      </c>
      <c r="G95" s="11">
        <f>Resources[[#This Row],[Level]]*Resources[[#This Row],[Duration]]</f>
        <v>18.75</v>
      </c>
      <c r="H95" s="5" t="s">
        <v>493</v>
      </c>
      <c r="I95">
        <f>COUNTIF(ResourceTags[ResourceID],Resources[[#This Row],[ResourceID]])</f>
        <v>1</v>
      </c>
      <c r="J95" t="str" cm="1">
        <f t="array" ref="J95">_xlfn.TEXTJOIN(", ", TRUE, IF(ResourceTags[ResourceID]=Resources[[#This Row],[ResourceID]],ResourceTags[Tag], ""))</f>
        <v>Google Analytics</v>
      </c>
    </row>
    <row r="96" spans="1:10">
      <c r="A96" s="4">
        <v>95</v>
      </c>
      <c r="B96" s="3" t="s">
        <v>494</v>
      </c>
      <c r="C96" s="3" t="s">
        <v>307</v>
      </c>
      <c r="D96" s="3" t="s">
        <v>308</v>
      </c>
      <c r="E96" s="4">
        <v>200</v>
      </c>
      <c r="F96" s="6">
        <v>0.1173611111111111</v>
      </c>
      <c r="G96" s="11">
        <f>Resources[[#This Row],[Level]]*Resources[[#This Row],[Duration]]</f>
        <v>23.472222222222218</v>
      </c>
      <c r="H96" s="5" t="s">
        <v>495</v>
      </c>
      <c r="I96">
        <f>COUNTIF(ResourceTags[ResourceID],Resources[[#This Row],[ResourceID]])</f>
        <v>2</v>
      </c>
      <c r="J96" t="str" cm="1">
        <f t="array" ref="J96">_xlfn.TEXTJOIN(", ", TRUE, IF(ResourceTags[ResourceID]=Resources[[#This Row],[ResourceID]],ResourceTags[Tag], ""))</f>
        <v>.NET, Debugging</v>
      </c>
    </row>
    <row r="97" spans="1:10">
      <c r="A97" s="4">
        <v>96</v>
      </c>
      <c r="B97" s="3" t="s">
        <v>496</v>
      </c>
      <c r="C97" s="3" t="s">
        <v>307</v>
      </c>
      <c r="D97" s="3" t="s">
        <v>308</v>
      </c>
      <c r="E97" s="4">
        <v>200</v>
      </c>
      <c r="F97" s="6">
        <v>0.11666666666666665</v>
      </c>
      <c r="G97" s="11">
        <f>Resources[[#This Row],[Level]]*Resources[[#This Row],[Duration]]</f>
        <v>23.333333333333332</v>
      </c>
      <c r="H97" s="5" t="s">
        <v>497</v>
      </c>
      <c r="I97">
        <f>COUNTIF(ResourceTags[ResourceID],Resources[[#This Row],[ResourceID]])</f>
        <v>1</v>
      </c>
      <c r="J97" t="str" cm="1">
        <f t="array" ref="J97">_xlfn.TEXTJOIN(", ", TRUE, IF(ResourceTags[ResourceID]=Resources[[#This Row],[ResourceID]],ResourceTags[Tag], ""))</f>
        <v>Digital Audio</v>
      </c>
    </row>
    <row r="98" spans="1:10">
      <c r="A98" s="4">
        <v>97</v>
      </c>
      <c r="B98" s="3" t="s">
        <v>134</v>
      </c>
      <c r="C98" s="3" t="s">
        <v>307</v>
      </c>
      <c r="D98" s="3" t="s">
        <v>308</v>
      </c>
      <c r="E98" s="4">
        <v>200</v>
      </c>
      <c r="F98" s="6">
        <v>0.31458333333333333</v>
      </c>
      <c r="G98" s="11">
        <f>Resources[[#This Row],[Level]]*Resources[[#This Row],[Duration]]</f>
        <v>62.916666666666664</v>
      </c>
      <c r="H98" s="5" t="s">
        <v>498</v>
      </c>
      <c r="I98">
        <f>COUNTIF(ResourceTags[ResourceID],Resources[[#This Row],[ResourceID]])</f>
        <v>1</v>
      </c>
      <c r="J98" t="str" cm="1">
        <f t="array" ref="J98">_xlfn.TEXTJOIN(", ", TRUE, IF(ResourceTags[ResourceID]=Resources[[#This Row],[ResourceID]],ResourceTags[Tag], ""))</f>
        <v>Relational Database Design</v>
      </c>
    </row>
    <row r="99" spans="1:10">
      <c r="A99" s="4">
        <v>98</v>
      </c>
      <c r="B99" s="3" t="s">
        <v>68</v>
      </c>
      <c r="C99" s="3" t="s">
        <v>307</v>
      </c>
      <c r="D99" s="3" t="s">
        <v>308</v>
      </c>
      <c r="E99" s="4">
        <v>200</v>
      </c>
      <c r="F99" s="6">
        <v>0.18819444444444444</v>
      </c>
      <c r="G99" s="11">
        <f>Resources[[#This Row],[Level]]*Resources[[#This Row],[Duration]]</f>
        <v>37.638888888888886</v>
      </c>
      <c r="H99" s="5" t="s">
        <v>499</v>
      </c>
      <c r="I99">
        <f>COUNTIF(ResourceTags[ResourceID],Resources[[#This Row],[ResourceID]])</f>
        <v>1</v>
      </c>
      <c r="J99" t="str" cm="1">
        <f t="array" ref="J99">_xlfn.TEXTJOIN(", ", TRUE, IF(ResourceTags[ResourceID]=Resources[[#This Row],[ResourceID]],ResourceTags[Tag], ""))</f>
        <v>Responsive Web Design</v>
      </c>
    </row>
    <row r="100" spans="1:10">
      <c r="A100" s="4">
        <v>99</v>
      </c>
      <c r="B100" s="3" t="s">
        <v>500</v>
      </c>
      <c r="C100" s="3" t="s">
        <v>307</v>
      </c>
      <c r="D100" s="3" t="s">
        <v>308</v>
      </c>
      <c r="E100" s="4">
        <v>200</v>
      </c>
      <c r="F100" s="6">
        <v>0.12291666666666667</v>
      </c>
      <c r="G100" s="11">
        <f>Resources[[#This Row],[Level]]*Resources[[#This Row],[Duration]]</f>
        <v>24.583333333333336</v>
      </c>
      <c r="H100" s="5" t="s">
        <v>501</v>
      </c>
      <c r="I100">
        <f>COUNTIF(ResourceTags[ResourceID],Resources[[#This Row],[ResourceID]])</f>
        <v>1</v>
      </c>
      <c r="J100" t="str" cm="1">
        <f t="array" ref="J100">_xlfn.TEXTJOIN(", ", TRUE, IF(ResourceTags[ResourceID]=Resources[[#This Row],[ResourceID]],ResourceTags[Tag], ""))</f>
        <v>Responsive Web Design</v>
      </c>
    </row>
    <row r="101" spans="1:10">
      <c r="A101" s="4">
        <v>100</v>
      </c>
      <c r="B101" s="3" t="s">
        <v>502</v>
      </c>
      <c r="C101" s="3" t="s">
        <v>307</v>
      </c>
      <c r="D101" s="3" t="s">
        <v>308</v>
      </c>
      <c r="E101" s="4">
        <v>100</v>
      </c>
      <c r="F101" s="6">
        <v>6.805555555555555E-2</v>
      </c>
      <c r="G101" s="11">
        <f>Resources[[#This Row],[Level]]*Resources[[#This Row],[Duration]]</f>
        <v>6.8055555555555554</v>
      </c>
      <c r="H101" s="5" t="s">
        <v>503</v>
      </c>
      <c r="I101">
        <f>COUNTIF(ResourceTags[ResourceID],Resources[[#This Row],[ResourceID]])</f>
        <v>1</v>
      </c>
      <c r="J101" t="str" cm="1">
        <f t="array" ref="J101">_xlfn.TEXTJOIN(", ", TRUE, IF(ResourceTags[ResourceID]=Resources[[#This Row],[ResourceID]],ResourceTags[Tag], ""))</f>
        <v>CSS</v>
      </c>
    </row>
    <row r="102" spans="1:10">
      <c r="A102" s="4">
        <v>101</v>
      </c>
      <c r="B102" s="3" t="s">
        <v>504</v>
      </c>
      <c r="C102" s="3" t="s">
        <v>307</v>
      </c>
      <c r="D102" s="3" t="s">
        <v>308</v>
      </c>
      <c r="E102" s="4">
        <v>100</v>
      </c>
      <c r="F102" s="6">
        <v>0.10208333333333335</v>
      </c>
      <c r="G102" s="11">
        <f>Resources[[#This Row],[Level]]*Resources[[#This Row],[Duration]]</f>
        <v>10.208333333333334</v>
      </c>
      <c r="H102" s="5" t="s">
        <v>505</v>
      </c>
      <c r="I102">
        <f>COUNTIF(ResourceTags[ResourceID],Resources[[#This Row],[ResourceID]])</f>
        <v>1</v>
      </c>
      <c r="J102" t="str" cm="1">
        <f t="array" ref="J102">_xlfn.TEXTJOIN(", ", TRUE, IF(ResourceTags[ResourceID]=Resources[[#This Row],[ResourceID]],ResourceTags[Tag], ""))</f>
        <v>Career Development</v>
      </c>
    </row>
    <row r="103" spans="1:10">
      <c r="A103" s="4">
        <v>102</v>
      </c>
      <c r="B103" s="3" t="s">
        <v>506</v>
      </c>
      <c r="C103" s="3" t="s">
        <v>307</v>
      </c>
      <c r="D103" s="3" t="s">
        <v>308</v>
      </c>
      <c r="E103" s="4">
        <v>100</v>
      </c>
      <c r="F103" s="6">
        <v>6.5972222222222224E-2</v>
      </c>
      <c r="G103" s="11">
        <f>Resources[[#This Row],[Level]]*Resources[[#This Row],[Duration]]</f>
        <v>6.5972222222222223</v>
      </c>
      <c r="H103" s="5" t="s">
        <v>507</v>
      </c>
      <c r="I103">
        <f>COUNTIF(ResourceTags[ResourceID],Resources[[#This Row],[ResourceID]])</f>
        <v>1</v>
      </c>
      <c r="J103" t="str" cm="1">
        <f t="array" ref="J103">_xlfn.TEXTJOIN(", ", TRUE, IF(ResourceTags[ResourceID]=Resources[[#This Row],[ResourceID]],ResourceTags[Tag], ""))</f>
        <v>Career Development</v>
      </c>
    </row>
    <row r="104" spans="1:10">
      <c r="A104" s="4">
        <v>103</v>
      </c>
      <c r="B104" s="3" t="s">
        <v>508</v>
      </c>
      <c r="C104" s="3" t="s">
        <v>307</v>
      </c>
      <c r="D104" s="3" t="s">
        <v>308</v>
      </c>
      <c r="E104" s="4">
        <v>100</v>
      </c>
      <c r="F104" s="6">
        <v>7.2916666666666671E-2</v>
      </c>
      <c r="G104" s="11">
        <f>Resources[[#This Row],[Level]]*Resources[[#This Row],[Duration]]</f>
        <v>7.291666666666667</v>
      </c>
      <c r="H104" s="5" t="s">
        <v>509</v>
      </c>
      <c r="I104">
        <f>COUNTIF(ResourceTags[ResourceID],Resources[[#This Row],[ResourceID]])</f>
        <v>1</v>
      </c>
      <c r="J104" t="str" cm="1">
        <f t="array" ref="J104">_xlfn.TEXTJOIN(", ", TRUE, IF(ResourceTags[ResourceID]=Resources[[#This Row],[ResourceID]],ResourceTags[Tag], ""))</f>
        <v>Career Development</v>
      </c>
    </row>
    <row r="105" spans="1:10">
      <c r="A105" s="4">
        <v>104</v>
      </c>
      <c r="B105" s="3" t="s">
        <v>510</v>
      </c>
      <c r="C105" s="3" t="s">
        <v>307</v>
      </c>
      <c r="D105" s="3" t="s">
        <v>308</v>
      </c>
      <c r="E105" s="4">
        <v>100</v>
      </c>
      <c r="F105" s="6">
        <v>6.458333333333334E-2</v>
      </c>
      <c r="G105" s="11">
        <f>Resources[[#This Row],[Level]]*Resources[[#This Row],[Duration]]</f>
        <v>6.4583333333333339</v>
      </c>
      <c r="H105" s="5" t="s">
        <v>511</v>
      </c>
      <c r="I105">
        <f>COUNTIF(ResourceTags[ResourceID],Resources[[#This Row],[ResourceID]])</f>
        <v>1</v>
      </c>
      <c r="J105" t="str" cm="1">
        <f t="array" ref="J105">_xlfn.TEXTJOIN(", ", TRUE, IF(ResourceTags[ResourceID]=Resources[[#This Row],[ResourceID]],ResourceTags[Tag], ""))</f>
        <v>Professionalism</v>
      </c>
    </row>
    <row r="106" spans="1:10">
      <c r="A106" s="4">
        <v>105</v>
      </c>
      <c r="B106" s="3" t="s">
        <v>512</v>
      </c>
      <c r="C106" s="3" t="s">
        <v>307</v>
      </c>
      <c r="D106" s="3" t="s">
        <v>308</v>
      </c>
      <c r="E106" s="4">
        <v>200</v>
      </c>
      <c r="F106" s="6">
        <v>0.11180555555555556</v>
      </c>
      <c r="G106" s="11">
        <f>Resources[[#This Row],[Level]]*Resources[[#This Row],[Duration]]</f>
        <v>22.361111111111111</v>
      </c>
      <c r="H106" s="5" t="s">
        <v>513</v>
      </c>
      <c r="I106">
        <f>COUNTIF(ResourceTags[ResourceID],Resources[[#This Row],[ResourceID]])</f>
        <v>1</v>
      </c>
      <c r="J106" t="str" cm="1">
        <f t="array" ref="J106">_xlfn.TEXTJOIN(", ", TRUE, IF(ResourceTags[ResourceID]=Resources[[#This Row],[ResourceID]],ResourceTags[Tag], ""))</f>
        <v>Career Development</v>
      </c>
    </row>
    <row r="107" spans="1:10">
      <c r="A107" s="4">
        <v>106</v>
      </c>
      <c r="B107" s="3" t="s">
        <v>514</v>
      </c>
      <c r="C107" s="3" t="s">
        <v>307</v>
      </c>
      <c r="D107" s="3" t="s">
        <v>308</v>
      </c>
      <c r="E107" s="4">
        <v>100</v>
      </c>
      <c r="F107" s="6">
        <v>0.13194444444444445</v>
      </c>
      <c r="G107" s="11">
        <f>Resources[[#This Row],[Level]]*Resources[[#This Row],[Duration]]</f>
        <v>13.194444444444445</v>
      </c>
      <c r="H107" s="5" t="s">
        <v>515</v>
      </c>
      <c r="I107">
        <f>COUNTIF(ResourceTags[ResourceID],Resources[[#This Row],[ResourceID]])</f>
        <v>1</v>
      </c>
      <c r="J107" t="str" cm="1">
        <f t="array" ref="J107">_xlfn.TEXTJOIN(", ", TRUE, IF(ResourceTags[ResourceID]=Resources[[#This Row],[ResourceID]],ResourceTags[Tag], ""))</f>
        <v>Career Development</v>
      </c>
    </row>
    <row r="108" spans="1:10">
      <c r="A108" s="4">
        <v>107</v>
      </c>
      <c r="B108" s="3" t="s">
        <v>516</v>
      </c>
      <c r="C108" s="3" t="s">
        <v>307</v>
      </c>
      <c r="D108" s="3" t="s">
        <v>308</v>
      </c>
      <c r="E108" s="4">
        <v>100</v>
      </c>
      <c r="F108" s="6">
        <v>3.6805555555555557E-2</v>
      </c>
      <c r="G108" s="11">
        <f>Resources[[#This Row],[Level]]*Resources[[#This Row],[Duration]]</f>
        <v>3.6805555555555558</v>
      </c>
      <c r="H108" s="5" t="s">
        <v>517</v>
      </c>
      <c r="I108">
        <f>COUNTIF(ResourceTags[ResourceID],Resources[[#This Row],[ResourceID]])</f>
        <v>1</v>
      </c>
      <c r="J108" t="str" cm="1">
        <f t="array" ref="J108">_xlfn.TEXTJOIN(", ", TRUE, IF(ResourceTags[ResourceID]=Resources[[#This Row],[ResourceID]],ResourceTags[Tag], ""))</f>
        <v>Career Development</v>
      </c>
    </row>
    <row r="109" spans="1:10">
      <c r="A109" s="4">
        <v>108</v>
      </c>
      <c r="B109" s="3" t="s">
        <v>518</v>
      </c>
      <c r="C109" s="3" t="s">
        <v>307</v>
      </c>
      <c r="D109" s="3" t="s">
        <v>308</v>
      </c>
      <c r="E109" s="4">
        <v>100</v>
      </c>
      <c r="F109" s="6">
        <v>2.0833333333333332E-2</v>
      </c>
      <c r="G109" s="11">
        <f>Resources[[#This Row],[Level]]*Resources[[#This Row],[Duration]]</f>
        <v>2.083333333333333</v>
      </c>
      <c r="H109" s="5" t="s">
        <v>519</v>
      </c>
      <c r="I109">
        <f>COUNTIF(ResourceTags[ResourceID],Resources[[#This Row],[ResourceID]])</f>
        <v>1</v>
      </c>
      <c r="J109" t="str" cm="1">
        <f t="array" ref="J109">_xlfn.TEXTJOIN(", ", TRUE, IF(ResourceTags[ResourceID]=Resources[[#This Row],[ResourceID]],ResourceTags[Tag], ""))</f>
        <v>Career Development</v>
      </c>
    </row>
    <row r="110" spans="1:10">
      <c r="A110" s="4">
        <v>109</v>
      </c>
      <c r="B110" s="3" t="s">
        <v>520</v>
      </c>
      <c r="C110" s="3" t="s">
        <v>307</v>
      </c>
      <c r="D110" s="3" t="s">
        <v>308</v>
      </c>
      <c r="E110" s="4">
        <v>200</v>
      </c>
      <c r="F110" s="6">
        <v>0.13958333333333334</v>
      </c>
      <c r="G110" s="11">
        <f>Resources[[#This Row],[Level]]*Resources[[#This Row],[Duration]]</f>
        <v>27.916666666666668</v>
      </c>
      <c r="H110" s="5" t="s">
        <v>521</v>
      </c>
      <c r="I110">
        <f>COUNTIF(ResourceTags[ResourceID],Resources[[#This Row],[ResourceID]])</f>
        <v>1</v>
      </c>
      <c r="J110" t="str" cm="1">
        <f t="array" ref="J110">_xlfn.TEXTJOIN(", ", TRUE, IF(ResourceTags[ResourceID]=Resources[[#This Row],[ResourceID]],ResourceTags[Tag], ""))</f>
        <v>C++</v>
      </c>
    </row>
    <row r="111" spans="1:10">
      <c r="A111" s="4">
        <v>110</v>
      </c>
      <c r="B111" s="3" t="s">
        <v>522</v>
      </c>
      <c r="C111" s="3" t="s">
        <v>307</v>
      </c>
      <c r="D111" s="3" t="s">
        <v>308</v>
      </c>
      <c r="E111" s="4">
        <v>300</v>
      </c>
      <c r="F111" s="6">
        <v>0.23958333333333334</v>
      </c>
      <c r="G111" s="11">
        <f>Resources[[#This Row],[Level]]*Resources[[#This Row],[Duration]]</f>
        <v>71.875</v>
      </c>
      <c r="H111" s="5" t="s">
        <v>523</v>
      </c>
      <c r="I111">
        <f>COUNTIF(ResourceTags[ResourceID],Resources[[#This Row],[ResourceID]])</f>
        <v>1</v>
      </c>
      <c r="J111" t="str" cm="1">
        <f t="array" ref="J111">_xlfn.TEXTJOIN(", ", TRUE, IF(ResourceTags[ResourceID]=Resources[[#This Row],[ResourceID]],ResourceTags[Tag], ""))</f>
        <v>C++</v>
      </c>
    </row>
    <row r="112" spans="1:10">
      <c r="A112" s="4">
        <v>111</v>
      </c>
      <c r="B112" s="3" t="s">
        <v>524</v>
      </c>
      <c r="C112" s="3" t="s">
        <v>307</v>
      </c>
      <c r="D112" s="3" t="s">
        <v>308</v>
      </c>
      <c r="E112" s="4">
        <v>100</v>
      </c>
      <c r="F112" s="6">
        <v>0.29375000000000001</v>
      </c>
      <c r="G112" s="11">
        <f>Resources[[#This Row],[Level]]*Resources[[#This Row],[Duration]]</f>
        <v>29.375</v>
      </c>
      <c r="H112" s="5" t="s">
        <v>525</v>
      </c>
      <c r="I112">
        <f>COUNTIF(ResourceTags[ResourceID],Resources[[#This Row],[ResourceID]])</f>
        <v>1</v>
      </c>
      <c r="J112" t="str" cm="1">
        <f t="array" ref="J112">_xlfn.TEXTJOIN(", ", TRUE, IF(ResourceTags[ResourceID]=Resources[[#This Row],[ResourceID]],ResourceTags[Tag], ""))</f>
        <v>C++</v>
      </c>
    </row>
    <row r="113" spans="1:10">
      <c r="A113" s="4">
        <v>112</v>
      </c>
      <c r="B113" s="3" t="s">
        <v>526</v>
      </c>
      <c r="C113" s="3" t="s">
        <v>307</v>
      </c>
      <c r="D113" s="3" t="s">
        <v>308</v>
      </c>
      <c r="E113" s="4">
        <v>200</v>
      </c>
      <c r="F113" s="6">
        <v>0.12083333333333333</v>
      </c>
      <c r="G113" s="11">
        <f>Resources[[#This Row],[Level]]*Resources[[#This Row],[Duration]]</f>
        <v>24.166666666666668</v>
      </c>
      <c r="H113" s="5" t="s">
        <v>527</v>
      </c>
      <c r="I113">
        <f>COUNTIF(ResourceTags[ResourceID],Resources[[#This Row],[ResourceID]])</f>
        <v>1</v>
      </c>
      <c r="J113" t="str" cm="1">
        <f t="array" ref="J113">_xlfn.TEXTJOIN(", ", TRUE, IF(ResourceTags[ResourceID]=Resources[[#This Row],[ResourceID]],ResourceTags[Tag], ""))</f>
        <v>C++</v>
      </c>
    </row>
    <row r="114" spans="1:10">
      <c r="A114" s="4">
        <v>113</v>
      </c>
      <c r="B114" s="3" t="s">
        <v>528</v>
      </c>
      <c r="C114" s="3" t="s">
        <v>307</v>
      </c>
      <c r="D114" s="3" t="s">
        <v>308</v>
      </c>
      <c r="E114" s="4">
        <v>200</v>
      </c>
      <c r="F114" s="6">
        <v>0.17500000000000002</v>
      </c>
      <c r="G114" s="11">
        <f>Resources[[#This Row],[Level]]*Resources[[#This Row],[Duration]]</f>
        <v>35</v>
      </c>
      <c r="H114" s="5" t="s">
        <v>529</v>
      </c>
      <c r="I114">
        <f>COUNTIF(ResourceTags[ResourceID],Resources[[#This Row],[ResourceID]])</f>
        <v>1</v>
      </c>
      <c r="J114" t="str" cm="1">
        <f t="array" ref="J114">_xlfn.TEXTJOIN(", ", TRUE, IF(ResourceTags[ResourceID]=Resources[[#This Row],[ResourceID]],ResourceTags[Tag], ""))</f>
        <v>C</v>
      </c>
    </row>
    <row r="115" spans="1:10">
      <c r="A115" s="4">
        <v>114</v>
      </c>
      <c r="B115" s="3" t="s">
        <v>530</v>
      </c>
      <c r="C115" s="3" t="s">
        <v>307</v>
      </c>
      <c r="D115" s="3" t="s">
        <v>308</v>
      </c>
      <c r="E115" s="4">
        <v>100</v>
      </c>
      <c r="F115" s="6">
        <v>5.9722222222222225E-2</v>
      </c>
      <c r="G115" s="11">
        <f>Resources[[#This Row],[Level]]*Resources[[#This Row],[Duration]]</f>
        <v>5.9722222222222223</v>
      </c>
      <c r="H115" s="5" t="s">
        <v>531</v>
      </c>
      <c r="I115">
        <f>COUNTIF(ResourceTags[ResourceID],Resources[[#This Row],[ResourceID]])</f>
        <v>1</v>
      </c>
      <c r="J115" t="str" cm="1">
        <f t="array" ref="J115">_xlfn.TEXTJOIN(", ", TRUE, IF(ResourceTags[ResourceID]=Resources[[#This Row],[ResourceID]],ResourceTags[Tag], ""))</f>
        <v>C</v>
      </c>
    </row>
    <row r="116" spans="1:10">
      <c r="A116" s="4">
        <v>115</v>
      </c>
      <c r="B116" s="3" t="s">
        <v>532</v>
      </c>
      <c r="C116" s="3" t="s">
        <v>307</v>
      </c>
      <c r="D116" s="3" t="s">
        <v>308</v>
      </c>
      <c r="E116" s="4">
        <v>200</v>
      </c>
      <c r="F116" s="6">
        <v>0.11875000000000001</v>
      </c>
      <c r="G116" s="11">
        <f>Resources[[#This Row],[Level]]*Resources[[#This Row],[Duration]]</f>
        <v>23.75</v>
      </c>
      <c r="H116" s="5" t="s">
        <v>533</v>
      </c>
      <c r="I116">
        <f>COUNTIF(ResourceTags[ResourceID],Resources[[#This Row],[ResourceID]])</f>
        <v>3</v>
      </c>
      <c r="J116" t="str" cm="1">
        <f t="array" ref="J116">_xlfn.TEXTJOIN(", ", TRUE, IF(ResourceTags[ResourceID]=Resources[[#This Row],[ResourceID]],ResourceTags[Tag], ""))</f>
        <v>.NET, Asynchronous Programming, Parallel Programming</v>
      </c>
    </row>
    <row r="117" spans="1:10">
      <c r="A117" s="4">
        <v>116</v>
      </c>
      <c r="B117" s="3" t="s">
        <v>534</v>
      </c>
      <c r="C117" s="3" t="s">
        <v>307</v>
      </c>
      <c r="D117" s="3" t="s">
        <v>308</v>
      </c>
      <c r="E117" s="4">
        <v>200</v>
      </c>
      <c r="F117" s="6">
        <v>0.12291666666666667</v>
      </c>
      <c r="G117" s="11">
        <f>Resources[[#This Row],[Level]]*Resources[[#This Row],[Duration]]</f>
        <v>24.583333333333336</v>
      </c>
      <c r="H117" s="5" t="s">
        <v>535</v>
      </c>
      <c r="I117">
        <f>COUNTIF(ResourceTags[ResourceID],Resources[[#This Row],[ResourceID]])</f>
        <v>3</v>
      </c>
      <c r="J117" t="str" cm="1">
        <f t="array" ref="J117">_xlfn.TEXTJOIN(", ", TRUE, IF(ResourceTags[ResourceID]=Resources[[#This Row],[ResourceID]],ResourceTags[Tag], ""))</f>
        <v>.NET, C#, Asynchronous Programming</v>
      </c>
    </row>
    <row r="118" spans="1:10">
      <c r="A118" s="4">
        <v>117</v>
      </c>
      <c r="B118" s="3" t="s">
        <v>536</v>
      </c>
      <c r="C118" s="3" t="s">
        <v>307</v>
      </c>
      <c r="D118" s="3" t="s">
        <v>308</v>
      </c>
      <c r="E118" s="4">
        <v>100</v>
      </c>
      <c r="F118" s="6">
        <v>0.49236111111111108</v>
      </c>
      <c r="G118" s="11">
        <f>Resources[[#This Row],[Level]]*Resources[[#This Row],[Duration]]</f>
        <v>49.236111111111107</v>
      </c>
      <c r="H118" s="5" t="s">
        <v>537</v>
      </c>
      <c r="I118">
        <f>COUNTIF(ResourceTags[ResourceID],Resources[[#This Row],[ResourceID]])</f>
        <v>2</v>
      </c>
      <c r="J118" t="str" cm="1">
        <f t="array" ref="J118">_xlfn.TEXTJOIN(", ", TRUE, IF(ResourceTags[ResourceID]=Resources[[#This Row],[ResourceID]],ResourceTags[Tag], ""))</f>
        <v>.NET, C#</v>
      </c>
    </row>
    <row r="119" spans="1:10">
      <c r="A119" s="4">
        <v>118</v>
      </c>
      <c r="B119" s="3" t="s">
        <v>538</v>
      </c>
      <c r="C119" s="3" t="s">
        <v>307</v>
      </c>
      <c r="D119" s="3" t="s">
        <v>308</v>
      </c>
      <c r="E119" s="4">
        <v>200</v>
      </c>
      <c r="F119" s="6">
        <v>0.11944444444444445</v>
      </c>
      <c r="G119" s="11">
        <f>Resources[[#This Row],[Level]]*Resources[[#This Row],[Duration]]</f>
        <v>23.888888888888889</v>
      </c>
      <c r="H119" s="5" t="s">
        <v>539</v>
      </c>
      <c r="I119">
        <f>COUNTIF(ResourceTags[ResourceID],Resources[[#This Row],[ResourceID]])</f>
        <v>2</v>
      </c>
      <c r="J119" t="str" cm="1">
        <f t="array" ref="J119">_xlfn.TEXTJOIN(", ", TRUE, IF(ResourceTags[ResourceID]=Resources[[#This Row],[ResourceID]],ResourceTags[Tag], ""))</f>
        <v>.NET, C#</v>
      </c>
    </row>
    <row r="120" spans="1:10">
      <c r="A120" s="4">
        <v>119</v>
      </c>
      <c r="B120" s="3" t="s">
        <v>540</v>
      </c>
      <c r="C120" s="3" t="s">
        <v>307</v>
      </c>
      <c r="D120" s="3" t="s">
        <v>308</v>
      </c>
      <c r="E120" s="4">
        <v>100</v>
      </c>
      <c r="F120" s="6">
        <v>0.26041666666666669</v>
      </c>
      <c r="G120" s="11">
        <f>Resources[[#This Row],[Level]]*Resources[[#This Row],[Duration]]</f>
        <v>26.041666666666668</v>
      </c>
      <c r="H120" s="5" t="s">
        <v>541</v>
      </c>
      <c r="I120">
        <f>COUNTIF(ResourceTags[ResourceID],Resources[[#This Row],[ResourceID]])</f>
        <v>2</v>
      </c>
      <c r="J120" t="str" cm="1">
        <f t="array" ref="J120">_xlfn.TEXTJOIN(", ", TRUE, IF(ResourceTags[ResourceID]=Resources[[#This Row],[ResourceID]],ResourceTags[Tag], ""))</f>
        <v>.NET, C#</v>
      </c>
    </row>
    <row r="121" spans="1:10">
      <c r="A121" s="4">
        <v>120</v>
      </c>
      <c r="B121" s="3" t="s">
        <v>542</v>
      </c>
      <c r="C121" s="3" t="s">
        <v>307</v>
      </c>
      <c r="D121" s="3" t="s">
        <v>308</v>
      </c>
      <c r="E121" s="4">
        <v>100</v>
      </c>
      <c r="F121" s="6">
        <v>0.26180555555555557</v>
      </c>
      <c r="G121" s="11">
        <f>Resources[[#This Row],[Level]]*Resources[[#This Row],[Duration]]</f>
        <v>26.180555555555557</v>
      </c>
      <c r="H121" s="5" t="s">
        <v>543</v>
      </c>
      <c r="I121">
        <f>COUNTIF(ResourceTags[ResourceID],Resources[[#This Row],[ResourceID]])</f>
        <v>2</v>
      </c>
      <c r="J121" t="str" cm="1">
        <f t="array" ref="J121">_xlfn.TEXTJOIN(", ", TRUE, IF(ResourceTags[ResourceID]=Resources[[#This Row],[ResourceID]],ResourceTags[Tag], ""))</f>
        <v>.NET, C#</v>
      </c>
    </row>
    <row r="122" spans="1:10">
      <c r="A122" s="4">
        <v>121</v>
      </c>
      <c r="B122" s="3" t="s">
        <v>544</v>
      </c>
      <c r="C122" s="3" t="s">
        <v>307</v>
      </c>
      <c r="D122" s="3" t="s">
        <v>308</v>
      </c>
      <c r="E122" s="4">
        <v>200</v>
      </c>
      <c r="F122" s="6">
        <v>0.13263888888888889</v>
      </c>
      <c r="G122" s="11">
        <f>Resources[[#This Row],[Level]]*Resources[[#This Row],[Duration]]</f>
        <v>26.527777777777779</v>
      </c>
      <c r="H122" s="5" t="s">
        <v>545</v>
      </c>
      <c r="I122">
        <f>COUNTIF(ResourceTags[ResourceID],Resources[[#This Row],[ResourceID]])</f>
        <v>2</v>
      </c>
      <c r="J122" t="str" cm="1">
        <f t="array" ref="J122">_xlfn.TEXTJOIN(", ", TRUE, IF(ResourceTags[ResourceID]=Resources[[#This Row],[ResourceID]],ResourceTags[Tag], ""))</f>
        <v>.NET, C#</v>
      </c>
    </row>
    <row r="123" spans="1:10">
      <c r="A123" s="4">
        <v>122</v>
      </c>
      <c r="B123" s="3" t="s">
        <v>546</v>
      </c>
      <c r="C123" s="3" t="s">
        <v>307</v>
      </c>
      <c r="D123" s="3" t="s">
        <v>308</v>
      </c>
      <c r="E123" s="4">
        <v>300</v>
      </c>
      <c r="F123" s="6">
        <v>5.2083333333333336E-2</v>
      </c>
      <c r="G123" s="11">
        <f>Resources[[#This Row],[Level]]*Resources[[#This Row],[Duration]]</f>
        <v>15.625</v>
      </c>
      <c r="H123" s="5" t="s">
        <v>547</v>
      </c>
      <c r="I123">
        <f>COUNTIF(ResourceTags[ResourceID],Resources[[#This Row],[ResourceID]])</f>
        <v>2</v>
      </c>
      <c r="J123" t="str" cm="1">
        <f t="array" ref="J123">_xlfn.TEXTJOIN(", ", TRUE, IF(ResourceTags[ResourceID]=Resources[[#This Row],[ResourceID]],ResourceTags[Tag], ""))</f>
        <v>.NET, C#</v>
      </c>
    </row>
    <row r="124" spans="1:10">
      <c r="A124" s="4">
        <v>123</v>
      </c>
      <c r="B124" s="3" t="s">
        <v>548</v>
      </c>
      <c r="C124" s="3" t="s">
        <v>307</v>
      </c>
      <c r="D124" s="3" t="s">
        <v>308</v>
      </c>
      <c r="E124" s="4">
        <v>200</v>
      </c>
      <c r="F124" s="6">
        <v>6.5277777777777782E-2</v>
      </c>
      <c r="G124" s="11">
        <f>Resources[[#This Row],[Level]]*Resources[[#This Row],[Duration]]</f>
        <v>13.055555555555557</v>
      </c>
      <c r="H124" s="5" t="s">
        <v>549</v>
      </c>
      <c r="I124">
        <f>COUNTIF(ResourceTags[ResourceID],Resources[[#This Row],[ResourceID]])</f>
        <v>2</v>
      </c>
      <c r="J124" t="str" cm="1">
        <f t="array" ref="J124">_xlfn.TEXTJOIN(", ", TRUE, IF(ResourceTags[ResourceID]=Resources[[#This Row],[ResourceID]],ResourceTags[Tag], ""))</f>
        <v>.NET, C#</v>
      </c>
    </row>
    <row r="125" spans="1:10">
      <c r="A125" s="4">
        <v>124</v>
      </c>
      <c r="B125" s="3" t="s">
        <v>550</v>
      </c>
      <c r="C125" s="3" t="s">
        <v>307</v>
      </c>
      <c r="D125" s="3" t="s">
        <v>308</v>
      </c>
      <c r="E125" s="4">
        <v>100</v>
      </c>
      <c r="F125" s="6">
        <v>0.13263888888888889</v>
      </c>
      <c r="G125" s="11">
        <f>Resources[[#This Row],[Level]]*Resources[[#This Row],[Duration]]</f>
        <v>13.263888888888889</v>
      </c>
      <c r="H125" s="5" t="s">
        <v>551</v>
      </c>
      <c r="I125">
        <f>COUNTIF(ResourceTags[ResourceID],Resources[[#This Row],[ResourceID]])</f>
        <v>2</v>
      </c>
      <c r="J125" t="str" cm="1">
        <f t="array" ref="J125">_xlfn.TEXTJOIN(", ", TRUE, IF(ResourceTags[ResourceID]=Resources[[#This Row],[ResourceID]],ResourceTags[Tag], ""))</f>
        <v>.NET, C#</v>
      </c>
    </row>
    <row r="126" spans="1:10">
      <c r="A126" s="4">
        <v>125</v>
      </c>
      <c r="B126" s="3" t="s">
        <v>552</v>
      </c>
      <c r="C126" s="3" t="s">
        <v>307</v>
      </c>
      <c r="D126" s="3" t="s">
        <v>308</v>
      </c>
      <c r="E126" s="4">
        <v>100</v>
      </c>
      <c r="F126" s="6">
        <v>7.9166666666666663E-2</v>
      </c>
      <c r="G126" s="11">
        <f>Resources[[#This Row],[Level]]*Resources[[#This Row],[Duration]]</f>
        <v>7.9166666666666661</v>
      </c>
      <c r="H126" s="5" t="s">
        <v>553</v>
      </c>
      <c r="I126">
        <f>COUNTIF(ResourceTags[ResourceID],Resources[[#This Row],[ResourceID]])</f>
        <v>2</v>
      </c>
      <c r="J126" t="str" cm="1">
        <f t="array" ref="J126">_xlfn.TEXTJOIN(", ", TRUE, IF(ResourceTags[ResourceID]=Resources[[#This Row],[ResourceID]],ResourceTags[Tag], ""))</f>
        <v>.NET, C#</v>
      </c>
    </row>
    <row r="127" spans="1:10">
      <c r="A127" s="4">
        <v>126</v>
      </c>
      <c r="B127" s="3" t="s">
        <v>554</v>
      </c>
      <c r="C127" s="3" t="s">
        <v>307</v>
      </c>
      <c r="D127" s="3" t="s">
        <v>308</v>
      </c>
      <c r="E127" s="4">
        <v>200</v>
      </c>
      <c r="F127" s="6">
        <v>0.11388888888888889</v>
      </c>
      <c r="G127" s="11">
        <f>Resources[[#This Row],[Level]]*Resources[[#This Row],[Duration]]</f>
        <v>22.777777777777779</v>
      </c>
      <c r="H127" s="5" t="s">
        <v>555</v>
      </c>
      <c r="I127">
        <f>COUNTIF(ResourceTags[ResourceID],Resources[[#This Row],[ResourceID]])</f>
        <v>5</v>
      </c>
      <c r="J127" t="str" cm="1">
        <f t="array" ref="J127">_xlfn.TEXTJOIN(", ", TRUE, IF(ResourceTags[ResourceID]=Resources[[#This Row],[ResourceID]],ResourceTags[Tag], ""))</f>
        <v>.NET, C#, LINQ, Object-Oriented Programming, Functional Programming</v>
      </c>
    </row>
    <row r="128" spans="1:10">
      <c r="A128" s="4">
        <v>127</v>
      </c>
      <c r="B128" s="3" t="s">
        <v>556</v>
      </c>
      <c r="C128" s="3" t="s">
        <v>307</v>
      </c>
      <c r="D128" s="3" t="s">
        <v>308</v>
      </c>
      <c r="E128" s="4">
        <v>100</v>
      </c>
      <c r="F128" s="6">
        <v>0.13333333333333333</v>
      </c>
      <c r="G128" s="11">
        <f>Resources[[#This Row],[Level]]*Resources[[#This Row],[Duration]]</f>
        <v>13.333333333333334</v>
      </c>
      <c r="H128" s="5" t="s">
        <v>557</v>
      </c>
      <c r="I128">
        <f>COUNTIF(ResourceTags[ResourceID],Resources[[#This Row],[ResourceID]])</f>
        <v>1</v>
      </c>
      <c r="J128" t="str" cm="1">
        <f t="array" ref="J128">_xlfn.TEXTJOIN(", ", TRUE, IF(ResourceTags[ResourceID]=Resources[[#This Row],[ResourceID]],ResourceTags[Tag], ""))</f>
        <v>JavaScript</v>
      </c>
    </row>
    <row r="129" spans="1:10">
      <c r="A129" s="4">
        <v>128</v>
      </c>
      <c r="B129" s="3" t="s">
        <v>558</v>
      </c>
      <c r="C129" s="3" t="s">
        <v>307</v>
      </c>
      <c r="D129" s="3" t="s">
        <v>308</v>
      </c>
      <c r="E129" s="4">
        <v>100</v>
      </c>
      <c r="F129" s="6">
        <v>6.5972222222222224E-2</v>
      </c>
      <c r="G129" s="11">
        <f>Resources[[#This Row],[Level]]*Resources[[#This Row],[Duration]]</f>
        <v>6.5972222222222223</v>
      </c>
      <c r="H129" s="5" t="s">
        <v>559</v>
      </c>
      <c r="I129">
        <f>COUNTIF(ResourceTags[ResourceID],Resources[[#This Row],[ResourceID]])</f>
        <v>1</v>
      </c>
      <c r="J129" t="str" cm="1">
        <f t="array" ref="J129">_xlfn.TEXTJOIN(", ", TRUE, IF(ResourceTags[ResourceID]=Resources[[#This Row],[ResourceID]],ResourceTags[Tag], ""))</f>
        <v>Career Development</v>
      </c>
    </row>
    <row r="130" spans="1:10">
      <c r="A130" s="4">
        <v>129</v>
      </c>
      <c r="B130" s="3" t="s">
        <v>560</v>
      </c>
      <c r="C130" s="3" t="s">
        <v>307</v>
      </c>
      <c r="D130" s="3" t="s">
        <v>308</v>
      </c>
      <c r="E130" s="4">
        <v>100</v>
      </c>
      <c r="F130" s="6">
        <v>0.28958333333333336</v>
      </c>
      <c r="G130" s="11">
        <f>Resources[[#This Row],[Level]]*Resources[[#This Row],[Duration]]</f>
        <v>28.958333333333336</v>
      </c>
      <c r="H130" s="5" t="s">
        <v>561</v>
      </c>
      <c r="I130">
        <f>COUNTIF(ResourceTags[ResourceID],Resources[[#This Row],[ResourceID]])</f>
        <v>1</v>
      </c>
      <c r="J130" t="str" cm="1">
        <f t="array" ref="J130">_xlfn.TEXTJOIN(", ", TRUE, IF(ResourceTags[ResourceID]=Resources[[#This Row],[ResourceID]],ResourceTags[Tag], ""))</f>
        <v>C++</v>
      </c>
    </row>
    <row r="131" spans="1:10">
      <c r="A131" s="4">
        <v>130</v>
      </c>
      <c r="B131" s="3" t="s">
        <v>562</v>
      </c>
      <c r="C131" s="3" t="s">
        <v>307</v>
      </c>
      <c r="D131" s="3" t="s">
        <v>308</v>
      </c>
      <c r="E131" s="4">
        <v>100</v>
      </c>
      <c r="F131" s="6">
        <v>0.15625</v>
      </c>
      <c r="G131" s="11">
        <f>Resources[[#This Row],[Level]]*Resources[[#This Row],[Duration]]</f>
        <v>15.625</v>
      </c>
      <c r="H131" s="5" t="s">
        <v>563</v>
      </c>
      <c r="I131">
        <f>COUNTIF(ResourceTags[ResourceID],Resources[[#This Row],[ResourceID]])</f>
        <v>1</v>
      </c>
      <c r="J131" t="str" cm="1">
        <f t="array" ref="J131">_xlfn.TEXTJOIN(", ", TRUE, IF(ResourceTags[ResourceID]=Resources[[#This Row],[ResourceID]],ResourceTags[Tag], ""))</f>
        <v>ASP.NET</v>
      </c>
    </row>
    <row r="132" spans="1:10">
      <c r="A132" s="4">
        <v>131</v>
      </c>
      <c r="B132" s="3" t="s">
        <v>564</v>
      </c>
      <c r="C132" s="3" t="s">
        <v>307</v>
      </c>
      <c r="D132" s="3" t="s">
        <v>308</v>
      </c>
      <c r="E132" s="4">
        <v>100</v>
      </c>
      <c r="F132" s="6">
        <v>0.15625</v>
      </c>
      <c r="G132" s="11">
        <f>Resources[[#This Row],[Level]]*Resources[[#This Row],[Duration]]</f>
        <v>15.625</v>
      </c>
      <c r="H132" s="5" t="s">
        <v>565</v>
      </c>
      <c r="I132">
        <f>COUNTIF(ResourceTags[ResourceID],Resources[[#This Row],[ResourceID]])</f>
        <v>2</v>
      </c>
      <c r="J132" t="str" cm="1">
        <f t="array" ref="J132">_xlfn.TEXTJOIN(", ", TRUE, IF(ResourceTags[ResourceID]=Resources[[#This Row],[ResourceID]],ResourceTags[Tag], ""))</f>
        <v>ASP.NET, WebMatrix</v>
      </c>
    </row>
    <row r="133" spans="1:10">
      <c r="A133" s="4">
        <v>132</v>
      </c>
      <c r="B133" s="3" t="s">
        <v>566</v>
      </c>
      <c r="C133" s="3" t="s">
        <v>307</v>
      </c>
      <c r="D133" s="3" t="s">
        <v>308</v>
      </c>
      <c r="E133" s="4">
        <v>100</v>
      </c>
      <c r="F133" s="6">
        <v>0.27152777777777776</v>
      </c>
      <c r="G133" s="11">
        <f>Resources[[#This Row],[Level]]*Resources[[#This Row],[Duration]]</f>
        <v>27.152777777777775</v>
      </c>
      <c r="H133" s="5" t="s">
        <v>567</v>
      </c>
      <c r="I133">
        <f>COUNTIF(ResourceTags[ResourceID],Resources[[#This Row],[ResourceID]])</f>
        <v>1</v>
      </c>
      <c r="J133" t="str" cm="1">
        <f t="array" ref="J133">_xlfn.TEXTJOIN(", ", TRUE, IF(ResourceTags[ResourceID]=Resources[[#This Row],[ResourceID]],ResourceTags[Tag], ""))</f>
        <v>ASP.NET MVC</v>
      </c>
    </row>
    <row r="134" spans="1:10">
      <c r="A134" s="4">
        <v>133</v>
      </c>
      <c r="B134" s="3" t="s">
        <v>568</v>
      </c>
      <c r="C134" s="3" t="s">
        <v>307</v>
      </c>
      <c r="D134" s="3" t="s">
        <v>308</v>
      </c>
      <c r="E134" s="4">
        <v>100</v>
      </c>
      <c r="F134" s="6">
        <v>6.5277777777777782E-2</v>
      </c>
      <c r="G134" s="11">
        <f>Resources[[#This Row],[Level]]*Resources[[#This Row],[Duration]]</f>
        <v>6.5277777777777786</v>
      </c>
      <c r="H134" s="5" t="s">
        <v>569</v>
      </c>
      <c r="I134">
        <f>COUNTIF(ResourceTags[ResourceID],Resources[[#This Row],[ResourceID]])</f>
        <v>2</v>
      </c>
      <c r="J134" t="str" cm="1">
        <f t="array" ref="J134">_xlfn.TEXTJOIN(", ", TRUE, IF(ResourceTags[ResourceID]=Resources[[#This Row],[ResourceID]],ResourceTags[Tag], ""))</f>
        <v>ASP.NET MVC, Test-Driven Development</v>
      </c>
    </row>
    <row r="135" spans="1:10">
      <c r="A135" s="4">
        <v>134</v>
      </c>
      <c r="B135" s="3" t="s">
        <v>570</v>
      </c>
      <c r="C135" s="3" t="s">
        <v>307</v>
      </c>
      <c r="D135" s="3" t="s">
        <v>308</v>
      </c>
      <c r="E135" s="4">
        <v>200</v>
      </c>
      <c r="F135" s="6">
        <v>0.18124999999999999</v>
      </c>
      <c r="G135" s="11">
        <f>Resources[[#This Row],[Level]]*Resources[[#This Row],[Duration]]</f>
        <v>36.25</v>
      </c>
      <c r="H135" s="5" t="s">
        <v>571</v>
      </c>
      <c r="I135">
        <f>COUNTIF(ResourceTags[ResourceID],Resources[[#This Row],[ResourceID]])</f>
        <v>1</v>
      </c>
      <c r="J135" t="str" cm="1">
        <f t="array" ref="J135">_xlfn.TEXTJOIN(", ", TRUE, IF(ResourceTags[ResourceID]=Resources[[#This Row],[ResourceID]],ResourceTags[Tag], ""))</f>
        <v>ASP.NET MVC</v>
      </c>
    </row>
    <row r="136" spans="1:10">
      <c r="A136" s="4">
        <v>135</v>
      </c>
      <c r="B136" s="3" t="s">
        <v>572</v>
      </c>
      <c r="C136" s="3" t="s">
        <v>307</v>
      </c>
      <c r="D136" s="3" t="s">
        <v>308</v>
      </c>
      <c r="E136" s="4">
        <v>200</v>
      </c>
      <c r="F136" s="6">
        <v>8.4027777777777771E-2</v>
      </c>
      <c r="G136" s="11">
        <f>Resources[[#This Row],[Level]]*Resources[[#This Row],[Duration]]</f>
        <v>16.805555555555554</v>
      </c>
      <c r="H136" s="5" t="s">
        <v>573</v>
      </c>
      <c r="I136">
        <f>COUNTIF(ResourceTags[ResourceID],Resources[[#This Row],[ResourceID]])</f>
        <v>3</v>
      </c>
      <c r="J136" t="str" cm="1">
        <f t="array" ref="J136">_xlfn.TEXTJOIN(", ", TRUE, IF(ResourceTags[ResourceID]=Resources[[#This Row],[ResourceID]],ResourceTags[Tag], ""))</f>
        <v>.NET, C#, N-Tier Architecture</v>
      </c>
    </row>
    <row r="137" spans="1:10">
      <c r="A137" s="4">
        <v>136</v>
      </c>
      <c r="B137" s="3" t="s">
        <v>574</v>
      </c>
      <c r="C137" s="3" t="s">
        <v>307</v>
      </c>
      <c r="D137" s="3" t="s">
        <v>308</v>
      </c>
      <c r="E137" s="4">
        <v>200</v>
      </c>
      <c r="F137" s="6">
        <v>8.4027777777777771E-2</v>
      </c>
      <c r="G137" s="11">
        <f>Resources[[#This Row],[Level]]*Resources[[#This Row],[Duration]]</f>
        <v>16.805555555555554</v>
      </c>
      <c r="H137" s="5" t="s">
        <v>575</v>
      </c>
      <c r="I137">
        <f>COUNTIF(ResourceTags[ResourceID],Resources[[#This Row],[ResourceID]])</f>
        <v>3</v>
      </c>
      <c r="J137" t="str" cm="1">
        <f t="array" ref="J137">_xlfn.TEXTJOIN(", ", TRUE, IF(ResourceTags[ResourceID]=Resources[[#This Row],[ResourceID]],ResourceTags[Tag], ""))</f>
        <v>.NET, C#, N-Tier Architecture</v>
      </c>
    </row>
    <row r="138" spans="1:10">
      <c r="A138" s="4">
        <v>137</v>
      </c>
      <c r="B138" s="3" t="s">
        <v>576</v>
      </c>
      <c r="C138" s="3" t="s">
        <v>307</v>
      </c>
      <c r="D138" s="3" t="s">
        <v>308</v>
      </c>
      <c r="E138" s="4">
        <v>300</v>
      </c>
      <c r="F138" s="6">
        <v>4.3055555555555562E-2</v>
      </c>
      <c r="G138" s="11">
        <f>Resources[[#This Row],[Level]]*Resources[[#This Row],[Duration]]</f>
        <v>12.916666666666668</v>
      </c>
      <c r="H138" s="5" t="s">
        <v>577</v>
      </c>
      <c r="I138">
        <f>COUNTIF(ResourceTags[ResourceID],Resources[[#This Row],[ResourceID]])</f>
        <v>3</v>
      </c>
      <c r="J138" t="str" cm="1">
        <f t="array" ref="J138">_xlfn.TEXTJOIN(", ", TRUE, IF(ResourceTags[ResourceID]=Resources[[#This Row],[ResourceID]],ResourceTags[Tag], ""))</f>
        <v>.NET, Aspect-Oriented Programming, PostSharp</v>
      </c>
    </row>
    <row r="139" spans="1:10">
      <c r="A139" s="4">
        <v>138</v>
      </c>
      <c r="B139" s="3" t="s">
        <v>578</v>
      </c>
      <c r="C139" s="3" t="s">
        <v>307</v>
      </c>
      <c r="D139" s="3" t="s">
        <v>308</v>
      </c>
      <c r="E139" s="4">
        <v>100</v>
      </c>
      <c r="F139" s="6">
        <v>0.2388888888888889</v>
      </c>
      <c r="G139" s="11">
        <f>Resources[[#This Row],[Level]]*Resources[[#This Row],[Duration]]</f>
        <v>23.888888888888889</v>
      </c>
      <c r="H139" s="5" t="s">
        <v>579</v>
      </c>
      <c r="I139">
        <f>COUNTIF(ResourceTags[ResourceID],Resources[[#This Row],[ResourceID]])</f>
        <v>1</v>
      </c>
      <c r="J139" t="str" cm="1">
        <f t="array" ref="J139">_xlfn.TEXTJOIN(", ", TRUE, IF(ResourceTags[ResourceID]=Resources[[#This Row],[ResourceID]],ResourceTags[Tag], ""))</f>
        <v>Android</v>
      </c>
    </row>
    <row r="140" spans="1:10">
      <c r="A140" s="4">
        <v>139</v>
      </c>
      <c r="B140" s="3" t="s">
        <v>580</v>
      </c>
      <c r="C140" s="3" t="s">
        <v>307</v>
      </c>
      <c r="D140" s="3" t="s">
        <v>308</v>
      </c>
      <c r="E140" s="4">
        <v>100</v>
      </c>
      <c r="F140" s="6">
        <v>0.15625</v>
      </c>
      <c r="G140" s="11">
        <f>Resources[[#This Row],[Level]]*Resources[[#This Row],[Duration]]</f>
        <v>15.625</v>
      </c>
      <c r="H140" s="5" t="s">
        <v>581</v>
      </c>
      <c r="I140">
        <f>COUNTIF(ResourceTags[ResourceID],Resources[[#This Row],[ResourceID]])</f>
        <v>2</v>
      </c>
      <c r="J140" t="str" cm="1">
        <f t="array" ref="J140">_xlfn.TEXTJOIN(", ", TRUE, IF(ResourceTags[ResourceID]=Resources[[#This Row],[ResourceID]],ResourceTags[Tag], ""))</f>
        <v>.NET, C#</v>
      </c>
    </row>
    <row r="141" spans="1:10">
      <c r="A141" s="4">
        <v>140</v>
      </c>
      <c r="B141" s="3" t="s">
        <v>582</v>
      </c>
      <c r="C141" s="3" t="s">
        <v>307</v>
      </c>
      <c r="D141" s="3" t="s">
        <v>308</v>
      </c>
      <c r="E141" s="4">
        <v>200</v>
      </c>
      <c r="F141" s="6">
        <v>9.0277777777777776E-2</v>
      </c>
      <c r="G141" s="11">
        <f>Resources[[#This Row],[Level]]*Resources[[#This Row],[Duration]]</f>
        <v>18.055555555555554</v>
      </c>
      <c r="H141" s="5" t="s">
        <v>583</v>
      </c>
      <c r="I141">
        <f>COUNTIF(ResourceTags[ResourceID],Resources[[#This Row],[ResourceID]])</f>
        <v>2</v>
      </c>
      <c r="J141" t="str" cm="1">
        <f t="array" ref="J141">_xlfn.TEXTJOIN(", ", TRUE, IF(ResourceTags[ResourceID]=Resources[[#This Row],[ResourceID]],ResourceTags[Tag], ""))</f>
        <v>.NET, C#</v>
      </c>
    </row>
    <row r="142" spans="1:10">
      <c r="A142" s="4">
        <v>141</v>
      </c>
      <c r="B142" s="3" t="s">
        <v>584</v>
      </c>
      <c r="C142" s="3" t="s">
        <v>307</v>
      </c>
      <c r="D142" s="3" t="s">
        <v>308</v>
      </c>
      <c r="E142" s="4">
        <v>100</v>
      </c>
      <c r="F142" s="6">
        <v>0.20277777777777781</v>
      </c>
      <c r="G142" s="11">
        <f>Resources[[#This Row],[Level]]*Resources[[#This Row],[Duration]]</f>
        <v>20.277777777777782</v>
      </c>
      <c r="H142" s="5" t="s">
        <v>585</v>
      </c>
      <c r="I142">
        <f>COUNTIF(ResourceTags[ResourceID],Resources[[#This Row],[ResourceID]])</f>
        <v>2</v>
      </c>
      <c r="J142" t="str" cm="1">
        <f t="array" ref="J142">_xlfn.TEXTJOIN(", ", TRUE, IF(ResourceTags[ResourceID]=Resources[[#This Row],[ResourceID]],ResourceTags[Tag], ""))</f>
        <v>.NET, Visual Basic</v>
      </c>
    </row>
    <row r="143" spans="1:10">
      <c r="A143" s="4">
        <v>142</v>
      </c>
      <c r="B143" s="3" t="s">
        <v>586</v>
      </c>
      <c r="C143" s="3" t="s">
        <v>307</v>
      </c>
      <c r="D143" s="3" t="s">
        <v>308</v>
      </c>
      <c r="E143" s="4">
        <v>100</v>
      </c>
      <c r="F143" s="6">
        <v>0.13402777777777777</v>
      </c>
      <c r="G143" s="11">
        <f>Resources[[#This Row],[Level]]*Resources[[#This Row],[Duration]]</f>
        <v>13.402777777777777</v>
      </c>
      <c r="H143" s="5" t="s">
        <v>587</v>
      </c>
      <c r="I143">
        <f>COUNTIF(ResourceTags[ResourceID],Resources[[#This Row],[ResourceID]])</f>
        <v>2</v>
      </c>
      <c r="J143" t="str" cm="1">
        <f t="array" ref="J143">_xlfn.TEXTJOIN(", ", TRUE, IF(ResourceTags[ResourceID]=Resources[[#This Row],[ResourceID]],ResourceTags[Tag], ""))</f>
        <v>Algorithms, Data Structures</v>
      </c>
    </row>
    <row r="144" spans="1:10">
      <c r="A144" s="4">
        <v>143</v>
      </c>
      <c r="B144" s="3" t="s">
        <v>588</v>
      </c>
      <c r="C144" s="3" t="s">
        <v>307</v>
      </c>
      <c r="D144" s="3" t="s">
        <v>308</v>
      </c>
      <c r="E144" s="4">
        <v>200</v>
      </c>
      <c r="F144" s="6">
        <v>0.10416666666666667</v>
      </c>
      <c r="G144" s="11">
        <f>Resources[[#This Row],[Level]]*Resources[[#This Row],[Duration]]</f>
        <v>20.833333333333336</v>
      </c>
      <c r="H144" s="5" t="s">
        <v>589</v>
      </c>
      <c r="I144">
        <f>COUNTIF(ResourceTags[ResourceID],Resources[[#This Row],[ResourceID]])</f>
        <v>2</v>
      </c>
      <c r="J144" t="str" cm="1">
        <f t="array" ref="J144">_xlfn.TEXTJOIN(", ", TRUE, IF(ResourceTags[ResourceID]=Resources[[#This Row],[ResourceID]],ResourceTags[Tag], ""))</f>
        <v>Algorithms, Data Structures</v>
      </c>
    </row>
    <row r="145" spans="1:10">
      <c r="A145" s="4">
        <v>144</v>
      </c>
      <c r="B145" s="3" t="s">
        <v>149</v>
      </c>
      <c r="C145" s="3" t="s">
        <v>307</v>
      </c>
      <c r="D145" s="3" t="s">
        <v>308</v>
      </c>
      <c r="E145" s="4">
        <v>200</v>
      </c>
      <c r="F145" s="6">
        <v>0.16250000000000001</v>
      </c>
      <c r="G145" s="11">
        <f>Resources[[#This Row],[Level]]*Resources[[#This Row],[Duration]]</f>
        <v>32.5</v>
      </c>
      <c r="H145" s="5" t="s">
        <v>590</v>
      </c>
      <c r="I145">
        <f>COUNTIF(ResourceTags[ResourceID],Resources[[#This Row],[ResourceID]])</f>
        <v>4</v>
      </c>
      <c r="J145" t="str" cm="1">
        <f t="array" ref="J145">_xlfn.TEXTJOIN(", ", TRUE, IF(ResourceTags[ResourceID]=Resources[[#This Row],[ResourceID]],ResourceTags[Tag], ""))</f>
        <v>CSS, HTML, JavaScript, UI Architecture</v>
      </c>
    </row>
    <row r="146" spans="1:10">
      <c r="A146" s="4">
        <v>145</v>
      </c>
      <c r="B146" s="3" t="s">
        <v>591</v>
      </c>
      <c r="C146" s="3" t="s">
        <v>307</v>
      </c>
      <c r="D146" s="3" t="s">
        <v>308</v>
      </c>
      <c r="E146" s="4">
        <v>100</v>
      </c>
      <c r="F146" s="6">
        <v>7.9861111111111105E-2</v>
      </c>
      <c r="G146" s="11">
        <f>Resources[[#This Row],[Level]]*Resources[[#This Row],[Duration]]</f>
        <v>7.9861111111111107</v>
      </c>
      <c r="H146" s="5" t="s">
        <v>592</v>
      </c>
      <c r="I146">
        <f>COUNTIF(ResourceTags[ResourceID],Resources[[#This Row],[ResourceID]])</f>
        <v>1</v>
      </c>
      <c r="J146" t="str" cm="1">
        <f t="array" ref="J146">_xlfn.TEXTJOIN(", ", TRUE, IF(ResourceTags[ResourceID]=Resources[[#This Row],[ResourceID]],ResourceTags[Tag], ""))</f>
        <v>Polymer.js</v>
      </c>
    </row>
    <row r="147" spans="1:10">
      <c r="A147" s="4">
        <v>146</v>
      </c>
      <c r="B147" s="3" t="s">
        <v>593</v>
      </c>
      <c r="C147" s="3" t="s">
        <v>307</v>
      </c>
      <c r="D147" s="3" t="s">
        <v>308</v>
      </c>
      <c r="E147" s="4">
        <v>200</v>
      </c>
      <c r="F147" s="6">
        <v>7.0833333333333331E-2</v>
      </c>
      <c r="G147" s="11">
        <f>Resources[[#This Row],[Level]]*Resources[[#This Row],[Duration]]</f>
        <v>14.166666666666666</v>
      </c>
      <c r="H147" s="5" t="s">
        <v>594</v>
      </c>
      <c r="I147">
        <f>COUNTIF(ResourceTags[ResourceID],Resources[[#This Row],[ResourceID]])</f>
        <v>1</v>
      </c>
      <c r="J147" t="str" cm="1">
        <f t="array" ref="J147">_xlfn.TEXTJOIN(", ", TRUE, IF(ResourceTags[ResourceID]=Resources[[#This Row],[ResourceID]],ResourceTags[Tag], ""))</f>
        <v>Polymer.js</v>
      </c>
    </row>
    <row r="148" spans="1:10">
      <c r="A148" s="4">
        <v>147</v>
      </c>
      <c r="B148" s="3" t="s">
        <v>595</v>
      </c>
      <c r="C148" s="3" t="s">
        <v>596</v>
      </c>
      <c r="D148" s="3" t="s">
        <v>308</v>
      </c>
      <c r="E148" s="4">
        <v>100</v>
      </c>
      <c r="F148" s="6">
        <v>0.29166666666666669</v>
      </c>
      <c r="G148" s="11">
        <f>Resources[[#This Row],[Level]]*Resources[[#This Row],[Duration]]</f>
        <v>29.166666666666668</v>
      </c>
      <c r="H148" s="5" t="s">
        <v>597</v>
      </c>
      <c r="I148">
        <f>COUNTIF(ResourceTags[ResourceID],Resources[[#This Row],[ResourceID]])</f>
        <v>1</v>
      </c>
      <c r="J148" t="str" cm="1">
        <f t="array" ref="J148">_xlfn.TEXTJOIN(", ", TRUE, IF(ResourceTags[ResourceID]=Resources[[#This Row],[ResourceID]],ResourceTags[Tag], ""))</f>
        <v>JavaScript</v>
      </c>
    </row>
    <row r="149" spans="1:10">
      <c r="A149" s="4">
        <v>148</v>
      </c>
      <c r="B149" s="3" t="s">
        <v>598</v>
      </c>
      <c r="C149" s="3" t="s">
        <v>596</v>
      </c>
      <c r="D149" s="3" t="s">
        <v>308</v>
      </c>
      <c r="E149" s="4">
        <v>200</v>
      </c>
      <c r="F149" s="6">
        <v>0.29166666666666669</v>
      </c>
      <c r="G149" s="11">
        <f>Resources[[#This Row],[Level]]*Resources[[#This Row],[Duration]]</f>
        <v>58.333333333333336</v>
      </c>
      <c r="H149" s="5" t="s">
        <v>599</v>
      </c>
      <c r="I149">
        <f>COUNTIF(ResourceTags[ResourceID],Resources[[#This Row],[ResourceID]])</f>
        <v>2</v>
      </c>
      <c r="J149" t="str" cm="1">
        <f t="array" ref="J149">_xlfn.TEXTJOIN(", ", TRUE, IF(ResourceTags[ResourceID]=Resources[[#This Row],[ResourceID]],ResourceTags[Tag], ""))</f>
        <v>.NET, C#</v>
      </c>
    </row>
    <row r="150" spans="1:10">
      <c r="A150" s="4">
        <v>149</v>
      </c>
      <c r="B150" s="3" t="s">
        <v>600</v>
      </c>
      <c r="C150" s="3" t="s">
        <v>596</v>
      </c>
      <c r="D150" s="3" t="s">
        <v>308</v>
      </c>
      <c r="E150" s="4">
        <v>100</v>
      </c>
      <c r="F150" s="6">
        <v>0.29166666666666669</v>
      </c>
      <c r="G150" s="11">
        <f>Resources[[#This Row],[Level]]*Resources[[#This Row],[Duration]]</f>
        <v>29.166666666666668</v>
      </c>
      <c r="H150" s="5" t="s">
        <v>601</v>
      </c>
      <c r="I150">
        <f>COUNTIF(ResourceTags[ResourceID],Resources[[#This Row],[ResourceID]])</f>
        <v>2</v>
      </c>
      <c r="J150" t="str" cm="1">
        <f t="array" ref="J150">_xlfn.TEXTJOIN(", ", TRUE, IF(ResourceTags[ResourceID]=Resources[[#This Row],[ResourceID]],ResourceTags[Tag], ""))</f>
        <v>CSS, HTML</v>
      </c>
    </row>
    <row r="151" spans="1:10">
      <c r="A151" s="4">
        <v>150</v>
      </c>
      <c r="B151" s="3" t="s">
        <v>602</v>
      </c>
      <c r="C151" s="3" t="s">
        <v>596</v>
      </c>
      <c r="D151" s="3" t="s">
        <v>308</v>
      </c>
      <c r="E151" s="4">
        <v>100</v>
      </c>
      <c r="F151" s="6">
        <v>0.29166666666666669</v>
      </c>
      <c r="G151" s="11">
        <f>Resources[[#This Row],[Level]]*Resources[[#This Row],[Duration]]</f>
        <v>29.166666666666668</v>
      </c>
      <c r="H151" s="5" t="s">
        <v>603</v>
      </c>
      <c r="I151">
        <f>COUNTIF(ResourceTags[ResourceID],Resources[[#This Row],[ResourceID]])</f>
        <v>1</v>
      </c>
      <c r="J151" t="str" cm="1">
        <f t="array" ref="J151">_xlfn.TEXTJOIN(", ", TRUE, IF(ResourceTags[ResourceID]=Resources[[#This Row],[ResourceID]],ResourceTags[Tag], ""))</f>
        <v>Computer Networking</v>
      </c>
    </row>
    <row r="152" spans="1:10">
      <c r="A152" s="4">
        <v>151</v>
      </c>
      <c r="B152" s="3" t="s">
        <v>604</v>
      </c>
      <c r="C152" s="3" t="s">
        <v>596</v>
      </c>
      <c r="D152" s="3" t="s">
        <v>308</v>
      </c>
      <c r="E152" s="4">
        <v>100</v>
      </c>
      <c r="F152" s="6">
        <v>0.125</v>
      </c>
      <c r="G152" s="11">
        <f>Resources[[#This Row],[Level]]*Resources[[#This Row],[Duration]]</f>
        <v>12.5</v>
      </c>
      <c r="H152" s="5" t="s">
        <v>605</v>
      </c>
      <c r="I152">
        <f>COUNTIF(ResourceTags[ResourceID],Resources[[#This Row],[ResourceID]])</f>
        <v>2</v>
      </c>
      <c r="J152" t="str" cm="1">
        <f t="array" ref="J152">_xlfn.TEXTJOIN(", ", TRUE, IF(ResourceTags[ResourceID]=Resources[[#This Row],[ResourceID]],ResourceTags[Tag], ""))</f>
        <v>Relational Database Design, Database Administration</v>
      </c>
    </row>
    <row r="153" spans="1:10">
      <c r="A153" s="4">
        <v>152</v>
      </c>
      <c r="B153" s="3" t="s">
        <v>606</v>
      </c>
      <c r="C153" s="3" t="s">
        <v>596</v>
      </c>
      <c r="D153" s="3" t="s">
        <v>308</v>
      </c>
      <c r="E153" s="4">
        <v>100</v>
      </c>
      <c r="F153" s="6">
        <v>0.16666666666666666</v>
      </c>
      <c r="G153" s="11">
        <f>Resources[[#This Row],[Level]]*Resources[[#This Row],[Duration]]</f>
        <v>16.666666666666664</v>
      </c>
      <c r="H153" s="5" t="s">
        <v>607</v>
      </c>
      <c r="I153">
        <f>COUNTIF(ResourceTags[ResourceID],Resources[[#This Row],[ResourceID]])</f>
        <v>2</v>
      </c>
      <c r="J153" t="str" cm="1">
        <f t="array" ref="J153">_xlfn.TEXTJOIN(", ", TRUE, IF(ResourceTags[ResourceID]=Resources[[#This Row],[ResourceID]],ResourceTags[Tag], ""))</f>
        <v>.NET, Object-Oriented Programming</v>
      </c>
    </row>
    <row r="154" spans="1:10">
      <c r="A154" s="4">
        <v>153</v>
      </c>
      <c r="B154" s="3" t="s">
        <v>608</v>
      </c>
      <c r="C154" s="3" t="s">
        <v>596</v>
      </c>
      <c r="D154" s="3" t="s">
        <v>308</v>
      </c>
      <c r="E154" s="4">
        <v>100</v>
      </c>
      <c r="F154" s="6">
        <v>0.125</v>
      </c>
      <c r="G154" s="11">
        <f>Resources[[#This Row],[Level]]*Resources[[#This Row],[Duration]]</f>
        <v>12.5</v>
      </c>
      <c r="H154" s="5" t="s">
        <v>609</v>
      </c>
      <c r="I154">
        <f>COUNTIF(ResourceTags[ResourceID],Resources[[#This Row],[ResourceID]])</f>
        <v>2</v>
      </c>
      <c r="J154" t="str" cm="1">
        <f t="array" ref="J154">_xlfn.TEXTJOIN(", ", TRUE, IF(ResourceTags[ResourceID]=Resources[[#This Row],[ResourceID]],ResourceTags[Tag], ""))</f>
        <v>Automated Testing, Application Lifecycle Management</v>
      </c>
    </row>
    <row r="155" spans="1:10">
      <c r="A155" s="4">
        <v>154</v>
      </c>
      <c r="B155" s="3" t="s">
        <v>610</v>
      </c>
      <c r="C155" s="3" t="s">
        <v>596</v>
      </c>
      <c r="D155" s="3" t="s">
        <v>308</v>
      </c>
      <c r="E155" s="4">
        <v>200</v>
      </c>
      <c r="F155" s="6">
        <v>0.20833333333333334</v>
      </c>
      <c r="G155" s="11">
        <f>Resources[[#This Row],[Level]]*Resources[[#This Row],[Duration]]</f>
        <v>41.666666666666671</v>
      </c>
      <c r="H155" s="5" t="s">
        <v>611</v>
      </c>
      <c r="I155">
        <f>COUNTIF(ResourceTags[ResourceID],Resources[[#This Row],[ResourceID]])</f>
        <v>3</v>
      </c>
      <c r="J155" t="str" cm="1">
        <f t="array" ref="J155">_xlfn.TEXTJOIN(", ", TRUE, IF(ResourceTags[ResourceID]=Resources[[#This Row],[ResourceID]],ResourceTags[Tag], ""))</f>
        <v>CSS, HTML, JavaScript</v>
      </c>
    </row>
    <row r="156" spans="1:10">
      <c r="A156" s="4">
        <v>155</v>
      </c>
      <c r="B156" s="3" t="s">
        <v>612</v>
      </c>
      <c r="C156" s="3" t="s">
        <v>596</v>
      </c>
      <c r="D156" s="3" t="s">
        <v>308</v>
      </c>
      <c r="E156" s="4">
        <v>200</v>
      </c>
      <c r="F156" s="6">
        <v>0.375</v>
      </c>
      <c r="G156" s="11">
        <f>Resources[[#This Row],[Level]]*Resources[[#This Row],[Duration]]</f>
        <v>75</v>
      </c>
      <c r="H156" s="5" t="s">
        <v>613</v>
      </c>
      <c r="I156">
        <f>COUNTIF(ResourceTags[ResourceID],Resources[[#This Row],[ResourceID]])</f>
        <v>4</v>
      </c>
      <c r="J156" t="str" cm="1">
        <f t="array" ref="J156">_xlfn.TEXTJOIN(", ", TRUE, IF(ResourceTags[ResourceID]=Resources[[#This Row],[ResourceID]],ResourceTags[Tag], ""))</f>
        <v>CSS, HTML, JavaScript, Windows Store Apps</v>
      </c>
    </row>
    <row r="157" spans="1:10">
      <c r="A157" s="4">
        <v>156</v>
      </c>
      <c r="B157" s="3" t="s">
        <v>614</v>
      </c>
      <c r="C157" s="3" t="s">
        <v>596</v>
      </c>
      <c r="D157" s="3" t="s">
        <v>308</v>
      </c>
      <c r="E157" s="4">
        <v>200</v>
      </c>
      <c r="F157" s="6">
        <v>0.66666666666666663</v>
      </c>
      <c r="G157" s="11">
        <f>Resources[[#This Row],[Level]]*Resources[[#This Row],[Duration]]</f>
        <v>133.33333333333331</v>
      </c>
      <c r="H157" s="5" t="s">
        <v>615</v>
      </c>
      <c r="I157">
        <f>COUNTIF(ResourceTags[ResourceID],Resources[[#This Row],[ResourceID]])</f>
        <v>1</v>
      </c>
      <c r="J157" t="str" cm="1">
        <f t="array" ref="J157">_xlfn.TEXTJOIN(", ", TRUE, IF(ResourceTags[ResourceID]=Resources[[#This Row],[ResourceID]],ResourceTags[Tag], ""))</f>
        <v>Windows Phone</v>
      </c>
    </row>
    <row r="158" spans="1:10">
      <c r="A158" s="4">
        <v>157</v>
      </c>
      <c r="B158" s="3" t="s">
        <v>616</v>
      </c>
      <c r="C158" s="3" t="s">
        <v>596</v>
      </c>
      <c r="D158" s="3" t="s">
        <v>308</v>
      </c>
      <c r="E158" s="4">
        <v>200</v>
      </c>
      <c r="F158" s="6">
        <v>0.25</v>
      </c>
      <c r="G158" s="11">
        <f>Resources[[#This Row],[Level]]*Resources[[#This Row],[Duration]]</f>
        <v>50</v>
      </c>
      <c r="H158" s="5" t="s">
        <v>617</v>
      </c>
      <c r="I158">
        <f>COUNTIF(ResourceTags[ResourceID],Resources[[#This Row],[ResourceID]])</f>
        <v>4</v>
      </c>
      <c r="J158" t="str" cm="1">
        <f t="array" ref="J158">_xlfn.TEXTJOIN(", ", TRUE, IF(ResourceTags[ResourceID]=Resources[[#This Row],[ResourceID]],ResourceTags[Tag], ""))</f>
        <v>ASP.NET, Entity Framework, Azure, ASP.NET Identity</v>
      </c>
    </row>
    <row r="159" spans="1:10">
      <c r="A159" s="4">
        <v>158</v>
      </c>
      <c r="B159" s="3" t="s">
        <v>618</v>
      </c>
      <c r="C159" s="3" t="s">
        <v>596</v>
      </c>
      <c r="D159" s="3" t="s">
        <v>308</v>
      </c>
      <c r="E159" s="4">
        <v>200</v>
      </c>
      <c r="F159" s="6">
        <v>0.25</v>
      </c>
      <c r="G159" s="11">
        <f>Resources[[#This Row],[Level]]*Resources[[#This Row],[Duration]]</f>
        <v>50</v>
      </c>
      <c r="H159" s="5" t="s">
        <v>619</v>
      </c>
      <c r="I159">
        <f>COUNTIF(ResourceTags[ResourceID],Resources[[#This Row],[ResourceID]])</f>
        <v>3</v>
      </c>
      <c r="J159" t="str" cm="1">
        <f t="array" ref="J159">_xlfn.TEXTJOIN(", ", TRUE, IF(ResourceTags[ResourceID]=Resources[[#This Row],[ResourceID]],ResourceTags[Tag], ""))</f>
        <v>ASP.NET Web API, ASP.NET MVC, ASP.NET SignalR</v>
      </c>
    </row>
    <row r="160" spans="1:10">
      <c r="A160" s="4">
        <v>159</v>
      </c>
      <c r="B160" s="3" t="s">
        <v>620</v>
      </c>
      <c r="C160" s="3" t="s">
        <v>596</v>
      </c>
      <c r="D160" s="3" t="s">
        <v>308</v>
      </c>
      <c r="E160" s="4">
        <v>100</v>
      </c>
      <c r="F160" s="6">
        <v>0.375</v>
      </c>
      <c r="G160" s="11">
        <f>Resources[[#This Row],[Level]]*Resources[[#This Row],[Duration]]</f>
        <v>37.5</v>
      </c>
      <c r="H160" s="5" t="s">
        <v>621</v>
      </c>
      <c r="I160">
        <f>COUNTIF(ResourceTags[ResourceID],Resources[[#This Row],[ResourceID]])</f>
        <v>2</v>
      </c>
      <c r="J160" t="str" cm="1">
        <f t="array" ref="J160">_xlfn.TEXTJOIN(", ", TRUE, IF(ResourceTags[ResourceID]=Resources[[#This Row],[ResourceID]],ResourceTags[Tag], ""))</f>
        <v>.NET, C#</v>
      </c>
    </row>
    <row r="161" spans="1:10">
      <c r="A161" s="4">
        <v>160</v>
      </c>
      <c r="B161" s="3" t="s">
        <v>622</v>
      </c>
      <c r="C161" s="3" t="s">
        <v>596</v>
      </c>
      <c r="D161" s="3" t="s">
        <v>308</v>
      </c>
      <c r="E161" s="4">
        <v>200</v>
      </c>
      <c r="F161" s="6">
        <v>0.25</v>
      </c>
      <c r="G161" s="11">
        <f>Resources[[#This Row],[Level]]*Resources[[#This Row],[Duration]]</f>
        <v>50</v>
      </c>
      <c r="H161" s="5" t="s">
        <v>623</v>
      </c>
      <c r="I161">
        <f>COUNTIF(ResourceTags[ResourceID],Resources[[#This Row],[ResourceID]])</f>
        <v>2</v>
      </c>
      <c r="J161" t="str" cm="1">
        <f t="array" ref="J161">_xlfn.TEXTJOIN(", ", TRUE, IF(ResourceTags[ResourceID]=Resources[[#This Row],[ResourceID]],ResourceTags[Tag], ""))</f>
        <v>ASP.NET Web API, ASP.NET MVC</v>
      </c>
    </row>
    <row r="162" spans="1:10">
      <c r="A162" s="4">
        <v>161</v>
      </c>
      <c r="B162" s="3" t="s">
        <v>624</v>
      </c>
      <c r="C162" s="3" t="s">
        <v>596</v>
      </c>
      <c r="D162" s="3" t="s">
        <v>308</v>
      </c>
      <c r="E162" s="4">
        <v>300</v>
      </c>
      <c r="F162" s="6">
        <v>0.20833333333333334</v>
      </c>
      <c r="G162" s="11">
        <f>Resources[[#This Row],[Level]]*Resources[[#This Row],[Duration]]</f>
        <v>62.5</v>
      </c>
      <c r="H162" s="5" t="s">
        <v>625</v>
      </c>
      <c r="I162">
        <f>COUNTIF(ResourceTags[ResourceID],Resources[[#This Row],[ResourceID]])</f>
        <v>4</v>
      </c>
      <c r="J162" t="str" cm="1">
        <f t="array" ref="J162">_xlfn.TEXTJOIN(", ", TRUE, IF(ResourceTags[ResourceID]=Resources[[#This Row],[ResourceID]],ResourceTags[Tag], ""))</f>
        <v>CSS, HTML, JavaScript, Windows Store Apps</v>
      </c>
    </row>
    <row r="163" spans="1:10">
      <c r="A163" s="4">
        <v>162</v>
      </c>
      <c r="B163" s="3" t="s">
        <v>626</v>
      </c>
      <c r="C163" s="3" t="s">
        <v>596</v>
      </c>
      <c r="D163" s="3" t="s">
        <v>308</v>
      </c>
      <c r="E163" s="4">
        <v>200</v>
      </c>
      <c r="F163" s="6">
        <v>0.25</v>
      </c>
      <c r="G163" s="11">
        <f>Resources[[#This Row],[Level]]*Resources[[#This Row],[Duration]]</f>
        <v>50</v>
      </c>
      <c r="H163" s="5" t="s">
        <v>627</v>
      </c>
      <c r="I163">
        <f>COUNTIF(ResourceTags[ResourceID],Resources[[#This Row],[ResourceID]])</f>
        <v>5</v>
      </c>
      <c r="J163" t="str" cm="1">
        <f t="array" ref="J163">_xlfn.TEXTJOIN(", ", TRUE, IF(ResourceTags[ResourceID]=Resources[[#This Row],[ResourceID]],ResourceTags[Tag], ""))</f>
        <v>ASP.NET Web API, Entity Framework, LINQ, WCF, Azure</v>
      </c>
    </row>
    <row r="164" spans="1:10">
      <c r="A164" s="4">
        <v>163</v>
      </c>
      <c r="B164" s="3" t="s">
        <v>628</v>
      </c>
      <c r="C164" s="3" t="s">
        <v>596</v>
      </c>
      <c r="D164" s="3" t="s">
        <v>308</v>
      </c>
      <c r="E164" s="4">
        <v>200</v>
      </c>
      <c r="F164" s="6">
        <v>8.3333333333333329E-2</v>
      </c>
      <c r="G164" s="11">
        <f>Resources[[#This Row],[Level]]*Resources[[#This Row],[Duration]]</f>
        <v>16.666666666666664</v>
      </c>
      <c r="H164" s="5" t="s">
        <v>629</v>
      </c>
      <c r="I164">
        <f>COUNTIF(ResourceTags[ResourceID],Resources[[#This Row],[ResourceID]])</f>
        <v>1</v>
      </c>
      <c r="J164" t="str" cm="1">
        <f t="array" ref="J164">_xlfn.TEXTJOIN(", ", TRUE, IF(ResourceTags[ResourceID]=Resources[[#This Row],[ResourceID]],ResourceTags[Tag], ""))</f>
        <v>Azure</v>
      </c>
    </row>
    <row r="165" spans="1:10">
      <c r="A165" s="4">
        <v>164</v>
      </c>
      <c r="B165" s="3" t="s">
        <v>630</v>
      </c>
      <c r="C165" s="3" t="s">
        <v>596</v>
      </c>
      <c r="D165" s="3" t="s">
        <v>308</v>
      </c>
      <c r="E165" s="4">
        <v>200</v>
      </c>
      <c r="F165" s="6">
        <v>8.3333333333333329E-2</v>
      </c>
      <c r="G165" s="11">
        <f>Resources[[#This Row],[Level]]*Resources[[#This Row],[Duration]]</f>
        <v>16.666666666666664</v>
      </c>
      <c r="H165" s="5" t="s">
        <v>631</v>
      </c>
      <c r="I165">
        <f>COUNTIF(ResourceTags[ResourceID],Resources[[#This Row],[ResourceID]])</f>
        <v>1</v>
      </c>
      <c r="J165" t="str" cm="1">
        <f t="array" ref="J165">_xlfn.TEXTJOIN(", ", TRUE, IF(ResourceTags[ResourceID]=Resources[[#This Row],[ResourceID]],ResourceTags[Tag], ""))</f>
        <v>Azure</v>
      </c>
    </row>
    <row r="166" spans="1:10">
      <c r="A166" s="4">
        <v>165</v>
      </c>
      <c r="B166" s="3" t="s">
        <v>632</v>
      </c>
      <c r="C166" s="3" t="s">
        <v>596</v>
      </c>
      <c r="D166" s="3" t="s">
        <v>308</v>
      </c>
      <c r="E166" s="4">
        <v>200</v>
      </c>
      <c r="F166" s="6">
        <v>4.1666666666666664E-2</v>
      </c>
      <c r="G166" s="11">
        <f>Resources[[#This Row],[Level]]*Resources[[#This Row],[Duration]]</f>
        <v>8.3333333333333321</v>
      </c>
      <c r="H166" s="5" t="s">
        <v>633</v>
      </c>
      <c r="I166">
        <f>COUNTIF(ResourceTags[ResourceID],Resources[[#This Row],[ResourceID]])</f>
        <v>1</v>
      </c>
      <c r="J166" t="str" cm="1">
        <f t="array" ref="J166">_xlfn.TEXTJOIN(", ", TRUE, IF(ResourceTags[ResourceID]=Resources[[#This Row],[ResourceID]],ResourceTags[Tag], ""))</f>
        <v>Windows Store Apps</v>
      </c>
    </row>
    <row r="167" spans="1:10">
      <c r="A167" s="4">
        <v>166</v>
      </c>
      <c r="B167" s="3" t="s">
        <v>634</v>
      </c>
      <c r="C167" s="3" t="s">
        <v>596</v>
      </c>
      <c r="D167" s="3" t="s">
        <v>308</v>
      </c>
      <c r="E167" s="4">
        <v>300</v>
      </c>
      <c r="F167" s="6">
        <v>0.125</v>
      </c>
      <c r="G167" s="11">
        <f>Resources[[#This Row],[Level]]*Resources[[#This Row],[Duration]]</f>
        <v>37.5</v>
      </c>
      <c r="H167" s="5" t="s">
        <v>635</v>
      </c>
      <c r="I167">
        <f>COUNTIF(ResourceTags[ResourceID],Resources[[#This Row],[ResourceID]])</f>
        <v>2</v>
      </c>
      <c r="J167" t="str" cm="1">
        <f t="array" ref="J167">_xlfn.TEXTJOIN(", ", TRUE, IF(ResourceTags[ResourceID]=Resources[[#This Row],[ResourceID]],ResourceTags[Tag], ""))</f>
        <v>.NET, C#</v>
      </c>
    </row>
    <row r="168" spans="1:10">
      <c r="A168" s="4">
        <v>167</v>
      </c>
      <c r="B168" s="3" t="s">
        <v>636</v>
      </c>
      <c r="C168" s="3" t="s">
        <v>596</v>
      </c>
      <c r="D168" s="3" t="s">
        <v>308</v>
      </c>
      <c r="E168" s="4">
        <v>100</v>
      </c>
      <c r="F168" s="6">
        <v>0.125</v>
      </c>
      <c r="G168" s="11">
        <f>Resources[[#This Row],[Level]]*Resources[[#This Row],[Duration]]</f>
        <v>12.5</v>
      </c>
      <c r="H168" s="5" t="s">
        <v>637</v>
      </c>
      <c r="I168">
        <f>COUNTIF(ResourceTags[ResourceID],Resources[[#This Row],[ResourceID]])</f>
        <v>1</v>
      </c>
      <c r="J168" t="str" cm="1">
        <f t="array" ref="J168">_xlfn.TEXTJOIN(", ", TRUE, IF(ResourceTags[ResourceID]=Resources[[#This Row],[ResourceID]],ResourceTags[Tag], ""))</f>
        <v>Business Management</v>
      </c>
    </row>
    <row r="169" spans="1:10">
      <c r="A169" s="4">
        <v>168</v>
      </c>
      <c r="B169" s="3" t="s">
        <v>638</v>
      </c>
      <c r="C169" s="3" t="s">
        <v>596</v>
      </c>
      <c r="D169" s="3" t="s">
        <v>308</v>
      </c>
      <c r="E169" s="4">
        <v>100</v>
      </c>
      <c r="F169" s="6">
        <v>0.125</v>
      </c>
      <c r="G169" s="11">
        <f>Resources[[#This Row],[Level]]*Resources[[#This Row],[Duration]]</f>
        <v>12.5</v>
      </c>
      <c r="H169" s="5" t="s">
        <v>639</v>
      </c>
      <c r="I169">
        <f>COUNTIF(ResourceTags[ResourceID],Resources[[#This Row],[ResourceID]])</f>
        <v>1</v>
      </c>
      <c r="J169" t="str" cm="1">
        <f t="array" ref="J169">_xlfn.TEXTJOIN(", ", TRUE, IF(ResourceTags[ResourceID]=Resources[[#This Row],[ResourceID]],ResourceTags[Tag], ""))</f>
        <v>Business Management</v>
      </c>
    </row>
    <row r="170" spans="1:10">
      <c r="A170" s="4">
        <v>169</v>
      </c>
      <c r="B170" s="3" t="s">
        <v>640</v>
      </c>
      <c r="C170" s="3" t="s">
        <v>596</v>
      </c>
      <c r="D170" s="3" t="s">
        <v>308</v>
      </c>
      <c r="E170" s="4">
        <v>100</v>
      </c>
      <c r="F170" s="6">
        <v>0.125</v>
      </c>
      <c r="G170" s="11">
        <f>Resources[[#This Row],[Level]]*Resources[[#This Row],[Duration]]</f>
        <v>12.5</v>
      </c>
      <c r="H170" s="5" t="s">
        <v>641</v>
      </c>
      <c r="I170">
        <f>COUNTIF(ResourceTags[ResourceID],Resources[[#This Row],[ResourceID]])</f>
        <v>1</v>
      </c>
      <c r="J170" t="str" cm="1">
        <f t="array" ref="J170">_xlfn.TEXTJOIN(", ", TRUE, IF(ResourceTags[ResourceID]=Resources[[#This Row],[ResourceID]],ResourceTags[Tag], ""))</f>
        <v>Business Management</v>
      </c>
    </row>
    <row r="171" spans="1:10">
      <c r="A171" s="4">
        <v>170</v>
      </c>
      <c r="B171" s="3" t="s">
        <v>642</v>
      </c>
      <c r="C171" s="3" t="s">
        <v>643</v>
      </c>
      <c r="D171" s="3" t="s">
        <v>308</v>
      </c>
      <c r="E171" s="4">
        <v>100</v>
      </c>
      <c r="F171" s="6">
        <v>2</v>
      </c>
      <c r="G171" s="11">
        <f>Resources[[#This Row],[Level]]*Resources[[#This Row],[Duration]]</f>
        <v>200</v>
      </c>
      <c r="H171" s="5" t="s">
        <v>644</v>
      </c>
      <c r="I171">
        <f>COUNTIF(ResourceTags[ResourceID],Resources[[#This Row],[ResourceID]])</f>
        <v>1</v>
      </c>
      <c r="J171" t="str" cm="1">
        <f t="array" ref="J171">_xlfn.TEXTJOIN(", ", TRUE, IF(ResourceTags[ResourceID]=Resources[[#This Row],[ResourceID]],ResourceTags[Tag], ""))</f>
        <v>Algebra</v>
      </c>
    </row>
    <row r="172" spans="1:10">
      <c r="A172" s="4">
        <v>171</v>
      </c>
      <c r="B172" s="3" t="s">
        <v>157</v>
      </c>
      <c r="C172" s="3" t="s">
        <v>643</v>
      </c>
      <c r="D172" s="3" t="s">
        <v>308</v>
      </c>
      <c r="E172" s="4">
        <v>100</v>
      </c>
      <c r="F172" s="6">
        <v>4</v>
      </c>
      <c r="G172" s="11">
        <f>Resources[[#This Row],[Level]]*Resources[[#This Row],[Duration]]</f>
        <v>400</v>
      </c>
      <c r="H172" s="5" t="s">
        <v>645</v>
      </c>
      <c r="I172">
        <f>COUNTIF(ResourceTags[ResourceID],Resources[[#This Row],[ResourceID]])</f>
        <v>1</v>
      </c>
      <c r="J172" t="str" cm="1">
        <f t="array" ref="J172">_xlfn.TEXTJOIN(", ", TRUE, IF(ResourceTags[ResourceID]=Resources[[#This Row],[ResourceID]],ResourceTags[Tag], ""))</f>
        <v>Statistics</v>
      </c>
    </row>
    <row r="173" spans="1:10">
      <c r="A173" s="4">
        <v>172</v>
      </c>
      <c r="B173" s="3" t="s">
        <v>646</v>
      </c>
      <c r="C173" s="3" t="s">
        <v>643</v>
      </c>
      <c r="D173" s="3" t="s">
        <v>308</v>
      </c>
      <c r="E173" s="4">
        <v>200</v>
      </c>
      <c r="F173" s="6">
        <v>2</v>
      </c>
      <c r="G173" s="11">
        <f>Resources[[#This Row],[Level]]*Resources[[#This Row],[Duration]]</f>
        <v>400</v>
      </c>
      <c r="H173" s="5" t="s">
        <v>647</v>
      </c>
      <c r="I173">
        <f>COUNTIF(ResourceTags[ResourceID],Resources[[#This Row],[ResourceID]])</f>
        <v>2</v>
      </c>
      <c r="J173" t="str" cm="1">
        <f t="array" ref="J173">_xlfn.TEXTJOIN(", ", TRUE, IF(ResourceTags[ResourceID]=Resources[[#This Row],[ResourceID]],ResourceTags[Tag], ""))</f>
        <v>HTML5, Game Development</v>
      </c>
    </row>
    <row r="174" spans="1:10">
      <c r="A174" s="4">
        <v>173</v>
      </c>
      <c r="B174" s="3" t="s">
        <v>648</v>
      </c>
      <c r="C174" s="3" t="s">
        <v>643</v>
      </c>
      <c r="D174" s="3" t="s">
        <v>308</v>
      </c>
      <c r="E174" s="4">
        <v>200</v>
      </c>
      <c r="F174" s="6">
        <v>3</v>
      </c>
      <c r="G174" s="11">
        <f>Resources[[#This Row],[Level]]*Resources[[#This Row],[Duration]]</f>
        <v>600</v>
      </c>
      <c r="H174" s="5" t="s">
        <v>649</v>
      </c>
      <c r="I174">
        <f>COUNTIF(ResourceTags[ResourceID],Resources[[#This Row],[ResourceID]])</f>
        <v>2</v>
      </c>
      <c r="J174" t="str" cm="1">
        <f t="array" ref="J174">_xlfn.TEXTJOIN(", ", TRUE, IF(ResourceTags[ResourceID]=Resources[[#This Row],[ResourceID]],ResourceTags[Tag], ""))</f>
        <v>HTML5, Python</v>
      </c>
    </row>
    <row r="175" spans="1:10">
      <c r="A175" s="4">
        <v>174</v>
      </c>
      <c r="B175" s="3" t="s">
        <v>650</v>
      </c>
      <c r="C175" s="3" t="s">
        <v>643</v>
      </c>
      <c r="D175" s="3" t="s">
        <v>308</v>
      </c>
      <c r="E175" s="4">
        <v>100</v>
      </c>
      <c r="F175" s="6">
        <v>3</v>
      </c>
      <c r="G175" s="11">
        <f>Resources[[#This Row],[Level]]*Resources[[#This Row],[Duration]]</f>
        <v>300</v>
      </c>
      <c r="H175" s="5" t="s">
        <v>651</v>
      </c>
      <c r="I175">
        <f>COUNTIF(ResourceTags[ResourceID],Resources[[#This Row],[ResourceID]])</f>
        <v>3</v>
      </c>
      <c r="J175" t="str" cm="1">
        <f t="array" ref="J175">_xlfn.TEXTJOIN(", ", TRUE, IF(ResourceTags[ResourceID]=Resources[[#This Row],[ResourceID]],ResourceTags[Tag], ""))</f>
        <v>Algorithms, Data Structures, Python</v>
      </c>
    </row>
    <row r="176" spans="1:10">
      <c r="A176" s="4">
        <v>175</v>
      </c>
      <c r="B176" s="3" t="s">
        <v>652</v>
      </c>
      <c r="C176" s="3" t="s">
        <v>653</v>
      </c>
      <c r="D176" s="3" t="s">
        <v>654</v>
      </c>
      <c r="E176" s="4">
        <v>200</v>
      </c>
      <c r="F176" s="6">
        <f>352/PAGES_PER_HOUR</f>
        <v>0.36666666666666664</v>
      </c>
      <c r="G176" s="11">
        <f>Resources[[#This Row],[Level]]*Resources[[#This Row],[Duration]]</f>
        <v>73.333333333333329</v>
      </c>
      <c r="H176" s="5" t="s">
        <v>655</v>
      </c>
      <c r="I176">
        <f>COUNTIF(ResourceTags[ResourceID],Resources[[#This Row],[ResourceID]])</f>
        <v>1</v>
      </c>
      <c r="J176" t="str" cm="1">
        <f t="array" ref="J176">_xlfn.TEXTJOIN(", ", TRUE, IF(ResourceTags[ResourceID]=Resources[[#This Row],[ResourceID]],ResourceTags[Tag], ""))</f>
        <v>Angular</v>
      </c>
    </row>
    <row r="177" spans="1:10">
      <c r="A177" s="4">
        <v>176</v>
      </c>
      <c r="B177" s="3" t="s">
        <v>656</v>
      </c>
      <c r="C177" s="3" t="s">
        <v>657</v>
      </c>
      <c r="D177" s="3" t="s">
        <v>654</v>
      </c>
      <c r="E177" s="4">
        <v>200</v>
      </c>
      <c r="F177" s="6">
        <f>198/PAGES_PER_HOUR</f>
        <v>0.20624999999999999</v>
      </c>
      <c r="G177" s="11">
        <f>Resources[[#This Row],[Level]]*Resources[[#This Row],[Duration]]</f>
        <v>41.25</v>
      </c>
      <c r="H177" s="5" t="s">
        <v>658</v>
      </c>
      <c r="I177">
        <f>COUNTIF(ResourceTags[ResourceID],Resources[[#This Row],[ResourceID]])</f>
        <v>1</v>
      </c>
      <c r="J177" t="str" cm="1">
        <f t="array" ref="J177">_xlfn.TEXTJOIN(", ", TRUE, IF(ResourceTags[ResourceID]=Resources[[#This Row],[ResourceID]],ResourceTags[Tag], ""))</f>
        <v>UI Architecture</v>
      </c>
    </row>
    <row r="178" spans="1:10">
      <c r="A178" s="4">
        <v>177</v>
      </c>
      <c r="B178" s="3" t="s">
        <v>659</v>
      </c>
      <c r="C178" s="3" t="s">
        <v>657</v>
      </c>
      <c r="D178" s="3" t="s">
        <v>654</v>
      </c>
      <c r="E178" s="4">
        <v>100</v>
      </c>
      <c r="F178" s="6">
        <f xml:space="preserve"> 72/PAGES_PER_HOUR</f>
        <v>7.4999999999999997E-2</v>
      </c>
      <c r="G178" s="11">
        <f>Resources[[#This Row],[Level]]*Resources[[#This Row],[Duration]]</f>
        <v>7.5</v>
      </c>
      <c r="H178" s="5" t="s">
        <v>660</v>
      </c>
      <c r="I178">
        <f>COUNTIF(ResourceTags[ResourceID],Resources[[#This Row],[ResourceID]])</f>
        <v>1</v>
      </c>
      <c r="J178" t="str" cm="1">
        <f t="array" ref="J178">_xlfn.TEXTJOIN(", ", TRUE, IF(ResourceTags[ResourceID]=Resources[[#This Row],[ResourceID]],ResourceTags[Tag], ""))</f>
        <v>CSS</v>
      </c>
    </row>
    <row r="179" spans="1:10">
      <c r="A179" s="4">
        <v>178</v>
      </c>
      <c r="B179" s="3" t="s">
        <v>661</v>
      </c>
      <c r="C179" s="3" t="s">
        <v>662</v>
      </c>
      <c r="D179" s="3" t="s">
        <v>654</v>
      </c>
      <c r="E179" s="4">
        <v>200</v>
      </c>
      <c r="F179" s="6">
        <f>400/PAGES_PER_HOUR</f>
        <v>0.41666666666666669</v>
      </c>
      <c r="G179" s="11">
        <f>Resources[[#This Row],[Level]]*Resources[[#This Row],[Duration]]</f>
        <v>83.333333333333343</v>
      </c>
      <c r="H179" s="5" t="s">
        <v>663</v>
      </c>
      <c r="I179">
        <f>COUNTIF(ResourceTags[ResourceID],Resources[[#This Row],[ResourceID]])</f>
        <v>1</v>
      </c>
      <c r="J179" t="str" cm="1">
        <f t="array" ref="J179">_xlfn.TEXTJOIN(", ", TRUE, IF(ResourceTags[ResourceID]=Resources[[#This Row],[ResourceID]],ResourceTags[Tag], ""))</f>
        <v>Project Management</v>
      </c>
    </row>
    <row r="180" spans="1:10">
      <c r="A180" s="4">
        <v>179</v>
      </c>
      <c r="B180" s="3" t="s">
        <v>664</v>
      </c>
      <c r="C180" s="3" t="s">
        <v>665</v>
      </c>
      <c r="D180" s="3" t="s">
        <v>654</v>
      </c>
      <c r="E180" s="4">
        <v>100</v>
      </c>
      <c r="F180" s="6">
        <f>144/PAGES_PER_HOUR</f>
        <v>0.15</v>
      </c>
      <c r="G180" s="11">
        <f>Resources[[#This Row],[Level]]*Resources[[#This Row],[Duration]]</f>
        <v>15</v>
      </c>
      <c r="H180" s="5" t="s">
        <v>666</v>
      </c>
      <c r="I180">
        <f>COUNTIF(ResourceTags[ResourceID],Resources[[#This Row],[ResourceID]])</f>
        <v>2</v>
      </c>
      <c r="J180" t="str" cm="1">
        <f t="array" ref="J180">_xlfn.TEXTJOIN(", ", TRUE, IF(ResourceTags[ResourceID]=Resources[[#This Row],[ResourceID]],ResourceTags[Tag], ""))</f>
        <v>MongoDB, GridFS</v>
      </c>
    </row>
    <row r="181" spans="1:10">
      <c r="A181" s="4">
        <v>180</v>
      </c>
      <c r="B181" s="3" t="s">
        <v>667</v>
      </c>
      <c r="C181" s="3" t="s">
        <v>668</v>
      </c>
      <c r="D181" s="3" t="s">
        <v>654</v>
      </c>
      <c r="E181" s="4">
        <v>200</v>
      </c>
      <c r="F181" s="6">
        <f>330/PAGES_PER_HOUR</f>
        <v>0.34375</v>
      </c>
      <c r="G181" s="11">
        <f>Resources[[#This Row],[Level]]*Resources[[#This Row],[Duration]]</f>
        <v>68.75</v>
      </c>
      <c r="H181" s="5" t="s">
        <v>669</v>
      </c>
      <c r="I181">
        <f>COUNTIF(ResourceTags[ResourceID],Resources[[#This Row],[ResourceID]])</f>
        <v>1</v>
      </c>
      <c r="J181" t="str" cm="1">
        <f t="array" ref="J181">_xlfn.TEXTJOIN(", ", TRUE, IF(ResourceTags[ResourceID]=Resources[[#This Row],[ResourceID]],ResourceTags[Tag], ""))</f>
        <v>Strategic Management</v>
      </c>
    </row>
    <row r="182" spans="1:10">
      <c r="A182" s="4">
        <v>181</v>
      </c>
      <c r="B182" s="3" t="s">
        <v>670</v>
      </c>
      <c r="C182" s="3" t="s">
        <v>671</v>
      </c>
      <c r="D182" s="3" t="s">
        <v>654</v>
      </c>
      <c r="E182" s="4">
        <v>100</v>
      </c>
      <c r="F182" s="6">
        <f>888/PAGES_PER_HOUR</f>
        <v>0.92500000000000004</v>
      </c>
      <c r="G182" s="11">
        <f>Resources[[#This Row],[Level]]*Resources[[#This Row],[Duration]]</f>
        <v>92.5</v>
      </c>
      <c r="H182" s="5" t="s">
        <v>672</v>
      </c>
      <c r="I182">
        <f>COUNTIF(ResourceTags[ResourceID],Resources[[#This Row],[ResourceID]])</f>
        <v>2</v>
      </c>
      <c r="J182" t="str" cm="1">
        <f t="array" ref="J182">_xlfn.TEXTJOIN(", ", TRUE, IF(ResourceTags[ResourceID]=Resources[[#This Row],[ResourceID]],ResourceTags[Tag], ""))</f>
        <v>Relational Database Design, Database Administration</v>
      </c>
    </row>
    <row r="183" spans="1:10">
      <c r="A183" s="4">
        <v>182</v>
      </c>
      <c r="B183" s="3" t="s">
        <v>673</v>
      </c>
      <c r="C183" s="3" t="s">
        <v>674</v>
      </c>
      <c r="D183" s="3" t="s">
        <v>654</v>
      </c>
      <c r="E183" s="4">
        <v>300</v>
      </c>
      <c r="F183" s="6">
        <f>192/PAGES_PER_HOUR</f>
        <v>0.2</v>
      </c>
      <c r="G183" s="11">
        <f>Resources[[#This Row],[Level]]*Resources[[#This Row],[Duration]]</f>
        <v>60</v>
      </c>
      <c r="H183" s="5" t="s">
        <v>675</v>
      </c>
      <c r="I183">
        <f>COUNTIF(ResourceTags[ResourceID],Resources[[#This Row],[ResourceID]])</f>
        <v>2</v>
      </c>
      <c r="J183" t="str" cm="1">
        <f t="array" ref="J183">_xlfn.TEXTJOIN(", ", TRUE, IF(ResourceTags[ResourceID]=Resources[[#This Row],[ResourceID]],ResourceTags[Tag], ""))</f>
        <v>Project Management, Lean Principles</v>
      </c>
    </row>
    <row r="184" spans="1:10">
      <c r="A184" s="4">
        <v>183</v>
      </c>
      <c r="B184" s="3" t="s">
        <v>676</v>
      </c>
      <c r="C184" s="3" t="s">
        <v>653</v>
      </c>
      <c r="D184" s="3" t="s">
        <v>654</v>
      </c>
      <c r="E184" s="4">
        <v>100</v>
      </c>
      <c r="F184" s="6">
        <f>70/PAGES_PER_HOUR</f>
        <v>7.2916666666666671E-2</v>
      </c>
      <c r="G184" s="11">
        <f>Resources[[#This Row],[Level]]*Resources[[#This Row],[Duration]]</f>
        <v>7.291666666666667</v>
      </c>
      <c r="H184" s="5" t="s">
        <v>677</v>
      </c>
      <c r="I184">
        <f>COUNTIF(ResourceTags[ResourceID],Resources[[#This Row],[ResourceID]])</f>
        <v>1</v>
      </c>
      <c r="J184" t="str" cm="1">
        <f t="array" ref="J184">_xlfn.TEXTJOIN(", ", TRUE, IF(ResourceTags[ResourceID]=Resources[[#This Row],[ResourceID]],ResourceTags[Tag], ""))</f>
        <v>Axure RP</v>
      </c>
    </row>
    <row r="185" spans="1:10">
      <c r="A185" s="4">
        <v>184</v>
      </c>
      <c r="B185" s="3" t="s">
        <v>678</v>
      </c>
      <c r="C185" s="3" t="s">
        <v>653</v>
      </c>
      <c r="D185" s="3" t="s">
        <v>654</v>
      </c>
      <c r="E185" s="4">
        <v>200</v>
      </c>
      <c r="F185" s="6">
        <f>168/PAGES_PER_HOUR</f>
        <v>0.17499999999999999</v>
      </c>
      <c r="G185" s="11">
        <f>Resources[[#This Row],[Level]]*Resources[[#This Row],[Duration]]</f>
        <v>35</v>
      </c>
      <c r="H185" s="5" t="s">
        <v>679</v>
      </c>
      <c r="I185">
        <f>COUNTIF(ResourceTags[ResourceID],Resources[[#This Row],[ResourceID]])</f>
        <v>3</v>
      </c>
      <c r="J185" t="str" cm="1">
        <f t="array" ref="J185">_xlfn.TEXTJOIN(", ", TRUE, IF(ResourceTags[ResourceID]=Resources[[#This Row],[ResourceID]],ResourceTags[Tag], ""))</f>
        <v>Android, Xamarin, Xamarin.Android</v>
      </c>
    </row>
    <row r="186" spans="1:10">
      <c r="A186" s="4">
        <v>185</v>
      </c>
      <c r="B186" s="3" t="s">
        <v>680</v>
      </c>
      <c r="C186" s="3" t="s">
        <v>657</v>
      </c>
      <c r="D186" s="3" t="s">
        <v>654</v>
      </c>
      <c r="E186" s="4">
        <v>300</v>
      </c>
      <c r="F186" s="6">
        <f>76/PAGES_PER_HOUR</f>
        <v>7.9166666666666663E-2</v>
      </c>
      <c r="G186" s="11">
        <f>Resources[[#This Row],[Level]]*Resources[[#This Row],[Duration]]</f>
        <v>23.75</v>
      </c>
      <c r="H186" s="5" t="s">
        <v>681</v>
      </c>
      <c r="I186">
        <f>COUNTIF(ResourceTags[ResourceID],Resources[[#This Row],[ResourceID]])</f>
        <v>1</v>
      </c>
      <c r="J186" t="str" cm="1">
        <f t="array" ref="J186">_xlfn.TEXTJOIN(", ", TRUE, IF(ResourceTags[ResourceID]=Resources[[#This Row],[ResourceID]],ResourceTags[Tag], ""))</f>
        <v>HTML5 Web Audio API</v>
      </c>
    </row>
    <row r="187" spans="1:10">
      <c r="A187" s="4">
        <v>186</v>
      </c>
      <c r="B187" s="3" t="s">
        <v>682</v>
      </c>
      <c r="C187" s="3" t="s">
        <v>665</v>
      </c>
      <c r="D187" s="3" t="s">
        <v>654</v>
      </c>
      <c r="E187" s="4">
        <v>300</v>
      </c>
      <c r="F187" s="6">
        <f>248/PAGES_PER_HOUR</f>
        <v>0.25833333333333336</v>
      </c>
      <c r="G187" s="11">
        <f>Resources[[#This Row],[Level]]*Resources[[#This Row],[Duration]]</f>
        <v>77.500000000000014</v>
      </c>
      <c r="H187" s="5" t="s">
        <v>683</v>
      </c>
      <c r="I187">
        <f>COUNTIF(ResourceTags[ResourceID],Resources[[#This Row],[ResourceID]])</f>
        <v>1</v>
      </c>
      <c r="J187" t="str" cm="1">
        <f t="array" ref="J187">_xlfn.TEXTJOIN(", ", TRUE, IF(ResourceTags[ResourceID]=Resources[[#This Row],[ResourceID]],ResourceTags[Tag], ""))</f>
        <v>TypeScript</v>
      </c>
    </row>
    <row r="188" spans="1:10">
      <c r="A188" s="4">
        <v>187</v>
      </c>
      <c r="B188" s="3" t="s">
        <v>684</v>
      </c>
      <c r="C188" s="3" t="s">
        <v>671</v>
      </c>
      <c r="D188" s="3" t="s">
        <v>654</v>
      </c>
      <c r="E188" s="4">
        <v>100</v>
      </c>
      <c r="F188" s="6">
        <f>320/PAGES_PER_HOUR</f>
        <v>0.33333333333333331</v>
      </c>
      <c r="G188" s="11">
        <f>Resources[[#This Row],[Level]]*Resources[[#This Row],[Duration]]</f>
        <v>33.333333333333329</v>
      </c>
      <c r="H188" t="s">
        <v>685</v>
      </c>
      <c r="I188">
        <f>COUNTIF(ResourceTags[ResourceID],Resources[[#This Row],[ResourceID]])</f>
        <v>1</v>
      </c>
      <c r="J188" t="str" cm="1">
        <f t="array" ref="J188">_xlfn.TEXTJOIN(", ", TRUE, IF(ResourceTags[ResourceID]=Resources[[#This Row],[ResourceID]],ResourceTags[Tag], ""))</f>
        <v>Management Information Systems</v>
      </c>
    </row>
    <row r="189" spans="1:10">
      <c r="A189" s="4">
        <v>188</v>
      </c>
      <c r="B189" s="3" t="s">
        <v>686</v>
      </c>
      <c r="C189" s="3" t="s">
        <v>665</v>
      </c>
      <c r="D189" s="3" t="s">
        <v>654</v>
      </c>
      <c r="E189" s="4">
        <v>100</v>
      </c>
      <c r="F189" s="6">
        <f>176/PAGES_PER_HOUR</f>
        <v>0.18333333333333332</v>
      </c>
      <c r="G189" s="11">
        <f>Resources[[#This Row],[Level]]*Resources[[#This Row],[Duration]]</f>
        <v>18.333333333333332</v>
      </c>
      <c r="H189" s="5" t="s">
        <v>687</v>
      </c>
      <c r="I189">
        <f>COUNTIF(ResourceTags[ResourceID],Resources[[#This Row],[ResourceID]])</f>
        <v>1</v>
      </c>
      <c r="J189" t="str" cm="1">
        <f t="array" ref="J189">_xlfn.TEXTJOIN(", ", TRUE, IF(ResourceTags[ResourceID]=Resources[[#This Row],[ResourceID]],ResourceTags[Tag], ""))</f>
        <v>Career Development</v>
      </c>
    </row>
    <row r="190" spans="1:10">
      <c r="A190" s="4">
        <v>189</v>
      </c>
      <c r="B190" s="3" t="s">
        <v>688</v>
      </c>
      <c r="C190" s="3" t="s">
        <v>689</v>
      </c>
      <c r="D190" s="3" t="s">
        <v>654</v>
      </c>
      <c r="E190" s="4">
        <v>200</v>
      </c>
      <c r="F190" s="6">
        <f>292/PAGES_PER_HOUR</f>
        <v>0.30416666666666664</v>
      </c>
      <c r="G190" s="11">
        <f>Resources[[#This Row],[Level]]*Resources[[#This Row],[Duration]]</f>
        <v>60.833333333333329</v>
      </c>
      <c r="H190" s="5" t="s">
        <v>690</v>
      </c>
      <c r="I190">
        <f>COUNTIF(ResourceTags[ResourceID],Resources[[#This Row],[ResourceID]])</f>
        <v>1</v>
      </c>
      <c r="J190" t="str" cm="1">
        <f t="array" ref="J190">_xlfn.TEXTJOIN(", ", TRUE, IF(ResourceTags[ResourceID]=Resources[[#This Row],[ResourceID]],ResourceTags[Tag], ""))</f>
        <v>SVG</v>
      </c>
    </row>
    <row r="191" spans="1:10">
      <c r="A191" s="4">
        <v>190</v>
      </c>
      <c r="B191" s="3" t="s">
        <v>691</v>
      </c>
      <c r="C191" s="3" t="s">
        <v>657</v>
      </c>
      <c r="D191" s="3" t="s">
        <v>654</v>
      </c>
      <c r="E191" s="4">
        <v>300</v>
      </c>
      <c r="F191" s="6">
        <f>222/PAGES_PER_HOUR</f>
        <v>0.23125000000000001</v>
      </c>
      <c r="G191" s="11">
        <f>Resources[[#This Row],[Level]]*Resources[[#This Row],[Duration]]</f>
        <v>69.375</v>
      </c>
      <c r="H191" s="5" t="s">
        <v>692</v>
      </c>
      <c r="I191">
        <f>COUNTIF(ResourceTags[ResourceID],Resources[[#This Row],[ResourceID]])</f>
        <v>1</v>
      </c>
      <c r="J191" t="str" cm="1">
        <f t="array" ref="J191">_xlfn.TEXTJOIN(", ", TRUE, IF(ResourceTags[ResourceID]=Resources[[#This Row],[ResourceID]],ResourceTags[Tag], ""))</f>
        <v>Software Architecture</v>
      </c>
    </row>
    <row r="192" spans="1:10">
      <c r="A192" s="4">
        <v>191</v>
      </c>
      <c r="B192" s="3" t="s">
        <v>693</v>
      </c>
      <c r="C192" s="3" t="s">
        <v>653</v>
      </c>
      <c r="D192" s="3" t="s">
        <v>654</v>
      </c>
      <c r="E192" s="4">
        <v>200</v>
      </c>
      <c r="F192" s="6">
        <f>148/PAGES_PER_HOUR</f>
        <v>0.15416666666666667</v>
      </c>
      <c r="G192" s="11">
        <f>Resources[[#This Row],[Level]]*Resources[[#This Row],[Duration]]</f>
        <v>30.833333333333336</v>
      </c>
      <c r="H192" s="5" t="s">
        <v>694</v>
      </c>
      <c r="I192">
        <f>COUNTIF(ResourceTags[ResourceID],Resources[[#This Row],[ResourceID]])</f>
        <v>2</v>
      </c>
      <c r="J192" t="str" cm="1">
        <f t="array" ref="J192">_xlfn.TEXTJOIN(", ", TRUE, IF(ResourceTags[ResourceID]=Resources[[#This Row],[ResourceID]],ResourceTags[Tag], ""))</f>
        <v>Node.js, RESTful APIs</v>
      </c>
    </row>
    <row r="193" spans="1:10">
      <c r="A193" s="4">
        <v>192</v>
      </c>
      <c r="B193" s="3" t="s">
        <v>695</v>
      </c>
      <c r="C193" s="3" t="s">
        <v>696</v>
      </c>
      <c r="D193" s="3" t="s">
        <v>654</v>
      </c>
      <c r="E193" s="4">
        <v>100</v>
      </c>
      <c r="F193" s="6">
        <f>148/PAGES_PER_HOUR</f>
        <v>0.15416666666666667</v>
      </c>
      <c r="G193" s="11">
        <f>Resources[[#This Row],[Level]]*Resources[[#This Row],[Duration]]</f>
        <v>15.416666666666668</v>
      </c>
      <c r="H193" s="5" t="s">
        <v>697</v>
      </c>
      <c r="I193">
        <f>COUNTIF(ResourceTags[ResourceID],Resources[[#This Row],[ResourceID]])</f>
        <v>2</v>
      </c>
      <c r="J193" t="str" cm="1">
        <f t="array" ref="J193">_xlfn.TEXTJOIN(", ", TRUE, IF(ResourceTags[ResourceID]=Resources[[#This Row],[ResourceID]],ResourceTags[Tag], ""))</f>
        <v>Xamarin, Xamarin.Forms</v>
      </c>
    </row>
    <row r="194" spans="1:10">
      <c r="A194" s="4">
        <v>193</v>
      </c>
      <c r="B194" s="3" t="s">
        <v>698</v>
      </c>
      <c r="C194" s="3" t="s">
        <v>696</v>
      </c>
      <c r="D194" s="3" t="s">
        <v>654</v>
      </c>
      <c r="E194" s="4">
        <v>100</v>
      </c>
      <c r="F194" s="6">
        <f>102/PAGES_PER_HOUR</f>
        <v>0.10625</v>
      </c>
      <c r="G194" s="11">
        <f>Resources[[#This Row],[Level]]*Resources[[#This Row],[Duration]]</f>
        <v>10.625</v>
      </c>
      <c r="H194" s="5" t="s">
        <v>699</v>
      </c>
      <c r="I194">
        <f>COUNTIF(ResourceTags[ResourceID],Resources[[#This Row],[ResourceID]])</f>
        <v>1</v>
      </c>
      <c r="J194" t="str" cm="1">
        <f t="array" ref="J194">_xlfn.TEXTJOIN(", ", TRUE, IF(ResourceTags[ResourceID]=Resources[[#This Row],[ResourceID]],ResourceTags[Tag], ""))</f>
        <v>React.js</v>
      </c>
    </row>
    <row r="195" spans="1:10">
      <c r="A195" s="4">
        <v>194</v>
      </c>
      <c r="B195" s="3" t="s">
        <v>700</v>
      </c>
      <c r="C195" s="3" t="s">
        <v>701</v>
      </c>
      <c r="D195" s="3" t="s">
        <v>654</v>
      </c>
      <c r="E195" s="4">
        <v>200</v>
      </c>
      <c r="F195" s="6">
        <f>336/PAGES_PER_HOUR</f>
        <v>0.35</v>
      </c>
      <c r="G195" s="11">
        <f>Resources[[#This Row],[Level]]*Resources[[#This Row],[Duration]]</f>
        <v>70</v>
      </c>
      <c r="H195" t="s">
        <v>702</v>
      </c>
      <c r="I195">
        <f>COUNTIF(ResourceTags[ResourceID],Resources[[#This Row],[ResourceID]])</f>
        <v>2</v>
      </c>
      <c r="J195" t="str" cm="1">
        <f t="array" ref="J195">_xlfn.TEXTJOIN(", ", TRUE, IF(ResourceTags[ResourceID]=Resources[[#This Row],[ResourceID]],ResourceTags[Tag], ""))</f>
        <v>Business Management, Lean Principles</v>
      </c>
    </row>
    <row r="196" spans="1:10">
      <c r="A196" s="4">
        <v>195</v>
      </c>
      <c r="B196" s="3" t="s">
        <v>703</v>
      </c>
      <c r="C196" s="3" t="s">
        <v>704</v>
      </c>
      <c r="D196" s="3" t="s">
        <v>654</v>
      </c>
      <c r="E196" s="4">
        <v>100</v>
      </c>
      <c r="F196" s="6">
        <f>220/PAGES_PER_HOUR</f>
        <v>0.22916666666666666</v>
      </c>
      <c r="G196" s="11">
        <f>Resources[[#This Row],[Level]]*Resources[[#This Row],[Duration]]</f>
        <v>22.916666666666664</v>
      </c>
      <c r="H196" s="5" t="s">
        <v>705</v>
      </c>
      <c r="I196">
        <f>COUNTIF(ResourceTags[ResourceID],Resources[[#This Row],[ResourceID]])</f>
        <v>1</v>
      </c>
      <c r="J196" t="str" cm="1">
        <f t="array" ref="J196">_xlfn.TEXTJOIN(", ", TRUE, IF(ResourceTags[ResourceID]=Resources[[#This Row],[ResourceID]],ResourceTags[Tag], ""))</f>
        <v>Career Development</v>
      </c>
    </row>
    <row r="197" spans="1:10">
      <c r="A197" s="4">
        <v>196</v>
      </c>
      <c r="B197" s="3" t="s">
        <v>706</v>
      </c>
      <c r="C197" s="3" t="s">
        <v>707</v>
      </c>
      <c r="D197" s="3" t="s">
        <v>654</v>
      </c>
      <c r="E197" s="4">
        <v>200</v>
      </c>
      <c r="F197" s="6">
        <f>153/PAGES_PER_HOUR</f>
        <v>0.15937499999999999</v>
      </c>
      <c r="G197" s="11">
        <f>Resources[[#This Row],[Level]]*Resources[[#This Row],[Duration]]</f>
        <v>31.874999999999996</v>
      </c>
      <c r="H197" s="5" t="s">
        <v>708</v>
      </c>
      <c r="I197">
        <f>COUNTIF(ResourceTags[ResourceID],Resources[[#This Row],[ResourceID]])</f>
        <v>1</v>
      </c>
      <c r="J197" t="str" cm="1">
        <f t="array" ref="J197">_xlfn.TEXTJOIN(", ", TRUE, IF(ResourceTags[ResourceID]=Resources[[#This Row],[ResourceID]],ResourceTags[Tag], ""))</f>
        <v>Responsive Web Design</v>
      </c>
    </row>
    <row r="198" spans="1:10">
      <c r="A198" s="4">
        <v>197</v>
      </c>
      <c r="B198" s="3" t="s">
        <v>709</v>
      </c>
      <c r="C198" s="3" t="s">
        <v>707</v>
      </c>
      <c r="D198" s="3" t="s">
        <v>654</v>
      </c>
      <c r="E198" s="4">
        <v>200</v>
      </c>
      <c r="F198" s="6">
        <f>92/PAGES_PER_HOUR</f>
        <v>9.583333333333334E-2</v>
      </c>
      <c r="G198" s="11">
        <f>Resources[[#This Row],[Level]]*Resources[[#This Row],[Duration]]</f>
        <v>19.166666666666668</v>
      </c>
      <c r="H198" s="5" t="s">
        <v>710</v>
      </c>
      <c r="I198">
        <f>COUNTIF(ResourceTags[ResourceID],Resources[[#This Row],[ResourceID]])</f>
        <v>1</v>
      </c>
      <c r="J198" t="str" cm="1">
        <f t="array" ref="J198">_xlfn.TEXTJOIN(", ", TRUE, IF(ResourceTags[ResourceID]=Resources[[#This Row],[ResourceID]],ResourceTags[Tag], ""))</f>
        <v>HTML</v>
      </c>
    </row>
    <row r="199" spans="1:10">
      <c r="A199" s="4">
        <v>198</v>
      </c>
      <c r="B199" s="3" t="s">
        <v>711</v>
      </c>
      <c r="C199" s="3" t="s">
        <v>712</v>
      </c>
      <c r="D199" s="3" t="s">
        <v>713</v>
      </c>
      <c r="E199" s="4">
        <v>100</v>
      </c>
      <c r="F199" s="6">
        <v>5</v>
      </c>
      <c r="G199" s="11">
        <f>Resources[[#This Row],[Level]]*Resources[[#This Row],[Duration]]</f>
        <v>500</v>
      </c>
      <c r="H199" t="s">
        <v>714</v>
      </c>
      <c r="I199">
        <f>COUNTIF(ResourceTags[ResourceID],Resources[[#This Row],[ResourceID]])</f>
        <v>1</v>
      </c>
      <c r="J199" t="str" cm="1">
        <f t="array" ref="J199">_xlfn.TEXTJOIN(", ", TRUE, IF(ResourceTags[ResourceID]=Resources[[#This Row],[ResourceID]],ResourceTags[Tag], ""))</f>
        <v>C++</v>
      </c>
    </row>
    <row r="200" spans="1:10">
      <c r="A200" s="4">
        <v>199</v>
      </c>
      <c r="B200" s="3" t="s">
        <v>715</v>
      </c>
      <c r="C200" s="3" t="s">
        <v>712</v>
      </c>
      <c r="D200" s="3" t="s">
        <v>713</v>
      </c>
      <c r="E200" s="4">
        <v>100</v>
      </c>
      <c r="F200" s="6">
        <v>5</v>
      </c>
      <c r="G200" s="11">
        <f>Resources[[#This Row],[Level]]*Resources[[#This Row],[Duration]]</f>
        <v>500</v>
      </c>
      <c r="H200" t="s">
        <v>716</v>
      </c>
      <c r="I200">
        <f>COUNTIF(ResourceTags[ResourceID],Resources[[#This Row],[ResourceID]])</f>
        <v>1</v>
      </c>
      <c r="J200" t="str" cm="1">
        <f t="array" ref="J200">_xlfn.TEXTJOIN(", ", TRUE, IF(ResourceTags[ResourceID]=Resources[[#This Row],[ResourceID]],ResourceTags[Tag], ""))</f>
        <v>C++</v>
      </c>
    </row>
    <row r="201" spans="1:10">
      <c r="A201" s="4">
        <v>200</v>
      </c>
      <c r="B201" s="3" t="s">
        <v>717</v>
      </c>
      <c r="C201" s="3" t="s">
        <v>712</v>
      </c>
      <c r="D201" s="3" t="s">
        <v>713</v>
      </c>
      <c r="E201" s="4">
        <v>100</v>
      </c>
      <c r="F201" s="6">
        <v>5</v>
      </c>
      <c r="G201" s="11">
        <f>Resources[[#This Row],[Level]]*Resources[[#This Row],[Duration]]</f>
        <v>500</v>
      </c>
      <c r="H201" t="s">
        <v>718</v>
      </c>
      <c r="I201">
        <f>COUNTIF(ResourceTags[ResourceID],Resources[[#This Row],[ResourceID]])</f>
        <v>1</v>
      </c>
      <c r="J201" t="str" cm="1">
        <f t="array" ref="J201">_xlfn.TEXTJOIN(", ", TRUE, IF(ResourceTags[ResourceID]=Resources[[#This Row],[ResourceID]],ResourceTags[Tag], ""))</f>
        <v>Computer Hardware</v>
      </c>
    </row>
    <row r="202" spans="1:10">
      <c r="A202" s="4">
        <v>201</v>
      </c>
      <c r="B202" s="3" t="s">
        <v>719</v>
      </c>
      <c r="C202" s="3" t="s">
        <v>712</v>
      </c>
      <c r="D202" s="3" t="s">
        <v>713</v>
      </c>
      <c r="E202" s="4">
        <v>200</v>
      </c>
      <c r="F202" s="6">
        <v>5</v>
      </c>
      <c r="G202" s="11">
        <f>Resources[[#This Row],[Level]]*Resources[[#This Row],[Duration]]</f>
        <v>1000</v>
      </c>
      <c r="H202" t="s">
        <v>720</v>
      </c>
      <c r="I202">
        <f>COUNTIF(ResourceTags[ResourceID],Resources[[#This Row],[ResourceID]])</f>
        <v>2</v>
      </c>
      <c r="J202" t="str" cm="1">
        <f t="array" ref="J202">_xlfn.TEXTJOIN(", ", TRUE, IF(ResourceTags[ResourceID]=Resources[[#This Row],[ResourceID]],ResourceTags[Tag], ""))</f>
        <v>C++, Data Structures</v>
      </c>
    </row>
    <row r="203" spans="1:10">
      <c r="A203" s="4">
        <v>202</v>
      </c>
      <c r="B203" s="3" t="s">
        <v>721</v>
      </c>
      <c r="C203" s="3" t="s">
        <v>712</v>
      </c>
      <c r="D203" s="3" t="s">
        <v>713</v>
      </c>
      <c r="E203" s="4">
        <v>200</v>
      </c>
      <c r="F203" s="6">
        <v>5</v>
      </c>
      <c r="G203" s="11">
        <f>Resources[[#This Row],[Level]]*Resources[[#This Row],[Duration]]</f>
        <v>1000</v>
      </c>
      <c r="H203" t="s">
        <v>722</v>
      </c>
      <c r="I203">
        <f>COUNTIF(ResourceTags[ResourceID],Resources[[#This Row],[ResourceID]])</f>
        <v>2</v>
      </c>
      <c r="J203" t="str" cm="1">
        <f t="array" ref="J203">_xlfn.TEXTJOIN(", ", TRUE, IF(ResourceTags[ResourceID]=Resources[[#This Row],[ResourceID]],ResourceTags[Tag], ""))</f>
        <v>C++, Object-Oriented Programming</v>
      </c>
    </row>
    <row r="204" spans="1:10">
      <c r="A204" s="4">
        <v>203</v>
      </c>
      <c r="B204" s="3" t="s">
        <v>723</v>
      </c>
      <c r="C204" s="3" t="s">
        <v>712</v>
      </c>
      <c r="D204" s="3" t="s">
        <v>713</v>
      </c>
      <c r="E204" s="4">
        <v>200</v>
      </c>
      <c r="F204" s="6">
        <v>5</v>
      </c>
      <c r="G204" s="11">
        <f>Resources[[#This Row],[Level]]*Resources[[#This Row],[Duration]]</f>
        <v>1000</v>
      </c>
      <c r="H204" t="s">
        <v>724</v>
      </c>
      <c r="I204">
        <f>COUNTIF(ResourceTags[ResourceID],Resources[[#This Row],[ResourceID]])</f>
        <v>1</v>
      </c>
      <c r="J204" t="str" cm="1">
        <f t="array" ref="J204">_xlfn.TEXTJOIN(", ", TRUE, IF(ResourceTags[ResourceID]=Resources[[#This Row],[ResourceID]],ResourceTags[Tag], ""))</f>
        <v>Computer Networking</v>
      </c>
    </row>
    <row r="205" spans="1:10">
      <c r="A205" s="4">
        <v>204</v>
      </c>
      <c r="B205" s="3" t="s">
        <v>725</v>
      </c>
      <c r="C205" s="3" t="s">
        <v>712</v>
      </c>
      <c r="D205" s="3" t="s">
        <v>713</v>
      </c>
      <c r="E205" s="4">
        <v>300</v>
      </c>
      <c r="F205" s="6">
        <v>5</v>
      </c>
      <c r="G205" s="11">
        <f>Resources[[#This Row],[Level]]*Resources[[#This Row],[Duration]]</f>
        <v>1500</v>
      </c>
      <c r="H205" t="s">
        <v>726</v>
      </c>
      <c r="I205">
        <f>COUNTIF(ResourceTags[ResourceID],Resources[[#This Row],[ResourceID]])</f>
        <v>5</v>
      </c>
      <c r="J205" t="str" cm="1">
        <f t="array" ref="J205">_xlfn.TEXTJOIN(", ", TRUE, IF(ResourceTags[ResourceID]=Resources[[#This Row],[ResourceID]],ResourceTags[Tag], ""))</f>
        <v>Computer Networking, Software Design Patterns, C++, Qt, UI Design</v>
      </c>
    </row>
    <row r="206" spans="1:10">
      <c r="A206" s="4">
        <v>205</v>
      </c>
      <c r="B206" s="3" t="s">
        <v>727</v>
      </c>
      <c r="C206" s="3" t="s">
        <v>712</v>
      </c>
      <c r="D206" s="3" t="s">
        <v>713</v>
      </c>
      <c r="E206" s="4">
        <v>100</v>
      </c>
      <c r="F206" s="6">
        <v>5</v>
      </c>
      <c r="G206" s="11">
        <f>Resources[[#This Row],[Level]]*Resources[[#This Row],[Duration]]</f>
        <v>500</v>
      </c>
      <c r="H206" t="s">
        <v>728</v>
      </c>
      <c r="I206">
        <f>COUNTIF(ResourceTags[ResourceID],Resources[[#This Row],[ResourceID]])</f>
        <v>1</v>
      </c>
      <c r="J206" t="str" cm="1">
        <f t="array" ref="J206">_xlfn.TEXTJOIN(", ", TRUE, IF(ResourceTags[ResourceID]=Resources[[#This Row],[ResourceID]],ResourceTags[Tag], ""))</f>
        <v>Financial Accounting</v>
      </c>
    </row>
    <row r="207" spans="1:10">
      <c r="A207" s="4">
        <v>206</v>
      </c>
      <c r="B207" s="3" t="s">
        <v>729</v>
      </c>
      <c r="C207" s="3" t="s">
        <v>712</v>
      </c>
      <c r="D207" s="3" t="s">
        <v>713</v>
      </c>
      <c r="E207" s="4">
        <v>200</v>
      </c>
      <c r="F207" s="6">
        <v>5</v>
      </c>
      <c r="G207" s="11">
        <f>Resources[[#This Row],[Level]]*Resources[[#This Row],[Duration]]</f>
        <v>1000</v>
      </c>
      <c r="H207" t="s">
        <v>730</v>
      </c>
      <c r="I207">
        <f>COUNTIF(ResourceTags[ResourceID],Resources[[#This Row],[ResourceID]])</f>
        <v>1</v>
      </c>
      <c r="J207" t="str" cm="1">
        <f t="array" ref="J207">_xlfn.TEXTJOIN(", ", TRUE, IF(ResourceTags[ResourceID]=Resources[[#This Row],[ResourceID]],ResourceTags[Tag], ""))</f>
        <v>Financial Accounting</v>
      </c>
    </row>
    <row r="208" spans="1:10">
      <c r="A208" s="4">
        <v>207</v>
      </c>
      <c r="B208" s="3" t="s">
        <v>731</v>
      </c>
      <c r="C208" s="3" t="s">
        <v>712</v>
      </c>
      <c r="D208" s="3" t="s">
        <v>713</v>
      </c>
      <c r="E208" s="4">
        <v>200</v>
      </c>
      <c r="F208" s="6">
        <v>5</v>
      </c>
      <c r="G208" s="11">
        <f>Resources[[#This Row],[Level]]*Resources[[#This Row],[Duration]]</f>
        <v>1000</v>
      </c>
      <c r="H208" t="s">
        <v>732</v>
      </c>
      <c r="I208">
        <f>COUNTIF(ResourceTags[ResourceID],Resources[[#This Row],[ResourceID]])</f>
        <v>1</v>
      </c>
      <c r="J208" t="str" cm="1">
        <f t="array" ref="J208">_xlfn.TEXTJOIN(", ", TRUE, IF(ResourceTags[ResourceID]=Resources[[#This Row],[ResourceID]],ResourceTags[Tag], ""))</f>
        <v>Systems Analysis</v>
      </c>
    </row>
    <row r="209" spans="1:10">
      <c r="A209" s="4">
        <v>208</v>
      </c>
      <c r="B209" s="3" t="s">
        <v>175</v>
      </c>
      <c r="C209" s="3" t="s">
        <v>712</v>
      </c>
      <c r="D209" s="3" t="s">
        <v>713</v>
      </c>
      <c r="E209" s="4">
        <v>200</v>
      </c>
      <c r="F209" s="6">
        <v>5</v>
      </c>
      <c r="G209" s="11">
        <f>Resources[[#This Row],[Level]]*Resources[[#This Row],[Duration]]</f>
        <v>1000</v>
      </c>
      <c r="H209" t="s">
        <v>733</v>
      </c>
      <c r="I209">
        <f>COUNTIF(ResourceTags[ResourceID],Resources[[#This Row],[ResourceID]])</f>
        <v>1</v>
      </c>
      <c r="J209" t="str" cm="1">
        <f t="array" ref="J209">_xlfn.TEXTJOIN(", ", TRUE, IF(ResourceTags[ResourceID]=Resources[[#This Row],[ResourceID]],ResourceTags[Tag], ""))</f>
        <v>Object-Oriented Analysis</v>
      </c>
    </row>
    <row r="210" spans="1:10">
      <c r="A210" s="4">
        <v>209</v>
      </c>
      <c r="B210" s="3" t="s">
        <v>734</v>
      </c>
      <c r="C210" s="3" t="s">
        <v>712</v>
      </c>
      <c r="D210" s="3" t="s">
        <v>713</v>
      </c>
      <c r="E210" s="4">
        <v>100</v>
      </c>
      <c r="F210" s="6">
        <v>5</v>
      </c>
      <c r="G210" s="11">
        <f>Resources[[#This Row],[Level]]*Resources[[#This Row],[Duration]]</f>
        <v>500</v>
      </c>
      <c r="H210" t="s">
        <v>735</v>
      </c>
      <c r="I210">
        <f>COUNTIF(ResourceTags[ResourceID],Resources[[#This Row],[ResourceID]])</f>
        <v>1</v>
      </c>
      <c r="J210" t="str" cm="1">
        <f t="array" ref="J210">_xlfn.TEXTJOIN(", ", TRUE, IF(ResourceTags[ResourceID]=Resources[[#This Row],[ResourceID]],ResourceTags[Tag], ""))</f>
        <v>Management Information Systems</v>
      </c>
    </row>
    <row r="211" spans="1:10">
      <c r="A211" s="4">
        <v>210</v>
      </c>
      <c r="B211" s="3" t="s">
        <v>736</v>
      </c>
      <c r="C211" s="3" t="s">
        <v>712</v>
      </c>
      <c r="D211" s="3" t="s">
        <v>713</v>
      </c>
      <c r="E211" s="4">
        <v>100</v>
      </c>
      <c r="F211" s="6">
        <v>5</v>
      </c>
      <c r="G211" s="11">
        <f>Resources[[#This Row],[Level]]*Resources[[#This Row],[Duration]]</f>
        <v>500</v>
      </c>
      <c r="H211" t="s">
        <v>737</v>
      </c>
      <c r="I211">
        <f>COUNTIF(ResourceTags[ResourceID],Resources[[#This Row],[ResourceID]])</f>
        <v>4</v>
      </c>
      <c r="J211" t="str" cm="1">
        <f t="array" ref="J211">_xlfn.TEXTJOIN(", ", TRUE, IF(ResourceTags[ResourceID]=Resources[[#This Row],[ResourceID]],ResourceTags[Tag], ""))</f>
        <v>UX Design, Pascal, Lazarus, Delphi</v>
      </c>
    </row>
    <row r="212" spans="1:10">
      <c r="A212" s="4">
        <v>211</v>
      </c>
      <c r="B212" s="3" t="s">
        <v>738</v>
      </c>
      <c r="C212" s="3" t="s">
        <v>712</v>
      </c>
      <c r="D212" s="3" t="s">
        <v>713</v>
      </c>
      <c r="E212" s="4">
        <v>100</v>
      </c>
      <c r="F212" s="6">
        <v>5</v>
      </c>
      <c r="G212" s="11">
        <f>Resources[[#This Row],[Level]]*Resources[[#This Row],[Duration]]</f>
        <v>500</v>
      </c>
      <c r="H212" t="s">
        <v>739</v>
      </c>
      <c r="I212">
        <f>COUNTIF(ResourceTags[ResourceID],Resources[[#This Row],[ResourceID]])</f>
        <v>1</v>
      </c>
      <c r="J212" t="str" cm="1">
        <f t="array" ref="J212">_xlfn.TEXTJOIN(", ", TRUE, IF(ResourceTags[ResourceID]=Resources[[#This Row],[ResourceID]],ResourceTags[Tag], ""))</f>
        <v>Human-Computer Interaction</v>
      </c>
    </row>
    <row r="213" spans="1:10">
      <c r="A213" s="4">
        <v>212</v>
      </c>
      <c r="B213" s="3" t="s">
        <v>740</v>
      </c>
      <c r="C213" s="3" t="s">
        <v>712</v>
      </c>
      <c r="D213" s="3" t="s">
        <v>713</v>
      </c>
      <c r="E213" s="4">
        <v>200</v>
      </c>
      <c r="F213" s="6">
        <v>5</v>
      </c>
      <c r="G213" s="11">
        <f>Resources[[#This Row],[Level]]*Resources[[#This Row],[Duration]]</f>
        <v>1000</v>
      </c>
      <c r="H213" t="s">
        <v>741</v>
      </c>
      <c r="I213">
        <f>COUNTIF(ResourceTags[ResourceID],Resources[[#This Row],[ResourceID]])</f>
        <v>2</v>
      </c>
      <c r="J213" t="str" cm="1">
        <f t="array" ref="J213">_xlfn.TEXTJOIN(", ", TRUE, IF(ResourceTags[ResourceID]=Resources[[#This Row],[ResourceID]],ResourceTags[Tag], ""))</f>
        <v>Database Administration, SQL</v>
      </c>
    </row>
    <row r="214" spans="1:10">
      <c r="A214" s="4">
        <v>213</v>
      </c>
      <c r="B214" s="3" t="s">
        <v>742</v>
      </c>
      <c r="C214" s="3" t="s">
        <v>712</v>
      </c>
      <c r="D214" s="3" t="s">
        <v>713</v>
      </c>
      <c r="E214" s="4">
        <v>200</v>
      </c>
      <c r="F214" s="6">
        <v>5</v>
      </c>
      <c r="G214" s="11">
        <f>Resources[[#This Row],[Level]]*Resources[[#This Row],[Duration]]</f>
        <v>1000</v>
      </c>
      <c r="H214" t="s">
        <v>743</v>
      </c>
      <c r="I214">
        <f>COUNTIF(ResourceTags[ResourceID],Resources[[#This Row],[ResourceID]])</f>
        <v>4</v>
      </c>
      <c r="J214" t="str" cm="1">
        <f t="array" ref="J214">_xlfn.TEXTJOIN(", ", TRUE, IF(ResourceTags[ResourceID]=Resources[[#This Row],[ResourceID]],ResourceTags[Tag], ""))</f>
        <v>UX Design, Pascal, Lazarus, Delphi</v>
      </c>
    </row>
    <row r="215" spans="1:10">
      <c r="A215" s="4">
        <v>214</v>
      </c>
      <c r="B215" s="3" t="s">
        <v>744</v>
      </c>
      <c r="C215" s="3" t="s">
        <v>712</v>
      </c>
      <c r="D215" s="3" t="s">
        <v>713</v>
      </c>
      <c r="E215" s="4">
        <v>300</v>
      </c>
      <c r="F215" s="6">
        <v>5</v>
      </c>
      <c r="G215" s="11">
        <f>Resources[[#This Row],[Level]]*Resources[[#This Row],[Duration]]</f>
        <v>1500</v>
      </c>
      <c r="H215" t="s">
        <v>745</v>
      </c>
      <c r="I215">
        <f>COUNTIF(ResourceTags[ResourceID],Resources[[#This Row],[ResourceID]])</f>
        <v>2</v>
      </c>
      <c r="J215" t="str" cm="1">
        <f t="array" ref="J215">_xlfn.TEXTJOIN(", ", TRUE, IF(ResourceTags[ResourceID]=Resources[[#This Row],[ResourceID]],ResourceTags[Tag], ""))</f>
        <v>Database Administration, SQL</v>
      </c>
    </row>
    <row r="216" spans="1:10">
      <c r="A216" s="4">
        <v>215</v>
      </c>
      <c r="B216" s="3" t="s">
        <v>746</v>
      </c>
      <c r="C216" s="3" t="s">
        <v>712</v>
      </c>
      <c r="D216" s="3" t="s">
        <v>713</v>
      </c>
      <c r="E216" s="4">
        <v>300</v>
      </c>
      <c r="F216" s="6">
        <v>5</v>
      </c>
      <c r="G216" s="11">
        <f>Resources[[#This Row],[Level]]*Resources[[#This Row],[Duration]]</f>
        <v>1500</v>
      </c>
      <c r="H216" t="s">
        <v>747</v>
      </c>
      <c r="I216">
        <f>COUNTIF(ResourceTags[ResourceID],Resources[[#This Row],[ResourceID]])</f>
        <v>1</v>
      </c>
      <c r="J216" t="str" cm="1">
        <f t="array" ref="J216">_xlfn.TEXTJOIN(", ", TRUE, IF(ResourceTags[ResourceID]=Resources[[#This Row],[ResourceID]],ResourceTags[Tag], ""))</f>
        <v>Software Architecture</v>
      </c>
    </row>
    <row r="217" spans="1:10">
      <c r="A217" s="4">
        <v>216</v>
      </c>
      <c r="B217" s="3" t="s">
        <v>748</v>
      </c>
      <c r="C217" s="3" t="s">
        <v>712</v>
      </c>
      <c r="D217" s="3" t="s">
        <v>713</v>
      </c>
      <c r="E217" s="4">
        <v>300</v>
      </c>
      <c r="F217" s="6">
        <v>5</v>
      </c>
      <c r="G217" s="11">
        <f>Resources[[#This Row],[Level]]*Resources[[#This Row],[Duration]]</f>
        <v>1500</v>
      </c>
      <c r="H217" t="s">
        <v>749</v>
      </c>
      <c r="I217">
        <f>COUNTIF(ResourceTags[ResourceID],Resources[[#This Row],[ResourceID]])</f>
        <v>1</v>
      </c>
      <c r="J217" t="str" cm="1">
        <f t="array" ref="J217">_xlfn.TEXTJOIN(", ", TRUE, IF(ResourceTags[ResourceID]=Resources[[#This Row],[ResourceID]],ResourceTags[Tag], ""))</f>
        <v>Relational Database Design</v>
      </c>
    </row>
    <row r="218" spans="1:10">
      <c r="A218" s="4">
        <v>217</v>
      </c>
      <c r="B218" s="3" t="s">
        <v>750</v>
      </c>
      <c r="C218" s="3" t="s">
        <v>712</v>
      </c>
      <c r="D218" s="3" t="s">
        <v>713</v>
      </c>
      <c r="E218" s="4">
        <v>300</v>
      </c>
      <c r="F218" s="6">
        <v>5</v>
      </c>
      <c r="G218" s="11">
        <f>Resources[[#This Row],[Level]]*Resources[[#This Row],[Duration]]</f>
        <v>1500</v>
      </c>
      <c r="H218" t="s">
        <v>751</v>
      </c>
      <c r="I218">
        <f>COUNTIF(ResourceTags[ResourceID],Resources[[#This Row],[ResourceID]])</f>
        <v>1</v>
      </c>
      <c r="J218" t="str" cm="1">
        <f t="array" ref="J218">_xlfn.TEXTJOIN(", ", TRUE, IF(ResourceTags[ResourceID]=Resources[[#This Row],[ResourceID]],ResourceTags[Tag], ""))</f>
        <v>Project Management</v>
      </c>
    </row>
    <row r="219" spans="1:10">
      <c r="A219" s="4">
        <v>218</v>
      </c>
      <c r="B219" s="3" t="s">
        <v>752</v>
      </c>
      <c r="C219" s="3" t="s">
        <v>712</v>
      </c>
      <c r="D219" s="3" t="s">
        <v>713</v>
      </c>
      <c r="E219" s="4">
        <v>300</v>
      </c>
      <c r="F219" s="6">
        <v>5</v>
      </c>
      <c r="G219" s="11">
        <f>Resources[[#This Row],[Level]]*Resources[[#This Row],[Duration]]</f>
        <v>1500</v>
      </c>
      <c r="H219" t="s">
        <v>753</v>
      </c>
      <c r="I219">
        <f>COUNTIF(ResourceTags[ResourceID],Resources[[#This Row],[ResourceID]])</f>
        <v>1</v>
      </c>
      <c r="J219" t="str" cm="1">
        <f t="array" ref="J219">_xlfn.TEXTJOIN(", ", TRUE, IF(ResourceTags[ResourceID]=Resources[[#This Row],[ResourceID]],ResourceTags[Tag], ""))</f>
        <v>Human-Computer Interaction</v>
      </c>
    </row>
    <row r="220" spans="1:10">
      <c r="A220" s="4">
        <v>219</v>
      </c>
      <c r="B220" s="3" t="s">
        <v>754</v>
      </c>
      <c r="C220" s="3" t="s">
        <v>712</v>
      </c>
      <c r="D220" s="3" t="s">
        <v>713</v>
      </c>
      <c r="E220" s="4">
        <v>100</v>
      </c>
      <c r="F220" s="6">
        <v>5</v>
      </c>
      <c r="G220" s="11">
        <f>Resources[[#This Row],[Level]]*Resources[[#This Row],[Duration]]</f>
        <v>500</v>
      </c>
      <c r="H220" t="s">
        <v>755</v>
      </c>
      <c r="I220">
        <f>COUNTIF(ResourceTags[ResourceID],Resources[[#This Row],[ResourceID]])</f>
        <v>1</v>
      </c>
      <c r="J220" t="str" cm="1">
        <f t="array" ref="J220">_xlfn.TEXTJOIN(", ", TRUE, IF(ResourceTags[ResourceID]=Resources[[#This Row],[ResourceID]],ResourceTags[Tag], ""))</f>
        <v>Business Management</v>
      </c>
    </row>
    <row r="221" spans="1:10">
      <c r="A221" s="4">
        <v>220</v>
      </c>
      <c r="B221" s="3" t="s">
        <v>756</v>
      </c>
      <c r="C221" s="3" t="s">
        <v>712</v>
      </c>
      <c r="D221" s="3" t="s">
        <v>713</v>
      </c>
      <c r="E221" s="4">
        <v>100</v>
      </c>
      <c r="F221" s="6">
        <v>5</v>
      </c>
      <c r="G221" s="11">
        <f>Resources[[#This Row],[Level]]*Resources[[#This Row],[Duration]]</f>
        <v>500</v>
      </c>
      <c r="H221" t="s">
        <v>757</v>
      </c>
      <c r="I221">
        <f>COUNTIF(ResourceTags[ResourceID],Resources[[#This Row],[ResourceID]])</f>
        <v>1</v>
      </c>
      <c r="J221" t="str" cm="1">
        <f t="array" ref="J221">_xlfn.TEXTJOIN(", ", TRUE, IF(ResourceTags[ResourceID]=Resources[[#This Row],[ResourceID]],ResourceTags[Tag], ""))</f>
        <v>Business Management</v>
      </c>
    </row>
    <row r="222" spans="1:10">
      <c r="A222" s="4">
        <v>221</v>
      </c>
      <c r="B222" s="3" t="s">
        <v>758</v>
      </c>
      <c r="C222" s="3" t="s">
        <v>712</v>
      </c>
      <c r="D222" s="3" t="s">
        <v>713</v>
      </c>
      <c r="E222" s="4">
        <v>200</v>
      </c>
      <c r="F222" s="6">
        <v>5</v>
      </c>
      <c r="G222" s="11">
        <f>Resources[[#This Row],[Level]]*Resources[[#This Row],[Duration]]</f>
        <v>1000</v>
      </c>
      <c r="H222" t="s">
        <v>759</v>
      </c>
      <c r="I222">
        <f>COUNTIF(ResourceTags[ResourceID],Resources[[#This Row],[ResourceID]])</f>
        <v>1</v>
      </c>
      <c r="J222" t="str" cm="1">
        <f t="array" ref="J222">_xlfn.TEXTJOIN(", ", TRUE, IF(ResourceTags[ResourceID]=Resources[[#This Row],[ResourceID]],ResourceTags[Tag], ""))</f>
        <v>Entrepreneurship</v>
      </c>
    </row>
    <row r="223" spans="1:10">
      <c r="A223" s="4">
        <v>222</v>
      </c>
      <c r="B223" s="3" t="s">
        <v>760</v>
      </c>
      <c r="C223" s="3" t="s">
        <v>712</v>
      </c>
      <c r="D223" s="3" t="s">
        <v>713</v>
      </c>
      <c r="E223" s="4">
        <v>300</v>
      </c>
      <c r="F223" s="6">
        <v>5</v>
      </c>
      <c r="G223" s="11">
        <f>Resources[[#This Row],[Level]]*Resources[[#This Row],[Duration]]</f>
        <v>1500</v>
      </c>
      <c r="H223" t="s">
        <v>761</v>
      </c>
      <c r="I223">
        <f>COUNTIF(ResourceTags[ResourceID],Resources[[#This Row],[ResourceID]])</f>
        <v>1</v>
      </c>
      <c r="J223" t="str" cm="1">
        <f t="array" ref="J223">_xlfn.TEXTJOIN(", ", TRUE, IF(ResourceTags[ResourceID]=Resources[[#This Row],[ResourceID]],ResourceTags[Tag], ""))</f>
        <v>Entrepreneurship</v>
      </c>
    </row>
    <row r="224" spans="1:10">
      <c r="A224" s="4">
        <v>223</v>
      </c>
      <c r="B224" s="3" t="s">
        <v>762</v>
      </c>
      <c r="C224" s="3" t="s">
        <v>712</v>
      </c>
      <c r="D224" s="3" t="s">
        <v>713</v>
      </c>
      <c r="E224" s="4">
        <v>300</v>
      </c>
      <c r="F224" s="6">
        <v>5</v>
      </c>
      <c r="G224" s="11">
        <f>Resources[[#This Row],[Level]]*Resources[[#This Row],[Duration]]</f>
        <v>1500</v>
      </c>
      <c r="H224" t="s">
        <v>763</v>
      </c>
      <c r="I224">
        <f>COUNTIF(ResourceTags[ResourceID],Resources[[#This Row],[ResourceID]])</f>
        <v>1</v>
      </c>
      <c r="J224" t="str" cm="1">
        <f t="array" ref="J224">_xlfn.TEXTJOIN(", ", TRUE, IF(ResourceTags[ResourceID]=Resources[[#This Row],[ResourceID]],ResourceTags[Tag], ""))</f>
        <v>Entrepreneurship</v>
      </c>
    </row>
    <row r="225" spans="1:10">
      <c r="A225" s="4">
        <v>224</v>
      </c>
      <c r="B225" s="3" t="s">
        <v>764</v>
      </c>
      <c r="C225" s="3" t="s">
        <v>712</v>
      </c>
      <c r="D225" s="3" t="s">
        <v>713</v>
      </c>
      <c r="E225" s="4">
        <v>200</v>
      </c>
      <c r="F225" s="6">
        <v>5</v>
      </c>
      <c r="G225" s="11">
        <f>Resources[[#This Row],[Level]]*Resources[[#This Row],[Duration]]</f>
        <v>1000</v>
      </c>
      <c r="H225" t="s">
        <v>765</v>
      </c>
      <c r="I225">
        <f>COUNTIF(ResourceTags[ResourceID],Resources[[#This Row],[ResourceID]])</f>
        <v>1</v>
      </c>
      <c r="J225" t="str" cm="1">
        <f t="array" ref="J225">_xlfn.TEXTJOIN(", ", TRUE, IF(ResourceTags[ResourceID]=Resources[[#This Row],[ResourceID]],ResourceTags[Tag], ""))</f>
        <v>Business Management</v>
      </c>
    </row>
    <row r="226" spans="1:10">
      <c r="A226" s="4">
        <v>225</v>
      </c>
      <c r="B226" s="3" t="s">
        <v>766</v>
      </c>
      <c r="C226" s="3" t="s">
        <v>712</v>
      </c>
      <c r="D226" s="3" t="s">
        <v>713</v>
      </c>
      <c r="E226" s="4">
        <v>300</v>
      </c>
      <c r="F226" s="6">
        <v>5</v>
      </c>
      <c r="G226" s="11">
        <f>Resources[[#This Row],[Level]]*Resources[[#This Row],[Duration]]</f>
        <v>1500</v>
      </c>
      <c r="H226" t="s">
        <v>767</v>
      </c>
      <c r="I226">
        <f>COUNTIF(ResourceTags[ResourceID],Resources[[#This Row],[ResourceID]])</f>
        <v>1</v>
      </c>
      <c r="J226" t="str" cm="1">
        <f t="array" ref="J226">_xlfn.TEXTJOIN(", ", TRUE, IF(ResourceTags[ResourceID]=Resources[[#This Row],[ResourceID]],ResourceTags[Tag], ""))</f>
        <v>Strategic Management</v>
      </c>
    </row>
    <row r="227" spans="1:10">
      <c r="A227" s="4">
        <v>226</v>
      </c>
      <c r="B227" s="3" t="s">
        <v>768</v>
      </c>
      <c r="C227" s="3" t="s">
        <v>712</v>
      </c>
      <c r="D227" s="3" t="s">
        <v>713</v>
      </c>
      <c r="E227" s="4">
        <v>300</v>
      </c>
      <c r="F227" s="6">
        <v>5</v>
      </c>
      <c r="G227" s="11">
        <f>Resources[[#This Row],[Level]]*Resources[[#This Row],[Duration]]</f>
        <v>1500</v>
      </c>
      <c r="H227" t="s">
        <v>769</v>
      </c>
      <c r="I227">
        <f>COUNTIF(ResourceTags[ResourceID],Resources[[#This Row],[ResourceID]])</f>
        <v>1</v>
      </c>
      <c r="J227" t="str" cm="1">
        <f t="array" ref="J227">_xlfn.TEXTJOIN(", ", TRUE, IF(ResourceTags[ResourceID]=Resources[[#This Row],[ResourceID]],ResourceTags[Tag], ""))</f>
        <v>Strategic Management</v>
      </c>
    </row>
    <row r="228" spans="1:10">
      <c r="A228" s="4">
        <v>227</v>
      </c>
      <c r="B228" s="3" t="s">
        <v>770</v>
      </c>
      <c r="C228" s="3" t="s">
        <v>712</v>
      </c>
      <c r="D228" s="3" t="s">
        <v>713</v>
      </c>
      <c r="E228" s="4">
        <v>200</v>
      </c>
      <c r="F228" s="6">
        <v>5</v>
      </c>
      <c r="G228" s="11">
        <f>Resources[[#This Row],[Level]]*Resources[[#This Row],[Duration]]</f>
        <v>1000</v>
      </c>
      <c r="H228" t="s">
        <v>771</v>
      </c>
      <c r="I228">
        <f>COUNTIF(ResourceTags[ResourceID],Resources[[#This Row],[ResourceID]])</f>
        <v>1</v>
      </c>
      <c r="J228" t="str" cm="1">
        <f t="array" ref="J228">_xlfn.TEXTJOIN(", ", TRUE, IF(ResourceTags[ResourceID]=Resources[[#This Row],[ResourceID]],ResourceTags[Tag], ""))</f>
        <v>Statistics</v>
      </c>
    </row>
    <row r="229" spans="1:10">
      <c r="A229" s="4">
        <v>228</v>
      </c>
      <c r="B229" s="3" t="s">
        <v>772</v>
      </c>
      <c r="C229" s="3" t="s">
        <v>773</v>
      </c>
      <c r="D229" s="3" t="s">
        <v>654</v>
      </c>
      <c r="E229" s="4">
        <v>200</v>
      </c>
      <c r="F229" s="6">
        <f>127/PAGES_PER_HOUR</f>
        <v>0.13229166666666667</v>
      </c>
      <c r="G229" s="11">
        <f>Resources[[#This Row],[Level]]*Resources[[#This Row],[Duration]]</f>
        <v>26.458333333333332</v>
      </c>
      <c r="H229" s="5" t="s">
        <v>774</v>
      </c>
      <c r="I229">
        <f>COUNTIF(ResourceTags[ResourceID],Resources[[#This Row],[ResourceID]])</f>
        <v>1</v>
      </c>
      <c r="J229" t="str" cm="1">
        <f t="array" ref="J229">_xlfn.TEXTJOIN(", ", TRUE, IF(ResourceTags[ResourceID]=Resources[[#This Row],[ResourceID]],ResourceTags[Tag], ""))</f>
        <v>UX Design</v>
      </c>
    </row>
    <row r="230" spans="1:10">
      <c r="A230" s="4">
        <v>229</v>
      </c>
      <c r="B230" s="3" t="s">
        <v>775</v>
      </c>
      <c r="C230" s="3" t="s">
        <v>776</v>
      </c>
      <c r="D230" s="3" t="s">
        <v>777</v>
      </c>
      <c r="E230" s="4">
        <v>200</v>
      </c>
      <c r="F230" s="6">
        <v>1.6666666666666667</v>
      </c>
      <c r="G230" s="11">
        <f>Resources[[#This Row],[Level]]*Resources[[#This Row],[Duration]]</f>
        <v>333.33333333333337</v>
      </c>
      <c r="H230" s="5" t="s">
        <v>778</v>
      </c>
      <c r="I230">
        <f>COUNTIF(ResourceTags[ResourceID],Resources[[#This Row],[ResourceID]])</f>
        <v>4</v>
      </c>
      <c r="J230" t="str" cm="1">
        <f t="array" ref="J230">_xlfn.TEXTJOIN(", ", TRUE, IF(ResourceTags[ResourceID]=Resources[[#This Row],[ResourceID]],ResourceTags[Tag], ""))</f>
        <v>CSS, HTML, JavaScript, HTML5</v>
      </c>
    </row>
    <row r="231" spans="1:10">
      <c r="A231" s="4">
        <v>230</v>
      </c>
      <c r="B231" s="3" t="s">
        <v>779</v>
      </c>
      <c r="C231" s="3" t="s">
        <v>776</v>
      </c>
      <c r="D231" s="3" t="s">
        <v>777</v>
      </c>
      <c r="E231" s="4">
        <v>300</v>
      </c>
      <c r="F231" s="6">
        <v>1.6666666666666667</v>
      </c>
      <c r="G231" s="11">
        <f>Resources[[#This Row],[Level]]*Resources[[#This Row],[Duration]]</f>
        <v>500</v>
      </c>
      <c r="H231" s="5" t="s">
        <v>780</v>
      </c>
      <c r="I231">
        <f>COUNTIF(ResourceTags[ResourceID],Resources[[#This Row],[ResourceID]])</f>
        <v>4</v>
      </c>
      <c r="J231" t="str" cm="1">
        <f t="array" ref="J231">_xlfn.TEXTJOIN(", ", TRUE, IF(ResourceTags[ResourceID]=Resources[[#This Row],[ResourceID]],ResourceTags[Tag], ""))</f>
        <v>ASP.NET, ASP.NET Web API, ASP.NET MVC, Entity Framework</v>
      </c>
    </row>
    <row r="232" spans="1:10">
      <c r="A232" s="4">
        <v>231</v>
      </c>
      <c r="B232" s="7" t="s">
        <v>781</v>
      </c>
      <c r="C232" s="3" t="s">
        <v>776</v>
      </c>
      <c r="D232" s="3" t="s">
        <v>777</v>
      </c>
      <c r="E232" s="4">
        <v>300</v>
      </c>
      <c r="F232" s="6">
        <v>1.6666666666666667</v>
      </c>
      <c r="G232" s="11">
        <f>Resources[[#This Row],[Level]]*Resources[[#This Row],[Duration]]</f>
        <v>500</v>
      </c>
      <c r="H232" s="5" t="s">
        <v>782</v>
      </c>
      <c r="I232">
        <f>COUNTIF(ResourceTags[ResourceID],Resources[[#This Row],[ResourceID]])</f>
        <v>4</v>
      </c>
      <c r="J232" t="str" cm="1">
        <f t="array" ref="J232">_xlfn.TEXTJOIN(", ", TRUE, IF(ResourceTags[ResourceID]=Resources[[#This Row],[ResourceID]],ResourceTags[Tag], ""))</f>
        <v>ASP.NET, ASP.NET Web API, WCF, Azure</v>
      </c>
    </row>
    <row r="233" spans="1:10">
      <c r="A233" s="4">
        <v>232</v>
      </c>
      <c r="B233" s="3" t="s">
        <v>783</v>
      </c>
      <c r="C233" s="3" t="s">
        <v>776</v>
      </c>
      <c r="D233" s="3" t="s">
        <v>777</v>
      </c>
      <c r="E233" s="4">
        <v>200</v>
      </c>
      <c r="F233" s="6">
        <v>1.6666666666666667</v>
      </c>
      <c r="G233" s="11">
        <f>Resources[[#This Row],[Level]]*Resources[[#This Row],[Duration]]</f>
        <v>333.33333333333337</v>
      </c>
      <c r="H233" s="5" t="s">
        <v>784</v>
      </c>
      <c r="I233">
        <f>COUNTIF(ResourceTags[ResourceID],Resources[[#This Row],[ResourceID]])</f>
        <v>2</v>
      </c>
      <c r="J233" t="str" cm="1">
        <f t="array" ref="J233">_xlfn.TEXTJOIN(", ", TRUE, IF(ResourceTags[ResourceID]=Resources[[#This Row],[ResourceID]],ResourceTags[Tag], ""))</f>
        <v>.NET, C#</v>
      </c>
    </row>
    <row r="234" spans="1:10">
      <c r="A234" s="4">
        <v>233</v>
      </c>
      <c r="B234" s="3" t="s">
        <v>785</v>
      </c>
      <c r="C234" s="3" t="s">
        <v>776</v>
      </c>
      <c r="D234" s="3" t="s">
        <v>777</v>
      </c>
      <c r="E234" s="4">
        <v>300</v>
      </c>
      <c r="F234" s="6">
        <v>1.6666666666666667</v>
      </c>
      <c r="G234" s="11">
        <f>Resources[[#This Row],[Level]]*Resources[[#This Row],[Duration]]</f>
        <v>500</v>
      </c>
      <c r="H234" s="5" t="s">
        <v>786</v>
      </c>
      <c r="I234">
        <f>COUNTIF(ResourceTags[ResourceID],Resources[[#This Row],[ResourceID]])</f>
        <v>6</v>
      </c>
      <c r="J234" t="str" cm="1">
        <f t="array" ref="J234">_xlfn.TEXTJOIN(", ", TRUE, IF(ResourceTags[ResourceID]=Resources[[#This Row],[ResourceID]],ResourceTags[Tag], ""))</f>
        <v>Authentication, XAML, Universal Windows Platform (UWP), SQLite, Entity Framework Core, Windows Runtime Components</v>
      </c>
    </row>
    <row r="235" spans="1:10">
      <c r="A235" s="4">
        <v>234</v>
      </c>
      <c r="B235" s="3" t="s">
        <v>787</v>
      </c>
      <c r="C235" s="3" t="s">
        <v>671</v>
      </c>
      <c r="D235" s="3" t="s">
        <v>654</v>
      </c>
      <c r="E235" s="4">
        <v>200</v>
      </c>
      <c r="F235" s="6">
        <f>752/PAGES_PER_HOUR</f>
        <v>0.78333333333333333</v>
      </c>
      <c r="G235" s="11">
        <f>Resources[[#This Row],[Level]]*Resources[[#This Row],[Duration]]</f>
        <v>156.66666666666666</v>
      </c>
      <c r="H235" t="s">
        <v>788</v>
      </c>
      <c r="I235">
        <f>COUNTIF(ResourceTags[ResourceID],Resources[[#This Row],[ResourceID]])</f>
        <v>1</v>
      </c>
      <c r="J235" t="str" cm="1">
        <f t="array" ref="J235">_xlfn.TEXTJOIN(", ", TRUE, IF(ResourceTags[ResourceID]=Resources[[#This Row],[ResourceID]],ResourceTags[Tag], ""))</f>
        <v>Systems Analysis</v>
      </c>
    </row>
    <row r="236" spans="1:10">
      <c r="A236" s="4">
        <v>235</v>
      </c>
      <c r="B236" s="3" t="s">
        <v>789</v>
      </c>
      <c r="C236" s="3" t="s">
        <v>596</v>
      </c>
      <c r="D236" s="3" t="s">
        <v>308</v>
      </c>
      <c r="E236" s="4">
        <v>200</v>
      </c>
      <c r="F236" s="6">
        <v>0.16666666666666666</v>
      </c>
      <c r="G236" s="11">
        <f>Resources[[#This Row],[Level]]*Resources[[#This Row],[Duration]]</f>
        <v>33.333333333333329</v>
      </c>
      <c r="H236" s="8" t="s">
        <v>790</v>
      </c>
      <c r="I236">
        <f>COUNTIF(ResourceTags[ResourceID],Resources[[#This Row],[ResourceID]])</f>
        <v>1</v>
      </c>
      <c r="J236" t="str" cm="1">
        <f t="array" ref="J236">_xlfn.TEXTJOIN(", ", TRUE, IF(ResourceTags[ResourceID]=Resources[[#This Row],[ResourceID]],ResourceTags[Tag], ""))</f>
        <v>ASP.NET Core</v>
      </c>
    </row>
    <row r="237" spans="1:10">
      <c r="A237" s="4">
        <v>236</v>
      </c>
      <c r="B237" s="3" t="s">
        <v>791</v>
      </c>
      <c r="C237" s="3" t="s">
        <v>712</v>
      </c>
      <c r="D237" s="3" t="s">
        <v>713</v>
      </c>
      <c r="E237" s="4">
        <v>100</v>
      </c>
      <c r="F237" s="6">
        <v>5</v>
      </c>
      <c r="G237" s="11">
        <f>Resources[[#This Row],[Level]]*Resources[[#This Row],[Duration]]</f>
        <v>500</v>
      </c>
      <c r="H237" t="s">
        <v>792</v>
      </c>
      <c r="I237">
        <f>COUNTIF(ResourceTags[ResourceID],Resources[[#This Row],[ResourceID]])</f>
        <v>1</v>
      </c>
      <c r="J237" t="str" cm="1">
        <f t="array" ref="J237">_xlfn.TEXTJOIN(", ", TRUE, IF(ResourceTags[ResourceID]=Resources[[#This Row],[ResourceID]],ResourceTags[Tag], ""))</f>
        <v>Art History</v>
      </c>
    </row>
    <row r="238" spans="1:10">
      <c r="A238" s="4">
        <v>237</v>
      </c>
      <c r="B238" s="3" t="s">
        <v>793</v>
      </c>
      <c r="C238" s="3" t="s">
        <v>712</v>
      </c>
      <c r="D238" s="3" t="s">
        <v>713</v>
      </c>
      <c r="E238" s="4">
        <v>100</v>
      </c>
      <c r="F238" s="6">
        <v>5</v>
      </c>
      <c r="G238" s="11">
        <f>Resources[[#This Row],[Level]]*Resources[[#This Row],[Duration]]</f>
        <v>500</v>
      </c>
      <c r="H238" t="s">
        <v>794</v>
      </c>
      <c r="I238">
        <f>COUNTIF(ResourceTags[ResourceID],Resources[[#This Row],[ResourceID]])</f>
        <v>1</v>
      </c>
      <c r="J238" t="str" cm="1">
        <f t="array" ref="J238">_xlfn.TEXTJOIN(", ", TRUE, IF(ResourceTags[ResourceID]=Resources[[#This Row],[ResourceID]],ResourceTags[Tag], ""))</f>
        <v>Communication</v>
      </c>
    </row>
    <row r="239" spans="1:10">
      <c r="A239" s="4">
        <v>238</v>
      </c>
      <c r="B239" s="3" t="s">
        <v>795</v>
      </c>
      <c r="C239" s="3" t="s">
        <v>712</v>
      </c>
      <c r="D239" s="3" t="s">
        <v>713</v>
      </c>
      <c r="E239" s="4">
        <v>100</v>
      </c>
      <c r="F239" s="6">
        <v>5</v>
      </c>
      <c r="G239" s="11">
        <f>Resources[[#This Row],[Level]]*Resources[[#This Row],[Duration]]</f>
        <v>500</v>
      </c>
      <c r="H239" t="s">
        <v>796</v>
      </c>
      <c r="I239">
        <f>COUNTIF(ResourceTags[ResourceID],Resources[[#This Row],[ResourceID]])</f>
        <v>3</v>
      </c>
      <c r="J239" t="str" cm="1">
        <f t="array" ref="J239">_xlfn.TEXTJOIN(", ", TRUE, IF(ResourceTags[ResourceID]=Resources[[#This Row],[ResourceID]],ResourceTags[Tag], ""))</f>
        <v>Microsoft Word, Microsoft Excel, Microsoft Outlook</v>
      </c>
    </row>
    <row r="240" spans="1:10">
      <c r="A240" s="4">
        <v>239</v>
      </c>
      <c r="B240" s="3" t="s">
        <v>797</v>
      </c>
      <c r="C240" s="3" t="s">
        <v>307</v>
      </c>
      <c r="D240" s="3" t="s">
        <v>308</v>
      </c>
      <c r="E240" s="4">
        <v>300</v>
      </c>
      <c r="F240" s="6">
        <v>8.6805555555555566E-2</v>
      </c>
      <c r="G240" s="11">
        <f>Resources[[#This Row],[Level]]*Resources[[#This Row],[Duration]]</f>
        <v>26.041666666666671</v>
      </c>
      <c r="H240" s="8" t="s">
        <v>798</v>
      </c>
      <c r="I240">
        <f>COUNTIF(ResourceTags[ResourceID],Resources[[#This Row],[ResourceID]])</f>
        <v>3</v>
      </c>
      <c r="J240" t="str" cm="1">
        <f t="array" ref="J240">_xlfn.TEXTJOIN(", ", TRUE, IF(ResourceTags[ResourceID]=Resources[[#This Row],[ResourceID]],ResourceTags[Tag], ""))</f>
        <v>Google Material Design, HTML5 Web Components, Polymer.js</v>
      </c>
    </row>
    <row r="241" spans="1:10">
      <c r="A241" s="4">
        <v>240</v>
      </c>
      <c r="B241" s="3" t="s">
        <v>799</v>
      </c>
      <c r="C241" s="3" t="s">
        <v>643</v>
      </c>
      <c r="D241" s="3" t="s">
        <v>308</v>
      </c>
      <c r="E241" s="4">
        <v>100</v>
      </c>
      <c r="F241" s="6">
        <v>0.5</v>
      </c>
      <c r="G241" s="11">
        <f>Resources[[#This Row],[Level]]*Resources[[#This Row],[Duration]]</f>
        <v>50</v>
      </c>
      <c r="H241" s="8" t="s">
        <v>800</v>
      </c>
      <c r="I241">
        <f>COUNTIF(ResourceTags[ResourceID],Resources[[#This Row],[ResourceID]])</f>
        <v>2</v>
      </c>
      <c r="J241" t="str" cm="1">
        <f t="array" ref="J241">_xlfn.TEXTJOIN(", ", TRUE, IF(ResourceTags[ResourceID]=Resources[[#This Row],[ResourceID]],ResourceTags[Tag], ""))</f>
        <v>Android, UI Design</v>
      </c>
    </row>
    <row r="242" spans="1:10">
      <c r="A242" s="4">
        <v>241</v>
      </c>
      <c r="B242" s="3" t="s">
        <v>801</v>
      </c>
      <c r="C242" s="3" t="s">
        <v>643</v>
      </c>
      <c r="D242" s="3" t="s">
        <v>308</v>
      </c>
      <c r="E242" s="4">
        <v>100</v>
      </c>
      <c r="F242" s="6">
        <v>0.5</v>
      </c>
      <c r="G242" s="11">
        <f>Resources[[#This Row],[Level]]*Resources[[#This Row],[Duration]]</f>
        <v>50</v>
      </c>
      <c r="H242" s="8" t="s">
        <v>802</v>
      </c>
      <c r="I242">
        <f>COUNTIF(ResourceTags[ResourceID],Resources[[#This Row],[ResourceID]])</f>
        <v>1</v>
      </c>
      <c r="J242" t="str" cm="1">
        <f t="array" ref="J242">_xlfn.TEXTJOIN(", ", TRUE, IF(ResourceTags[ResourceID]=Resources[[#This Row],[ResourceID]],ResourceTags[Tag], ""))</f>
        <v>Localization</v>
      </c>
    </row>
    <row r="243" spans="1:10">
      <c r="A243" s="4">
        <v>242</v>
      </c>
      <c r="B243" s="3" t="s">
        <v>803</v>
      </c>
      <c r="C243" s="3" t="s">
        <v>643</v>
      </c>
      <c r="D243" s="3" t="s">
        <v>308</v>
      </c>
      <c r="E243" s="4">
        <v>100</v>
      </c>
      <c r="F243" s="6">
        <v>0.25</v>
      </c>
      <c r="G243" s="11">
        <f>Resources[[#This Row],[Level]]*Resources[[#This Row],[Duration]]</f>
        <v>25</v>
      </c>
      <c r="H243" s="8" t="s">
        <v>804</v>
      </c>
      <c r="I243">
        <f>COUNTIF(ResourceTags[ResourceID],Resources[[#This Row],[ResourceID]])</f>
        <v>1</v>
      </c>
      <c r="J243" t="str" cm="1">
        <f t="array" ref="J243">_xlfn.TEXTJOIN(", ", TRUE, IF(ResourceTags[ResourceID]=Resources[[#This Row],[ResourceID]],ResourceTags[Tag], ""))</f>
        <v>Software Documentation</v>
      </c>
    </row>
    <row r="244" spans="1:10">
      <c r="A244" s="4">
        <v>243</v>
      </c>
      <c r="B244" s="3" t="s">
        <v>805</v>
      </c>
      <c r="C244" s="3" t="s">
        <v>307</v>
      </c>
      <c r="D244" s="3" t="s">
        <v>308</v>
      </c>
      <c r="E244" s="4">
        <v>100</v>
      </c>
      <c r="F244" s="6">
        <v>5.1388888888888894E-2</v>
      </c>
      <c r="G244" s="11">
        <f>Resources[[#This Row],[Level]]*Resources[[#This Row],[Duration]]</f>
        <v>5.1388888888888893</v>
      </c>
      <c r="H244" s="8" t="s">
        <v>806</v>
      </c>
      <c r="I244">
        <f>COUNTIF(ResourceTags[ResourceID],Resources[[#This Row],[ResourceID]])</f>
        <v>2</v>
      </c>
      <c r="J244" t="str" cm="1">
        <f t="array" ref="J244">_xlfn.TEXTJOIN(", ", TRUE, IF(ResourceTags[ResourceID]=Resources[[#This Row],[ResourceID]],ResourceTags[Tag], ""))</f>
        <v>Xamarin, Xamarin.Forms</v>
      </c>
    </row>
    <row r="245" spans="1:10">
      <c r="A245" s="4">
        <v>244</v>
      </c>
      <c r="B245" s="3" t="s">
        <v>807</v>
      </c>
      <c r="C245" s="3" t="s">
        <v>307</v>
      </c>
      <c r="D245" s="3" t="s">
        <v>308</v>
      </c>
      <c r="E245" s="4">
        <v>100</v>
      </c>
      <c r="F245" s="6">
        <v>0.12708333333333333</v>
      </c>
      <c r="G245" s="11">
        <f>Resources[[#This Row],[Level]]*Resources[[#This Row],[Duration]]</f>
        <v>12.708333333333332</v>
      </c>
      <c r="H245" s="8" t="s">
        <v>808</v>
      </c>
      <c r="I245">
        <f>COUNTIF(ResourceTags[ResourceID],Resources[[#This Row],[ResourceID]])</f>
        <v>2</v>
      </c>
      <c r="J245" t="str" cm="1">
        <f t="array" ref="J245">_xlfn.TEXTJOIN(", ", TRUE, IF(ResourceTags[ResourceID]=Resources[[#This Row],[ResourceID]],ResourceTags[Tag], ""))</f>
        <v>Xamarin, Xamarin.Forms</v>
      </c>
    </row>
    <row r="246" spans="1:10">
      <c r="A246" s="4">
        <v>245</v>
      </c>
      <c r="B246" s="3" t="s">
        <v>809</v>
      </c>
      <c r="C246" s="3" t="s">
        <v>307</v>
      </c>
      <c r="D246" s="3" t="s">
        <v>308</v>
      </c>
      <c r="E246" s="4">
        <v>100</v>
      </c>
      <c r="F246" s="6">
        <v>0.14930555555555555</v>
      </c>
      <c r="G246" s="11">
        <f>Resources[[#This Row],[Level]]*Resources[[#This Row],[Duration]]</f>
        <v>14.930555555555555</v>
      </c>
      <c r="H246" s="8" t="s">
        <v>810</v>
      </c>
      <c r="I246">
        <f>COUNTIF(ResourceTags[ResourceID],Resources[[#This Row],[ResourceID]])</f>
        <v>2</v>
      </c>
      <c r="J246" t="str" cm="1">
        <f t="array" ref="J246">_xlfn.TEXTJOIN(", ", TRUE, IF(ResourceTags[ResourceID]=Resources[[#This Row],[ResourceID]],ResourceTags[Tag], ""))</f>
        <v>.NET, C#</v>
      </c>
    </row>
    <row r="247" spans="1:10">
      <c r="A247" s="4">
        <v>246</v>
      </c>
      <c r="B247" s="3" t="s">
        <v>811</v>
      </c>
      <c r="C247" s="3" t="s">
        <v>307</v>
      </c>
      <c r="D247" s="3" t="s">
        <v>308</v>
      </c>
      <c r="E247" s="4">
        <v>100</v>
      </c>
      <c r="F247" s="6">
        <v>8.4027777777777771E-2</v>
      </c>
      <c r="G247" s="11">
        <f>Resources[[#This Row],[Level]]*Resources[[#This Row],[Duration]]</f>
        <v>8.4027777777777768</v>
      </c>
      <c r="H247" s="8" t="s">
        <v>812</v>
      </c>
      <c r="I247">
        <f>COUNTIF(ResourceTags[ResourceID],Resources[[#This Row],[ResourceID]])</f>
        <v>3</v>
      </c>
      <c r="J247" t="str" cm="1">
        <f t="array" ref="J247">_xlfn.TEXTJOIN(", ", TRUE, IF(ResourceTags[ResourceID]=Resources[[#This Row],[ResourceID]],ResourceTags[Tag], ""))</f>
        <v>.NET, C#, Asynchronous Programming</v>
      </c>
    </row>
    <row r="248" spans="1:10">
      <c r="A248" s="4">
        <v>247</v>
      </c>
      <c r="B248" s="3" t="s">
        <v>813</v>
      </c>
      <c r="C248" s="3" t="s">
        <v>307</v>
      </c>
      <c r="D248" s="3" t="s">
        <v>308</v>
      </c>
      <c r="E248" s="4">
        <v>200</v>
      </c>
      <c r="F248" s="6">
        <v>0.18888888888888888</v>
      </c>
      <c r="G248" s="11">
        <f>Resources[[#This Row],[Level]]*Resources[[#This Row],[Duration]]</f>
        <v>37.777777777777779</v>
      </c>
      <c r="H248" s="8" t="s">
        <v>814</v>
      </c>
      <c r="I248">
        <f>COUNTIF(ResourceTags[ResourceID],Resources[[#This Row],[ResourceID]])</f>
        <v>2</v>
      </c>
      <c r="J248" t="str" cm="1">
        <f t="array" ref="J248">_xlfn.TEXTJOIN(", ", TRUE, IF(ResourceTags[ResourceID]=Resources[[#This Row],[ResourceID]],ResourceTags[Tag], ""))</f>
        <v>.NET, C#</v>
      </c>
    </row>
    <row r="249" spans="1:10">
      <c r="A249" s="4">
        <v>248</v>
      </c>
      <c r="B249" s="3" t="s">
        <v>815</v>
      </c>
      <c r="C249" s="3" t="s">
        <v>307</v>
      </c>
      <c r="D249" s="3" t="s">
        <v>308</v>
      </c>
      <c r="E249" s="4">
        <v>100</v>
      </c>
      <c r="F249" s="6">
        <v>0.23611111111111113</v>
      </c>
      <c r="G249" s="11">
        <f>Resources[[#This Row],[Level]]*Resources[[#This Row],[Duration]]</f>
        <v>23.611111111111114</v>
      </c>
      <c r="H249" s="8" t="s">
        <v>816</v>
      </c>
      <c r="I249">
        <f>COUNTIF(ResourceTags[ResourceID],Resources[[#This Row],[ResourceID]])</f>
        <v>1</v>
      </c>
      <c r="J249" t="str" cm="1">
        <f t="array" ref="J249">_xlfn.TEXTJOIN(", ", TRUE, IF(ResourceTags[ResourceID]=Resources[[#This Row],[ResourceID]],ResourceTags[Tag], ""))</f>
        <v>Angular</v>
      </c>
    </row>
    <row r="250" spans="1:10">
      <c r="A250" s="4">
        <v>249</v>
      </c>
      <c r="B250" s="3" t="s">
        <v>817</v>
      </c>
      <c r="C250" s="3" t="s">
        <v>307</v>
      </c>
      <c r="D250" s="3" t="s">
        <v>308</v>
      </c>
      <c r="E250" s="4">
        <v>100</v>
      </c>
      <c r="F250" s="6">
        <v>0.1013888888888889</v>
      </c>
      <c r="G250" s="11">
        <f>Resources[[#This Row],[Level]]*Resources[[#This Row],[Duration]]</f>
        <v>10.138888888888891</v>
      </c>
      <c r="H250" s="8" t="s">
        <v>818</v>
      </c>
      <c r="I250">
        <f>COUNTIF(ResourceTags[ResourceID],Resources[[#This Row],[ResourceID]])</f>
        <v>1</v>
      </c>
      <c r="J250" t="str" cm="1">
        <f t="array" ref="J250">_xlfn.TEXTJOIN(", ", TRUE, IF(ResourceTags[ResourceID]=Resources[[#This Row],[ResourceID]],ResourceTags[Tag], ""))</f>
        <v>Angular</v>
      </c>
    </row>
    <row r="251" spans="1:10">
      <c r="A251" s="4">
        <v>250</v>
      </c>
      <c r="B251" s="3" t="s">
        <v>819</v>
      </c>
      <c r="C251" s="3" t="s">
        <v>307</v>
      </c>
      <c r="D251" s="3" t="s">
        <v>308</v>
      </c>
      <c r="E251" s="4">
        <v>100</v>
      </c>
      <c r="F251" s="6">
        <v>0.11041666666666666</v>
      </c>
      <c r="G251" s="11">
        <f>Resources[[#This Row],[Level]]*Resources[[#This Row],[Duration]]</f>
        <v>11.041666666666666</v>
      </c>
      <c r="H251" s="8" t="s">
        <v>820</v>
      </c>
      <c r="I251">
        <f>COUNTIF(ResourceTags[ResourceID],Resources[[#This Row],[ResourceID]])</f>
        <v>1</v>
      </c>
      <c r="J251" t="str" cm="1">
        <f t="array" ref="J251">_xlfn.TEXTJOIN(", ", TRUE, IF(ResourceTags[ResourceID]=Resources[[#This Row],[ResourceID]],ResourceTags[Tag], ""))</f>
        <v>Angular</v>
      </c>
    </row>
    <row r="252" spans="1:10">
      <c r="A252" s="4">
        <v>251</v>
      </c>
      <c r="B252" s="3" t="s">
        <v>821</v>
      </c>
      <c r="C252" s="3" t="s">
        <v>665</v>
      </c>
      <c r="D252" s="3" t="s">
        <v>654</v>
      </c>
      <c r="E252" s="4">
        <v>100</v>
      </c>
      <c r="F252" s="6">
        <f>91/PAGES_PER_HOUR</f>
        <v>9.4791666666666663E-2</v>
      </c>
      <c r="G252" s="11">
        <f>Resources[[#This Row],[Level]]*Resources[[#This Row],[Duration]]</f>
        <v>9.4791666666666661</v>
      </c>
      <c r="H252" s="8" t="s">
        <v>822</v>
      </c>
      <c r="I252">
        <f>COUNTIF(ResourceTags[ResourceID],Resources[[#This Row],[ResourceID]])</f>
        <v>1</v>
      </c>
      <c r="J252" t="str" cm="1">
        <f t="array" ref="J252">_xlfn.TEXTJOIN(", ", TRUE, IF(ResourceTags[ResourceID]=Resources[[#This Row],[ResourceID]],ResourceTags[Tag], ""))</f>
        <v>Career Development</v>
      </c>
    </row>
    <row r="253" spans="1:10">
      <c r="A253" s="4">
        <v>252</v>
      </c>
      <c r="B253" s="3" t="s">
        <v>823</v>
      </c>
      <c r="C253" s="3" t="s">
        <v>824</v>
      </c>
      <c r="D253" s="3" t="s">
        <v>654</v>
      </c>
      <c r="E253" s="4">
        <v>100</v>
      </c>
      <c r="F253" s="6">
        <f>288/PAGES_PER_HOUR</f>
        <v>0.3</v>
      </c>
      <c r="G253" s="11">
        <f>Resources[[#This Row],[Level]]*Resources[[#This Row],[Duration]]</f>
        <v>30</v>
      </c>
      <c r="H253" s="8" t="s">
        <v>825</v>
      </c>
      <c r="I253">
        <f>COUNTIF(ResourceTags[ResourceID],Resources[[#This Row],[ResourceID]])</f>
        <v>1</v>
      </c>
      <c r="J253" t="str" cm="1">
        <f t="array" ref="J253">_xlfn.TEXTJOIN(", ", TRUE, IF(ResourceTags[ResourceID]=Resources[[#This Row],[ResourceID]],ResourceTags[Tag], ""))</f>
        <v>Career Development</v>
      </c>
    </row>
    <row r="254" spans="1:10">
      <c r="A254" s="4">
        <v>253</v>
      </c>
      <c r="B254" s="3" t="s">
        <v>826</v>
      </c>
      <c r="C254" s="3" t="s">
        <v>307</v>
      </c>
      <c r="D254" s="3" t="s">
        <v>308</v>
      </c>
      <c r="E254" s="4">
        <v>100</v>
      </c>
      <c r="F254" s="6">
        <v>6.6666666666666666E-2</v>
      </c>
      <c r="G254" s="11">
        <f>Resources[[#This Row],[Level]]*Resources[[#This Row],[Duration]]</f>
        <v>6.666666666666667</v>
      </c>
      <c r="H254" s="8" t="s">
        <v>827</v>
      </c>
      <c r="I254">
        <f>COUNTIF(ResourceTags[ResourceID],Resources[[#This Row],[ResourceID]])</f>
        <v>1</v>
      </c>
      <c r="J254" t="str" cm="1">
        <f t="array" ref="J254">_xlfn.TEXTJOIN(", ", TRUE, IF(ResourceTags[ResourceID]=Resources[[#This Row],[ResourceID]],ResourceTags[Tag], ""))</f>
        <v>Communication</v>
      </c>
    </row>
    <row r="255" spans="1:10">
      <c r="A255" s="4">
        <v>254</v>
      </c>
      <c r="B255" s="3" t="s">
        <v>828</v>
      </c>
      <c r="C255" s="3" t="s">
        <v>307</v>
      </c>
      <c r="D255" s="3" t="s">
        <v>308</v>
      </c>
      <c r="E255" s="4">
        <v>100</v>
      </c>
      <c r="F255" s="6">
        <v>0.1125</v>
      </c>
      <c r="G255" s="11">
        <f>Resources[[#This Row],[Level]]*Resources[[#This Row],[Duration]]</f>
        <v>11.25</v>
      </c>
      <c r="H255" s="8" t="s">
        <v>829</v>
      </c>
      <c r="I255">
        <f>COUNTIF(ResourceTags[ResourceID],Resources[[#This Row],[ResourceID]])</f>
        <v>1</v>
      </c>
      <c r="J255" t="str" cm="1">
        <f t="array" ref="J255">_xlfn.TEXTJOIN(", ", TRUE, IF(ResourceTags[ResourceID]=Resources[[#This Row],[ResourceID]],ResourceTags[Tag], ""))</f>
        <v>Entity Framework Core</v>
      </c>
    </row>
    <row r="256" spans="1:10">
      <c r="A256" s="4">
        <v>255</v>
      </c>
      <c r="B256" s="3" t="s">
        <v>830</v>
      </c>
      <c r="C256" s="3" t="s">
        <v>307</v>
      </c>
      <c r="D256" s="3" t="s">
        <v>308</v>
      </c>
      <c r="E256" s="4">
        <v>200</v>
      </c>
      <c r="F256" s="6">
        <v>8.2638888888888887E-2</v>
      </c>
      <c r="G256" s="11">
        <f>Resources[[#This Row],[Level]]*Resources[[#This Row],[Duration]]</f>
        <v>16.527777777777779</v>
      </c>
      <c r="H256" s="8" t="s">
        <v>831</v>
      </c>
      <c r="I256">
        <f>COUNTIF(ResourceTags[ResourceID],Resources[[#This Row],[ResourceID]])</f>
        <v>1</v>
      </c>
      <c r="J256" t="str" cm="1">
        <f t="array" ref="J256">_xlfn.TEXTJOIN(", ", TRUE, IF(ResourceTags[ResourceID]=Resources[[#This Row],[ResourceID]],ResourceTags[Tag], ""))</f>
        <v>Entity Framework Core</v>
      </c>
    </row>
    <row r="257" spans="1:10">
      <c r="A257" s="4">
        <v>256</v>
      </c>
      <c r="B257" s="3" t="s">
        <v>832</v>
      </c>
      <c r="C257" s="3" t="s">
        <v>307</v>
      </c>
      <c r="D257" s="3" t="s">
        <v>308</v>
      </c>
      <c r="E257" s="4">
        <v>200</v>
      </c>
      <c r="F257" s="6">
        <v>0.14027777777777778</v>
      </c>
      <c r="G257" s="11">
        <f>Resources[[#This Row],[Level]]*Resources[[#This Row],[Duration]]</f>
        <v>28.055555555555557</v>
      </c>
      <c r="H257" s="8" t="s">
        <v>833</v>
      </c>
      <c r="I257">
        <f>COUNTIF(ResourceTags[ResourceID],Resources[[#This Row],[ResourceID]])</f>
        <v>1</v>
      </c>
      <c r="J257" t="str" cm="1">
        <f t="array" ref="J257">_xlfn.TEXTJOIN(", ", TRUE, IF(ResourceTags[ResourceID]=Resources[[#This Row],[ResourceID]],ResourceTags[Tag], ""))</f>
        <v>Entity Framework Core</v>
      </c>
    </row>
    <row r="258" spans="1:10">
      <c r="A258" s="4">
        <v>257</v>
      </c>
      <c r="B258" s="3" t="s">
        <v>834</v>
      </c>
      <c r="C258" s="3" t="s">
        <v>307</v>
      </c>
      <c r="D258" s="3" t="s">
        <v>308</v>
      </c>
      <c r="E258" s="4">
        <v>200</v>
      </c>
      <c r="F258" s="6">
        <v>4.9999999999999996E-2</v>
      </c>
      <c r="G258" s="11">
        <f>Resources[[#This Row],[Level]]*Resources[[#This Row],[Duration]]</f>
        <v>10</v>
      </c>
      <c r="H258" s="8" t="s">
        <v>835</v>
      </c>
      <c r="I258">
        <f>COUNTIF(ResourceTags[ResourceID],Resources[[#This Row],[ResourceID]])</f>
        <v>1</v>
      </c>
      <c r="J258" t="str" cm="1">
        <f t="array" ref="J258">_xlfn.TEXTJOIN(", ", TRUE, IF(ResourceTags[ResourceID]=Resources[[#This Row],[ResourceID]],ResourceTags[Tag], ""))</f>
        <v>Entity Framework Core</v>
      </c>
    </row>
    <row r="259" spans="1:10">
      <c r="A259" s="4">
        <v>258</v>
      </c>
      <c r="B259" s="3" t="s">
        <v>836</v>
      </c>
      <c r="C259" s="3" t="s">
        <v>307</v>
      </c>
      <c r="D259" s="3" t="s">
        <v>308</v>
      </c>
      <c r="E259" s="4">
        <v>100</v>
      </c>
      <c r="F259" s="6">
        <v>0.2388888888888889</v>
      </c>
      <c r="G259" s="11">
        <f>Resources[[#This Row],[Level]]*Resources[[#This Row],[Duration]]</f>
        <v>23.888888888888889</v>
      </c>
      <c r="H259" s="8" t="s">
        <v>837</v>
      </c>
      <c r="I259">
        <f>COUNTIF(ResourceTags[ResourceID],Resources[[#This Row],[ResourceID]])</f>
        <v>1</v>
      </c>
      <c r="J259" t="str" cm="1">
        <f t="array" ref="J259">_xlfn.TEXTJOIN(", ", TRUE, IF(ResourceTags[ResourceID]=Resources[[#This Row],[ResourceID]],ResourceTags[Tag], ""))</f>
        <v>ASP.NET Core</v>
      </c>
    </row>
    <row r="260" spans="1:10">
      <c r="A260" s="4">
        <v>259</v>
      </c>
      <c r="B260" s="3" t="s">
        <v>838</v>
      </c>
      <c r="C260" s="3" t="s">
        <v>307</v>
      </c>
      <c r="D260" s="3" t="s">
        <v>308</v>
      </c>
      <c r="E260" s="4">
        <v>100</v>
      </c>
      <c r="F260" s="6">
        <v>4.9305555555555554E-2</v>
      </c>
      <c r="G260" s="11">
        <f>Resources[[#This Row],[Level]]*Resources[[#This Row],[Duration]]</f>
        <v>4.9305555555555554</v>
      </c>
      <c r="H260" s="8" t="s">
        <v>839</v>
      </c>
      <c r="I260">
        <f>COUNTIF(ResourceTags[ResourceID],Resources[[#This Row],[ResourceID]])</f>
        <v>1</v>
      </c>
      <c r="J260" t="str" cm="1">
        <f t="array" ref="J260">_xlfn.TEXTJOIN(", ", TRUE, IF(ResourceTags[ResourceID]=Resources[[#This Row],[ResourceID]],ResourceTags[Tag], ""))</f>
        <v>React.js</v>
      </c>
    </row>
    <row r="261" spans="1:10">
      <c r="A261" s="4">
        <v>260</v>
      </c>
      <c r="B261" s="3" t="s">
        <v>840</v>
      </c>
      <c r="C261" s="3" t="s">
        <v>307</v>
      </c>
      <c r="D261" s="3" t="s">
        <v>308</v>
      </c>
      <c r="E261" s="4">
        <v>200</v>
      </c>
      <c r="F261" s="6">
        <v>5.5555555555555552E-2</v>
      </c>
      <c r="G261" s="11">
        <f>Resources[[#This Row],[Level]]*Resources[[#This Row],[Duration]]</f>
        <v>11.111111111111111</v>
      </c>
      <c r="H261" s="8" t="s">
        <v>841</v>
      </c>
      <c r="I261">
        <f>COUNTIF(ResourceTags[ResourceID],Resources[[#This Row],[ResourceID]])</f>
        <v>1</v>
      </c>
      <c r="J261" t="str" cm="1">
        <f t="array" ref="J261">_xlfn.TEXTJOIN(", ", TRUE, IF(ResourceTags[ResourceID]=Resources[[#This Row],[ResourceID]],ResourceTags[Tag], ""))</f>
        <v>Career Development</v>
      </c>
    </row>
    <row r="262" spans="1:10">
      <c r="A262" s="4">
        <v>261</v>
      </c>
      <c r="B262" s="3" t="s">
        <v>842</v>
      </c>
      <c r="C262" s="3" t="s">
        <v>307</v>
      </c>
      <c r="D262" s="3" t="s">
        <v>308</v>
      </c>
      <c r="E262" s="4">
        <v>100</v>
      </c>
      <c r="F262" s="6">
        <v>6.1111111111111116E-2</v>
      </c>
      <c r="G262" s="11">
        <f>Resources[[#This Row],[Level]]*Resources[[#This Row],[Duration]]</f>
        <v>6.1111111111111116</v>
      </c>
      <c r="H262" s="8" t="s">
        <v>843</v>
      </c>
      <c r="I262">
        <f>COUNTIF(ResourceTags[ResourceID],Resources[[#This Row],[ResourceID]])</f>
        <v>3</v>
      </c>
      <c r="J262" t="str" cm="1">
        <f t="array" ref="J262">_xlfn.TEXTJOIN(", ", TRUE, IF(ResourceTags[ResourceID]=Resources[[#This Row],[ResourceID]],ResourceTags[Tag], ""))</f>
        <v>CSS, HTML, JavaScript</v>
      </c>
    </row>
    <row r="263" spans="1:10">
      <c r="A263" s="4">
        <v>262</v>
      </c>
      <c r="B263" s="3" t="s">
        <v>844</v>
      </c>
      <c r="C263" s="3" t="s">
        <v>307</v>
      </c>
      <c r="D263" s="3" t="s">
        <v>308</v>
      </c>
      <c r="E263" s="4">
        <v>100</v>
      </c>
      <c r="F263" s="6">
        <v>5.486111111111111E-2</v>
      </c>
      <c r="G263" s="11">
        <f>Resources[[#This Row],[Level]]*Resources[[#This Row],[Duration]]</f>
        <v>5.4861111111111107</v>
      </c>
      <c r="H263" s="8" t="s">
        <v>845</v>
      </c>
      <c r="I263">
        <f>COUNTIF(ResourceTags[ResourceID],Resources[[#This Row],[ResourceID]])</f>
        <v>1</v>
      </c>
      <c r="J263" t="str" cm="1">
        <f t="array" ref="J263">_xlfn.TEXTJOIN(", ", TRUE, IF(ResourceTags[ResourceID]=Resources[[#This Row],[ResourceID]],ResourceTags[Tag], ""))</f>
        <v>Career Development</v>
      </c>
    </row>
    <row r="264" spans="1:10">
      <c r="A264" s="4">
        <v>263</v>
      </c>
      <c r="B264" s="3" t="s">
        <v>846</v>
      </c>
      <c r="C264" s="3" t="s">
        <v>307</v>
      </c>
      <c r="D264" s="3" t="s">
        <v>308</v>
      </c>
      <c r="E264" s="4">
        <v>200</v>
      </c>
      <c r="F264" s="6">
        <v>3.888888888888889E-2</v>
      </c>
      <c r="G264" s="11">
        <f>Resources[[#This Row],[Level]]*Resources[[#This Row],[Duration]]</f>
        <v>7.7777777777777777</v>
      </c>
      <c r="H264" s="8" t="s">
        <v>847</v>
      </c>
      <c r="I264">
        <f>COUNTIF(ResourceTags[ResourceID],Resources[[#This Row],[ResourceID]])</f>
        <v>1</v>
      </c>
      <c r="J264" t="str" cm="1">
        <f t="array" ref="J264">_xlfn.TEXTJOIN(", ", TRUE, IF(ResourceTags[ResourceID]=Resources[[#This Row],[ResourceID]],ResourceTags[Tag], ""))</f>
        <v>Career Development</v>
      </c>
    </row>
    <row r="265" spans="1:10">
      <c r="A265" s="4">
        <v>264</v>
      </c>
      <c r="B265" s="3" t="s">
        <v>848</v>
      </c>
      <c r="C265" s="3" t="s">
        <v>307</v>
      </c>
      <c r="D265" s="3" t="s">
        <v>308</v>
      </c>
      <c r="E265" s="4">
        <v>200</v>
      </c>
      <c r="F265" s="6">
        <v>0.16458333333333333</v>
      </c>
      <c r="G265" s="11">
        <f>Resources[[#This Row],[Level]]*Resources[[#This Row],[Duration]]</f>
        <v>32.916666666666664</v>
      </c>
      <c r="H265" s="8" t="s">
        <v>849</v>
      </c>
      <c r="I265">
        <f>COUNTIF(ResourceTags[ResourceID],Resources[[#This Row],[ResourceID]])</f>
        <v>2</v>
      </c>
      <c r="J265" t="str" cm="1">
        <f t="array" ref="J265">_xlfn.TEXTJOIN(", ", TRUE, IF(ResourceTags[ResourceID]=Resources[[#This Row],[ResourceID]],ResourceTags[Tag], ""))</f>
        <v>.NET, C#</v>
      </c>
    </row>
    <row r="266" spans="1:10">
      <c r="A266" s="4">
        <v>265</v>
      </c>
      <c r="B266" s="3" t="s">
        <v>850</v>
      </c>
      <c r="C266" s="3" t="s">
        <v>307</v>
      </c>
      <c r="D266" s="3" t="s">
        <v>308</v>
      </c>
      <c r="E266" s="4">
        <v>200</v>
      </c>
      <c r="F266" s="6">
        <v>0.11319444444444444</v>
      </c>
      <c r="G266" s="11">
        <f>Resources[[#This Row],[Level]]*Resources[[#This Row],[Duration]]</f>
        <v>22.638888888888889</v>
      </c>
      <c r="H266" s="8" t="s">
        <v>851</v>
      </c>
      <c r="I266">
        <f>COUNTIF(ResourceTags[ResourceID],Resources[[#This Row],[ResourceID]])</f>
        <v>2</v>
      </c>
      <c r="J266" t="str" cm="1">
        <f t="array" ref="J266">_xlfn.TEXTJOIN(", ", TRUE, IF(ResourceTags[ResourceID]=Resources[[#This Row],[ResourceID]],ResourceTags[Tag], ""))</f>
        <v>.NET, C#</v>
      </c>
    </row>
    <row r="267" spans="1:10">
      <c r="A267" s="4">
        <v>266</v>
      </c>
      <c r="B267" s="3" t="s">
        <v>852</v>
      </c>
      <c r="C267" s="3" t="s">
        <v>307</v>
      </c>
      <c r="D267" s="3" t="s">
        <v>308</v>
      </c>
      <c r="E267" s="4">
        <v>100</v>
      </c>
      <c r="F267" s="6">
        <v>0.13194444444444445</v>
      </c>
      <c r="G267" s="11">
        <f>Resources[[#This Row],[Level]]*Resources[[#This Row],[Duration]]</f>
        <v>13.194444444444445</v>
      </c>
      <c r="H267" s="8" t="s">
        <v>853</v>
      </c>
      <c r="I267">
        <f>COUNTIF(ResourceTags[ResourceID],Resources[[#This Row],[ResourceID]])</f>
        <v>1</v>
      </c>
      <c r="J267" t="str" cm="1">
        <f t="array" ref="J267">_xlfn.TEXTJOIN(", ", TRUE, IF(ResourceTags[ResourceID]=Resources[[#This Row],[ResourceID]],ResourceTags[Tag], ""))</f>
        <v>ASP.NET Core</v>
      </c>
    </row>
    <row r="268" spans="1:10">
      <c r="A268" s="4">
        <v>267</v>
      </c>
      <c r="B268" s="3" t="s">
        <v>854</v>
      </c>
      <c r="C268" s="3" t="s">
        <v>307</v>
      </c>
      <c r="D268" s="3" t="s">
        <v>308</v>
      </c>
      <c r="E268" s="4">
        <v>100</v>
      </c>
      <c r="F268" s="6">
        <v>0.10486111111111111</v>
      </c>
      <c r="G268" s="11">
        <f>Resources[[#This Row],[Level]]*Resources[[#This Row],[Duration]]</f>
        <v>10.486111111111111</v>
      </c>
      <c r="H268" s="8" t="s">
        <v>855</v>
      </c>
      <c r="I268">
        <f>COUNTIF(ResourceTags[ResourceID],Resources[[#This Row],[ResourceID]])</f>
        <v>1</v>
      </c>
      <c r="J268" t="str" cm="1">
        <f t="array" ref="J268">_xlfn.TEXTJOIN(", ", TRUE, IF(ResourceTags[ResourceID]=Resources[[#This Row],[ResourceID]],ResourceTags[Tag], ""))</f>
        <v>ASP.NET Core</v>
      </c>
    </row>
    <row r="269" spans="1:10">
      <c r="A269" s="4">
        <v>268</v>
      </c>
      <c r="B269" s="3" t="s">
        <v>856</v>
      </c>
      <c r="C269" s="3" t="s">
        <v>307</v>
      </c>
      <c r="D269" s="3" t="s">
        <v>308</v>
      </c>
      <c r="E269" s="4">
        <v>200</v>
      </c>
      <c r="F269" s="6">
        <v>8.0555555555555561E-2</v>
      </c>
      <c r="G269" s="11">
        <f>Resources[[#This Row],[Level]]*Resources[[#This Row],[Duration]]</f>
        <v>16.111111111111111</v>
      </c>
      <c r="H269" s="8" t="s">
        <v>857</v>
      </c>
      <c r="I269">
        <f>COUNTIF(ResourceTags[ResourceID],Resources[[#This Row],[ResourceID]])</f>
        <v>2</v>
      </c>
      <c r="J269" t="str" cm="1">
        <f t="array" ref="J269">_xlfn.TEXTJOIN(", ", TRUE, IF(ResourceTags[ResourceID]=Resources[[#This Row],[ResourceID]],ResourceTags[Tag], ""))</f>
        <v>ASP.NET Core, SOLID Principles</v>
      </c>
    </row>
    <row r="270" spans="1:10">
      <c r="A270" s="4">
        <v>269</v>
      </c>
      <c r="B270" s="3" t="s">
        <v>858</v>
      </c>
      <c r="C270" s="3" t="s">
        <v>307</v>
      </c>
      <c r="D270" s="3" t="s">
        <v>308</v>
      </c>
      <c r="E270" s="4">
        <v>200</v>
      </c>
      <c r="F270" s="6">
        <v>0.1013888888888889</v>
      </c>
      <c r="G270" s="11">
        <f>Resources[[#This Row],[Level]]*Resources[[#This Row],[Duration]]</f>
        <v>20.277777777777782</v>
      </c>
      <c r="H270" s="8" t="s">
        <v>859</v>
      </c>
      <c r="I270">
        <f>COUNTIF(ResourceTags[ResourceID],Resources[[#This Row],[ResourceID]])</f>
        <v>1</v>
      </c>
      <c r="J270" t="str" cm="1">
        <f t="array" ref="J270">_xlfn.TEXTJOIN(", ", TRUE, IF(ResourceTags[ResourceID]=Resources[[#This Row],[ResourceID]],ResourceTags[Tag], ""))</f>
        <v>ASP.NET Core</v>
      </c>
    </row>
    <row r="271" spans="1:10">
      <c r="A271" s="4">
        <v>270</v>
      </c>
      <c r="B271" s="3" t="s">
        <v>860</v>
      </c>
      <c r="C271" s="3" t="s">
        <v>861</v>
      </c>
      <c r="D271" s="3" t="s">
        <v>862</v>
      </c>
      <c r="E271" s="4">
        <v>100</v>
      </c>
      <c r="F271" s="6">
        <v>0.39861111111111108</v>
      </c>
      <c r="G271" s="11">
        <f>Resources[[#This Row],[Level]]*Resources[[#This Row],[Duration]]</f>
        <v>39.861111111111107</v>
      </c>
      <c r="H271" s="8" t="s">
        <v>863</v>
      </c>
      <c r="I271">
        <f>COUNTIF(ResourceTags[ResourceID],Resources[[#This Row],[ResourceID]])</f>
        <v>6</v>
      </c>
      <c r="J271" t="str" cm="1">
        <f t="array" ref="J271">_xlfn.TEXTJOIN(", ", TRUE, IF(ResourceTags[ResourceID]=Resources[[#This Row],[ResourceID]],ResourceTags[Tag], ""))</f>
        <v>iOS, Android, Xamarin, Xamarin.Android, Xamarin.Forms, Xamarin.iOS</v>
      </c>
    </row>
    <row r="272" spans="1:10">
      <c r="A272" s="4">
        <v>271</v>
      </c>
      <c r="B272" s="3" t="s">
        <v>864</v>
      </c>
      <c r="C272" s="3" t="s">
        <v>307</v>
      </c>
      <c r="D272" s="3" t="s">
        <v>308</v>
      </c>
      <c r="E272" s="4">
        <v>100</v>
      </c>
      <c r="F272" s="6">
        <v>0.1673611111111111</v>
      </c>
      <c r="G272" s="11">
        <f>Resources[[#This Row],[Level]]*Resources[[#This Row],[Duration]]</f>
        <v>16.736111111111111</v>
      </c>
      <c r="H272" s="8" t="s">
        <v>865</v>
      </c>
      <c r="I272">
        <f>COUNTIF(ResourceTags[ResourceID],Resources[[#This Row],[ResourceID]])</f>
        <v>1</v>
      </c>
      <c r="J272" t="str" cm="1">
        <f t="array" ref="J272">_xlfn.TEXTJOIN(", ", TRUE, IF(ResourceTags[ResourceID]=Resources[[#This Row],[ResourceID]],ResourceTags[Tag], ""))</f>
        <v>React.js</v>
      </c>
    </row>
    <row r="273" spans="1:10">
      <c r="A273" s="4">
        <v>272</v>
      </c>
      <c r="B273" s="3" t="s">
        <v>866</v>
      </c>
      <c r="C273" s="3" t="s">
        <v>307</v>
      </c>
      <c r="D273" s="3" t="s">
        <v>308</v>
      </c>
      <c r="E273" s="4">
        <v>100</v>
      </c>
      <c r="F273" s="6">
        <v>4.027777777777778E-2</v>
      </c>
      <c r="G273" s="11">
        <f>Resources[[#This Row],[Level]]*Resources[[#This Row],[Duration]]</f>
        <v>4.0277777777777777</v>
      </c>
      <c r="H273" s="8" t="s">
        <v>867</v>
      </c>
      <c r="I273">
        <f>COUNTIF(ResourceTags[ResourceID],Resources[[#This Row],[ResourceID]])</f>
        <v>1</v>
      </c>
      <c r="J273" t="str" cm="1">
        <f t="array" ref="J273">_xlfn.TEXTJOIN(", ", TRUE, IF(ResourceTags[ResourceID]=Resources[[#This Row],[ResourceID]],ResourceTags[Tag], ""))</f>
        <v>Visual Studio</v>
      </c>
    </row>
    <row r="274" spans="1:10">
      <c r="A274" s="4">
        <v>273</v>
      </c>
      <c r="B274" s="3" t="s">
        <v>868</v>
      </c>
      <c r="C274" s="3" t="s">
        <v>307</v>
      </c>
      <c r="D274" s="3" t="s">
        <v>308</v>
      </c>
      <c r="E274" s="4">
        <v>100</v>
      </c>
      <c r="F274" s="6">
        <v>9.375E-2</v>
      </c>
      <c r="G274" s="11">
        <f>Resources[[#This Row],[Level]]*Resources[[#This Row],[Duration]]</f>
        <v>9.375</v>
      </c>
      <c r="H274" s="8" t="s">
        <v>869</v>
      </c>
      <c r="I274">
        <f>COUNTIF(ResourceTags[ResourceID],Resources[[#This Row],[ResourceID]])</f>
        <v>1</v>
      </c>
      <c r="J274" t="str" cm="1">
        <f t="array" ref="J274">_xlfn.TEXTJOIN(", ", TRUE, IF(ResourceTags[ResourceID]=Resources[[#This Row],[ResourceID]],ResourceTags[Tag], ""))</f>
        <v>Xamarin</v>
      </c>
    </row>
    <row r="275" spans="1:10">
      <c r="A275" s="4">
        <v>274</v>
      </c>
      <c r="B275" s="3" t="s">
        <v>870</v>
      </c>
      <c r="C275" s="3" t="s">
        <v>307</v>
      </c>
      <c r="D275" s="3" t="s">
        <v>308</v>
      </c>
      <c r="E275" s="4">
        <v>100</v>
      </c>
      <c r="F275" s="6">
        <v>2.4999999999999998E-2</v>
      </c>
      <c r="G275" s="11">
        <f>Resources[[#This Row],[Level]]*Resources[[#This Row],[Duration]]</f>
        <v>2.5</v>
      </c>
      <c r="H275" s="8" t="s">
        <v>871</v>
      </c>
      <c r="I275">
        <f>COUNTIF(ResourceTags[ResourceID],Resources[[#This Row],[ResourceID]])</f>
        <v>1</v>
      </c>
      <c r="J275" t="str" cm="1">
        <f t="array" ref="J275">_xlfn.TEXTJOIN(", ", TRUE, IF(ResourceTags[ResourceID]=Resources[[#This Row],[ResourceID]],ResourceTags[Tag], ""))</f>
        <v>Visual Studio</v>
      </c>
    </row>
    <row r="276" spans="1:10">
      <c r="A276" s="4">
        <v>275</v>
      </c>
      <c r="B276" s="3" t="s">
        <v>872</v>
      </c>
      <c r="C276" s="3" t="s">
        <v>307</v>
      </c>
      <c r="D276" s="3" t="s">
        <v>308</v>
      </c>
      <c r="E276" s="4">
        <v>100</v>
      </c>
      <c r="F276" s="6">
        <v>8.1944444444444445E-2</v>
      </c>
      <c r="G276" s="11">
        <f>Resources[[#This Row],[Level]]*Resources[[#This Row],[Duration]]</f>
        <v>8.1944444444444446</v>
      </c>
      <c r="H276" s="8" t="s">
        <v>873</v>
      </c>
      <c r="I276">
        <f>COUNTIF(ResourceTags[ResourceID],Resources[[#This Row],[ResourceID]])</f>
        <v>1</v>
      </c>
      <c r="J276" t="str" cm="1">
        <f t="array" ref="J276">_xlfn.TEXTJOIN(", ", TRUE, IF(ResourceTags[ResourceID]=Resources[[#This Row],[ResourceID]],ResourceTags[Tag], ""))</f>
        <v>Java</v>
      </c>
    </row>
    <row r="277" spans="1:10">
      <c r="A277" s="4">
        <v>276</v>
      </c>
      <c r="B277" s="3" t="s">
        <v>874</v>
      </c>
      <c r="C277" s="3" t="s">
        <v>307</v>
      </c>
      <c r="D277" s="3" t="s">
        <v>308</v>
      </c>
      <c r="E277" s="4">
        <v>200</v>
      </c>
      <c r="F277" s="6">
        <v>0.13125000000000001</v>
      </c>
      <c r="G277" s="11">
        <f>Resources[[#This Row],[Level]]*Resources[[#This Row],[Duration]]</f>
        <v>26.25</v>
      </c>
      <c r="H277" s="8" t="s">
        <v>875</v>
      </c>
      <c r="I277">
        <f>COUNTIF(ResourceTags[ResourceID],Resources[[#This Row],[ResourceID]])</f>
        <v>2</v>
      </c>
      <c r="J277" t="str" cm="1">
        <f t="array" ref="J277">_xlfn.TEXTJOIN(", ", TRUE, IF(ResourceTags[ResourceID]=Resources[[#This Row],[ResourceID]],ResourceTags[Tag], ""))</f>
        <v>.NET, C#</v>
      </c>
    </row>
    <row r="278" spans="1:10">
      <c r="A278" s="4">
        <v>277</v>
      </c>
      <c r="B278" s="3" t="s">
        <v>876</v>
      </c>
      <c r="C278" s="3" t="s">
        <v>307</v>
      </c>
      <c r="D278" s="3" t="s">
        <v>308</v>
      </c>
      <c r="E278" s="4">
        <v>100</v>
      </c>
      <c r="F278" s="6">
        <v>7.1527777777777787E-2</v>
      </c>
      <c r="G278" s="11">
        <f>Resources[[#This Row],[Level]]*Resources[[#This Row],[Duration]]</f>
        <v>7.1527777777777786</v>
      </c>
      <c r="H278" s="8" t="s">
        <v>877</v>
      </c>
      <c r="I278">
        <f>COUNTIF(ResourceTags[ResourceID],Resources[[#This Row],[ResourceID]])</f>
        <v>1</v>
      </c>
      <c r="J278" t="str" cm="1">
        <f t="array" ref="J278">_xlfn.TEXTJOIN(", ", TRUE, IF(ResourceTags[ResourceID]=Resources[[#This Row],[ResourceID]],ResourceTags[Tag], ""))</f>
        <v>Career Development</v>
      </c>
    </row>
    <row r="279" spans="1:10">
      <c r="A279" s="4">
        <v>278</v>
      </c>
      <c r="B279" s="3" t="s">
        <v>878</v>
      </c>
      <c r="C279" s="3" t="s">
        <v>307</v>
      </c>
      <c r="D279" s="3" t="s">
        <v>308</v>
      </c>
      <c r="E279" s="4">
        <v>200</v>
      </c>
      <c r="F279" s="6">
        <v>0.12569444444444444</v>
      </c>
      <c r="G279" s="11">
        <f>Resources[[#This Row],[Level]]*Resources[[#This Row],[Duration]]</f>
        <v>25.138888888888889</v>
      </c>
      <c r="H279" s="8" t="s">
        <v>879</v>
      </c>
      <c r="I279">
        <f>COUNTIF(ResourceTags[ResourceID],Resources[[#This Row],[ResourceID]])</f>
        <v>2</v>
      </c>
      <c r="J279" t="str" cm="1">
        <f t="array" ref="J279">_xlfn.TEXTJOIN(", ", TRUE, IF(ResourceTags[ResourceID]=Resources[[#This Row],[ResourceID]],ResourceTags[Tag], ""))</f>
        <v>Xamarin, Xamarin.Forms</v>
      </c>
    </row>
    <row r="280" spans="1:10">
      <c r="A280" s="4">
        <v>279</v>
      </c>
      <c r="B280" s="3" t="s">
        <v>880</v>
      </c>
      <c r="C280" s="3" t="s">
        <v>307</v>
      </c>
      <c r="D280" s="3" t="s">
        <v>308</v>
      </c>
      <c r="E280" s="4">
        <v>200</v>
      </c>
      <c r="F280" s="6">
        <v>7.1527777777777787E-2</v>
      </c>
      <c r="G280" s="11">
        <f>Resources[[#This Row],[Level]]*Resources[[#This Row],[Duration]]</f>
        <v>14.305555555555557</v>
      </c>
      <c r="H280" s="5" t="s">
        <v>881</v>
      </c>
      <c r="I280">
        <f>COUNTIF(ResourceTags[ResourceID],Resources[[#This Row],[ResourceID]])</f>
        <v>1</v>
      </c>
      <c r="J280" t="str" cm="1">
        <f t="array" ref="J280">_xlfn.TEXTJOIN(", ", TRUE, IF(ResourceTags[ResourceID]=Resources[[#This Row],[ResourceID]],ResourceTags[Tag], ""))</f>
        <v>macOS</v>
      </c>
    </row>
    <row r="281" spans="1:10">
      <c r="A281" s="4">
        <v>280</v>
      </c>
      <c r="B281" s="3" t="s">
        <v>882</v>
      </c>
      <c r="C281" s="3" t="s">
        <v>307</v>
      </c>
      <c r="D281" s="3" t="s">
        <v>308</v>
      </c>
      <c r="E281" s="4">
        <v>100</v>
      </c>
      <c r="F281" s="6">
        <v>0.15069444444444444</v>
      </c>
      <c r="G281" s="11">
        <f>Resources[[#This Row],[Level]]*Resources[[#This Row],[Duration]]</f>
        <v>15.069444444444443</v>
      </c>
      <c r="H281" s="8" t="s">
        <v>883</v>
      </c>
      <c r="I281">
        <f>COUNTIF(ResourceTags[ResourceID],Resources[[#This Row],[ResourceID]])</f>
        <v>2</v>
      </c>
      <c r="J281" t="str" cm="1">
        <f t="array" ref="J281">_xlfn.TEXTJOIN(", ", TRUE, IF(ResourceTags[ResourceID]=Resources[[#This Row],[ResourceID]],ResourceTags[Tag], ""))</f>
        <v>Xamarin, Xamarin.Forms</v>
      </c>
    </row>
    <row r="282" spans="1:10">
      <c r="A282" s="4">
        <v>281</v>
      </c>
      <c r="B282" s="3" t="s">
        <v>884</v>
      </c>
      <c r="C282" s="3" t="s">
        <v>307</v>
      </c>
      <c r="D282" s="3" t="s">
        <v>308</v>
      </c>
      <c r="E282" s="4">
        <v>200</v>
      </c>
      <c r="F282" s="6">
        <v>0.14583333333333334</v>
      </c>
      <c r="G282" s="11">
        <f>Resources[[#This Row],[Level]]*Resources[[#This Row],[Duration]]</f>
        <v>29.166666666666668</v>
      </c>
      <c r="H282" s="8" t="s">
        <v>885</v>
      </c>
      <c r="I282">
        <f>COUNTIF(ResourceTags[ResourceID],Resources[[#This Row],[ResourceID]])</f>
        <v>2</v>
      </c>
      <c r="J282" t="str" cm="1">
        <f t="array" ref="J282">_xlfn.TEXTJOIN(", ", TRUE, IF(ResourceTags[ResourceID]=Resources[[#This Row],[ResourceID]],ResourceTags[Tag], ""))</f>
        <v>UX Design, Software Architecture</v>
      </c>
    </row>
    <row r="283" spans="1:10">
      <c r="A283" s="4">
        <v>282</v>
      </c>
      <c r="B283" s="3" t="s">
        <v>886</v>
      </c>
      <c r="C283" s="3" t="s">
        <v>307</v>
      </c>
      <c r="D283" s="3" t="s">
        <v>308</v>
      </c>
      <c r="E283" s="4">
        <v>100</v>
      </c>
      <c r="F283" s="6">
        <v>9.7916666666666666E-2</v>
      </c>
      <c r="G283" s="11">
        <f>Resources[[#This Row],[Level]]*Resources[[#This Row],[Duration]]</f>
        <v>9.7916666666666661</v>
      </c>
      <c r="H283" s="8" t="s">
        <v>887</v>
      </c>
      <c r="I283">
        <f>COUNTIF(ResourceTags[ResourceID],Resources[[#This Row],[ResourceID]])</f>
        <v>1</v>
      </c>
      <c r="J283" t="str" cm="1">
        <f t="array" ref="J283">_xlfn.TEXTJOIN(", ", TRUE, IF(ResourceTags[ResourceID]=Resources[[#This Row],[ResourceID]],ResourceTags[Tag], ""))</f>
        <v>Software Architecture</v>
      </c>
    </row>
    <row r="284" spans="1:10">
      <c r="A284" s="4">
        <v>283</v>
      </c>
      <c r="B284" s="3" t="s">
        <v>888</v>
      </c>
      <c r="C284" s="3" t="s">
        <v>307</v>
      </c>
      <c r="D284" s="3" t="s">
        <v>308</v>
      </c>
      <c r="E284" s="4">
        <v>100</v>
      </c>
      <c r="F284" s="6">
        <v>7.2916666666666671E-2</v>
      </c>
      <c r="G284" s="11">
        <f>Resources[[#This Row],[Level]]*Resources[[#This Row],[Duration]]</f>
        <v>7.291666666666667</v>
      </c>
      <c r="H284" s="5" t="s">
        <v>889</v>
      </c>
      <c r="I284">
        <f>COUNTIF(ResourceTags[ResourceID],Resources[[#This Row],[ResourceID]])</f>
        <v>1</v>
      </c>
      <c r="J284" t="str" cm="1">
        <f t="array" ref="J284">_xlfn.TEXTJOIN(", ", TRUE, IF(ResourceTags[ResourceID]=Resources[[#This Row],[ResourceID]],ResourceTags[Tag], ""))</f>
        <v>Microservices</v>
      </c>
    </row>
    <row r="285" spans="1:10">
      <c r="A285" s="4">
        <v>284</v>
      </c>
      <c r="B285" s="3" t="s">
        <v>890</v>
      </c>
      <c r="C285" s="3" t="s">
        <v>653</v>
      </c>
      <c r="D285" s="3" t="s">
        <v>308</v>
      </c>
      <c r="E285" s="4">
        <v>100</v>
      </c>
      <c r="F285" s="6">
        <v>8.6805555555555566E-2</v>
      </c>
      <c r="G285" s="11">
        <f>Resources[[#This Row],[Level]]*Resources[[#This Row],[Duration]]</f>
        <v>8.6805555555555571</v>
      </c>
      <c r="H285" s="8" t="s">
        <v>891</v>
      </c>
      <c r="I285">
        <f>COUNTIF(ResourceTags[ResourceID],Resources[[#This Row],[ResourceID]])</f>
        <v>1</v>
      </c>
      <c r="J285" t="str" cm="1">
        <f t="array" ref="J285">_xlfn.TEXTJOIN(", ", TRUE, IF(ResourceTags[ResourceID]=Resources[[#This Row],[ResourceID]],ResourceTags[Tag], ""))</f>
        <v>Knockout</v>
      </c>
    </row>
    <row r="286" spans="1:10">
      <c r="A286" s="4">
        <v>285</v>
      </c>
      <c r="B286" s="3" t="s">
        <v>892</v>
      </c>
      <c r="C286" s="3" t="s">
        <v>893</v>
      </c>
      <c r="D286" s="3" t="s">
        <v>308</v>
      </c>
      <c r="E286" s="4">
        <v>200</v>
      </c>
      <c r="F286" s="6">
        <v>0.11180555555555556</v>
      </c>
      <c r="G286" s="11">
        <f>Resources[[#This Row],[Level]]*Resources[[#This Row],[Duration]]</f>
        <v>22.361111111111111</v>
      </c>
      <c r="H286" s="5" t="s">
        <v>894</v>
      </c>
      <c r="I286">
        <f>COUNTIF(ResourceTags[ResourceID],Resources[[#This Row],[ResourceID]])</f>
        <v>2</v>
      </c>
      <c r="J286" t="str" cm="1">
        <f t="array" ref="J286">_xlfn.TEXTJOIN(", ", TRUE, IF(ResourceTags[ResourceID]=Resources[[#This Row],[ResourceID]],ResourceTags[Tag], ""))</f>
        <v>Microsoft SQL Server, SQL</v>
      </c>
    </row>
    <row r="287" spans="1:10">
      <c r="A287" s="4">
        <v>286</v>
      </c>
      <c r="B287" s="3" t="s">
        <v>895</v>
      </c>
      <c r="C287" s="3" t="s">
        <v>893</v>
      </c>
      <c r="D287" s="3" t="s">
        <v>308</v>
      </c>
      <c r="E287" s="4">
        <v>100</v>
      </c>
      <c r="F287" s="6">
        <v>8.7500000000000008E-2</v>
      </c>
      <c r="G287" s="11">
        <f>Resources[[#This Row],[Level]]*Resources[[#This Row],[Duration]]</f>
        <v>8.75</v>
      </c>
      <c r="H287" s="5" t="s">
        <v>896</v>
      </c>
      <c r="I287">
        <f>COUNTIF(ResourceTags[ResourceID],Resources[[#This Row],[ResourceID]])</f>
        <v>2</v>
      </c>
      <c r="J287" t="str" cm="1">
        <f t="array" ref="J287">_xlfn.TEXTJOIN(", ", TRUE, IF(ResourceTags[ResourceID]=Resources[[#This Row],[ResourceID]],ResourceTags[Tag], ""))</f>
        <v>JavaScript, Python</v>
      </c>
    </row>
    <row r="288" spans="1:10">
      <c r="A288" s="4">
        <v>287</v>
      </c>
      <c r="B288" s="3" t="s">
        <v>897</v>
      </c>
      <c r="C288" s="3" t="s">
        <v>893</v>
      </c>
      <c r="D288" s="3" t="s">
        <v>308</v>
      </c>
      <c r="E288" s="4">
        <v>100</v>
      </c>
      <c r="F288" s="6">
        <v>4.3750000000000004E-2</v>
      </c>
      <c r="G288" s="11">
        <f>Resources[[#This Row],[Level]]*Resources[[#This Row],[Duration]]</f>
        <v>4.375</v>
      </c>
      <c r="H288" s="5" t="s">
        <v>898</v>
      </c>
      <c r="I288">
        <f>COUNTIF(ResourceTags[ResourceID],Resources[[#This Row],[ResourceID]])</f>
        <v>1</v>
      </c>
      <c r="J288" t="str" cm="1">
        <f t="array" ref="J288">_xlfn.TEXTJOIN(", ", TRUE, IF(ResourceTags[ResourceID]=Resources[[#This Row],[ResourceID]],ResourceTags[Tag], ""))</f>
        <v>HTML5</v>
      </c>
    </row>
    <row r="289" spans="1:10">
      <c r="A289" s="4">
        <v>288</v>
      </c>
      <c r="B289" s="3" t="s">
        <v>899</v>
      </c>
      <c r="C289" s="3" t="s">
        <v>893</v>
      </c>
      <c r="D289" s="3" t="s">
        <v>308</v>
      </c>
      <c r="E289" s="4">
        <v>100</v>
      </c>
      <c r="F289" s="6">
        <v>0.16874999999999998</v>
      </c>
      <c r="G289" s="11">
        <f>Resources[[#This Row],[Level]]*Resources[[#This Row],[Duration]]</f>
        <v>16.875</v>
      </c>
      <c r="H289" s="8" t="s">
        <v>900</v>
      </c>
      <c r="I289">
        <f>COUNTIF(ResourceTags[ResourceID],Resources[[#This Row],[ResourceID]])</f>
        <v>2</v>
      </c>
      <c r="J289" t="str" cm="1">
        <f t="array" ref="J289">_xlfn.TEXTJOIN(", ", TRUE, IF(ResourceTags[ResourceID]=Resources[[#This Row],[ResourceID]],ResourceTags[Tag], ""))</f>
        <v>iOS, Swift</v>
      </c>
    </row>
    <row r="290" spans="1:10">
      <c r="A290" s="4">
        <v>289</v>
      </c>
      <c r="B290" s="3" t="s">
        <v>882</v>
      </c>
      <c r="C290" s="3" t="s">
        <v>893</v>
      </c>
      <c r="D290" s="3" t="s">
        <v>308</v>
      </c>
      <c r="E290" s="4">
        <v>100</v>
      </c>
      <c r="F290" s="6">
        <v>4.1666666666666664E-2</v>
      </c>
      <c r="G290" s="11">
        <f>Resources[[#This Row],[Level]]*Resources[[#This Row],[Duration]]</f>
        <v>4.1666666666666661</v>
      </c>
      <c r="H290" s="8" t="s">
        <v>901</v>
      </c>
      <c r="I290">
        <f>COUNTIF(ResourceTags[ResourceID],Resources[[#This Row],[ResourceID]])</f>
        <v>2</v>
      </c>
      <c r="J290" t="str" cm="1">
        <f t="array" ref="J290">_xlfn.TEXTJOIN(", ", TRUE, IF(ResourceTags[ResourceID]=Resources[[#This Row],[ResourceID]],ResourceTags[Tag], ""))</f>
        <v>Xamarin, Xamarin.Forms</v>
      </c>
    </row>
    <row r="291" spans="1:10">
      <c r="A291" s="4">
        <v>290</v>
      </c>
      <c r="B291" s="3" t="s">
        <v>902</v>
      </c>
      <c r="C291" s="3" t="s">
        <v>893</v>
      </c>
      <c r="D291" s="3" t="s">
        <v>308</v>
      </c>
      <c r="E291" s="4">
        <v>100</v>
      </c>
      <c r="F291" s="6">
        <v>2.2916666666666669E-2</v>
      </c>
      <c r="G291" s="11">
        <f>Resources[[#This Row],[Level]]*Resources[[#This Row],[Duration]]</f>
        <v>2.291666666666667</v>
      </c>
      <c r="H291" s="8" t="s">
        <v>903</v>
      </c>
      <c r="I291">
        <f>COUNTIF(ResourceTags[ResourceID],Resources[[#This Row],[ResourceID]])</f>
        <v>1</v>
      </c>
      <c r="J291" t="str" cm="1">
        <f t="array" ref="J291">_xlfn.TEXTJOIN(", ", TRUE, IF(ResourceTags[ResourceID]=Resources[[#This Row],[ResourceID]],ResourceTags[Tag], ""))</f>
        <v>LinkedIn Learning</v>
      </c>
    </row>
    <row r="292" spans="1:10">
      <c r="A292" s="4">
        <v>291</v>
      </c>
      <c r="B292" s="3" t="s">
        <v>904</v>
      </c>
      <c r="C292" s="3" t="s">
        <v>893</v>
      </c>
      <c r="D292" s="3" t="s">
        <v>308</v>
      </c>
      <c r="E292" s="4">
        <v>100</v>
      </c>
      <c r="F292" s="6">
        <v>6.5277777777777782E-2</v>
      </c>
      <c r="G292" s="11">
        <f>Resources[[#This Row],[Level]]*Resources[[#This Row],[Duration]]</f>
        <v>6.5277777777777786</v>
      </c>
      <c r="H292" s="8" t="s">
        <v>905</v>
      </c>
      <c r="I292">
        <f>COUNTIF(ResourceTags[ResourceID],Resources[[#This Row],[ResourceID]])</f>
        <v>2</v>
      </c>
      <c r="J292" t="str" cm="1">
        <f t="array" ref="J292">_xlfn.TEXTJOIN(", ", TRUE, IF(ResourceTags[ResourceID]=Resources[[#This Row],[ResourceID]],ResourceTags[Tag], ""))</f>
        <v>Application Lifecycle Management, Project Management</v>
      </c>
    </row>
    <row r="293" spans="1:10">
      <c r="A293" s="4">
        <v>292</v>
      </c>
      <c r="B293" s="3" t="s">
        <v>906</v>
      </c>
      <c r="C293" s="3" t="s">
        <v>893</v>
      </c>
      <c r="D293" s="3" t="s">
        <v>308</v>
      </c>
      <c r="E293" s="4">
        <v>100</v>
      </c>
      <c r="F293" s="6">
        <v>3.4722222222222224E-2</v>
      </c>
      <c r="G293" s="11">
        <f>Resources[[#This Row],[Level]]*Resources[[#This Row],[Duration]]</f>
        <v>3.4722222222222223</v>
      </c>
      <c r="H293" s="8" t="s">
        <v>907</v>
      </c>
      <c r="I293">
        <f>COUNTIF(ResourceTags[ResourceID],Resources[[#This Row],[ResourceID]])</f>
        <v>1</v>
      </c>
      <c r="J293" t="str" cm="1">
        <f t="array" ref="J293">_xlfn.TEXTJOIN(", ", TRUE, IF(ResourceTags[ResourceID]=Resources[[#This Row],[ResourceID]],ResourceTags[Tag], ""))</f>
        <v>Business Management</v>
      </c>
    </row>
    <row r="294" spans="1:10">
      <c r="A294" s="4">
        <v>293</v>
      </c>
      <c r="B294" s="3" t="s">
        <v>908</v>
      </c>
      <c r="C294" s="3" t="s">
        <v>893</v>
      </c>
      <c r="D294" s="3" t="s">
        <v>308</v>
      </c>
      <c r="E294" s="4">
        <v>100</v>
      </c>
      <c r="F294" s="6">
        <v>7.2916666666666671E-2</v>
      </c>
      <c r="G294" s="11">
        <f>Resources[[#This Row],[Level]]*Resources[[#This Row],[Duration]]</f>
        <v>7.291666666666667</v>
      </c>
      <c r="H294" s="8" t="s">
        <v>909</v>
      </c>
      <c r="I294">
        <f>COUNTIF(ResourceTags[ResourceID],Resources[[#This Row],[ResourceID]])</f>
        <v>1</v>
      </c>
      <c r="J294" t="str" cm="1">
        <f t="array" ref="J294">_xlfn.TEXTJOIN(", ", TRUE, IF(ResourceTags[ResourceID]=Resources[[#This Row],[ResourceID]],ResourceTags[Tag], ""))</f>
        <v>Xcode</v>
      </c>
    </row>
    <row r="295" spans="1:10">
      <c r="A295" s="4">
        <v>294</v>
      </c>
      <c r="B295" s="3" t="s">
        <v>910</v>
      </c>
      <c r="C295" s="3" t="s">
        <v>893</v>
      </c>
      <c r="D295" s="3" t="s">
        <v>308</v>
      </c>
      <c r="E295" s="4">
        <v>100</v>
      </c>
      <c r="F295" s="6">
        <v>3.888888888888889E-2</v>
      </c>
      <c r="G295" s="11">
        <f>Resources[[#This Row],[Level]]*Resources[[#This Row],[Duration]]</f>
        <v>3.8888888888888888</v>
      </c>
      <c r="H295" s="8" t="s">
        <v>911</v>
      </c>
      <c r="I295">
        <f>COUNTIF(ResourceTags[ResourceID],Resources[[#This Row],[ResourceID]])</f>
        <v>2</v>
      </c>
      <c r="J295" t="str" cm="1">
        <f t="array" ref="J295">_xlfn.TEXTJOIN(", ", TRUE, IF(ResourceTags[ResourceID]=Resources[[#This Row],[ResourceID]],ResourceTags[Tag], ""))</f>
        <v>iOS, Swift</v>
      </c>
    </row>
    <row r="296" spans="1:10">
      <c r="A296" s="4">
        <v>295</v>
      </c>
      <c r="B296" s="3" t="s">
        <v>912</v>
      </c>
      <c r="C296" s="3" t="s">
        <v>893</v>
      </c>
      <c r="D296" s="3" t="s">
        <v>308</v>
      </c>
      <c r="E296" s="4">
        <v>200</v>
      </c>
      <c r="F296" s="6">
        <v>9.4444444444444442E-2</v>
      </c>
      <c r="G296" s="11">
        <f>Resources[[#This Row],[Level]]*Resources[[#This Row],[Duration]]</f>
        <v>18.888888888888889</v>
      </c>
      <c r="H296" s="8" t="s">
        <v>913</v>
      </c>
      <c r="I296">
        <f>COUNTIF(ResourceTags[ResourceID],Resources[[#This Row],[ResourceID]])</f>
        <v>1</v>
      </c>
      <c r="J296" t="str" cm="1">
        <f t="array" ref="J296">_xlfn.TEXTJOIN(", ", TRUE, IF(ResourceTags[ResourceID]=Resources[[#This Row],[ResourceID]],ResourceTags[Tag], ""))</f>
        <v>Microsoft Teams</v>
      </c>
    </row>
    <row r="297" spans="1:10">
      <c r="A297" s="4">
        <v>296</v>
      </c>
      <c r="B297" s="3" t="s">
        <v>914</v>
      </c>
      <c r="C297" s="3" t="s">
        <v>893</v>
      </c>
      <c r="D297" s="3" t="s">
        <v>308</v>
      </c>
      <c r="E297" s="4">
        <v>100</v>
      </c>
      <c r="F297" s="6">
        <v>2.9861111111111113E-2</v>
      </c>
      <c r="G297" s="11">
        <f>Resources[[#This Row],[Level]]*Resources[[#This Row],[Duration]]</f>
        <v>2.9861111111111112</v>
      </c>
      <c r="H297" s="8" t="s">
        <v>915</v>
      </c>
      <c r="I297">
        <f>COUNTIF(ResourceTags[ResourceID],Resources[[#This Row],[ResourceID]])</f>
        <v>1</v>
      </c>
      <c r="J297" t="str" cm="1">
        <f t="array" ref="J297">_xlfn.TEXTJOIN(", ", TRUE, IF(ResourceTags[ResourceID]=Resources[[#This Row],[ResourceID]],ResourceTags[Tag], ""))</f>
        <v>LinkedIn Learning</v>
      </c>
    </row>
    <row r="298" spans="1:10">
      <c r="A298" s="4">
        <v>297</v>
      </c>
      <c r="B298" s="3" t="s">
        <v>916</v>
      </c>
      <c r="C298" s="3" t="s">
        <v>893</v>
      </c>
      <c r="D298" s="3" t="s">
        <v>308</v>
      </c>
      <c r="E298" s="4">
        <v>100</v>
      </c>
      <c r="F298" s="6">
        <v>2.5694444444444447E-2</v>
      </c>
      <c r="G298" s="11">
        <f>Resources[[#This Row],[Level]]*Resources[[#This Row],[Duration]]</f>
        <v>2.5694444444444446</v>
      </c>
      <c r="H298" s="8" t="s">
        <v>917</v>
      </c>
      <c r="I298">
        <f>COUNTIF(ResourceTags[ResourceID],Resources[[#This Row],[ResourceID]])</f>
        <v>1</v>
      </c>
      <c r="J298" t="str" cm="1">
        <f t="array" ref="J298">_xlfn.TEXTJOIN(", ", TRUE, IF(ResourceTags[ResourceID]=Resources[[#This Row],[ResourceID]],ResourceTags[Tag], ""))</f>
        <v>iOS</v>
      </c>
    </row>
    <row r="299" spans="1:10">
      <c r="A299" s="4">
        <v>298</v>
      </c>
      <c r="B299" s="3" t="s">
        <v>918</v>
      </c>
      <c r="C299" s="3" t="s">
        <v>893</v>
      </c>
      <c r="D299" s="3" t="s">
        <v>308</v>
      </c>
      <c r="E299" s="4">
        <v>100</v>
      </c>
      <c r="F299" s="6">
        <v>9.3055555555555558E-2</v>
      </c>
      <c r="G299" s="11">
        <f>Resources[[#This Row],[Level]]*Resources[[#This Row],[Duration]]</f>
        <v>9.3055555555555554</v>
      </c>
      <c r="H299" s="8" t="s">
        <v>919</v>
      </c>
      <c r="I299">
        <f>COUNTIF(ResourceTags[ResourceID],Resources[[#This Row],[ResourceID]])</f>
        <v>1</v>
      </c>
      <c r="J299" t="str" cm="1">
        <f t="array" ref="J299">_xlfn.TEXTJOIN(", ", TRUE, IF(ResourceTags[ResourceID]=Resources[[#This Row],[ResourceID]],ResourceTags[Tag], ""))</f>
        <v>iOS</v>
      </c>
    </row>
    <row r="300" spans="1:10">
      <c r="A300" s="4">
        <v>299</v>
      </c>
      <c r="B300" s="3" t="s">
        <v>920</v>
      </c>
      <c r="C300" s="3" t="s">
        <v>893</v>
      </c>
      <c r="D300" s="3" t="s">
        <v>308</v>
      </c>
      <c r="E300" s="4">
        <v>100</v>
      </c>
      <c r="F300" s="6">
        <v>8.4722222222222213E-2</v>
      </c>
      <c r="G300" s="11">
        <f>Resources[[#This Row],[Level]]*Resources[[#This Row],[Duration]]</f>
        <v>8.4722222222222214</v>
      </c>
      <c r="H300" s="8" t="s">
        <v>921</v>
      </c>
      <c r="I300">
        <f>COUNTIF(ResourceTags[ResourceID],Resources[[#This Row],[ResourceID]])</f>
        <v>1</v>
      </c>
      <c r="J300" t="str" cm="1">
        <f t="array" ref="J300">_xlfn.TEXTJOIN(", ", TRUE, IF(ResourceTags[ResourceID]=Resources[[#This Row],[ResourceID]],ResourceTags[Tag], ""))</f>
        <v>iOS</v>
      </c>
    </row>
    <row r="301" spans="1:10">
      <c r="A301" s="4">
        <v>300</v>
      </c>
      <c r="B301" s="3" t="s">
        <v>922</v>
      </c>
      <c r="C301" s="3" t="s">
        <v>893</v>
      </c>
      <c r="D301" s="3" t="s">
        <v>308</v>
      </c>
      <c r="E301" s="4">
        <v>100</v>
      </c>
      <c r="F301" s="6">
        <v>6.5972222222222224E-2</v>
      </c>
      <c r="G301" s="11">
        <f>Resources[[#This Row],[Level]]*Resources[[#This Row],[Duration]]</f>
        <v>6.5972222222222223</v>
      </c>
      <c r="H301" s="8" t="s">
        <v>923</v>
      </c>
      <c r="I301">
        <f>COUNTIF(ResourceTags[ResourceID],Resources[[#This Row],[ResourceID]])</f>
        <v>2</v>
      </c>
      <c r="J301" t="str" cm="1">
        <f t="array" ref="J301">_xlfn.TEXTJOIN(", ", TRUE, IF(ResourceTags[ResourceID]=Resources[[#This Row],[ResourceID]],ResourceTags[Tag], ""))</f>
        <v>Relational Database Design, SQL</v>
      </c>
    </row>
    <row r="302" spans="1:10">
      <c r="A302" s="4">
        <v>301</v>
      </c>
      <c r="B302" s="3" t="s">
        <v>924</v>
      </c>
      <c r="C302" s="3" t="s">
        <v>893</v>
      </c>
      <c r="D302" s="3" t="s">
        <v>308</v>
      </c>
      <c r="E302" s="4">
        <v>100</v>
      </c>
      <c r="F302" s="6">
        <v>0.125</v>
      </c>
      <c r="G302" s="11">
        <f>Resources[[#This Row],[Level]]*Resources[[#This Row],[Duration]]</f>
        <v>12.5</v>
      </c>
      <c r="H302" s="8" t="s">
        <v>925</v>
      </c>
      <c r="I302">
        <f>COUNTIF(ResourceTags[ResourceID],Resources[[#This Row],[ResourceID]])</f>
        <v>2</v>
      </c>
      <c r="J302" t="str" cm="1">
        <f t="array" ref="J302">_xlfn.TEXTJOIN(", ", TRUE, IF(ResourceTags[ResourceID]=Resources[[#This Row],[ResourceID]],ResourceTags[Tag], ""))</f>
        <v>SQLite, SQL</v>
      </c>
    </row>
    <row r="303" spans="1:10">
      <c r="A303" s="4">
        <v>302</v>
      </c>
      <c r="B303" s="3" t="s">
        <v>926</v>
      </c>
      <c r="C303" s="3" t="s">
        <v>893</v>
      </c>
      <c r="D303" s="3" t="s">
        <v>308</v>
      </c>
      <c r="E303" s="4">
        <v>200</v>
      </c>
      <c r="F303" s="6">
        <v>4.5833333333333337E-2</v>
      </c>
      <c r="G303" s="11">
        <f>Resources[[#This Row],[Level]]*Resources[[#This Row],[Duration]]</f>
        <v>9.1666666666666679</v>
      </c>
      <c r="H303" s="8" t="s">
        <v>927</v>
      </c>
      <c r="I303">
        <f>COUNTIF(ResourceTags[ResourceID],Resources[[#This Row],[ResourceID]])</f>
        <v>2</v>
      </c>
      <c r="J303" t="str" cm="1">
        <f t="array" ref="J303">_xlfn.TEXTJOIN(", ", TRUE, IF(ResourceTags[ResourceID]=Resources[[#This Row],[ResourceID]],ResourceTags[Tag], ""))</f>
        <v>iOS, Swift</v>
      </c>
    </row>
    <row r="304" spans="1:10">
      <c r="A304" s="4">
        <v>303</v>
      </c>
      <c r="B304" s="3" t="s">
        <v>928</v>
      </c>
      <c r="C304" s="3" t="s">
        <v>893</v>
      </c>
      <c r="D304" s="3" t="s">
        <v>308</v>
      </c>
      <c r="E304" s="4">
        <v>100</v>
      </c>
      <c r="F304" s="6">
        <v>8.6111111111111124E-2</v>
      </c>
      <c r="G304" s="11">
        <f>Resources[[#This Row],[Level]]*Resources[[#This Row],[Duration]]</f>
        <v>8.6111111111111125</v>
      </c>
      <c r="H304" s="8" t="s">
        <v>929</v>
      </c>
      <c r="I304">
        <f>COUNTIF(ResourceTags[ResourceID],Resources[[#This Row],[ResourceID]])</f>
        <v>2</v>
      </c>
      <c r="J304" t="str" cm="1">
        <f t="array" ref="J304">_xlfn.TEXTJOIN(", ", TRUE, IF(ResourceTags[ResourceID]=Resources[[#This Row],[ResourceID]],ResourceTags[Tag], ""))</f>
        <v>Object-Oriented Programming, Python</v>
      </c>
    </row>
    <row r="305" spans="1:10">
      <c r="A305" s="4">
        <v>304</v>
      </c>
      <c r="B305" s="3" t="s">
        <v>930</v>
      </c>
      <c r="C305" s="3" t="s">
        <v>893</v>
      </c>
      <c r="D305" s="3" t="s">
        <v>308</v>
      </c>
      <c r="E305" s="4">
        <v>100</v>
      </c>
      <c r="F305" s="6">
        <v>6.458333333333334E-2</v>
      </c>
      <c r="G305" s="11">
        <f>Resources[[#This Row],[Level]]*Resources[[#This Row],[Duration]]</f>
        <v>6.4583333333333339</v>
      </c>
      <c r="H305" s="8" t="s">
        <v>931</v>
      </c>
      <c r="I305">
        <f>COUNTIF(ResourceTags[ResourceID],Resources[[#This Row],[ResourceID]])</f>
        <v>1</v>
      </c>
      <c r="J305" t="str" cm="1">
        <f t="array" ref="J305">_xlfn.TEXTJOIN(", ", TRUE, IF(ResourceTags[ResourceID]=Resources[[#This Row],[ResourceID]],ResourceTags[Tag], ""))</f>
        <v>LinkedIn Learning</v>
      </c>
    </row>
    <row r="306" spans="1:10">
      <c r="A306" s="4">
        <v>305</v>
      </c>
      <c r="B306" s="3" t="s">
        <v>932</v>
      </c>
      <c r="C306" s="3" t="s">
        <v>893</v>
      </c>
      <c r="D306" s="3" t="s">
        <v>308</v>
      </c>
      <c r="E306" s="4">
        <v>100</v>
      </c>
      <c r="F306" s="6">
        <v>2.2222222222222223E-2</v>
      </c>
      <c r="G306" s="11">
        <f>Resources[[#This Row],[Level]]*Resources[[#This Row],[Duration]]</f>
        <v>2.2222222222222223</v>
      </c>
      <c r="H306" s="8" t="s">
        <v>933</v>
      </c>
      <c r="I306">
        <f>COUNTIF(ResourceTags[ResourceID],Resources[[#This Row],[ResourceID]])</f>
        <v>1</v>
      </c>
      <c r="J306" t="str" cm="1">
        <f t="array" ref="J306">_xlfn.TEXTJOIN(", ", TRUE, IF(ResourceTags[ResourceID]=Resources[[#This Row],[ResourceID]],ResourceTags[Tag], ""))</f>
        <v>Career Development</v>
      </c>
    </row>
    <row r="307" spans="1:10">
      <c r="A307" s="4">
        <v>306</v>
      </c>
      <c r="B307" s="3" t="s">
        <v>934</v>
      </c>
      <c r="C307" s="3" t="s">
        <v>893</v>
      </c>
      <c r="D307" s="3" t="s">
        <v>308</v>
      </c>
      <c r="E307" s="4">
        <v>100</v>
      </c>
      <c r="F307" s="6">
        <v>1.6666666666666666E-2</v>
      </c>
      <c r="G307" s="11">
        <f>Resources[[#This Row],[Level]]*Resources[[#This Row],[Duration]]</f>
        <v>1.6666666666666667</v>
      </c>
      <c r="H307" s="8" t="s">
        <v>935</v>
      </c>
      <c r="I307">
        <f>COUNTIF(ResourceTags[ResourceID],Resources[[#This Row],[ResourceID]])</f>
        <v>1</v>
      </c>
      <c r="J307" t="str" cm="1">
        <f t="array" ref="J307">_xlfn.TEXTJOIN(", ", TRUE, IF(ResourceTags[ResourceID]=Resources[[#This Row],[ResourceID]],ResourceTags[Tag], ""))</f>
        <v>Career Development</v>
      </c>
    </row>
    <row r="308" spans="1:10">
      <c r="A308" s="4">
        <v>307</v>
      </c>
      <c r="B308" s="3" t="s">
        <v>936</v>
      </c>
      <c r="C308" s="3" t="s">
        <v>893</v>
      </c>
      <c r="D308" s="3" t="s">
        <v>308</v>
      </c>
      <c r="E308" s="4">
        <v>300</v>
      </c>
      <c r="F308" s="6">
        <v>8.9583333333333334E-2</v>
      </c>
      <c r="G308" s="11">
        <f>Resources[[#This Row],[Level]]*Resources[[#This Row],[Duration]]</f>
        <v>26.875</v>
      </c>
      <c r="H308" s="8" t="s">
        <v>937</v>
      </c>
      <c r="I308">
        <f>COUNTIF(ResourceTags[ResourceID],Resources[[#This Row],[ResourceID]])</f>
        <v>2</v>
      </c>
      <c r="J308" t="str" cm="1">
        <f t="array" ref="J308">_xlfn.TEXTJOIN(", ", TRUE, IF(ResourceTags[ResourceID]=Resources[[#This Row],[ResourceID]],ResourceTags[Tag], ""))</f>
        <v>ASP.NET, ASP.NET Web API</v>
      </c>
    </row>
    <row r="309" spans="1:10">
      <c r="A309" s="4">
        <v>308</v>
      </c>
      <c r="B309" s="3" t="s">
        <v>938</v>
      </c>
      <c r="C309" s="3" t="s">
        <v>893</v>
      </c>
      <c r="D309" s="3" t="s">
        <v>308</v>
      </c>
      <c r="E309" s="4">
        <v>100</v>
      </c>
      <c r="F309" s="6">
        <v>1.3888888888888888E-2</v>
      </c>
      <c r="G309" s="11">
        <f>Resources[[#This Row],[Level]]*Resources[[#This Row],[Duration]]</f>
        <v>1.3888888888888888</v>
      </c>
      <c r="H309" s="8" t="s">
        <v>939</v>
      </c>
      <c r="I309">
        <f>COUNTIF(ResourceTags[ResourceID],Resources[[#This Row],[ResourceID]])</f>
        <v>1</v>
      </c>
      <c r="J309" t="str" cm="1">
        <f t="array" ref="J309">_xlfn.TEXTJOIN(", ", TRUE, IF(ResourceTags[ResourceID]=Resources[[#This Row],[ResourceID]],ResourceTags[Tag], ""))</f>
        <v>Excercise &amp; Fitness</v>
      </c>
    </row>
    <row r="310" spans="1:10">
      <c r="A310" s="4">
        <v>309</v>
      </c>
      <c r="B310" s="3" t="s">
        <v>940</v>
      </c>
      <c r="C310" s="3" t="s">
        <v>893</v>
      </c>
      <c r="D310" s="3" t="s">
        <v>308</v>
      </c>
      <c r="E310" s="4">
        <v>100</v>
      </c>
      <c r="F310" s="6">
        <v>5.9027777777777783E-2</v>
      </c>
      <c r="G310" s="11">
        <f>Resources[[#This Row],[Level]]*Resources[[#This Row],[Duration]]</f>
        <v>5.9027777777777786</v>
      </c>
      <c r="H310" s="8" t="s">
        <v>941</v>
      </c>
      <c r="I310">
        <f>COUNTIF(ResourceTags[ResourceID],Resources[[#This Row],[ResourceID]])</f>
        <v>1</v>
      </c>
      <c r="J310" t="str" cm="1">
        <f t="array" ref="J310">_xlfn.TEXTJOIN(", ", TRUE, IF(ResourceTags[ResourceID]=Resources[[#This Row],[ResourceID]],ResourceTags[Tag], ""))</f>
        <v>Time Management</v>
      </c>
    </row>
    <row r="311" spans="1:10">
      <c r="A311" s="4">
        <v>310</v>
      </c>
      <c r="B311" s="3" t="s">
        <v>942</v>
      </c>
      <c r="C311" s="3" t="s">
        <v>893</v>
      </c>
      <c r="D311" s="3" t="s">
        <v>308</v>
      </c>
      <c r="E311" s="4">
        <v>100</v>
      </c>
      <c r="F311" s="6">
        <v>4.8611111111111112E-2</v>
      </c>
      <c r="G311" s="11">
        <f>Resources[[#This Row],[Level]]*Resources[[#This Row],[Duration]]</f>
        <v>4.8611111111111116</v>
      </c>
      <c r="H311" s="8" t="s">
        <v>943</v>
      </c>
      <c r="I311">
        <f>COUNTIF(ResourceTags[ResourceID],Resources[[#This Row],[ResourceID]])</f>
        <v>1</v>
      </c>
      <c r="J311" t="str" cm="1">
        <f t="array" ref="J311">_xlfn.TEXTJOIN(", ", TRUE, IF(ResourceTags[ResourceID]=Resources[[#This Row],[ResourceID]],ResourceTags[Tag], ""))</f>
        <v>Mindfulness</v>
      </c>
    </row>
    <row r="312" spans="1:10">
      <c r="A312" s="4">
        <v>311</v>
      </c>
      <c r="B312" s="3" t="s">
        <v>944</v>
      </c>
      <c r="C312" s="3" t="s">
        <v>945</v>
      </c>
      <c r="D312" s="3" t="s">
        <v>308</v>
      </c>
      <c r="E312" s="4">
        <v>200</v>
      </c>
      <c r="F312" s="6">
        <v>0.16666666666666666</v>
      </c>
      <c r="G312" s="11">
        <f>Resources[[#This Row],[Level]]*Resources[[#This Row],[Duration]]</f>
        <v>33.333333333333329</v>
      </c>
      <c r="H312" s="8" t="s">
        <v>946</v>
      </c>
      <c r="I312">
        <f>COUNTIF(ResourceTags[ResourceID],Resources[[#This Row],[ResourceID]])</f>
        <v>2</v>
      </c>
      <c r="J312" t="str" cm="1">
        <f t="array" ref="J312">_xlfn.TEXTJOIN(", ", TRUE, IF(ResourceTags[ResourceID]=Resources[[#This Row],[ResourceID]],ResourceTags[Tag], ""))</f>
        <v>SQL, PostgreSQL</v>
      </c>
    </row>
    <row r="313" spans="1:10">
      <c r="A313" s="4">
        <v>312</v>
      </c>
      <c r="B313" s="3" t="s">
        <v>947</v>
      </c>
      <c r="C313" s="3" t="s">
        <v>861</v>
      </c>
      <c r="D313" s="3" t="s">
        <v>862</v>
      </c>
      <c r="E313" s="4">
        <v>200</v>
      </c>
      <c r="F313" s="6">
        <v>8.1250000000000003E-2</v>
      </c>
      <c r="G313" s="11">
        <f>Resources[[#This Row],[Level]]*Resources[[#This Row],[Duration]]</f>
        <v>16.25</v>
      </c>
      <c r="H313" s="8" t="s">
        <v>948</v>
      </c>
      <c r="I313">
        <f>COUNTIF(ResourceTags[ResourceID],Resources[[#This Row],[ResourceID]])</f>
        <v>2</v>
      </c>
      <c r="J313" t="str" cm="1">
        <f t="array" ref="J313">_xlfn.TEXTJOIN(", ", TRUE, IF(ResourceTags[ResourceID]=Resources[[#This Row],[ResourceID]],ResourceTags[Tag], ""))</f>
        <v>Azure DevOps, DevOps</v>
      </c>
    </row>
    <row r="314" spans="1:10">
      <c r="A314" s="4">
        <v>313</v>
      </c>
      <c r="B314" s="3" t="s">
        <v>949</v>
      </c>
      <c r="C314" s="3" t="s">
        <v>861</v>
      </c>
      <c r="D314" s="3" t="s">
        <v>862</v>
      </c>
      <c r="E314" s="4">
        <v>100</v>
      </c>
      <c r="F314" s="6">
        <v>9.930555555555555E-2</v>
      </c>
      <c r="G314" s="11">
        <f>Resources[[#This Row],[Level]]*Resources[[#This Row],[Duration]]</f>
        <v>9.9305555555555554</v>
      </c>
      <c r="H314" s="8" t="s">
        <v>950</v>
      </c>
      <c r="I314">
        <f>COUNTIF(ResourceTags[ResourceID],Resources[[#This Row],[ResourceID]])</f>
        <v>2</v>
      </c>
      <c r="J314" t="str" cm="1">
        <f t="array" ref="J314">_xlfn.TEXTJOIN(", ", TRUE, IF(ResourceTags[ResourceID]=Resources[[#This Row],[ResourceID]],ResourceTags[Tag], ""))</f>
        <v>Microsoft Power Platform, Microsoft Power Apps</v>
      </c>
    </row>
    <row r="315" spans="1:10">
      <c r="A315" s="4">
        <v>314</v>
      </c>
      <c r="B315" s="3" t="s">
        <v>951</v>
      </c>
      <c r="C315" s="3" t="s">
        <v>861</v>
      </c>
      <c r="D315" s="3" t="s">
        <v>862</v>
      </c>
      <c r="E315" s="4">
        <v>100</v>
      </c>
      <c r="F315" s="6">
        <v>3.8194444444444441E-2</v>
      </c>
      <c r="G315" s="11">
        <f>Resources[[#This Row],[Level]]*Resources[[#This Row],[Duration]]</f>
        <v>3.8194444444444442</v>
      </c>
      <c r="H315" s="8" t="s">
        <v>952</v>
      </c>
      <c r="I315">
        <f>COUNTIF(ResourceTags[ResourceID],Resources[[#This Row],[ResourceID]])</f>
        <v>2</v>
      </c>
      <c r="J315" t="str" cm="1">
        <f t="array" ref="J315">_xlfn.TEXTJOIN(", ", TRUE, IF(ResourceTags[ResourceID]=Resources[[#This Row],[ResourceID]],ResourceTags[Tag], ""))</f>
        <v>Microsoft Power Platform, Microsoft AI Builder</v>
      </c>
    </row>
    <row r="316" spans="1:10">
      <c r="A316" s="4">
        <v>315</v>
      </c>
      <c r="B316" s="3" t="s">
        <v>953</v>
      </c>
      <c r="C316" s="3" t="s">
        <v>893</v>
      </c>
      <c r="D316" s="3" t="s">
        <v>308</v>
      </c>
      <c r="E316" s="4">
        <v>300</v>
      </c>
      <c r="F316" s="6">
        <v>8.3333333333333329E-2</v>
      </c>
      <c r="G316" s="11">
        <f>Resources[[#This Row],[Level]]*Resources[[#This Row],[Duration]]</f>
        <v>25</v>
      </c>
      <c r="H316" s="8" t="s">
        <v>954</v>
      </c>
      <c r="I316">
        <f>COUNTIF(ResourceTags[ResourceID],Resources[[#This Row],[ResourceID]])</f>
        <v>5</v>
      </c>
      <c r="J316" t="str" cm="1">
        <f t="array" ref="J316">_xlfn.TEXTJOIN(", ", TRUE, IF(ResourceTags[ResourceID]=Resources[[#This Row],[ResourceID]],ResourceTags[Tag], ""))</f>
        <v>Protocol-Oriented Programming, iOS, Swift, SwiftUI, OpenWeather</v>
      </c>
    </row>
    <row r="317" spans="1:10">
      <c r="A317" s="4">
        <v>316</v>
      </c>
      <c r="B317" s="3" t="s">
        <v>955</v>
      </c>
      <c r="C317" s="3" t="s">
        <v>307</v>
      </c>
      <c r="D317" s="3" t="s">
        <v>308</v>
      </c>
      <c r="E317" s="4">
        <v>100</v>
      </c>
      <c r="F317" s="6">
        <v>8.819444444444445E-2</v>
      </c>
      <c r="G317" s="11">
        <f>Resources[[#This Row],[Level]]*Resources[[#This Row],[Duration]]</f>
        <v>8.8194444444444446</v>
      </c>
      <c r="H317" s="8" t="s">
        <v>956</v>
      </c>
      <c r="I317">
        <f>COUNTIF(ResourceTags[ResourceID],Resources[[#This Row],[ResourceID]])</f>
        <v>2</v>
      </c>
      <c r="J317" t="str" cm="1">
        <f t="array" ref="J317">_xlfn.TEXTJOIN(", ", TRUE, IF(ResourceTags[ResourceID]=Resources[[#This Row],[ResourceID]],ResourceTags[Tag], ""))</f>
        <v>Microsoft SQL Server, T-SQL</v>
      </c>
    </row>
    <row r="318" spans="1:10">
      <c r="A318" s="4">
        <v>317</v>
      </c>
      <c r="B318" s="3" t="s">
        <v>957</v>
      </c>
      <c r="C318" s="3" t="s">
        <v>893</v>
      </c>
      <c r="D318" s="3" t="s">
        <v>308</v>
      </c>
      <c r="E318" s="4">
        <v>100</v>
      </c>
      <c r="F318" s="6">
        <v>5.4166666666666669E-2</v>
      </c>
      <c r="G318" s="11">
        <f>Resources[[#This Row],[Level]]*Resources[[#This Row],[Duration]]</f>
        <v>5.416666666666667</v>
      </c>
      <c r="H318" s="8" t="s">
        <v>958</v>
      </c>
      <c r="I318">
        <f>COUNTIF(ResourceTags[ResourceID],Resources[[#This Row],[ResourceID]])</f>
        <v>1</v>
      </c>
      <c r="J318" t="str" cm="1">
        <f t="array" ref="J318">_xlfn.TEXTJOIN(", ", TRUE, IF(ResourceTags[ResourceID]=Resources[[#This Row],[ResourceID]],ResourceTags[Tag], ""))</f>
        <v>Career Development</v>
      </c>
    </row>
    <row r="319" spans="1:10">
      <c r="A319" s="4">
        <v>318</v>
      </c>
      <c r="B319" s="3" t="s">
        <v>959</v>
      </c>
      <c r="C319" s="3" t="s">
        <v>893</v>
      </c>
      <c r="D319" s="3" t="s">
        <v>308</v>
      </c>
      <c r="E319" s="4">
        <v>100</v>
      </c>
      <c r="F319" s="6">
        <v>1.7361111111111112E-2</v>
      </c>
      <c r="G319" s="11">
        <f>Resources[[#This Row],[Level]]*Resources[[#This Row],[Duration]]</f>
        <v>1.7361111111111112</v>
      </c>
      <c r="H319" s="8" t="s">
        <v>960</v>
      </c>
      <c r="I319">
        <f>COUNTIF(ResourceTags[ResourceID],Resources[[#This Row],[ResourceID]])</f>
        <v>1</v>
      </c>
      <c r="J319" t="str" cm="1">
        <f t="array" ref="J319">_xlfn.TEXTJOIN(", ", TRUE, IF(ResourceTags[ResourceID]=Resources[[#This Row],[ResourceID]],ResourceTags[Tag], ""))</f>
        <v>Career Development</v>
      </c>
    </row>
    <row r="320" spans="1:10">
      <c r="A320" s="4">
        <v>319</v>
      </c>
      <c r="B320" s="3" t="s">
        <v>961</v>
      </c>
      <c r="C320" s="3" t="s">
        <v>893</v>
      </c>
      <c r="D320" s="3" t="s">
        <v>308</v>
      </c>
      <c r="E320" s="4">
        <v>100</v>
      </c>
      <c r="F320" s="6">
        <v>5.486111111111111E-2</v>
      </c>
      <c r="G320" s="11">
        <f>Resources[[#This Row],[Level]]*Resources[[#This Row],[Duration]]</f>
        <v>5.4861111111111107</v>
      </c>
      <c r="H320" s="8" t="s">
        <v>962</v>
      </c>
      <c r="I320">
        <f>COUNTIF(ResourceTags[ResourceID],Resources[[#This Row],[ResourceID]])</f>
        <v>1</v>
      </c>
      <c r="J320" t="str" cm="1">
        <f t="array" ref="J320">_xlfn.TEXTJOIN(", ", TRUE, IF(ResourceTags[ResourceID]=Resources[[#This Row],[ResourceID]],ResourceTags[Tag], ""))</f>
        <v>Career Development</v>
      </c>
    </row>
    <row r="321" spans="1:10">
      <c r="A321" s="4">
        <v>320</v>
      </c>
      <c r="B321" s="3" t="s">
        <v>963</v>
      </c>
      <c r="C321" s="3" t="s">
        <v>307</v>
      </c>
      <c r="D321" s="3" t="s">
        <v>308</v>
      </c>
      <c r="E321" s="4">
        <v>100</v>
      </c>
      <c r="F321" s="6">
        <v>2.2222222222222223E-2</v>
      </c>
      <c r="G321" s="11">
        <f>Resources[[#This Row],[Level]]*Resources[[#This Row],[Duration]]</f>
        <v>2.2222222222222223</v>
      </c>
      <c r="H321" s="8" t="s">
        <v>964</v>
      </c>
      <c r="I321">
        <f>COUNTIF(ResourceTags[ResourceID],Resources[[#This Row],[ResourceID]])</f>
        <v>2</v>
      </c>
      <c r="J321" t="str" cm="1">
        <f t="array" ref="J321">_xlfn.TEXTJOIN(", ", TRUE, IF(ResourceTags[ResourceID]=Resources[[#This Row],[ResourceID]],ResourceTags[Tag], ""))</f>
        <v>ASP.NET Core, Blazor</v>
      </c>
    </row>
    <row r="322" spans="1:10">
      <c r="A322" s="4">
        <v>321</v>
      </c>
      <c r="B322" s="3" t="s">
        <v>965</v>
      </c>
      <c r="C322" s="3" t="s">
        <v>307</v>
      </c>
      <c r="D322" s="3" t="s">
        <v>308</v>
      </c>
      <c r="E322" s="4">
        <v>100</v>
      </c>
      <c r="F322" s="6">
        <v>6.9444444444444434E-2</v>
      </c>
      <c r="G322" s="11">
        <f>Resources[[#This Row],[Level]]*Resources[[#This Row],[Duration]]</f>
        <v>6.9444444444444438</v>
      </c>
      <c r="H322" s="8" t="s">
        <v>966</v>
      </c>
      <c r="I322">
        <f>COUNTIF(ResourceTags[ResourceID],Resources[[#This Row],[ResourceID]])</f>
        <v>2</v>
      </c>
      <c r="J322" t="str" cm="1">
        <f t="array" ref="J322">_xlfn.TEXTJOIN(", ", TRUE, IF(ResourceTags[ResourceID]=Resources[[#This Row],[ResourceID]],ResourceTags[Tag], ""))</f>
        <v>HTML5, Progressive Web Apps</v>
      </c>
    </row>
    <row r="323" spans="1:10">
      <c r="A323" s="4">
        <v>322</v>
      </c>
      <c r="B323" s="3" t="s">
        <v>967</v>
      </c>
      <c r="C323" s="3" t="s">
        <v>307</v>
      </c>
      <c r="D323" s="3" t="s">
        <v>308</v>
      </c>
      <c r="E323" s="4">
        <v>100</v>
      </c>
      <c r="F323" s="6">
        <v>0.16805555555555554</v>
      </c>
      <c r="G323" s="11">
        <f>Resources[[#This Row],[Level]]*Resources[[#This Row],[Duration]]</f>
        <v>16.805555555555554</v>
      </c>
      <c r="H323" s="8" t="s">
        <v>968</v>
      </c>
      <c r="I323">
        <f>COUNTIF(ResourceTags[ResourceID],Resources[[#This Row],[ResourceID]])</f>
        <v>2</v>
      </c>
      <c r="J323" t="str" cm="1">
        <f t="array" ref="J323">_xlfn.TEXTJOIN(", ", TRUE, IF(ResourceTags[ResourceID]=Resources[[#This Row],[ResourceID]],ResourceTags[Tag], ""))</f>
        <v>ASP.NET Core, Blazor</v>
      </c>
    </row>
    <row r="324" spans="1:10">
      <c r="A324" s="4">
        <v>323</v>
      </c>
      <c r="B324" s="3" t="s">
        <v>969</v>
      </c>
      <c r="C324" s="3" t="s">
        <v>307</v>
      </c>
      <c r="D324" s="3" t="s">
        <v>308</v>
      </c>
      <c r="E324" s="4">
        <v>200</v>
      </c>
      <c r="F324" s="6">
        <v>2.4305555555555556E-2</v>
      </c>
      <c r="G324" s="11">
        <f>Resources[[#This Row],[Level]]*Resources[[#This Row],[Duration]]</f>
        <v>4.8611111111111116</v>
      </c>
      <c r="H324" s="8" t="s">
        <v>970</v>
      </c>
      <c r="I324">
        <f>COUNTIF(ResourceTags[ResourceID],Resources[[#This Row],[ResourceID]])</f>
        <v>1</v>
      </c>
      <c r="J324" t="str" cm="1">
        <f t="array" ref="J324">_xlfn.TEXTJOIN(", ", TRUE, IF(ResourceTags[ResourceID]=Resources[[#This Row],[ResourceID]],ResourceTags[Tag], ""))</f>
        <v>Azure</v>
      </c>
    </row>
    <row r="325" spans="1:10">
      <c r="A325" s="4">
        <v>324</v>
      </c>
      <c r="B325" s="3" t="s">
        <v>971</v>
      </c>
      <c r="C325" s="3" t="s">
        <v>307</v>
      </c>
      <c r="D325" s="3" t="s">
        <v>308</v>
      </c>
      <c r="E325" s="4">
        <v>100</v>
      </c>
      <c r="F325" s="6">
        <v>5.6250000000000001E-2</v>
      </c>
      <c r="G325" s="11">
        <f>Resources[[#This Row],[Level]]*Resources[[#This Row],[Duration]]</f>
        <v>5.625</v>
      </c>
      <c r="H325" s="8" t="s">
        <v>972</v>
      </c>
      <c r="I325">
        <f>COUNTIF(ResourceTags[ResourceID],Resources[[#This Row],[ResourceID]])</f>
        <v>1</v>
      </c>
      <c r="J325" t="str" cm="1">
        <f t="array" ref="J325">_xlfn.TEXTJOIN(", ", TRUE, IF(ResourceTags[ResourceID]=Resources[[#This Row],[ResourceID]],ResourceTags[Tag], ""))</f>
        <v>DevOps</v>
      </c>
    </row>
    <row r="326" spans="1:10">
      <c r="A326" s="4">
        <v>325</v>
      </c>
      <c r="B326" s="3" t="s">
        <v>973</v>
      </c>
      <c r="C326" s="3" t="s">
        <v>307</v>
      </c>
      <c r="D326" s="3" t="s">
        <v>308</v>
      </c>
      <c r="E326" s="4">
        <v>100</v>
      </c>
      <c r="F326" s="6">
        <v>5.6944444444444443E-2</v>
      </c>
      <c r="G326" s="11">
        <f>Resources[[#This Row],[Level]]*Resources[[#This Row],[Duration]]</f>
        <v>5.6944444444444446</v>
      </c>
      <c r="H326" s="8" t="s">
        <v>974</v>
      </c>
      <c r="I326">
        <f>COUNTIF(ResourceTags[ResourceID],Resources[[#This Row],[ResourceID]])</f>
        <v>1</v>
      </c>
      <c r="J326" t="str" cm="1">
        <f t="array" ref="J326">_xlfn.TEXTJOIN(", ", TRUE, IF(ResourceTags[ResourceID]=Resources[[#This Row],[ResourceID]],ResourceTags[Tag], ""))</f>
        <v>DevOps</v>
      </c>
    </row>
    <row r="327" spans="1:10">
      <c r="A327" s="4">
        <v>326</v>
      </c>
      <c r="B327" s="3" t="s">
        <v>975</v>
      </c>
      <c r="C327" s="3" t="s">
        <v>861</v>
      </c>
      <c r="D327" s="3" t="s">
        <v>862</v>
      </c>
      <c r="E327" s="4">
        <v>100</v>
      </c>
      <c r="F327" s="6">
        <v>0.40833333333333338</v>
      </c>
      <c r="G327" s="11">
        <f>Resources[[#This Row],[Level]]*Resources[[#This Row],[Duration]]</f>
        <v>40.833333333333336</v>
      </c>
      <c r="H327" s="8" t="s">
        <v>976</v>
      </c>
      <c r="I327">
        <f>COUNTIF(ResourceTags[ResourceID],Resources[[#This Row],[ResourceID]])</f>
        <v>1</v>
      </c>
      <c r="J327" t="str" cm="1">
        <f t="array" ref="J327">_xlfn.TEXTJOIN(", ", TRUE, IF(ResourceTags[ResourceID]=Resources[[#This Row],[ResourceID]],ResourceTags[Tag], ""))</f>
        <v>Azure</v>
      </c>
    </row>
    <row r="328" spans="1:10">
      <c r="A328" s="4">
        <v>327</v>
      </c>
      <c r="B328" s="3" t="s">
        <v>977</v>
      </c>
      <c r="C328" s="3" t="s">
        <v>307</v>
      </c>
      <c r="D328" s="3" t="s">
        <v>308</v>
      </c>
      <c r="E328" s="4">
        <v>100</v>
      </c>
      <c r="F328" s="6">
        <v>8.4722222222222213E-2</v>
      </c>
      <c r="G328" s="11">
        <f>Resources[[#This Row],[Level]]*Resources[[#This Row],[Duration]]</f>
        <v>8.4722222222222214</v>
      </c>
      <c r="H328" s="8" t="s">
        <v>978</v>
      </c>
      <c r="I328">
        <f>COUNTIF(ResourceTags[ResourceID],Resources[[#This Row],[ResourceID]])</f>
        <v>1</v>
      </c>
      <c r="J328" t="str" cm="1">
        <f t="array" ref="J328">_xlfn.TEXTJOIN(", ", TRUE, IF(ResourceTags[ResourceID]=Resources[[#This Row],[ResourceID]],ResourceTags[Tag], ""))</f>
        <v>Azure</v>
      </c>
    </row>
    <row r="329" spans="1:10">
      <c r="A329" s="4">
        <v>328</v>
      </c>
      <c r="B329" s="3" t="s">
        <v>979</v>
      </c>
      <c r="C329" s="3" t="s">
        <v>307</v>
      </c>
      <c r="D329" s="3" t="s">
        <v>308</v>
      </c>
      <c r="E329" s="4">
        <v>100</v>
      </c>
      <c r="F329" s="6">
        <v>2.6388888888888889E-2</v>
      </c>
      <c r="G329" s="11">
        <f>Resources[[#This Row],[Level]]*Resources[[#This Row],[Duration]]</f>
        <v>2.6388888888888888</v>
      </c>
      <c r="H329" s="8" t="s">
        <v>980</v>
      </c>
      <c r="I329">
        <f>COUNTIF(ResourceTags[ResourceID],Resources[[#This Row],[ResourceID]])</f>
        <v>1</v>
      </c>
      <c r="J329" t="str" cm="1">
        <f t="array" ref="J329">_xlfn.TEXTJOIN(", ", TRUE, IF(ResourceTags[ResourceID]=Resources[[#This Row],[ResourceID]],ResourceTags[Tag], ""))</f>
        <v>Azure</v>
      </c>
    </row>
    <row r="330" spans="1:10">
      <c r="A330" s="4">
        <v>329</v>
      </c>
      <c r="B330" s="3" t="s">
        <v>981</v>
      </c>
      <c r="C330" s="3" t="s">
        <v>982</v>
      </c>
      <c r="D330" s="3" t="s">
        <v>983</v>
      </c>
      <c r="E330" s="4">
        <v>100</v>
      </c>
      <c r="F330" s="6">
        <v>4.1666666666666664E-2</v>
      </c>
      <c r="G330" s="11">
        <f>Resources[[#This Row],[Level]]*Resources[[#This Row],[Duration]]</f>
        <v>4.1666666666666661</v>
      </c>
      <c r="H330" s="8" t="s">
        <v>984</v>
      </c>
      <c r="I330">
        <f>COUNTIF(ResourceTags[ResourceID],Resources[[#This Row],[ResourceID]])</f>
        <v>8</v>
      </c>
      <c r="J330" t="str" cm="1">
        <f t="array" ref="J330">_xlfn.TEXTJOIN(", ", TRUE, IF(ResourceTags[ResourceID]=Resources[[#This Row],[ResourceID]],ResourceTags[Tag], ""))</f>
        <v>Azure, Azure Kubernetes Service (AKS), Virtual Machine Administration, Azure Resource Manager (ARM), Azure App Service, Azure Logic Apps, Kubernetes, Azure Virtual Machines</v>
      </c>
    </row>
    <row r="331" spans="1:10">
      <c r="A331" s="4">
        <v>330</v>
      </c>
      <c r="B331" s="3" t="s">
        <v>985</v>
      </c>
      <c r="C331" s="3" t="s">
        <v>982</v>
      </c>
      <c r="D331" s="3" t="s">
        <v>983</v>
      </c>
      <c r="E331" s="4">
        <v>100</v>
      </c>
      <c r="F331" s="6">
        <v>4.1666666666666664E-2</v>
      </c>
      <c r="G331" s="11">
        <f>Resources[[#This Row],[Level]]*Resources[[#This Row],[Duration]]</f>
        <v>4.1666666666666661</v>
      </c>
      <c r="H331" s="8" t="s">
        <v>986</v>
      </c>
      <c r="I331">
        <f>COUNTIF(ResourceTags[ResourceID],Resources[[#This Row],[ResourceID]])</f>
        <v>5</v>
      </c>
      <c r="J331" t="str" cm="1">
        <f t="array" ref="J331">_xlfn.TEXTJOIN(", ", TRUE, IF(ResourceTags[ResourceID]=Resources[[#This Row],[ResourceID]],ResourceTags[Tag], ""))</f>
        <v>Azure, Azure App Service, Azure Cosmos DB, Azure Cognitive Search, Azure Blob Storage</v>
      </c>
    </row>
    <row r="332" spans="1:10">
      <c r="A332" s="4">
        <v>331</v>
      </c>
      <c r="B332" s="3" t="s">
        <v>987</v>
      </c>
      <c r="C332" s="3" t="s">
        <v>982</v>
      </c>
      <c r="D332" s="3" t="s">
        <v>983</v>
      </c>
      <c r="E332" s="4">
        <v>100</v>
      </c>
      <c r="F332" s="6">
        <v>2.0833333333333332E-2</v>
      </c>
      <c r="G332" s="11">
        <f>Resources[[#This Row],[Level]]*Resources[[#This Row],[Duration]]</f>
        <v>2.083333333333333</v>
      </c>
      <c r="H332" s="8" t="s">
        <v>988</v>
      </c>
      <c r="I332">
        <f>COUNTIF(ResourceTags[ResourceID],Resources[[#This Row],[ResourceID]])</f>
        <v>0</v>
      </c>
      <c r="J332" t="str" cm="1">
        <f t="array" ref="J332">_xlfn.TEXTJOIN(", ", TRUE, IF(ResourceTags[ResourceID]=Resources[[#This Row],[ResourceID]],ResourceTags[Tag], ""))</f>
        <v/>
      </c>
    </row>
    <row r="333" spans="1:10">
      <c r="A333" s="4">
        <v>332</v>
      </c>
      <c r="B333" s="3" t="s">
        <v>989</v>
      </c>
      <c r="C333" s="3" t="s">
        <v>982</v>
      </c>
      <c r="D333" s="3" t="s">
        <v>983</v>
      </c>
      <c r="E333" s="4">
        <v>100</v>
      </c>
      <c r="F333" s="6">
        <v>2.0833333333333332E-2</v>
      </c>
      <c r="G333" s="11">
        <f>Resources[[#This Row],[Level]]*Resources[[#This Row],[Duration]]</f>
        <v>2.083333333333333</v>
      </c>
      <c r="H333" s="8" t="s">
        <v>990</v>
      </c>
      <c r="I333">
        <f>COUNTIF(ResourceTags[ResourceID],Resources[[#This Row],[ResourceID]])</f>
        <v>2</v>
      </c>
      <c r="J333" t="str" cm="1">
        <f t="array" ref="J333">_xlfn.TEXTJOIN(", ", TRUE, IF(ResourceTags[ResourceID]=Resources[[#This Row],[ResourceID]],ResourceTags[Tag], ""))</f>
        <v>Azure, Azure Logic Apps</v>
      </c>
    </row>
    <row r="334" spans="1:10">
      <c r="A334" s="4">
        <v>333</v>
      </c>
      <c r="B334" s="3" t="s">
        <v>991</v>
      </c>
      <c r="C334" s="3" t="s">
        <v>982</v>
      </c>
      <c r="D334" s="3" t="s">
        <v>983</v>
      </c>
      <c r="E334" s="4">
        <v>200</v>
      </c>
      <c r="F334" s="6">
        <v>2.0833333333333301E-2</v>
      </c>
      <c r="G334" s="11">
        <f>Resources[[#This Row],[Level]]*Resources[[#This Row],[Duration]]</f>
        <v>4.1666666666666599</v>
      </c>
      <c r="H334" s="8" t="s">
        <v>992</v>
      </c>
      <c r="I334">
        <f>COUNTIF(ResourceTags[ResourceID],Resources[[#This Row],[ResourceID]])</f>
        <v>3</v>
      </c>
      <c r="J334" t="str" cm="1">
        <f t="array" ref="J334">_xlfn.TEXTJOIN(", ", TRUE, IF(ResourceTags[ResourceID]=Resources[[#This Row],[ResourceID]],ResourceTags[Tag], ""))</f>
        <v>Azure, Application Insights, System Administration</v>
      </c>
    </row>
    <row r="335" spans="1:10">
      <c r="A335" s="4">
        <v>334</v>
      </c>
      <c r="B335" s="3" t="s">
        <v>993</v>
      </c>
      <c r="C335" s="3" t="s">
        <v>982</v>
      </c>
      <c r="D335" s="3" t="s">
        <v>983</v>
      </c>
      <c r="E335" s="4">
        <v>200</v>
      </c>
      <c r="F335" s="6">
        <v>2.0833333333333301E-2</v>
      </c>
      <c r="G335" s="11">
        <f>Resources[[#This Row],[Level]]*Resources[[#This Row],[Duration]]</f>
        <v>4.1666666666666599</v>
      </c>
      <c r="H335" s="8" t="s">
        <v>994</v>
      </c>
      <c r="I335">
        <f>COUNTIF(ResourceTags[ResourceID],Resources[[#This Row],[ResourceID]])</f>
        <v>4</v>
      </c>
      <c r="J335" t="str" cm="1">
        <f t="array" ref="J335">_xlfn.TEXTJOIN(", ", TRUE, IF(ResourceTags[ResourceID]=Resources[[#This Row],[ResourceID]],ResourceTags[Tag], ""))</f>
        <v>Azure, Azure Key Vault, System Administration, Data Governance</v>
      </c>
    </row>
    <row r="336" spans="1:10">
      <c r="A336" s="4">
        <v>335</v>
      </c>
      <c r="B336" s="3" t="s">
        <v>995</v>
      </c>
      <c r="C336" s="3" t="s">
        <v>982</v>
      </c>
      <c r="D336" s="3" t="s">
        <v>983</v>
      </c>
      <c r="E336" s="4">
        <v>200</v>
      </c>
      <c r="F336" s="6">
        <v>2.0833333333333301E-2</v>
      </c>
      <c r="G336" s="11">
        <f>Resources[[#This Row],[Level]]*Resources[[#This Row],[Duration]]</f>
        <v>4.1666666666666599</v>
      </c>
      <c r="H336" s="8" t="s">
        <v>996</v>
      </c>
      <c r="I336">
        <f>COUNTIF(ResourceTags[ResourceID],Resources[[#This Row],[ResourceID]])</f>
        <v>4</v>
      </c>
      <c r="J336" t="str" cm="1">
        <f t="array" ref="J336">_xlfn.TEXTJOIN(", ", TRUE, IF(ResourceTags[ResourceID]=Resources[[#This Row],[ResourceID]],ResourceTags[Tag], ""))</f>
        <v>Azure, Azure App Service, Application Insights, System Administration</v>
      </c>
    </row>
    <row r="337" spans="1:10">
      <c r="A337" s="4">
        <v>336</v>
      </c>
      <c r="B337" s="3" t="s">
        <v>997</v>
      </c>
      <c r="C337" s="3" t="s">
        <v>982</v>
      </c>
      <c r="D337" s="3" t="s">
        <v>983</v>
      </c>
      <c r="E337" s="4">
        <v>200</v>
      </c>
      <c r="F337" s="6">
        <v>2.0833333333333332E-2</v>
      </c>
      <c r="G337" s="11">
        <f>Resources[[#This Row],[Level]]*Resources[[#This Row],[Duration]]</f>
        <v>4.1666666666666661</v>
      </c>
      <c r="H337" s="8" t="s">
        <v>998</v>
      </c>
      <c r="I337">
        <f>COUNTIF(ResourceTags[ResourceID],Resources[[#This Row],[ResourceID]])</f>
        <v>5</v>
      </c>
      <c r="J337" t="str" cm="1">
        <f t="array" ref="J337">_xlfn.TEXTJOIN(", ", TRUE, IF(ResourceTags[ResourceID]=Resources[[#This Row],[ResourceID]],ResourceTags[Tag], ""))</f>
        <v>Azure, Azure Blob Storage, Access Control, System Administration, System Administration</v>
      </c>
    </row>
    <row r="338" spans="1:10">
      <c r="A338" s="4">
        <v>337</v>
      </c>
      <c r="B338" s="3" t="s">
        <v>999</v>
      </c>
      <c r="C338" s="3" t="s">
        <v>982</v>
      </c>
      <c r="D338" s="3" t="s">
        <v>983</v>
      </c>
      <c r="E338" s="4">
        <v>200</v>
      </c>
      <c r="F338" s="6">
        <v>2.0833333333333301E-2</v>
      </c>
      <c r="G338" s="11">
        <f>Resources[[#This Row],[Level]]*Resources[[#This Row],[Duration]]</f>
        <v>4.1666666666666599</v>
      </c>
      <c r="H338" s="8" t="s">
        <v>1000</v>
      </c>
      <c r="I338">
        <f>COUNTIF(ResourceTags[ResourceID],Resources[[#This Row],[ResourceID]])</f>
        <v>3</v>
      </c>
      <c r="J338" t="str" cm="1">
        <f t="array" ref="J338">_xlfn.TEXTJOIN(", ", TRUE, IF(ResourceTags[ResourceID]=Resources[[#This Row],[ResourceID]],ResourceTags[Tag], ""))</f>
        <v>Azure, Azure Cosmos DB, Provisioning</v>
      </c>
    </row>
    <row r="339" spans="1:10">
      <c r="A339" s="4">
        <v>338</v>
      </c>
      <c r="B339" s="3" t="s">
        <v>1001</v>
      </c>
      <c r="C339" s="3" t="s">
        <v>982</v>
      </c>
      <c r="D339" s="3" t="s">
        <v>983</v>
      </c>
      <c r="E339" s="4">
        <v>100</v>
      </c>
      <c r="F339" s="6">
        <v>2.0833333333333301E-2</v>
      </c>
      <c r="G339" s="11">
        <f>Resources[[#This Row],[Level]]*Resources[[#This Row],[Duration]]</f>
        <v>2.0833333333333299</v>
      </c>
      <c r="H339" s="8" t="s">
        <v>1002</v>
      </c>
      <c r="I339">
        <f>COUNTIF(ResourceTags[ResourceID],Resources[[#This Row],[ResourceID]])</f>
        <v>3</v>
      </c>
      <c r="J339" t="str" cm="1">
        <f t="array" ref="J339">_xlfn.TEXTJOIN(", ", TRUE, IF(ResourceTags[ResourceID]=Resources[[#This Row],[ResourceID]],ResourceTags[Tag], ""))</f>
        <v>Azure, Azure Database for MySQL, Provisioning</v>
      </c>
    </row>
    <row r="340" spans="1:10">
      <c r="A340" s="4">
        <v>339</v>
      </c>
      <c r="B340" s="3" t="s">
        <v>1003</v>
      </c>
      <c r="C340" s="3" t="s">
        <v>982</v>
      </c>
      <c r="D340" s="3" t="s">
        <v>983</v>
      </c>
      <c r="E340" s="4">
        <v>100</v>
      </c>
      <c r="F340" s="6">
        <v>2.0833333333333301E-2</v>
      </c>
      <c r="G340" s="11">
        <f>Resources[[#This Row],[Level]]*Resources[[#This Row],[Duration]]</f>
        <v>2.0833333333333299</v>
      </c>
      <c r="H340" s="8" t="s">
        <v>1004</v>
      </c>
      <c r="I340">
        <f>COUNTIF(ResourceTags[ResourceID],Resources[[#This Row],[ResourceID]])</f>
        <v>3</v>
      </c>
      <c r="J340" t="str" cm="1">
        <f t="array" ref="J340">_xlfn.TEXTJOIN(", ", TRUE, IF(ResourceTags[ResourceID]=Resources[[#This Row],[ResourceID]],ResourceTags[Tag], ""))</f>
        <v>Azure, Provisioning, Azure SQL Database</v>
      </c>
    </row>
    <row r="341" spans="1:10">
      <c r="A341" s="4">
        <v>340</v>
      </c>
      <c r="B341" s="3" t="s">
        <v>1005</v>
      </c>
      <c r="C341" s="3" t="s">
        <v>982</v>
      </c>
      <c r="D341" s="3" t="s">
        <v>983</v>
      </c>
      <c r="E341" s="4">
        <v>200</v>
      </c>
      <c r="F341" s="6">
        <v>2.0833333333333301E-2</v>
      </c>
      <c r="G341" s="11">
        <f>Resources[[#This Row],[Level]]*Resources[[#This Row],[Duration]]</f>
        <v>4.1666666666666599</v>
      </c>
      <c r="H341" s="8" t="s">
        <v>1006</v>
      </c>
      <c r="I341">
        <f>COUNTIF(ResourceTags[ResourceID],Resources[[#This Row],[ResourceID]])</f>
        <v>4</v>
      </c>
      <c r="J341" t="str" cm="1">
        <f t="array" ref="J341">_xlfn.TEXTJOIN(", ", TRUE, IF(ResourceTags[ResourceID]=Resources[[#This Row],[ResourceID]],ResourceTags[Tag], ""))</f>
        <v>Azure, Azure Blob Storage, Access Control, System Administration</v>
      </c>
    </row>
    <row r="342" spans="1:10">
      <c r="A342" s="4">
        <v>341</v>
      </c>
      <c r="B342" s="3" t="s">
        <v>1007</v>
      </c>
      <c r="C342" s="3" t="s">
        <v>982</v>
      </c>
      <c r="D342" s="3" t="s">
        <v>983</v>
      </c>
      <c r="E342" s="4">
        <v>100</v>
      </c>
      <c r="F342" s="6">
        <v>2.0833333333333301E-2</v>
      </c>
      <c r="G342" s="11">
        <f>Resources[[#This Row],[Level]]*Resources[[#This Row],[Duration]]</f>
        <v>2.0833333333333299</v>
      </c>
      <c r="H342" s="8" t="s">
        <v>1008</v>
      </c>
      <c r="I342">
        <f>COUNTIF(ResourceTags[ResourceID],Resources[[#This Row],[ResourceID]])</f>
        <v>3</v>
      </c>
      <c r="J342" t="str" cm="1">
        <f t="array" ref="J342">_xlfn.TEXTJOIN(", ", TRUE, IF(ResourceTags[ResourceID]=Resources[[#This Row],[ResourceID]],ResourceTags[Tag], ""))</f>
        <v>Azure, Azure Cognitive Search, Provisioning</v>
      </c>
    </row>
    <row r="343" spans="1:10">
      <c r="A343" s="4">
        <v>342</v>
      </c>
      <c r="B343" s="3" t="s">
        <v>1009</v>
      </c>
      <c r="C343" s="3" t="s">
        <v>982</v>
      </c>
      <c r="D343" s="3" t="s">
        <v>983</v>
      </c>
      <c r="E343" s="4">
        <v>200</v>
      </c>
      <c r="F343" s="6">
        <v>2.0833333333333301E-2</v>
      </c>
      <c r="G343" s="11">
        <f>Resources[[#This Row],[Level]]*Resources[[#This Row],[Duration]]</f>
        <v>4.1666666666666599</v>
      </c>
      <c r="H343" s="8" t="s">
        <v>1010</v>
      </c>
      <c r="I343">
        <f>COUNTIF(ResourceTags[ResourceID],Resources[[#This Row],[ResourceID]])</f>
        <v>4</v>
      </c>
      <c r="J343" t="str" cm="1">
        <f t="array" ref="J343">_xlfn.TEXTJOIN(", ", TRUE, IF(ResourceTags[ResourceID]=Resources[[#This Row],[ResourceID]],ResourceTags[Tag], ""))</f>
        <v>ASP.NET, Azure, Azure App Service, Azure Storage</v>
      </c>
    </row>
    <row r="344" spans="1:10">
      <c r="A344" s="4">
        <v>343</v>
      </c>
      <c r="B344" s="3" t="s">
        <v>1011</v>
      </c>
      <c r="C344" s="3" t="s">
        <v>982</v>
      </c>
      <c r="D344" s="3" t="s">
        <v>983</v>
      </c>
      <c r="E344" s="4">
        <v>100</v>
      </c>
      <c r="F344" s="6">
        <v>2.0833333333333301E-2</v>
      </c>
      <c r="G344" s="11">
        <f>Resources[[#This Row],[Level]]*Resources[[#This Row],[Duration]]</f>
        <v>2.0833333333333299</v>
      </c>
      <c r="H344" s="8"/>
      <c r="I344">
        <f>COUNTIF(ResourceTags[ResourceID],Resources[[#This Row],[ResourceID]])</f>
        <v>1</v>
      </c>
      <c r="J344" t="str" cm="1">
        <f t="array" ref="J344">_xlfn.TEXTJOIN(", ", TRUE, IF(ResourceTags[ResourceID]=Resources[[#This Row],[ResourceID]],ResourceTags[Tag], ""))</f>
        <v>Azure</v>
      </c>
    </row>
    <row r="345" spans="1:10">
      <c r="A345" s="4">
        <v>344</v>
      </c>
      <c r="B345" s="3" t="s">
        <v>1012</v>
      </c>
      <c r="C345" s="3" t="s">
        <v>307</v>
      </c>
      <c r="D345" s="3" t="s">
        <v>308</v>
      </c>
      <c r="E345" s="4">
        <v>200</v>
      </c>
      <c r="F345" s="6">
        <v>0.15069444444444444</v>
      </c>
      <c r="G345" s="11">
        <f>Resources[[#This Row],[Level]]*Resources[[#This Row],[Duration]]</f>
        <v>30.138888888888886</v>
      </c>
      <c r="H345" s="8" t="s">
        <v>1013</v>
      </c>
      <c r="I345">
        <f>COUNTIF(ResourceTags[ResourceID],Resources[[#This Row],[ResourceID]])</f>
        <v>18</v>
      </c>
      <c r="J345" t="str" cm="1">
        <f t="array" ref="J345">_xlfn.TEXTJOIN(", ", TRUE, IF(ResourceTags[ResourceID]=Resources[[#This Row],[ResourceID]],ResourceTags[Tag], ""))</f>
        <v>Azure, Azure DevOps, Azure Kubernetes Service (AKS), Azure Resource Manager (ARM), Azure App Service, Azure Cosmos DB, Azure Blob Storage, Azure SQL Database, Azure Virtual Machines, Azure Cognitive Services, Azure CLI, Azure Machine Learning, Azure Synapse, Azure Bot Service, Azure CDN, Azure Monitor, Windows Virtual Desktop, Azure IoT Central</v>
      </c>
    </row>
    <row r="346" spans="1:10">
      <c r="A346" s="4">
        <v>345</v>
      </c>
      <c r="B346" s="3" t="s">
        <v>1014</v>
      </c>
      <c r="C346" s="3" t="s">
        <v>776</v>
      </c>
      <c r="D346" s="3" t="s">
        <v>777</v>
      </c>
      <c r="E346" s="4">
        <v>200</v>
      </c>
      <c r="F346" s="6">
        <v>1.6666666666666667</v>
      </c>
      <c r="G346" s="11">
        <f>Resources[[#This Row],[Level]]*Resources[[#This Row],[Duration]]</f>
        <v>333.33333333333337</v>
      </c>
      <c r="H346" s="8" t="s">
        <v>1015</v>
      </c>
      <c r="I346">
        <f>COUNTIF(ResourceTags[ResourceID],Resources[[#This Row],[ResourceID]])</f>
        <v>1</v>
      </c>
      <c r="J346" t="str" cm="1">
        <f t="array" ref="J346">_xlfn.TEXTJOIN(", ", TRUE, IF(ResourceTags[ResourceID]=Resources[[#This Row],[ResourceID]],ResourceTags[Tag], ""))</f>
        <v>Azure</v>
      </c>
    </row>
    <row r="347" spans="1:10">
      <c r="A347" s="4">
        <v>346</v>
      </c>
      <c r="B347" s="3" t="s">
        <v>1016</v>
      </c>
      <c r="C347" s="3" t="s">
        <v>776</v>
      </c>
      <c r="D347" s="3" t="s">
        <v>777</v>
      </c>
      <c r="E347" s="4">
        <v>100</v>
      </c>
      <c r="F347" s="6">
        <v>0.33333333333333331</v>
      </c>
      <c r="G347" s="11">
        <f>Resources[[#This Row],[Level]]*Resources[[#This Row],[Duration]]</f>
        <v>33.333333333333329</v>
      </c>
      <c r="H347" s="8" t="s">
        <v>1017</v>
      </c>
      <c r="I347">
        <f>COUNTIF(ResourceTags[ResourceID],Resources[[#This Row],[ResourceID]])</f>
        <v>1</v>
      </c>
      <c r="J347" t="str" cm="1">
        <f t="array" ref="J347">_xlfn.TEXTJOIN(", ", TRUE, IF(ResourceTags[ResourceID]=Resources[[#This Row],[ResourceID]],ResourceTags[Tag], ""))</f>
        <v>Azure</v>
      </c>
    </row>
    <row r="348" spans="1:10">
      <c r="A348" s="4">
        <v>347</v>
      </c>
      <c r="B348" s="3" t="s">
        <v>1018</v>
      </c>
      <c r="C348" s="3" t="s">
        <v>307</v>
      </c>
      <c r="D348" s="3" t="s">
        <v>308</v>
      </c>
      <c r="E348" s="4">
        <v>200</v>
      </c>
      <c r="F348" s="6">
        <v>6.7361111111111108E-2</v>
      </c>
      <c r="G348" s="11">
        <f>Resources[[#This Row],[Level]]*Resources[[#This Row],[Duration]]</f>
        <v>13.472222222222221</v>
      </c>
      <c r="H348" s="8" t="s">
        <v>1019</v>
      </c>
      <c r="I348">
        <f>COUNTIF(ResourceTags[ResourceID],Resources[[#This Row],[ResourceID]])</f>
        <v>2</v>
      </c>
      <c r="J348" t="str" cm="1">
        <f t="array" ref="J348">_xlfn.TEXTJOIN(", ", TRUE, IF(ResourceTags[ResourceID]=Resources[[#This Row],[ResourceID]],ResourceTags[Tag], ""))</f>
        <v>Azure, Costing</v>
      </c>
    </row>
    <row r="349" spans="1:10">
      <c r="A349" s="4">
        <v>348</v>
      </c>
      <c r="B349" s="3" t="s">
        <v>1020</v>
      </c>
      <c r="C349" s="3" t="s">
        <v>982</v>
      </c>
      <c r="D349" s="3" t="s">
        <v>983</v>
      </c>
      <c r="E349" s="4">
        <v>100</v>
      </c>
      <c r="F349" s="6">
        <v>4.1666666666666664E-2</v>
      </c>
      <c r="G349" s="11">
        <f>Resources[[#This Row],[Level]]*Resources[[#This Row],[Duration]]</f>
        <v>4.1666666666666661</v>
      </c>
      <c r="H349" s="8" t="s">
        <v>1021</v>
      </c>
      <c r="I349">
        <f>COUNTIF(ResourceTags[ResourceID],Resources[[#This Row],[ResourceID]])</f>
        <v>5</v>
      </c>
      <c r="J349" t="str" cm="1">
        <f t="array" ref="J349">_xlfn.TEXTJOIN(", ", TRUE, IF(ResourceTags[ResourceID]=Resources[[#This Row],[ResourceID]],ResourceTags[Tag], ""))</f>
        <v>Azure, Azure Blob Storage, Azure Storage, Azure SQL Database, Azure Virtual Machines</v>
      </c>
    </row>
    <row r="350" spans="1:10">
      <c r="A350" s="4">
        <v>349</v>
      </c>
      <c r="B350" s="3" t="s">
        <v>1022</v>
      </c>
      <c r="C350" s="3" t="s">
        <v>776</v>
      </c>
      <c r="D350" s="3" t="s">
        <v>777</v>
      </c>
      <c r="E350" s="4">
        <v>300</v>
      </c>
      <c r="F350" s="6">
        <v>1.6666666666666667</v>
      </c>
      <c r="G350" s="11">
        <f>Resources[[#This Row],[Level]]*Resources[[#This Row],[Duration]]</f>
        <v>500</v>
      </c>
      <c r="H350" s="8" t="s">
        <v>1023</v>
      </c>
      <c r="I350">
        <f>COUNTIF(ResourceTags[ResourceID],Resources[[#This Row],[ResourceID]])</f>
        <v>1</v>
      </c>
      <c r="J350" t="str" cm="1">
        <f t="array" ref="J350">_xlfn.TEXTJOIN(", ", TRUE, IF(ResourceTags[ResourceID]=Resources[[#This Row],[ResourceID]],ResourceTags[Tag], ""))</f>
        <v>Azure</v>
      </c>
    </row>
    <row r="351" spans="1:10">
      <c r="A351" s="4">
        <v>350</v>
      </c>
      <c r="B351" s="3" t="s">
        <v>1024</v>
      </c>
      <c r="C351" s="3" t="s">
        <v>945</v>
      </c>
      <c r="D351" s="3" t="s">
        <v>308</v>
      </c>
      <c r="E351" s="4">
        <v>100</v>
      </c>
      <c r="F351" s="6">
        <v>8.3333333333333329E-2</v>
      </c>
      <c r="G351" s="11">
        <f>Resources[[#This Row],[Level]]*Resources[[#This Row],[Duration]]</f>
        <v>8.3333333333333321</v>
      </c>
      <c r="H351" s="8" t="s">
        <v>1025</v>
      </c>
      <c r="I351">
        <f>COUNTIF(ResourceTags[ResourceID],Resources[[#This Row],[ResourceID]])</f>
        <v>3</v>
      </c>
      <c r="J351" t="str" cm="1">
        <f t="array" ref="J351">_xlfn.TEXTJOIN(", ", TRUE, IF(ResourceTags[ResourceID]=Resources[[#This Row],[ResourceID]],ResourceTags[Tag], ""))</f>
        <v>Microsoft SQL Server, SQL, PostgreSQL</v>
      </c>
    </row>
    <row r="352" spans="1:10">
      <c r="A352" s="4">
        <v>351</v>
      </c>
      <c r="B352" s="3" t="s">
        <v>1026</v>
      </c>
      <c r="C352" s="3" t="s">
        <v>893</v>
      </c>
      <c r="D352" s="3" t="s">
        <v>308</v>
      </c>
      <c r="E352" s="4">
        <v>100</v>
      </c>
      <c r="F352" s="6">
        <v>1.8055555555555557E-2</v>
      </c>
      <c r="G352" s="11">
        <f>Resources[[#This Row],[Level]]*Resources[[#This Row],[Duration]]</f>
        <v>1.8055555555555558</v>
      </c>
      <c r="H352" s="8" t="s">
        <v>1027</v>
      </c>
      <c r="I352">
        <f>COUNTIF(ResourceTags[ResourceID],Resources[[#This Row],[ResourceID]])</f>
        <v>1</v>
      </c>
      <c r="J352" t="str" cm="1">
        <f t="array" ref="J352">_xlfn.TEXTJOIN(", ", TRUE, IF(ResourceTags[ResourceID]=Resources[[#This Row],[ResourceID]],ResourceTags[Tag], ""))</f>
        <v>Leadership</v>
      </c>
    </row>
    <row r="353" spans="1:10">
      <c r="A353" s="4">
        <v>352</v>
      </c>
      <c r="B353" s="3" t="s">
        <v>1028</v>
      </c>
      <c r="C353" s="3" t="s">
        <v>893</v>
      </c>
      <c r="D353" s="3" t="s">
        <v>308</v>
      </c>
      <c r="E353" s="4">
        <v>100</v>
      </c>
      <c r="F353" s="6">
        <v>4.7222222222222221E-2</v>
      </c>
      <c r="G353" s="11">
        <f>Resources[[#This Row],[Level]]*Resources[[#This Row],[Duration]]</f>
        <v>4.7222222222222223</v>
      </c>
      <c r="H353" s="8" t="s">
        <v>1029</v>
      </c>
      <c r="I353">
        <f>COUNTIF(ResourceTags[ResourceID],Resources[[#This Row],[ResourceID]])</f>
        <v>1</v>
      </c>
      <c r="J353" t="str" cm="1">
        <f t="array" ref="J353">_xlfn.TEXTJOIN(", ", TRUE, IF(ResourceTags[ResourceID]=Resources[[#This Row],[ResourceID]],ResourceTags[Tag], ""))</f>
        <v>Career Development</v>
      </c>
    </row>
    <row r="354" spans="1:10">
      <c r="A354" s="4">
        <v>353</v>
      </c>
      <c r="B354" s="3" t="s">
        <v>1030</v>
      </c>
      <c r="C354" s="3" t="s">
        <v>893</v>
      </c>
      <c r="D354" s="3" t="s">
        <v>308</v>
      </c>
      <c r="E354" s="4">
        <v>200</v>
      </c>
      <c r="F354" s="6">
        <v>4.0972222222222222E-2</v>
      </c>
      <c r="G354" s="11">
        <f>Resources[[#This Row],[Level]]*Resources[[#This Row],[Duration]]</f>
        <v>8.1944444444444446</v>
      </c>
      <c r="H354" s="8" t="s">
        <v>1031</v>
      </c>
      <c r="I354">
        <f>COUNTIF(ResourceTags[ResourceID],Resources[[#This Row],[ResourceID]])</f>
        <v>1</v>
      </c>
      <c r="J354" t="str" cm="1">
        <f t="array" ref="J354">_xlfn.TEXTJOIN(", ", TRUE, IF(ResourceTags[ResourceID]=Resources[[#This Row],[ResourceID]],ResourceTags[Tag], ""))</f>
        <v>Career Development</v>
      </c>
    </row>
    <row r="355" spans="1:10">
      <c r="A355" s="4">
        <v>354</v>
      </c>
      <c r="B355" s="3" t="s">
        <v>1032</v>
      </c>
      <c r="C355" s="3" t="s">
        <v>893</v>
      </c>
      <c r="D355" s="3" t="s">
        <v>308</v>
      </c>
      <c r="E355" s="4">
        <v>200</v>
      </c>
      <c r="F355" s="6">
        <v>9.5138888888888884E-2</v>
      </c>
      <c r="G355" s="11">
        <f>Resources[[#This Row],[Level]]*Resources[[#This Row],[Duration]]</f>
        <v>19.027777777777779</v>
      </c>
      <c r="H355" s="8" t="s">
        <v>1033</v>
      </c>
      <c r="I355">
        <f>COUNTIF(ResourceTags[ResourceID],Resources[[#This Row],[ResourceID]])</f>
        <v>3</v>
      </c>
      <c r="J355" t="str" cm="1">
        <f t="array" ref="J355">_xlfn.TEXTJOIN(", ", TRUE, IF(ResourceTags[ResourceID]=Resources[[#This Row],[ResourceID]],ResourceTags[Tag], ""))</f>
        <v>MySQL, SQL, Data Analysis</v>
      </c>
    </row>
    <row r="356" spans="1:10">
      <c r="A356" s="4">
        <v>355</v>
      </c>
      <c r="B356" s="3" t="s">
        <v>1034</v>
      </c>
      <c r="C356" s="3" t="s">
        <v>893</v>
      </c>
      <c r="D356" s="3" t="s">
        <v>308</v>
      </c>
      <c r="E356" s="4">
        <v>100</v>
      </c>
      <c r="F356" s="6">
        <v>1.5277777777777777E-2</v>
      </c>
      <c r="G356" s="11">
        <f>Resources[[#This Row],[Level]]*Resources[[#This Row],[Duration]]</f>
        <v>1.5277777777777777</v>
      </c>
      <c r="H356" s="8" t="s">
        <v>1035</v>
      </c>
      <c r="I356">
        <f>COUNTIF(ResourceTags[ResourceID],Resources[[#This Row],[ResourceID]])</f>
        <v>2</v>
      </c>
      <c r="J356" t="str" cm="1">
        <f t="array" ref="J356">_xlfn.TEXTJOIN(", ", TRUE, IF(ResourceTags[ResourceID]=Resources[[#This Row],[ResourceID]],ResourceTags[Tag], ""))</f>
        <v>Communication, Presenting</v>
      </c>
    </row>
    <row r="357" spans="1:10">
      <c r="A357" s="4">
        <v>356</v>
      </c>
      <c r="B357" s="3" t="s">
        <v>1036</v>
      </c>
      <c r="C357" s="3" t="s">
        <v>893</v>
      </c>
      <c r="D357" s="3" t="s">
        <v>308</v>
      </c>
      <c r="E357" s="4">
        <v>100</v>
      </c>
      <c r="F357" s="6">
        <v>2.7777777777777776E-2</v>
      </c>
      <c r="G357" s="11">
        <f>Resources[[#This Row],[Level]]*Resources[[#This Row],[Duration]]</f>
        <v>2.7777777777777777</v>
      </c>
      <c r="H357" s="8" t="s">
        <v>1037</v>
      </c>
      <c r="I357">
        <f>COUNTIF(ResourceTags[ResourceID],Resources[[#This Row],[ResourceID]])</f>
        <v>1</v>
      </c>
      <c r="J357" t="str" cm="1">
        <f t="array" ref="J357">_xlfn.TEXTJOIN(", ", TRUE, IF(ResourceTags[ResourceID]=Resources[[#This Row],[ResourceID]],ResourceTags[Tag], ""))</f>
        <v>Time Management</v>
      </c>
    </row>
    <row r="358" spans="1:10">
      <c r="A358" s="4">
        <v>357</v>
      </c>
      <c r="B358" s="3" t="s">
        <v>1038</v>
      </c>
      <c r="C358" s="3" t="s">
        <v>893</v>
      </c>
      <c r="D358" s="3" t="s">
        <v>308</v>
      </c>
      <c r="E358" s="4">
        <v>100</v>
      </c>
      <c r="F358" s="6">
        <v>2.5694444444444447E-2</v>
      </c>
      <c r="G358" s="11">
        <f>Resources[[#This Row],[Level]]*Resources[[#This Row],[Duration]]</f>
        <v>2.5694444444444446</v>
      </c>
      <c r="H358" s="8" t="s">
        <v>1039</v>
      </c>
      <c r="I358">
        <f>COUNTIF(ResourceTags[ResourceID],Resources[[#This Row],[ResourceID]])</f>
        <v>1</v>
      </c>
      <c r="J358" t="str" cm="1">
        <f t="array" ref="J358">_xlfn.TEXTJOIN(", ", TRUE, IF(ResourceTags[ResourceID]=Resources[[#This Row],[ResourceID]],ResourceTags[Tag], ""))</f>
        <v>Career Development</v>
      </c>
    </row>
    <row r="359" spans="1:10">
      <c r="A359" s="4">
        <v>358</v>
      </c>
      <c r="B359" s="3" t="s">
        <v>1040</v>
      </c>
      <c r="C359" s="3" t="s">
        <v>861</v>
      </c>
      <c r="D359" s="3" t="s">
        <v>862</v>
      </c>
      <c r="E359" s="4">
        <v>200</v>
      </c>
      <c r="F359" s="6">
        <v>7.6388888888888895E-2</v>
      </c>
      <c r="G359" s="11">
        <f>Resources[[#This Row],[Level]]*Resources[[#This Row],[Duration]]</f>
        <v>15.277777777777779</v>
      </c>
      <c r="H359" s="8" t="s">
        <v>948</v>
      </c>
      <c r="I359">
        <f>COUNTIF(ResourceTags[ResourceID],Resources[[#This Row],[ResourceID]])</f>
        <v>1</v>
      </c>
      <c r="J359" t="str" cm="1">
        <f t="array" ref="J359">_xlfn.TEXTJOIN(", ", TRUE, IF(ResourceTags[ResourceID]=Resources[[#This Row],[ResourceID]],ResourceTags[Tag], ""))</f>
        <v>Azure DevOps</v>
      </c>
    </row>
    <row r="360" spans="1:10">
      <c r="A360" s="4">
        <v>359</v>
      </c>
      <c r="B360" s="3" t="s">
        <v>1041</v>
      </c>
      <c r="C360" s="3" t="s">
        <v>945</v>
      </c>
      <c r="D360" s="3" t="s">
        <v>308</v>
      </c>
      <c r="E360" s="4">
        <v>100</v>
      </c>
      <c r="F360" s="6">
        <v>0.16666666666666666</v>
      </c>
      <c r="G360" s="11">
        <f>Resources[[#This Row],[Level]]*Resources[[#This Row],[Duration]]</f>
        <v>16.666666666666664</v>
      </c>
      <c r="H360" s="8" t="s">
        <v>1042</v>
      </c>
      <c r="I360">
        <f>COUNTIF(ResourceTags[ResourceID],Resources[[#This Row],[ResourceID]])</f>
        <v>2</v>
      </c>
      <c r="J360" t="str" cm="1">
        <f t="array" ref="J360">_xlfn.TEXTJOIN(", ", TRUE, IF(ResourceTags[ResourceID]=Resources[[#This Row],[ResourceID]],ResourceTags[Tag], ""))</f>
        <v>Python, NumPy</v>
      </c>
    </row>
    <row r="361" spans="1:10">
      <c r="A361" s="4">
        <v>360</v>
      </c>
      <c r="B361" s="3" t="s">
        <v>1043</v>
      </c>
      <c r="C361" s="3" t="s">
        <v>893</v>
      </c>
      <c r="D361" s="3" t="s">
        <v>308</v>
      </c>
      <c r="E361" s="4">
        <v>100</v>
      </c>
      <c r="F361" s="6">
        <v>4.3750000000000004E-2</v>
      </c>
      <c r="G361" s="11">
        <f>Resources[[#This Row],[Level]]*Resources[[#This Row],[Duration]]</f>
        <v>4.375</v>
      </c>
      <c r="H361" s="8" t="s">
        <v>1044</v>
      </c>
      <c r="I361">
        <f>COUNTIF(ResourceTags[ResourceID],Resources[[#This Row],[ResourceID]])</f>
        <v>1</v>
      </c>
      <c r="J361" t="str" cm="1">
        <f t="array" ref="J361">_xlfn.TEXTJOIN(", ", TRUE, IF(ResourceTags[ResourceID]=Resources[[#This Row],[ResourceID]],ResourceTags[Tag], ""))</f>
        <v>Svelte</v>
      </c>
    </row>
    <row r="362" spans="1:10">
      <c r="A362" s="4">
        <v>361</v>
      </c>
      <c r="B362" s="3" t="s">
        <v>1045</v>
      </c>
      <c r="C362" s="3" t="s">
        <v>893</v>
      </c>
      <c r="D362" s="3" t="s">
        <v>308</v>
      </c>
      <c r="E362" s="4">
        <v>200</v>
      </c>
      <c r="F362" s="6">
        <v>3.3333333333333333E-2</v>
      </c>
      <c r="G362" s="11">
        <f>Resources[[#This Row],[Level]]*Resources[[#This Row],[Duration]]</f>
        <v>6.666666666666667</v>
      </c>
      <c r="H362" s="8" t="s">
        <v>1046</v>
      </c>
      <c r="I362">
        <f>COUNTIF(ResourceTags[ResourceID],Resources[[#This Row],[ResourceID]])</f>
        <v>2</v>
      </c>
      <c r="J362" t="str" cm="1">
        <f t="array" ref="J362">_xlfn.TEXTJOIN(", ", TRUE, IF(ResourceTags[ResourceID]=Resources[[#This Row],[ResourceID]],ResourceTags[Tag], ""))</f>
        <v>Raspberry Pi, OSMC</v>
      </c>
    </row>
    <row r="363" spans="1:10">
      <c r="A363" s="4">
        <v>362</v>
      </c>
      <c r="B363" s="3" t="s">
        <v>1047</v>
      </c>
      <c r="C363" s="3" t="s">
        <v>893</v>
      </c>
      <c r="D363" s="3" t="s">
        <v>308</v>
      </c>
      <c r="E363" s="4">
        <v>300</v>
      </c>
      <c r="F363" s="6">
        <v>2.9861111111111113E-2</v>
      </c>
      <c r="G363" s="11">
        <f>Resources[[#This Row],[Level]]*Resources[[#This Row],[Duration]]</f>
        <v>8.9583333333333339</v>
      </c>
      <c r="H363" s="8" t="s">
        <v>1048</v>
      </c>
      <c r="I363">
        <f>COUNTIF(ResourceTags[ResourceID],Resources[[#This Row],[ResourceID]])</f>
        <v>3</v>
      </c>
      <c r="J363" t="str" cm="1">
        <f t="array" ref="J363">_xlfn.TEXTJOIN(", ", TRUE, IF(ResourceTags[ResourceID]=Resources[[#This Row],[ResourceID]],ResourceTags[Tag], ""))</f>
        <v>Authentication, Azure, Azure Key Vault</v>
      </c>
    </row>
    <row r="364" spans="1:10">
      <c r="A364" s="4">
        <v>363</v>
      </c>
      <c r="B364" s="3" t="s">
        <v>1049</v>
      </c>
      <c r="C364" s="3" t="s">
        <v>893</v>
      </c>
      <c r="D364" s="3" t="s">
        <v>308</v>
      </c>
      <c r="E364" s="4">
        <v>100</v>
      </c>
      <c r="F364" s="6">
        <v>1.8055555555555557E-2</v>
      </c>
      <c r="G364" s="11">
        <f>Resources[[#This Row],[Level]]*Resources[[#This Row],[Duration]]</f>
        <v>1.8055555555555558</v>
      </c>
      <c r="H364" s="8" t="s">
        <v>1050</v>
      </c>
      <c r="I364">
        <f>COUNTIF(ResourceTags[ResourceID],Resources[[#This Row],[ResourceID]])</f>
        <v>1</v>
      </c>
      <c r="J364" t="str" cm="1">
        <f t="array" ref="J364">_xlfn.TEXTJOIN(", ", TRUE, IF(ResourceTags[ResourceID]=Resources[[#This Row],[ResourceID]],ResourceTags[Tag], ""))</f>
        <v>Career Development</v>
      </c>
    </row>
    <row r="365" spans="1:10">
      <c r="A365" s="4">
        <v>364</v>
      </c>
      <c r="B365" s="3" t="s">
        <v>1051</v>
      </c>
      <c r="C365" s="3" t="s">
        <v>893</v>
      </c>
      <c r="D365" s="3" t="s">
        <v>308</v>
      </c>
      <c r="E365" s="4">
        <v>100</v>
      </c>
      <c r="F365" s="6">
        <v>1.7361111111111112E-2</v>
      </c>
      <c r="G365" s="11">
        <f>Resources[[#This Row],[Level]]*Resources[[#This Row],[Duration]]</f>
        <v>1.7361111111111112</v>
      </c>
      <c r="H365" s="8" t="s">
        <v>1052</v>
      </c>
      <c r="I365">
        <f>COUNTIF(ResourceTags[ResourceID],Resources[[#This Row],[ResourceID]])</f>
        <v>1</v>
      </c>
      <c r="J365" t="str" cm="1">
        <f t="array" ref="J365">_xlfn.TEXTJOIN(", ", TRUE, IF(ResourceTags[ResourceID]=Resources[[#This Row],[ResourceID]],ResourceTags[Tag], ""))</f>
        <v>Career Development</v>
      </c>
    </row>
    <row r="366" spans="1:10">
      <c r="A366" s="4">
        <v>365</v>
      </c>
      <c r="B366" s="3" t="s">
        <v>1053</v>
      </c>
      <c r="C366" s="3" t="s">
        <v>893</v>
      </c>
      <c r="D366" s="3" t="s">
        <v>308</v>
      </c>
      <c r="E366" s="4">
        <v>100</v>
      </c>
      <c r="F366" s="6">
        <v>1.4583333333333332E-2</v>
      </c>
      <c r="G366" s="11">
        <f>Resources[[#This Row],[Level]]*Resources[[#This Row],[Duration]]</f>
        <v>1.4583333333333333</v>
      </c>
      <c r="H366" s="8" t="s">
        <v>1054</v>
      </c>
      <c r="I366">
        <f>COUNTIF(ResourceTags[ResourceID],Resources[[#This Row],[ResourceID]])</f>
        <v>1</v>
      </c>
      <c r="J366" t="str" cm="1">
        <f t="array" ref="J366">_xlfn.TEXTJOIN(", ", TRUE, IF(ResourceTags[ResourceID]=Resources[[#This Row],[ResourceID]],ResourceTags[Tag], ""))</f>
        <v>Career Development</v>
      </c>
    </row>
    <row r="367" spans="1:10">
      <c r="A367" s="4">
        <v>366</v>
      </c>
      <c r="B367" s="3" t="s">
        <v>1055</v>
      </c>
      <c r="C367" s="3" t="s">
        <v>945</v>
      </c>
      <c r="D367" s="3" t="s">
        <v>308</v>
      </c>
      <c r="E367" s="4">
        <v>100</v>
      </c>
      <c r="F367" s="6">
        <v>8.3333333333333329E-2</v>
      </c>
      <c r="G367" s="11">
        <f>Resources[[#This Row],[Level]]*Resources[[#This Row],[Duration]]</f>
        <v>8.3333333333333321</v>
      </c>
      <c r="H367" s="8" t="s">
        <v>1056</v>
      </c>
      <c r="I367">
        <f>COUNTIF(ResourceTags[ResourceID],Resources[[#This Row],[ResourceID]])</f>
        <v>1</v>
      </c>
      <c r="J367" t="str" cm="1">
        <f t="array" ref="J367">_xlfn.TEXTJOIN(", ", TRUE, IF(ResourceTags[ResourceID]=Resources[[#This Row],[ResourceID]],ResourceTags[Tag], ""))</f>
        <v>Data Science</v>
      </c>
    </row>
    <row r="368" spans="1:10">
      <c r="A368" s="4">
        <v>367</v>
      </c>
      <c r="B368" s="3" t="s">
        <v>1057</v>
      </c>
      <c r="C368" s="3" t="s">
        <v>945</v>
      </c>
      <c r="D368" s="3" t="s">
        <v>308</v>
      </c>
      <c r="E368" s="4">
        <v>100</v>
      </c>
      <c r="F368" s="6">
        <v>0.125</v>
      </c>
      <c r="G368" s="11">
        <f>Resources[[#This Row],[Level]]*Resources[[#This Row],[Duration]]</f>
        <v>12.5</v>
      </c>
      <c r="H368" s="8" t="s">
        <v>1058</v>
      </c>
      <c r="I368">
        <f>COUNTIF(ResourceTags[ResourceID],Resources[[#This Row],[ResourceID]])</f>
        <v>1</v>
      </c>
      <c r="J368" t="str" cm="1">
        <f t="array" ref="J368">_xlfn.TEXTJOIN(", ", TRUE, IF(ResourceTags[ResourceID]=Resources[[#This Row],[ResourceID]],ResourceTags[Tag], ""))</f>
        <v>Power BI</v>
      </c>
    </row>
    <row r="369" spans="1:10">
      <c r="A369" s="4">
        <v>368</v>
      </c>
      <c r="B369" s="3" t="s">
        <v>1059</v>
      </c>
      <c r="C369" s="3" t="s">
        <v>945</v>
      </c>
      <c r="D369" s="3" t="s">
        <v>308</v>
      </c>
      <c r="E369" s="4">
        <v>100</v>
      </c>
      <c r="F369" s="6">
        <v>8.3333333333333329E-2</v>
      </c>
      <c r="G369" s="11">
        <f>Resources[[#This Row],[Level]]*Resources[[#This Row],[Duration]]</f>
        <v>8.3333333333333321</v>
      </c>
      <c r="H369" s="8" t="s">
        <v>1060</v>
      </c>
      <c r="I369">
        <f>COUNTIF(ResourceTags[ResourceID],Resources[[#This Row],[ResourceID]])</f>
        <v>1</v>
      </c>
      <c r="J369" t="str" cm="1">
        <f t="array" ref="J369">_xlfn.TEXTJOIN(", ", TRUE, IF(ResourceTags[ResourceID]=Resources[[#This Row],[ResourceID]],ResourceTags[Tag], ""))</f>
        <v>Machine Learning</v>
      </c>
    </row>
    <row r="370" spans="1:10">
      <c r="A370" s="4">
        <v>369</v>
      </c>
      <c r="B370" s="3" t="s">
        <v>1061</v>
      </c>
      <c r="C370" s="3" t="s">
        <v>945</v>
      </c>
      <c r="D370" s="3" t="s">
        <v>308</v>
      </c>
      <c r="E370" s="4">
        <v>100</v>
      </c>
      <c r="F370" s="6">
        <v>0.125</v>
      </c>
      <c r="G370" s="11">
        <f>Resources[[#This Row],[Level]]*Resources[[#This Row],[Duration]]</f>
        <v>12.5</v>
      </c>
      <c r="H370" s="8" t="s">
        <v>1062</v>
      </c>
      <c r="I370">
        <f>COUNTIF(ResourceTags[ResourceID],Resources[[#This Row],[ResourceID]])</f>
        <v>2</v>
      </c>
      <c r="J370" t="str" cm="1">
        <f t="array" ref="J370">_xlfn.TEXTJOIN(", ", TRUE, IF(ResourceTags[ResourceID]=Resources[[#This Row],[ResourceID]],ResourceTags[Tag], ""))</f>
        <v>Data Analysis, Google Sheets</v>
      </c>
    </row>
    <row r="371" spans="1:10">
      <c r="A371" s="4">
        <v>370</v>
      </c>
      <c r="B371" s="3" t="s">
        <v>1063</v>
      </c>
      <c r="C371" s="3" t="s">
        <v>893</v>
      </c>
      <c r="D371" s="3" t="s">
        <v>308</v>
      </c>
      <c r="E371" s="4">
        <v>100</v>
      </c>
      <c r="F371" s="6">
        <v>5.2777777777777778E-2</v>
      </c>
      <c r="G371" s="11">
        <f>Resources[[#This Row],[Level]]*Resources[[#This Row],[Duration]]</f>
        <v>5.2777777777777777</v>
      </c>
      <c r="H371" s="8" t="s">
        <v>1064</v>
      </c>
      <c r="I371">
        <f>COUNTIF(ResourceTags[ResourceID],Resources[[#This Row],[ResourceID]])</f>
        <v>2</v>
      </c>
      <c r="J371" t="str" cm="1">
        <f t="array" ref="J371">_xlfn.TEXTJOIN(", ", TRUE, IF(ResourceTags[ResourceID]=Resources[[#This Row],[ResourceID]],ResourceTags[Tag], ""))</f>
        <v>Azure DevOps, DevOps</v>
      </c>
    </row>
    <row r="372" spans="1:10">
      <c r="A372" s="4">
        <v>371</v>
      </c>
      <c r="B372" s="3" t="s">
        <v>1065</v>
      </c>
      <c r="C372" s="3" t="s">
        <v>893</v>
      </c>
      <c r="D372" s="3" t="s">
        <v>308</v>
      </c>
      <c r="E372" s="4">
        <v>200</v>
      </c>
      <c r="F372" s="6">
        <v>8.4027777777777771E-2</v>
      </c>
      <c r="G372" s="11">
        <f>Resources[[#This Row],[Level]]*Resources[[#This Row],[Duration]]</f>
        <v>16.805555555555554</v>
      </c>
      <c r="H372" s="8" t="s">
        <v>1066</v>
      </c>
      <c r="I372">
        <f>COUNTIF(ResourceTags[ResourceID],Resources[[#This Row],[ResourceID]])</f>
        <v>4</v>
      </c>
      <c r="J372" t="str" cm="1">
        <f t="array" ref="J372">_xlfn.TEXTJOIN(", ", TRUE, IF(ResourceTags[ResourceID]=Resources[[#This Row],[ResourceID]],ResourceTags[Tag], ""))</f>
        <v>Continuous Integration, Continuous Deployment, Azure DevOps, DevOps</v>
      </c>
    </row>
    <row r="373" spans="1:10">
      <c r="A373" s="4">
        <v>372</v>
      </c>
      <c r="B373" s="3" t="s">
        <v>1067</v>
      </c>
      <c r="C373" s="3" t="s">
        <v>893</v>
      </c>
      <c r="D373" s="3" t="s">
        <v>308</v>
      </c>
      <c r="E373" s="4">
        <v>300</v>
      </c>
      <c r="F373" s="6">
        <v>4.6527777777777779E-2</v>
      </c>
      <c r="G373" s="11">
        <f>Resources[[#This Row],[Level]]*Resources[[#This Row],[Duration]]</f>
        <v>13.958333333333334</v>
      </c>
      <c r="H373" s="8" t="s">
        <v>1068</v>
      </c>
      <c r="I373">
        <f>COUNTIF(ResourceTags[ResourceID],Resources[[#This Row],[ResourceID]])</f>
        <v>7</v>
      </c>
      <c r="J373" t="str" cm="1">
        <f t="array" ref="J373">_xlfn.TEXTJOIN(", ", TRUE, IF(ResourceTags[ResourceID]=Resources[[#This Row],[ResourceID]],ResourceTags[Tag], ""))</f>
        <v>Continuous Integration, Continuous Deployment, Azure DevOps, DevOps, YAML, SonarCloud, Docker</v>
      </c>
    </row>
    <row r="374" spans="1:10">
      <c r="A374" s="4">
        <v>373</v>
      </c>
      <c r="B374" s="3" t="s">
        <v>1069</v>
      </c>
      <c r="C374" s="3" t="s">
        <v>893</v>
      </c>
      <c r="D374" s="3" t="s">
        <v>308</v>
      </c>
      <c r="E374" s="4">
        <v>200</v>
      </c>
      <c r="F374" s="6">
        <v>6.3194444444444442E-2</v>
      </c>
      <c r="G374" s="11">
        <f>Resources[[#This Row],[Level]]*Resources[[#This Row],[Duration]]</f>
        <v>12.638888888888889</v>
      </c>
      <c r="H374" s="8" t="s">
        <v>1070</v>
      </c>
      <c r="I374">
        <f>COUNTIF(ResourceTags[ResourceID],Resources[[#This Row],[ResourceID]])</f>
        <v>6</v>
      </c>
      <c r="J374" t="str" cm="1">
        <f t="array" ref="J374">_xlfn.TEXTJOIN(", ", TRUE, IF(ResourceTags[ResourceID]=Resources[[#This Row],[ResourceID]],ResourceTags[Tag], ""))</f>
        <v>Continuous Integration, Continuous Deployment, Azure DevOps, DevOps, YAML, Docker</v>
      </c>
    </row>
    <row r="375" spans="1:10">
      <c r="A375" s="4">
        <v>374</v>
      </c>
      <c r="B375" s="3" t="s">
        <v>1071</v>
      </c>
      <c r="C375" s="3" t="s">
        <v>893</v>
      </c>
      <c r="D375" s="3" t="s">
        <v>308</v>
      </c>
      <c r="E375" s="4">
        <v>200</v>
      </c>
      <c r="F375" s="6">
        <v>3.1944444444444449E-2</v>
      </c>
      <c r="G375" s="11">
        <f>Resources[[#This Row],[Level]]*Resources[[#This Row],[Duration]]</f>
        <v>6.3888888888888902</v>
      </c>
      <c r="H375" s="8" t="s">
        <v>1072</v>
      </c>
      <c r="I375">
        <f>COUNTIF(ResourceTags[ResourceID],Resources[[#This Row],[ResourceID]])</f>
        <v>3</v>
      </c>
      <c r="J375" t="str" cm="1">
        <f t="array" ref="J375">_xlfn.TEXTJOIN(", ", TRUE, IF(ResourceTags[ResourceID]=Resources[[#This Row],[ResourceID]],ResourceTags[Tag], ""))</f>
        <v>Azure DevOps, DevOps, Dependency Management</v>
      </c>
    </row>
    <row r="376" spans="1:10">
      <c r="A376" s="4">
        <v>375</v>
      </c>
      <c r="B376" s="3" t="s">
        <v>1073</v>
      </c>
      <c r="C376" s="3" t="s">
        <v>893</v>
      </c>
      <c r="D376" s="3" t="s">
        <v>308</v>
      </c>
      <c r="E376" s="4">
        <v>200</v>
      </c>
      <c r="F376" s="6">
        <v>5.5555555555555552E-2</v>
      </c>
      <c r="G376" s="11">
        <f>Resources[[#This Row],[Level]]*Resources[[#This Row],[Duration]]</f>
        <v>11.111111111111111</v>
      </c>
      <c r="H376" s="8" t="s">
        <v>1074</v>
      </c>
      <c r="I376">
        <f>COUNTIF(ResourceTags[ResourceID],Resources[[#This Row],[ResourceID]])</f>
        <v>6</v>
      </c>
      <c r="J376" t="str" cm="1">
        <f t="array" ref="J376">_xlfn.TEXTJOIN(", ", TRUE, IF(ResourceTags[ResourceID]=Resources[[#This Row],[ResourceID]],ResourceTags[Tag], ""))</f>
        <v>Azure, DevOps, Azure Resource Manager (ARM), Kubernetes, Azure CLI, Terraform</v>
      </c>
    </row>
    <row r="377" spans="1:10">
      <c r="A377" s="4">
        <v>376</v>
      </c>
      <c r="B377" s="3" t="s">
        <v>1075</v>
      </c>
      <c r="C377" s="3" t="s">
        <v>893</v>
      </c>
      <c r="D377" s="3" t="s">
        <v>308</v>
      </c>
      <c r="E377" s="4">
        <v>200</v>
      </c>
      <c r="F377" s="6">
        <v>9.3055555555555558E-2</v>
      </c>
      <c r="G377" s="11">
        <f>Resources[[#This Row],[Level]]*Resources[[#This Row],[Duration]]</f>
        <v>18.611111111111111</v>
      </c>
      <c r="H377" s="8" t="s">
        <v>1076</v>
      </c>
      <c r="I377">
        <f>COUNTIF(ResourceTags[ResourceID],Resources[[#This Row],[ResourceID]])</f>
        <v>3</v>
      </c>
      <c r="J377" t="str" cm="1">
        <f t="array" ref="J377">_xlfn.TEXTJOIN(", ", TRUE, IF(ResourceTags[ResourceID]=Resources[[#This Row],[ResourceID]],ResourceTags[Tag], ""))</f>
        <v>Azure, Application Insights, Azure Monitor</v>
      </c>
    </row>
    <row r="378" spans="1:10">
      <c r="A378" s="4">
        <v>377</v>
      </c>
      <c r="B378" s="3" t="s">
        <v>1077</v>
      </c>
      <c r="C378" s="3" t="s">
        <v>893</v>
      </c>
      <c r="D378" s="3" t="s">
        <v>308</v>
      </c>
      <c r="E378" s="4">
        <v>200</v>
      </c>
      <c r="F378" s="6">
        <v>6.5277777777777782E-2</v>
      </c>
      <c r="G378" s="11">
        <f>Resources[[#This Row],[Level]]*Resources[[#This Row],[Duration]]</f>
        <v>13.055555555555557</v>
      </c>
      <c r="H378" s="8" t="s">
        <v>1078</v>
      </c>
      <c r="I378">
        <f>COUNTIF(ResourceTags[ResourceID],Resources[[#This Row],[ResourceID]])</f>
        <v>2</v>
      </c>
      <c r="J378" t="str" cm="1">
        <f t="array" ref="J378">_xlfn.TEXTJOIN(", ", TRUE, IF(ResourceTags[ResourceID]=Resources[[#This Row],[ResourceID]],ResourceTags[Tag], ""))</f>
        <v>Azure DevOps, DevOps</v>
      </c>
    </row>
    <row r="379" spans="1:10">
      <c r="A379" s="4">
        <v>378</v>
      </c>
      <c r="B379" s="3" t="s">
        <v>1079</v>
      </c>
      <c r="C379" s="3" t="s">
        <v>893</v>
      </c>
      <c r="D379" s="3" t="s">
        <v>308</v>
      </c>
      <c r="E379" s="4">
        <v>200</v>
      </c>
      <c r="F379" s="6">
        <v>5.2083333333333336E-2</v>
      </c>
      <c r="G379" s="11">
        <f>Resources[[#This Row],[Level]]*Resources[[#This Row],[Duration]]</f>
        <v>10.416666666666668</v>
      </c>
      <c r="H379" s="8" t="s">
        <v>1080</v>
      </c>
      <c r="I379">
        <f>COUNTIF(ResourceTags[ResourceID],Resources[[#This Row],[ResourceID]])</f>
        <v>2</v>
      </c>
      <c r="J379" t="str" cm="1">
        <f t="array" ref="J379">_xlfn.TEXTJOIN(", ", TRUE, IF(ResourceTags[ResourceID]=Resources[[#This Row],[ResourceID]],ResourceTags[Tag], ""))</f>
        <v>Kubernetes, Docker</v>
      </c>
    </row>
    <row r="380" spans="1:10">
      <c r="A380" s="4">
        <v>379</v>
      </c>
      <c r="B380" s="3" t="s">
        <v>1081</v>
      </c>
      <c r="C380" s="3" t="s">
        <v>776</v>
      </c>
      <c r="D380" s="3" t="s">
        <v>777</v>
      </c>
      <c r="E380" s="4">
        <v>300</v>
      </c>
      <c r="F380" s="6">
        <v>1.3333333333333333</v>
      </c>
      <c r="G380" s="11">
        <f>Resources[[#This Row],[Level]]*Resources[[#This Row],[Duration]]</f>
        <v>400</v>
      </c>
      <c r="H380" s="8" t="s">
        <v>1082</v>
      </c>
      <c r="I380">
        <f>COUNTIF(ResourceTags[ResourceID],Resources[[#This Row],[ResourceID]])</f>
        <v>4</v>
      </c>
      <c r="J380" t="str" cm="1">
        <f t="array" ref="J380">_xlfn.TEXTJOIN(", ", TRUE, IF(ResourceTags[ResourceID]=Resources[[#This Row],[ResourceID]],ResourceTags[Tag], ""))</f>
        <v>Continuous Integration, Continuous Deployment, Azure DevOps, DevOps</v>
      </c>
    </row>
    <row r="381" spans="1:10">
      <c r="A381" s="4">
        <v>380</v>
      </c>
      <c r="B381" s="3" t="s">
        <v>1083</v>
      </c>
      <c r="C381" s="3" t="s">
        <v>776</v>
      </c>
      <c r="D381" s="3" t="s">
        <v>777</v>
      </c>
      <c r="E381" s="4">
        <v>200</v>
      </c>
      <c r="F381" s="6">
        <v>1.3333333333333333</v>
      </c>
      <c r="G381" s="11">
        <f>Resources[[#This Row],[Level]]*Resources[[#This Row],[Duration]]</f>
        <v>266.66666666666663</v>
      </c>
      <c r="H381" s="8" t="s">
        <v>1084</v>
      </c>
      <c r="I381">
        <f>COUNTIF(ResourceTags[ResourceID],Resources[[#This Row],[ResourceID]])</f>
        <v>8</v>
      </c>
      <c r="J381" t="str" cm="1">
        <f t="array" ref="J381">_xlfn.TEXTJOIN(", ", TRUE, IF(ResourceTags[ResourceID]=Resources[[#This Row],[ResourceID]],ResourceTags[Tag], ""))</f>
        <v>Azure, Azure Kubernetes Service (AKS), Azure Resource Manager (ARM), Kubernetes, Azure Blob Storage, Azure Storage, Azure Virtual Machines, Azure Monitor</v>
      </c>
    </row>
    <row r="382" spans="1:10">
      <c r="A382" s="4">
        <v>381</v>
      </c>
      <c r="B382" s="3" t="s">
        <v>1085</v>
      </c>
      <c r="C382" s="3" t="s">
        <v>945</v>
      </c>
      <c r="D382" s="3" t="s">
        <v>308</v>
      </c>
      <c r="E382" s="4">
        <v>200</v>
      </c>
      <c r="F382" s="6">
        <v>0.16666666666666666</v>
      </c>
      <c r="G382" s="11">
        <f>Resources[[#This Row],[Level]]*Resources[[#This Row],[Duration]]</f>
        <v>33.333333333333329</v>
      </c>
      <c r="H382" s="8" t="s">
        <v>1086</v>
      </c>
      <c r="I382">
        <f>COUNTIF(ResourceTags[ResourceID],Resources[[#This Row],[ResourceID]])</f>
        <v>4</v>
      </c>
      <c r="J382" t="str" cm="1">
        <f t="array" ref="J382">_xlfn.TEXTJOIN(", ", TRUE, IF(ResourceTags[ResourceID]=Resources[[#This Row],[ResourceID]],ResourceTags[Tag], ""))</f>
        <v>Python, NumPy, Matplotlib, Pandas</v>
      </c>
    </row>
    <row r="383" spans="1:10">
      <c r="A383" s="4">
        <v>382</v>
      </c>
      <c r="B383" s="3" t="s">
        <v>1087</v>
      </c>
      <c r="C383" s="3" t="s">
        <v>945</v>
      </c>
      <c r="D383" s="3" t="s">
        <v>308</v>
      </c>
      <c r="E383" s="4">
        <v>100</v>
      </c>
      <c r="F383" s="6">
        <v>0.16666666666666666</v>
      </c>
      <c r="G383" s="11">
        <f>Resources[[#This Row],[Level]]*Resources[[#This Row],[Duration]]</f>
        <v>16.666666666666664</v>
      </c>
      <c r="H383" s="8" t="s">
        <v>1088</v>
      </c>
      <c r="I383">
        <f>COUNTIF(ResourceTags[ResourceID],Resources[[#This Row],[ResourceID]])</f>
        <v>1</v>
      </c>
      <c r="J383" t="str" cm="1">
        <f t="array" ref="J383">_xlfn.TEXTJOIN(", ", TRUE, IF(ResourceTags[ResourceID]=Resources[[#This Row],[ResourceID]],ResourceTags[Tag], ""))</f>
        <v>R</v>
      </c>
    </row>
    <row r="384" spans="1:10">
      <c r="A384" s="4">
        <v>383</v>
      </c>
      <c r="B384" s="3" t="s">
        <v>1089</v>
      </c>
      <c r="C384" s="3" t="s">
        <v>945</v>
      </c>
      <c r="D384" s="3" t="s">
        <v>308</v>
      </c>
      <c r="E384" s="4">
        <v>200</v>
      </c>
      <c r="F384" s="6">
        <v>0.125</v>
      </c>
      <c r="G384" s="11">
        <f>Resources[[#This Row],[Level]]*Resources[[#This Row],[Duration]]</f>
        <v>25</v>
      </c>
      <c r="H384" s="8" t="s">
        <v>1090</v>
      </c>
      <c r="I384">
        <f>COUNTIF(ResourceTags[ResourceID],Resources[[#This Row],[ResourceID]])</f>
        <v>2</v>
      </c>
      <c r="J384" t="str" cm="1">
        <f t="array" ref="J384">_xlfn.TEXTJOIN(", ", TRUE, IF(ResourceTags[ResourceID]=Resources[[#This Row],[ResourceID]],ResourceTags[Tag], ""))</f>
        <v>Python, Pandas</v>
      </c>
    </row>
    <row r="385" spans="1:10">
      <c r="A385" s="4">
        <v>384</v>
      </c>
      <c r="B385" s="3" t="s">
        <v>1091</v>
      </c>
      <c r="C385" s="3" t="s">
        <v>945</v>
      </c>
      <c r="D385" s="3" t="s">
        <v>308</v>
      </c>
      <c r="E385" s="4">
        <v>200</v>
      </c>
      <c r="F385" s="6">
        <v>0.16666666666666666</v>
      </c>
      <c r="G385" s="11">
        <f>Resources[[#This Row],[Level]]*Resources[[#This Row],[Duration]]</f>
        <v>33.333333333333329</v>
      </c>
      <c r="H385" s="8" t="s">
        <v>1092</v>
      </c>
      <c r="I385">
        <f>COUNTIF(ResourceTags[ResourceID],Resources[[#This Row],[ResourceID]])</f>
        <v>2</v>
      </c>
      <c r="J385" t="str" cm="1">
        <f t="array" ref="J385">_xlfn.TEXTJOIN(", ", TRUE, IF(ResourceTags[ResourceID]=Resources[[#This Row],[ResourceID]],ResourceTags[Tag], ""))</f>
        <v>Python, Pandas</v>
      </c>
    </row>
    <row r="386" spans="1:10">
      <c r="A386" s="4">
        <v>385</v>
      </c>
      <c r="B386" s="3" t="s">
        <v>1093</v>
      </c>
      <c r="C386" s="3" t="s">
        <v>893</v>
      </c>
      <c r="D386" s="3" t="s">
        <v>308</v>
      </c>
      <c r="E386" s="4">
        <v>100</v>
      </c>
      <c r="F386" s="6">
        <v>6.0416666666666667E-2</v>
      </c>
      <c r="G386" s="11">
        <f>Resources[[#This Row],[Level]]*Resources[[#This Row],[Duration]]</f>
        <v>6.041666666666667</v>
      </c>
      <c r="H386" s="8" t="s">
        <v>1094</v>
      </c>
      <c r="I386">
        <f>COUNTIF(ResourceTags[ResourceID],Resources[[#This Row],[ResourceID]])</f>
        <v>4</v>
      </c>
      <c r="J386" t="str" cm="1">
        <f t="array" ref="J386">_xlfn.TEXTJOIN(", ", TRUE, IF(ResourceTags[ResourceID]=Resources[[#This Row],[ResourceID]],ResourceTags[Tag], ""))</f>
        <v>ASP.NET Core, C#, Blazor, Razor</v>
      </c>
    </row>
    <row r="387" spans="1:10">
      <c r="A387" s="4">
        <v>386</v>
      </c>
      <c r="B387" s="7" t="s">
        <v>1095</v>
      </c>
      <c r="C387" s="3" t="s">
        <v>893</v>
      </c>
      <c r="D387" s="3" t="s">
        <v>308</v>
      </c>
      <c r="E387" s="4">
        <v>200</v>
      </c>
      <c r="F387" s="6">
        <v>7.2222222222222229E-2</v>
      </c>
      <c r="G387" s="11">
        <f>Resources[[#This Row],[Level]]*Resources[[#This Row],[Duration]]</f>
        <v>14.444444444444446</v>
      </c>
      <c r="H387" s="8" t="s">
        <v>1096</v>
      </c>
      <c r="I387">
        <f>COUNTIF(ResourceTags[ResourceID],Resources[[#This Row],[ResourceID]])</f>
        <v>2</v>
      </c>
      <c r="J387" t="str" cm="1">
        <f t="array" ref="J387">_xlfn.TEXTJOIN(", ", TRUE, IF(ResourceTags[ResourceID]=Resources[[#This Row],[ResourceID]],ResourceTags[Tag], ""))</f>
        <v>Azure IoT Central, Azure IoT</v>
      </c>
    </row>
    <row r="388" spans="1:10">
      <c r="A388" s="4">
        <v>387</v>
      </c>
      <c r="B388" s="3" t="s">
        <v>1097</v>
      </c>
      <c r="C388" s="3" t="s">
        <v>893</v>
      </c>
      <c r="D388" s="3" t="s">
        <v>308</v>
      </c>
      <c r="E388" s="4">
        <v>200</v>
      </c>
      <c r="F388" s="6">
        <v>3.4027777777777775E-2</v>
      </c>
      <c r="G388" s="11">
        <f>Resources[[#This Row],[Level]]*Resources[[#This Row],[Duration]]</f>
        <v>6.8055555555555554</v>
      </c>
      <c r="H388" s="8" t="s">
        <v>1098</v>
      </c>
      <c r="I388">
        <f>COUNTIF(ResourceTags[ResourceID],Resources[[#This Row],[ResourceID]])</f>
        <v>2</v>
      </c>
      <c r="J388" t="str" cm="1">
        <f t="array" ref="J388">_xlfn.TEXTJOIN(", ", TRUE, IF(ResourceTags[ResourceID]=Resources[[#This Row],[ResourceID]],ResourceTags[Tag], ""))</f>
        <v>Kubernetes, Helm</v>
      </c>
    </row>
    <row r="389" spans="1:10">
      <c r="A389" s="4">
        <v>388</v>
      </c>
      <c r="B389" s="3" t="s">
        <v>1099</v>
      </c>
      <c r="C389" s="3" t="s">
        <v>893</v>
      </c>
      <c r="D389" s="3" t="s">
        <v>308</v>
      </c>
      <c r="E389" s="4">
        <v>100</v>
      </c>
      <c r="F389" s="6">
        <v>6.458333333333334E-2</v>
      </c>
      <c r="G389" s="11">
        <f>Resources[[#This Row],[Level]]*Resources[[#This Row],[Duration]]</f>
        <v>6.4583333333333339</v>
      </c>
      <c r="H389" s="8" t="s">
        <v>1100</v>
      </c>
      <c r="I389">
        <f>COUNTIF(ResourceTags[ResourceID],Resources[[#This Row],[ResourceID]])</f>
        <v>2</v>
      </c>
      <c r="J389" t="str" cm="1">
        <f t="array" ref="J389">_xlfn.TEXTJOIN(", ", TRUE, IF(ResourceTags[ResourceID]=Resources[[#This Row],[ResourceID]],ResourceTags[Tag], ""))</f>
        <v>Windows Server, macOS</v>
      </c>
    </row>
    <row r="390" spans="1:10">
      <c r="A390" s="4">
        <v>389</v>
      </c>
      <c r="B390" s="3" t="s">
        <v>1101</v>
      </c>
      <c r="C390" s="3" t="s">
        <v>893</v>
      </c>
      <c r="D390" s="3" t="s">
        <v>308</v>
      </c>
      <c r="E390" s="4">
        <v>200</v>
      </c>
      <c r="F390" s="6">
        <v>4.027777777777778E-2</v>
      </c>
      <c r="G390" s="11">
        <f>Resources[[#This Row],[Level]]*Resources[[#This Row],[Duration]]</f>
        <v>8.0555555555555554</v>
      </c>
      <c r="H390" s="8" t="s">
        <v>1102</v>
      </c>
      <c r="I390">
        <f>COUNTIF(ResourceTags[ResourceID],Resources[[#This Row],[ResourceID]])</f>
        <v>2</v>
      </c>
      <c r="J390" t="str" cm="1">
        <f t="array" ref="J390">_xlfn.TEXTJOIN(", ", TRUE, IF(ResourceTags[ResourceID]=Resources[[#This Row],[ResourceID]],ResourceTags[Tag], ""))</f>
        <v>Azure, Azure Monitor</v>
      </c>
    </row>
    <row r="391" spans="1:10">
      <c r="A391" s="4">
        <v>390</v>
      </c>
      <c r="B391" s="3" t="s">
        <v>1103</v>
      </c>
      <c r="C391" s="3" t="s">
        <v>893</v>
      </c>
      <c r="D391" s="3" t="s">
        <v>308</v>
      </c>
      <c r="E391" s="4">
        <v>200</v>
      </c>
      <c r="F391" s="6">
        <v>7.013888888888889E-2</v>
      </c>
      <c r="G391" s="11">
        <f>Resources[[#This Row],[Level]]*Resources[[#This Row],[Duration]]</f>
        <v>14.027777777777779</v>
      </c>
      <c r="H391" s="8" t="s">
        <v>1104</v>
      </c>
      <c r="I391">
        <f>COUNTIF(ResourceTags[ResourceID],Resources[[#This Row],[ResourceID]])</f>
        <v>3</v>
      </c>
      <c r="J391" t="str" cm="1">
        <f t="array" ref="J391">_xlfn.TEXTJOIN(", ", TRUE, IF(ResourceTags[ResourceID]=Resources[[#This Row],[ResourceID]],ResourceTags[Tag], ""))</f>
        <v>Azure, Azure Blob Storage, Azure Storage</v>
      </c>
    </row>
    <row r="392" spans="1:10">
      <c r="A392" s="4">
        <v>391</v>
      </c>
      <c r="B392" s="3" t="s">
        <v>1105</v>
      </c>
      <c r="C392" s="3" t="s">
        <v>893</v>
      </c>
      <c r="D392" s="3" t="s">
        <v>308</v>
      </c>
      <c r="E392" s="4">
        <v>200</v>
      </c>
      <c r="F392" s="6">
        <v>7.7083333333333337E-2</v>
      </c>
      <c r="G392" s="11">
        <f>Resources[[#This Row],[Level]]*Resources[[#This Row],[Duration]]</f>
        <v>15.416666666666668</v>
      </c>
      <c r="H392" s="8" t="s">
        <v>1106</v>
      </c>
      <c r="I392">
        <f>COUNTIF(ResourceTags[ResourceID],Resources[[#This Row],[ResourceID]])</f>
        <v>2</v>
      </c>
      <c r="J392" t="str" cm="1">
        <f t="array" ref="J392">_xlfn.TEXTJOIN(", ", TRUE, IF(ResourceTags[ResourceID]=Resources[[#This Row],[ResourceID]],ResourceTags[Tag], ""))</f>
        <v>Authentication, Azure</v>
      </c>
    </row>
    <row r="393" spans="1:10">
      <c r="A393" s="4">
        <v>392</v>
      </c>
      <c r="B393" s="3" t="s">
        <v>1107</v>
      </c>
      <c r="C393" s="3" t="s">
        <v>893</v>
      </c>
      <c r="D393" s="3" t="s">
        <v>308</v>
      </c>
      <c r="E393" s="4">
        <v>200</v>
      </c>
      <c r="F393" s="6">
        <v>9.5833333333333326E-2</v>
      </c>
      <c r="G393" s="11">
        <f>Resources[[#This Row],[Level]]*Resources[[#This Row],[Duration]]</f>
        <v>19.166666666666664</v>
      </c>
      <c r="H393" s="8" t="s">
        <v>1108</v>
      </c>
      <c r="I393">
        <f>COUNTIF(ResourceTags[ResourceID],Resources[[#This Row],[ResourceID]])</f>
        <v>2</v>
      </c>
      <c r="J393" t="str" cm="1">
        <f t="array" ref="J393">_xlfn.TEXTJOIN(", ", TRUE, IF(ResourceTags[ResourceID]=Resources[[#This Row],[ResourceID]],ResourceTags[Tag], ""))</f>
        <v>Computer Networking, Azure</v>
      </c>
    </row>
    <row r="394" spans="1:10">
      <c r="A394" s="4">
        <v>393</v>
      </c>
      <c r="B394" s="3" t="s">
        <v>1109</v>
      </c>
      <c r="C394" s="3" t="s">
        <v>893</v>
      </c>
      <c r="D394" s="3" t="s">
        <v>308</v>
      </c>
      <c r="E394" s="4">
        <v>200</v>
      </c>
      <c r="F394" s="6">
        <v>6.3194444444444442E-2</v>
      </c>
      <c r="G394" s="11">
        <f>Resources[[#This Row],[Level]]*Resources[[#This Row],[Duration]]</f>
        <v>12.638888888888889</v>
      </c>
      <c r="H394" s="8" t="s">
        <v>1110</v>
      </c>
      <c r="I394">
        <f>COUNTIF(ResourceTags[ResourceID],Resources[[#This Row],[ResourceID]])</f>
        <v>8</v>
      </c>
      <c r="J394" t="str" cm="1">
        <f t="array" ref="J394">_xlfn.TEXTJOIN(", ", TRUE, IF(ResourceTags[ResourceID]=Resources[[#This Row],[ResourceID]],ResourceTags[Tag], ""))</f>
        <v>Azure, Azure Kubernetes Service (AKS), Azure Resource Manager (ARM), Kubernetes, Azure Blob Storage, Azure Storage, Azure Virtual Machines, Azure Monitor</v>
      </c>
    </row>
    <row r="395" spans="1:10">
      <c r="A395" s="4">
        <v>394</v>
      </c>
      <c r="B395" s="3" t="s">
        <v>1111</v>
      </c>
      <c r="C395" s="3" t="s">
        <v>893</v>
      </c>
      <c r="D395" s="3" t="s">
        <v>308</v>
      </c>
      <c r="E395" s="4">
        <v>100</v>
      </c>
      <c r="F395" s="6">
        <v>4.3055555555555562E-2</v>
      </c>
      <c r="G395" s="11">
        <f>Resources[[#This Row],[Level]]*Resources[[#This Row],[Duration]]</f>
        <v>4.3055555555555562</v>
      </c>
      <c r="H395" s="8" t="s">
        <v>1112</v>
      </c>
      <c r="I395">
        <f>COUNTIF(ResourceTags[ResourceID],Resources[[#This Row],[ResourceID]])</f>
        <v>3</v>
      </c>
      <c r="J395" t="str" cm="1">
        <f t="array" ref="J395">_xlfn.TEXTJOIN(", ", TRUE, IF(ResourceTags[ResourceID]=Resources[[#This Row],[ResourceID]],ResourceTags[Tag], ""))</f>
        <v>Career Development, C++, Interviewing</v>
      </c>
    </row>
    <row r="396" spans="1:10">
      <c r="A396" s="4">
        <v>395</v>
      </c>
      <c r="B396" s="3" t="s">
        <v>1113</v>
      </c>
      <c r="C396" s="3" t="s">
        <v>945</v>
      </c>
      <c r="D396" s="3" t="s">
        <v>308</v>
      </c>
      <c r="E396" s="4">
        <v>200</v>
      </c>
      <c r="F396" s="6">
        <v>0.16666666666666666</v>
      </c>
      <c r="G396" s="11">
        <f>Resources[[#This Row],[Level]]*Resources[[#This Row],[Duration]]</f>
        <v>33.333333333333329</v>
      </c>
      <c r="H396" s="8" t="s">
        <v>1114</v>
      </c>
      <c r="I396">
        <f>COUNTIF(ResourceTags[ResourceID],Resources[[#This Row],[ResourceID]])</f>
        <v>1</v>
      </c>
      <c r="J396" t="str" cm="1">
        <f t="array" ref="J396">_xlfn.TEXTJOIN(", ", TRUE, IF(ResourceTags[ResourceID]=Resources[[#This Row],[ResourceID]],ResourceTags[Tag], ""))</f>
        <v>Python</v>
      </c>
    </row>
    <row r="397" spans="1:10">
      <c r="A397" s="4">
        <v>396</v>
      </c>
      <c r="B397" s="3" t="s">
        <v>1115</v>
      </c>
      <c r="C397" s="3" t="s">
        <v>945</v>
      </c>
      <c r="D397" s="3" t="s">
        <v>308</v>
      </c>
      <c r="E397" s="4">
        <v>100</v>
      </c>
      <c r="F397" s="6">
        <v>0.16666666666666666</v>
      </c>
      <c r="G397" s="11">
        <f>Resources[[#This Row],[Level]]*Resources[[#This Row],[Duration]]</f>
        <v>16.666666666666664</v>
      </c>
      <c r="H397" s="8" t="s">
        <v>1116</v>
      </c>
      <c r="I397">
        <f>COUNTIF(ResourceTags[ResourceID],Resources[[#This Row],[ResourceID]])</f>
        <v>3</v>
      </c>
      <c r="J397" t="str" cm="1">
        <f t="array" ref="J397">_xlfn.TEXTJOIN(", ", TRUE, IF(ResourceTags[ResourceID]=Resources[[#This Row],[ResourceID]],ResourceTags[Tag], ""))</f>
        <v>Python, Matplotlib, Pandas</v>
      </c>
    </row>
    <row r="398" spans="1:10">
      <c r="A398" s="4">
        <v>397</v>
      </c>
      <c r="B398" s="3" t="s">
        <v>1117</v>
      </c>
      <c r="C398" s="3" t="s">
        <v>893</v>
      </c>
      <c r="D398" s="3" t="s">
        <v>308</v>
      </c>
      <c r="E398" s="4">
        <v>100</v>
      </c>
      <c r="F398" s="6">
        <v>3.6111111111111115E-2</v>
      </c>
      <c r="G398" s="11">
        <f>Resources[[#This Row],[Level]]*Resources[[#This Row],[Duration]]</f>
        <v>3.6111111111111116</v>
      </c>
      <c r="H398" s="8" t="s">
        <v>1118</v>
      </c>
      <c r="I398">
        <f>COUNTIF(ResourceTags[ResourceID],Resources[[#This Row],[ResourceID]])</f>
        <v>1</v>
      </c>
      <c r="J398" s="4" t="str" cm="1">
        <f t="array" ref="J398">_xlfn.TEXTJOIN(", ", TRUE, IF(ResourceTags[ResourceID]=Resources[[#This Row],[ResourceID]],ResourceTags[Tag], ""))</f>
        <v>Career Development</v>
      </c>
    </row>
    <row r="399" spans="1:10">
      <c r="A399" s="4">
        <v>398</v>
      </c>
      <c r="B399" s="3" t="s">
        <v>1119</v>
      </c>
      <c r="C399" s="3" t="s">
        <v>945</v>
      </c>
      <c r="D399" s="3" t="s">
        <v>308</v>
      </c>
      <c r="E399" s="4">
        <v>200</v>
      </c>
      <c r="F399" s="6">
        <v>0.16666666666666666</v>
      </c>
      <c r="G399" s="11">
        <f>Resources[[#This Row],[Level]]*Resources[[#This Row],[Duration]]</f>
        <v>33.333333333333329</v>
      </c>
      <c r="H399" s="8" t="s">
        <v>1120</v>
      </c>
      <c r="I399">
        <f>COUNTIF(ResourceTags[ResourceID],Resources[[#This Row],[ResourceID]])</f>
        <v>2</v>
      </c>
      <c r="J399" s="4" t="str" cm="1">
        <f t="array" ref="J399">_xlfn.TEXTJOIN(", ", TRUE, IF(ResourceTags[ResourceID]=Resources[[#This Row],[ResourceID]],ResourceTags[Tag], ""))</f>
        <v>Python, Pandas</v>
      </c>
    </row>
    <row r="400" spans="1:10">
      <c r="A400" s="4">
        <v>399</v>
      </c>
      <c r="B400" s="3" t="s">
        <v>1121</v>
      </c>
      <c r="C400" s="3" t="s">
        <v>945</v>
      </c>
      <c r="D400" s="3" t="s">
        <v>308</v>
      </c>
      <c r="E400" s="4">
        <v>100</v>
      </c>
      <c r="F400" s="6">
        <v>8.3333333333333329E-2</v>
      </c>
      <c r="G400" s="11">
        <f>Resources[[#This Row],[Level]]*Resources[[#This Row],[Duration]]</f>
        <v>8.3333333333333321</v>
      </c>
      <c r="H400" s="8" t="s">
        <v>1122</v>
      </c>
      <c r="I400">
        <f>COUNTIF(ResourceTags[ResourceID],Resources[[#This Row],[ResourceID]])</f>
        <v>1</v>
      </c>
      <c r="J400" s="4" t="str" cm="1">
        <f t="array" ref="J400">_xlfn.TEXTJOIN(", ", TRUE, IF(ResourceTags[ResourceID]=Resources[[#This Row],[ResourceID]],ResourceTags[Tag], ""))</f>
        <v>Data Visualization</v>
      </c>
    </row>
    <row r="401" spans="1:10">
      <c r="A401" s="4">
        <v>400</v>
      </c>
      <c r="B401" s="3" t="s">
        <v>1123</v>
      </c>
      <c r="C401" s="3" t="s">
        <v>945</v>
      </c>
      <c r="D401" s="3" t="s">
        <v>308</v>
      </c>
      <c r="E401" s="4">
        <v>100</v>
      </c>
      <c r="F401" s="6">
        <v>8.3333333333333329E-2</v>
      </c>
      <c r="G401" s="11">
        <f>Resources[[#This Row],[Level]]*Resources[[#This Row],[Duration]]</f>
        <v>8.3333333333333321</v>
      </c>
      <c r="H401" s="8" t="s">
        <v>1124</v>
      </c>
      <c r="I401" s="12">
        <f>COUNTIF(ResourceTags[ResourceID],Resources[[#This Row],[ResourceID]])</f>
        <v>1</v>
      </c>
      <c r="J401" s="4" t="str" cm="1">
        <f t="array" ref="J401">_xlfn.TEXTJOIN(", ", TRUE, IF(ResourceTags[ResourceID]=Resources[[#This Row],[ResourceID]],ResourceTags[Tag], ""))</f>
        <v>Data Literacy</v>
      </c>
    </row>
    <row r="402" spans="1:10">
      <c r="A402" s="4">
        <v>401</v>
      </c>
      <c r="B402" s="3" t="s">
        <v>1125</v>
      </c>
      <c r="C402" s="3" t="s">
        <v>643</v>
      </c>
      <c r="D402" s="3" t="s">
        <v>308</v>
      </c>
      <c r="E402" s="4">
        <v>100</v>
      </c>
      <c r="F402" s="6">
        <v>8.3333333333333329E-2</v>
      </c>
      <c r="G402" s="11">
        <f>Resources[[#This Row],[Level]]*Resources[[#This Row],[Duration]]</f>
        <v>8.3333333333333321</v>
      </c>
      <c r="H402" s="8" t="s">
        <v>1126</v>
      </c>
      <c r="I402" s="12">
        <f>COUNTIF(ResourceTags[ResourceID],Resources[[#This Row],[ResourceID]])</f>
        <v>4</v>
      </c>
      <c r="J402" s="4" t="str" cm="1">
        <f t="array" ref="J402">_xlfn.TEXTJOIN(", ", TRUE, IF(ResourceTags[ResourceID]=Resources[[#This Row],[ResourceID]],ResourceTags[Tag], ""))</f>
        <v>CSS, HTML, JavaScript, Debugging</v>
      </c>
    </row>
    <row r="403" spans="1:10">
      <c r="A403" s="4">
        <v>402</v>
      </c>
      <c r="B403" s="3" t="s">
        <v>1127</v>
      </c>
      <c r="C403" s="3" t="s">
        <v>643</v>
      </c>
      <c r="D403" s="3" t="s">
        <v>308</v>
      </c>
      <c r="E403" s="4">
        <v>200</v>
      </c>
      <c r="F403" s="6">
        <v>4.1666666666666664E-2</v>
      </c>
      <c r="G403" s="11">
        <f>Resources[[#This Row],[Level]]*Resources[[#This Row],[Duration]]</f>
        <v>8.3333333333333321</v>
      </c>
      <c r="H403" s="8" t="s">
        <v>1128</v>
      </c>
      <c r="I403" s="12">
        <f>COUNTIF(ResourceTags[ResourceID],Resources[[#This Row],[ResourceID]])</f>
        <v>3</v>
      </c>
      <c r="J403" s="4" t="str" cm="1">
        <f t="array" ref="J403">_xlfn.TEXTJOIN(", ", TRUE, IF(ResourceTags[ResourceID]=Resources[[#This Row],[ResourceID]],ResourceTags[Tag], ""))</f>
        <v>Career Development, iOS, Interviewing</v>
      </c>
    </row>
    <row r="404" spans="1:10">
      <c r="A404" s="4">
        <v>403</v>
      </c>
      <c r="B404" s="3" t="s">
        <v>1129</v>
      </c>
      <c r="C404" s="3" t="s">
        <v>1130</v>
      </c>
      <c r="D404" s="3" t="s">
        <v>983</v>
      </c>
      <c r="E404" s="4">
        <v>100</v>
      </c>
      <c r="F404" s="6">
        <v>4.8611111111111112E-2</v>
      </c>
      <c r="G404" s="11">
        <f>Resources[[#This Row],[Level]]*Resources[[#This Row],[Duration]]</f>
        <v>4.8611111111111116</v>
      </c>
      <c r="H404" s="8" t="s">
        <v>1131</v>
      </c>
      <c r="I404" s="12">
        <f>COUNTIF(ResourceTags[ResourceID],Resources[[#This Row],[ResourceID]])</f>
        <v>1</v>
      </c>
      <c r="J404" s="4" t="str" cm="1">
        <f t="array" ref="J404">_xlfn.TEXTJOIN(", ", TRUE, IF(ResourceTags[ResourceID]=Resources[[#This Row],[ResourceID]],ResourceTags[Tag], ""))</f>
        <v>Unity</v>
      </c>
    </row>
    <row r="405" spans="1:10">
      <c r="A405" s="4">
        <v>404</v>
      </c>
      <c r="B405" s="3" t="s">
        <v>1132</v>
      </c>
      <c r="C405" s="3" t="s">
        <v>893</v>
      </c>
      <c r="D405" s="3" t="s">
        <v>308</v>
      </c>
      <c r="E405" s="4">
        <v>200</v>
      </c>
      <c r="F405" s="6">
        <v>2.0833333333333332E-2</v>
      </c>
      <c r="G405" s="11">
        <f>Resources[[#This Row],[Level]]*Resources[[#This Row],[Duration]]</f>
        <v>4.1666666666666661</v>
      </c>
      <c r="H405" s="8" t="s">
        <v>1133</v>
      </c>
      <c r="I405" s="12">
        <f>COUNTIF(ResourceTags[ResourceID],Resources[[#This Row],[ResourceID]])</f>
        <v>1</v>
      </c>
      <c r="J405" s="4" t="str" cm="1">
        <f t="array" ref="J405">_xlfn.TEXTJOIN(", ", TRUE, IF(ResourceTags[ResourceID]=Resources[[#This Row],[ResourceID]],ResourceTags[Tag], ""))</f>
        <v>Emotional Intelligence</v>
      </c>
    </row>
    <row r="406" spans="1:10">
      <c r="A406" s="4">
        <v>405</v>
      </c>
      <c r="B406" s="3" t="s">
        <v>1134</v>
      </c>
      <c r="C406" s="3" t="s">
        <v>893</v>
      </c>
      <c r="D406" s="3" t="s">
        <v>308</v>
      </c>
      <c r="E406" s="4">
        <v>200</v>
      </c>
      <c r="F406" s="6">
        <v>4.1666666666666664E-2</v>
      </c>
      <c r="G406" s="11">
        <f>Resources[[#This Row],[Level]]*Resources[[#This Row],[Duration]]</f>
        <v>8.3333333333333321</v>
      </c>
      <c r="H406" s="8" t="s">
        <v>1135</v>
      </c>
      <c r="I406" s="12">
        <f>COUNTIF(ResourceTags[ResourceID],Resources[[#This Row],[ResourceID]])</f>
        <v>1</v>
      </c>
      <c r="J406" s="4" t="str" cm="1">
        <f t="array" ref="J406">_xlfn.TEXTJOIN(", ", TRUE, IF(ResourceTags[ResourceID]=Resources[[#This Row],[ResourceID]],ResourceTags[Tag], ""))</f>
        <v>.NET</v>
      </c>
    </row>
    <row r="407" spans="1:10">
      <c r="A407" s="4">
        <v>406</v>
      </c>
      <c r="B407" s="3" t="s">
        <v>1136</v>
      </c>
      <c r="C407" s="3" t="s">
        <v>893</v>
      </c>
      <c r="D407" s="3" t="s">
        <v>308</v>
      </c>
      <c r="E407" s="4">
        <v>200</v>
      </c>
      <c r="F407" s="6">
        <v>0.13819444444444443</v>
      </c>
      <c r="G407" s="11">
        <f>Resources[[#This Row],[Level]]*Resources[[#This Row],[Duration]]</f>
        <v>27.638888888888886</v>
      </c>
      <c r="H407" s="8" t="s">
        <v>1137</v>
      </c>
      <c r="I407" s="12">
        <f>COUNTIF(ResourceTags[ResourceID],Resources[[#This Row],[ResourceID]])</f>
        <v>1</v>
      </c>
      <c r="J407" s="4" t="str" cm="1">
        <f t="array" ref="J407">_xlfn.TEXTJOIN(", ", TRUE, IF(ResourceTags[ResourceID]=Resources[[#This Row],[ResourceID]],ResourceTags[Tag], ""))</f>
        <v>Mathematica</v>
      </c>
    </row>
    <row r="408" spans="1:10">
      <c r="A408" s="4">
        <v>407</v>
      </c>
      <c r="B408" s="3" t="s">
        <v>1138</v>
      </c>
      <c r="C408" s="3" t="s">
        <v>893</v>
      </c>
      <c r="D408" s="3" t="s">
        <v>308</v>
      </c>
      <c r="E408" s="4">
        <v>200</v>
      </c>
      <c r="F408" s="6">
        <v>2.8472222222222222E-2</v>
      </c>
      <c r="G408" s="11">
        <f>Resources[[#This Row],[Level]]*Resources[[#This Row],[Duration]]</f>
        <v>5.6944444444444446</v>
      </c>
      <c r="H408" s="8" t="s">
        <v>1139</v>
      </c>
      <c r="I408" s="12">
        <f>COUNTIF(ResourceTags[ResourceID],Resources[[#This Row],[ResourceID]])</f>
        <v>1</v>
      </c>
      <c r="J408" s="4" t="str" cm="1">
        <f t="array" ref="J408">_xlfn.TEXTJOIN(", ", TRUE, IF(ResourceTags[ResourceID]=Resources[[#This Row],[ResourceID]],ResourceTags[Tag], ""))</f>
        <v>GitHub</v>
      </c>
    </row>
    <row r="409" spans="1:10">
      <c r="A409" s="4">
        <v>408</v>
      </c>
      <c r="B409" s="3" t="s">
        <v>1140</v>
      </c>
      <c r="C409" s="3" t="s">
        <v>893</v>
      </c>
      <c r="D409" s="3" t="s">
        <v>308</v>
      </c>
      <c r="E409" s="4">
        <v>100</v>
      </c>
      <c r="F409" s="6">
        <v>4.027777777777778E-2</v>
      </c>
      <c r="G409" s="11">
        <f>Resources[[#This Row],[Level]]*Resources[[#This Row],[Duration]]</f>
        <v>4.0277777777777777</v>
      </c>
      <c r="H409" s="8" t="s">
        <v>1141</v>
      </c>
      <c r="I409" s="12">
        <f>COUNTIF(ResourceTags[ResourceID],Resources[[#This Row],[ResourceID]])</f>
        <v>1</v>
      </c>
      <c r="J409" s="4" t="str" cm="1">
        <f t="array" ref="J409">_xlfn.TEXTJOIN(", ", TRUE, IF(ResourceTags[ResourceID]=Resources[[#This Row],[ResourceID]],ResourceTags[Tag], ""))</f>
        <v>Growth Mindset</v>
      </c>
    </row>
    <row r="410" spans="1:10">
      <c r="A410" s="4">
        <v>409</v>
      </c>
      <c r="B410" s="3" t="s">
        <v>1142</v>
      </c>
      <c r="C410" s="3" t="s">
        <v>893</v>
      </c>
      <c r="D410" s="3" t="s">
        <v>308</v>
      </c>
      <c r="E410" s="4">
        <v>100</v>
      </c>
      <c r="F410" s="6">
        <v>6.0416666666666667E-2</v>
      </c>
      <c r="G410" s="11">
        <f>Resources[[#This Row],[Level]]*Resources[[#This Row],[Duration]]</f>
        <v>6.041666666666667</v>
      </c>
      <c r="H410" s="8" t="s">
        <v>1143</v>
      </c>
      <c r="I410" s="12">
        <f>COUNTIF(ResourceTags[ResourceID],Resources[[#This Row],[ResourceID]])</f>
        <v>2</v>
      </c>
      <c r="J410" s="4" t="str" cm="1">
        <f t="array" ref="J410">_xlfn.TEXTJOIN(", ", TRUE, IF(ResourceTags[ResourceID]=Resources[[#This Row],[ResourceID]],ResourceTags[Tag], ""))</f>
        <v>Machine Learning, Artificial Intelligence</v>
      </c>
    </row>
    <row r="411" spans="1:10">
      <c r="A411" s="4">
        <v>410</v>
      </c>
      <c r="B411" s="3" t="s">
        <v>1144</v>
      </c>
      <c r="C411" s="3" t="s">
        <v>893</v>
      </c>
      <c r="D411" s="3" t="s">
        <v>308</v>
      </c>
      <c r="E411" s="4">
        <v>200</v>
      </c>
      <c r="F411" s="6">
        <v>5.5555555555555552E-2</v>
      </c>
      <c r="G411" s="11">
        <f>Resources[[#This Row],[Level]]*Resources[[#This Row],[Duration]]</f>
        <v>11.111111111111111</v>
      </c>
      <c r="H411" s="8" t="s">
        <v>1145</v>
      </c>
      <c r="I411" s="12">
        <f>COUNTIF(ResourceTags[ResourceID],Resources[[#This Row],[ResourceID]])</f>
        <v>2</v>
      </c>
      <c r="J411" s="4" t="str" cm="1">
        <f t="array" ref="J411">_xlfn.TEXTJOIN(", ", TRUE, IF(ResourceTags[ResourceID]=Resources[[#This Row],[ResourceID]],ResourceTags[Tag], ""))</f>
        <v>Machine Learning, Linear Algebra</v>
      </c>
    </row>
    <row r="412" spans="1:10">
      <c r="A412" s="4">
        <v>411</v>
      </c>
      <c r="B412" s="3" t="s">
        <v>1146</v>
      </c>
      <c r="C412" s="3" t="s">
        <v>893</v>
      </c>
      <c r="D412" s="3" t="s">
        <v>308</v>
      </c>
      <c r="E412" s="4">
        <v>200</v>
      </c>
      <c r="F412" s="6">
        <v>7.1527777777777787E-2</v>
      </c>
      <c r="G412" s="11">
        <f>Resources[[#This Row],[Level]]*Resources[[#This Row],[Duration]]</f>
        <v>14.305555555555557</v>
      </c>
      <c r="H412" s="8" t="s">
        <v>1147</v>
      </c>
      <c r="I412" s="12">
        <f>COUNTIF(ResourceTags[ResourceID],Resources[[#This Row],[ResourceID]])</f>
        <v>2</v>
      </c>
      <c r="J412" s="4" t="str" cm="1">
        <f t="array" ref="J412">_xlfn.TEXTJOIN(", ", TRUE, IF(ResourceTags[ResourceID]=Resources[[#This Row],[ResourceID]],ResourceTags[Tag], ""))</f>
        <v>Python, Machine Learning</v>
      </c>
    </row>
    <row r="413" spans="1:10">
      <c r="A413" s="4">
        <v>412</v>
      </c>
      <c r="B413" s="3" t="s">
        <v>1148</v>
      </c>
      <c r="C413" s="3" t="s">
        <v>893</v>
      </c>
      <c r="D413" s="3" t="s">
        <v>308</v>
      </c>
      <c r="E413" s="4">
        <v>200</v>
      </c>
      <c r="F413" s="6">
        <v>7.8472222222222221E-2</v>
      </c>
      <c r="G413" s="11">
        <f>Resources[[#This Row],[Level]]*Resources[[#This Row],[Duration]]</f>
        <v>15.694444444444445</v>
      </c>
      <c r="H413" s="8" t="s">
        <v>1149</v>
      </c>
      <c r="I413" s="12">
        <f>COUNTIF(ResourceTags[ResourceID],Resources[[#This Row],[ResourceID]])</f>
        <v>4</v>
      </c>
      <c r="J413" s="4" t="str" cm="1">
        <f t="array" ref="J413">_xlfn.TEXTJOIN(", ", TRUE, IF(ResourceTags[ResourceID]=Resources[[#This Row],[ResourceID]],ResourceTags[Tag], ""))</f>
        <v>Azure, Azure Cosmos DB, Azure SQL Database, Power BI</v>
      </c>
    </row>
    <row r="414" spans="1:10">
      <c r="A414" s="4">
        <v>413</v>
      </c>
      <c r="B414" s="3" t="s">
        <v>1150</v>
      </c>
      <c r="C414" s="3" t="s">
        <v>893</v>
      </c>
      <c r="D414" s="3" t="s">
        <v>308</v>
      </c>
      <c r="E414" s="4">
        <v>100</v>
      </c>
      <c r="F414" s="6">
        <v>0.13680555555555554</v>
      </c>
      <c r="G414" s="11">
        <f>Resources[[#This Row],[Level]]*Resources[[#This Row],[Duration]]</f>
        <v>13.680555555555554</v>
      </c>
      <c r="H414" s="8" t="s">
        <v>1151</v>
      </c>
      <c r="I414" s="12">
        <f>COUNTIF(ResourceTags[ResourceID],Resources[[#This Row],[ResourceID]])</f>
        <v>2</v>
      </c>
      <c r="J414" s="4" t="str" cm="1">
        <f t="array" ref="J414">_xlfn.TEXTJOIN(", ", TRUE, IF(ResourceTags[ResourceID]=Resources[[#This Row],[ResourceID]],ResourceTags[Tag], ""))</f>
        <v>C, Code::Blocks</v>
      </c>
    </row>
    <row r="415" spans="1:10">
      <c r="A415" s="4">
        <v>414</v>
      </c>
      <c r="B415" s="3" t="s">
        <v>1152</v>
      </c>
      <c r="C415" s="3" t="s">
        <v>307</v>
      </c>
      <c r="D415" s="3" t="s">
        <v>308</v>
      </c>
      <c r="E415" s="4">
        <v>100</v>
      </c>
      <c r="F415" s="6">
        <v>0.12430555555555556</v>
      </c>
      <c r="G415" s="11">
        <f>Resources[[#This Row],[Level]]*Resources[[#This Row],[Duration]]</f>
        <v>12.430555555555555</v>
      </c>
      <c r="H415" s="8" t="s">
        <v>1153</v>
      </c>
      <c r="I415" s="12">
        <f>COUNTIF(ResourceTags[ResourceID],Resources[[#This Row],[ResourceID]])</f>
        <v>1</v>
      </c>
      <c r="J415" s="4" t="str" cm="1">
        <f t="array" ref="J415">_xlfn.TEXTJOIN(", ", TRUE, IF(ResourceTags[ResourceID]=Resources[[#This Row],[ResourceID]],ResourceTags[Tag], ""))</f>
        <v>Time Management</v>
      </c>
    </row>
    <row r="416" spans="1:10">
      <c r="A416" s="4">
        <v>415</v>
      </c>
      <c r="B416" s="3" t="s">
        <v>1154</v>
      </c>
      <c r="C416" s="3" t="s">
        <v>307</v>
      </c>
      <c r="D416" s="3" t="s">
        <v>308</v>
      </c>
      <c r="E416" s="4">
        <v>100</v>
      </c>
      <c r="F416" s="6">
        <v>3.6111111111111115E-2</v>
      </c>
      <c r="G416" s="11">
        <f>Resources[[#This Row],[Level]]*Resources[[#This Row],[Duration]]</f>
        <v>3.6111111111111116</v>
      </c>
      <c r="H416" s="8" t="s">
        <v>1155</v>
      </c>
      <c r="I416" s="12">
        <f>COUNTIF(ResourceTags[ResourceID],Resources[[#This Row],[ResourceID]])</f>
        <v>1</v>
      </c>
      <c r="J416" s="4" t="str" cm="1">
        <f t="array" ref="J416">_xlfn.TEXTJOIN(", ", TRUE, IF(ResourceTags[ResourceID]=Resources[[#This Row],[ResourceID]],ResourceTags[Tag], ""))</f>
        <v>Distributed Systems</v>
      </c>
    </row>
    <row r="417" spans="1:10">
      <c r="A417" s="4">
        <v>416</v>
      </c>
      <c r="B417" s="3" t="s">
        <v>1156</v>
      </c>
      <c r="C417" s="3" t="s">
        <v>307</v>
      </c>
      <c r="D417" s="3" t="s">
        <v>308</v>
      </c>
      <c r="E417" s="4">
        <v>300</v>
      </c>
      <c r="F417" s="6">
        <v>5.486111111111111E-2</v>
      </c>
      <c r="G417" s="11">
        <f>Resources[[#This Row],[Level]]*Resources[[#This Row],[Duration]]</f>
        <v>16.458333333333332</v>
      </c>
      <c r="H417" s="8" t="s">
        <v>1157</v>
      </c>
      <c r="I417" s="12">
        <f>COUNTIF(ResourceTags[ResourceID],Resources[[#This Row],[ResourceID]])</f>
        <v>2</v>
      </c>
      <c r="J417" s="4" t="str" cm="1">
        <f t="array" ref="J417">_xlfn.TEXTJOIN(", ", TRUE, IF(ResourceTags[ResourceID]=Resources[[#This Row],[ResourceID]],ResourceTags[Tag], ""))</f>
        <v>Azure, Application Security</v>
      </c>
    </row>
    <row r="418" spans="1:10">
      <c r="A418" s="4">
        <v>417</v>
      </c>
      <c r="B418" s="3" t="s">
        <v>1158</v>
      </c>
      <c r="C418" s="3" t="s">
        <v>307</v>
      </c>
      <c r="D418" s="3" t="s">
        <v>308</v>
      </c>
      <c r="E418" s="4">
        <v>300</v>
      </c>
      <c r="F418" s="6">
        <v>1.1111111111111112E-2</v>
      </c>
      <c r="G418" s="11">
        <f>Resources[[#This Row],[Level]]*Resources[[#This Row],[Duration]]</f>
        <v>3.3333333333333335</v>
      </c>
      <c r="H418" s="8" t="s">
        <v>1159</v>
      </c>
      <c r="I418" s="12">
        <f>COUNTIF(ResourceTags[ResourceID],Resources[[#This Row],[ResourceID]])</f>
        <v>1</v>
      </c>
      <c r="J418" s="4" t="str" cm="1">
        <f t="array" ref="J418">_xlfn.TEXTJOIN(", ", TRUE, IF(ResourceTags[ResourceID]=Resources[[#This Row],[ResourceID]],ResourceTags[Tag], ""))</f>
        <v>Azure</v>
      </c>
    </row>
    <row r="419" spans="1:10">
      <c r="A419" s="4">
        <v>418</v>
      </c>
      <c r="B419" s="3" t="s">
        <v>1160</v>
      </c>
      <c r="C419" s="3" t="s">
        <v>307</v>
      </c>
      <c r="D419" s="3" t="s">
        <v>308</v>
      </c>
      <c r="E419" s="4">
        <v>300</v>
      </c>
      <c r="F419" s="6">
        <v>1.6666666666666666E-2</v>
      </c>
      <c r="G419" s="11">
        <f>Resources[[#This Row],[Level]]*Resources[[#This Row],[Duration]]</f>
        <v>5</v>
      </c>
      <c r="H419" s="8" t="s">
        <v>1161</v>
      </c>
      <c r="I419" s="12">
        <f>COUNTIF(ResourceTags[ResourceID],Resources[[#This Row],[ResourceID]])</f>
        <v>2</v>
      </c>
      <c r="J419" s="4" t="str" cm="1">
        <f t="array" ref="J419">_xlfn.TEXTJOIN(", ", TRUE, IF(ResourceTags[ResourceID]=Resources[[#This Row],[ResourceID]],ResourceTags[Tag], ""))</f>
        <v>Computer Networking, Azure</v>
      </c>
    </row>
    <row r="420" spans="1:10">
      <c r="A420" s="4">
        <v>419</v>
      </c>
      <c r="B420" s="3" t="s">
        <v>1162</v>
      </c>
      <c r="C420" s="3" t="s">
        <v>307</v>
      </c>
      <c r="D420" s="3" t="s">
        <v>308</v>
      </c>
      <c r="E420" s="4">
        <v>100</v>
      </c>
      <c r="F420" s="6">
        <v>2.5694444444444447E-2</v>
      </c>
      <c r="G420" s="11">
        <f>Resources[[#This Row],[Level]]*Resources[[#This Row],[Duration]]</f>
        <v>2.5694444444444446</v>
      </c>
      <c r="H420" s="8" t="s">
        <v>1163</v>
      </c>
      <c r="I420" s="12">
        <f>COUNTIF(ResourceTags[ResourceID],Resources[[#This Row],[ResourceID]])</f>
        <v>2</v>
      </c>
      <c r="J420" s="4" t="str" cm="1">
        <f t="array" ref="J420">_xlfn.TEXTJOIN(", ", TRUE, IF(ResourceTags[ResourceID]=Resources[[#This Row],[ResourceID]],ResourceTags[Tag], ""))</f>
        <v>C#, Software Design Patterns</v>
      </c>
    </row>
    <row r="421" spans="1:10">
      <c r="A421" s="4">
        <v>420</v>
      </c>
      <c r="B421" s="3" t="s">
        <v>1164</v>
      </c>
      <c r="C421" s="3" t="s">
        <v>307</v>
      </c>
      <c r="D421" s="3" t="s">
        <v>308</v>
      </c>
      <c r="E421" s="4">
        <v>100</v>
      </c>
      <c r="F421" s="6">
        <v>5.9027777777777783E-2</v>
      </c>
      <c r="G421" s="11">
        <f>Resources[[#This Row],[Level]]*Resources[[#This Row],[Duration]]</f>
        <v>5.9027777777777786</v>
      </c>
      <c r="H421" s="8" t="s">
        <v>1165</v>
      </c>
      <c r="I421" s="12">
        <f>COUNTIF(ResourceTags[ResourceID],Resources[[#This Row],[ResourceID]])</f>
        <v>2</v>
      </c>
      <c r="J421" s="4" t="str" cm="1">
        <f t="array" ref="J421">_xlfn.TEXTJOIN(", ", TRUE, IF(ResourceTags[ResourceID]=Resources[[#This Row],[ResourceID]],ResourceTags[Tag], ""))</f>
        <v>Azure, Azure Kubernetes Service (AKS)</v>
      </c>
    </row>
    <row r="422" spans="1:10">
      <c r="A422" s="4">
        <v>421</v>
      </c>
      <c r="B422" s="3" t="s">
        <v>1166</v>
      </c>
      <c r="C422" s="3" t="s">
        <v>307</v>
      </c>
      <c r="D422" s="3" t="s">
        <v>308</v>
      </c>
      <c r="E422" s="4">
        <v>100</v>
      </c>
      <c r="F422" s="6">
        <v>2.361111111111111E-2</v>
      </c>
      <c r="G422" s="11">
        <f>Resources[[#This Row],[Level]]*Resources[[#This Row],[Duration]]</f>
        <v>2.3611111111111112</v>
      </c>
      <c r="H422" s="8" t="s">
        <v>1167</v>
      </c>
      <c r="I422" s="12">
        <f>COUNTIF(ResourceTags[ResourceID],Resources[[#This Row],[ResourceID]])</f>
        <v>2</v>
      </c>
      <c r="J422" s="4" t="str" cm="1">
        <f t="array" ref="J422">_xlfn.TEXTJOIN(", ", TRUE, IF(ResourceTags[ResourceID]=Resources[[#This Row],[ResourceID]],ResourceTags[Tag], ""))</f>
        <v>Unity, VR Developer</v>
      </c>
    </row>
    <row r="423" spans="1:10">
      <c r="A423" s="4">
        <v>422</v>
      </c>
      <c r="B423" s="3" t="s">
        <v>1168</v>
      </c>
      <c r="C423" s="3" t="s">
        <v>307</v>
      </c>
      <c r="D423" s="3" t="s">
        <v>308</v>
      </c>
      <c r="E423" s="4">
        <v>100</v>
      </c>
      <c r="F423" s="6">
        <v>2.6388888888888889E-2</v>
      </c>
      <c r="G423" s="11">
        <f>Resources[[#This Row],[Level]]*Resources[[#This Row],[Duration]]</f>
        <v>2.6388888888888888</v>
      </c>
      <c r="H423" s="8" t="s">
        <v>1169</v>
      </c>
      <c r="I423" s="12">
        <f>COUNTIF(ResourceTags[ResourceID],Resources[[#This Row],[ResourceID]])</f>
        <v>2</v>
      </c>
      <c r="J423" s="4" t="str" cm="1">
        <f t="array" ref="J423">_xlfn.TEXTJOIN(", ", TRUE, IF(ResourceTags[ResourceID]=Resources[[#This Row],[ResourceID]],ResourceTags[Tag], ""))</f>
        <v>Azure, Azure Cognitive Services</v>
      </c>
    </row>
    <row r="424" spans="1:10">
      <c r="A424" s="4">
        <v>423</v>
      </c>
      <c r="B424" s="3" t="s">
        <v>1170</v>
      </c>
      <c r="C424" s="3" t="s">
        <v>307</v>
      </c>
      <c r="D424" s="3" t="s">
        <v>308</v>
      </c>
      <c r="E424" s="4">
        <v>100</v>
      </c>
      <c r="F424" s="6">
        <v>6.805555555555555E-2</v>
      </c>
      <c r="G424" s="11">
        <f>Resources[[#This Row],[Level]]*Resources[[#This Row],[Duration]]</f>
        <v>6.8055555555555554</v>
      </c>
      <c r="H424" s="8" t="s">
        <v>1171</v>
      </c>
      <c r="I424" s="12">
        <f>COUNTIF(ResourceTags[ResourceID],Resources[[#This Row],[ResourceID]])</f>
        <v>1</v>
      </c>
      <c r="J424" s="4" t="str" cm="1">
        <f t="array" ref="J424">_xlfn.TEXTJOIN(", ", TRUE, IF(ResourceTags[ResourceID]=Resources[[#This Row],[ResourceID]],ResourceTags[Tag], ""))</f>
        <v>Dapr</v>
      </c>
    </row>
    <row r="425" spans="1:10">
      <c r="A425" s="4">
        <v>424</v>
      </c>
      <c r="B425" s="3" t="s">
        <v>1172</v>
      </c>
      <c r="C425" s="3" t="s">
        <v>893</v>
      </c>
      <c r="D425" s="3" t="s">
        <v>308</v>
      </c>
      <c r="E425" s="4">
        <v>100</v>
      </c>
      <c r="F425" s="6">
        <v>8.1250000000000003E-2</v>
      </c>
      <c r="G425" s="11">
        <f>Resources[[#This Row],[Level]]*Resources[[#This Row],[Duration]]</f>
        <v>8.125</v>
      </c>
      <c r="H425" s="8" t="s">
        <v>1173</v>
      </c>
      <c r="I425" s="12">
        <f>COUNTIF(ResourceTags[ResourceID],Resources[[#This Row],[ResourceID]])</f>
        <v>1</v>
      </c>
      <c r="J425" s="4" t="str" cm="1">
        <f t="array" ref="J425">_xlfn.TEXTJOIN(", ", TRUE, IF(ResourceTags[ResourceID]=Resources[[#This Row],[ResourceID]],ResourceTags[Tag], ""))</f>
        <v>Career Development</v>
      </c>
    </row>
    <row r="426" spans="1:10">
      <c r="A426" s="4">
        <v>425</v>
      </c>
      <c r="B426" s="3" t="s">
        <v>1174</v>
      </c>
      <c r="C426" s="3" t="s">
        <v>893</v>
      </c>
      <c r="D426" s="3" t="s">
        <v>308</v>
      </c>
      <c r="E426" s="4">
        <v>200</v>
      </c>
      <c r="F426" s="6">
        <v>5.9722222222222225E-2</v>
      </c>
      <c r="G426" s="11">
        <f>Resources[[#This Row],[Level]]*Resources[[#This Row],[Duration]]</f>
        <v>11.944444444444445</v>
      </c>
      <c r="H426" s="8" t="s">
        <v>1175</v>
      </c>
      <c r="I426" s="12">
        <f>COUNTIF(ResourceTags[ResourceID],Resources[[#This Row],[ResourceID]])</f>
        <v>1</v>
      </c>
      <c r="J426" s="4" t="str" cm="1">
        <f t="array" ref="J426">_xlfn.TEXTJOIN(", ", TRUE, IF(ResourceTags[ResourceID]=Resources[[#This Row],[ResourceID]],ResourceTags[Tag], ""))</f>
        <v>Kubernetes</v>
      </c>
    </row>
    <row r="427" spans="1:10">
      <c r="A427" s="4">
        <v>426</v>
      </c>
      <c r="B427" s="3" t="s">
        <v>1176</v>
      </c>
      <c r="C427" s="3" t="s">
        <v>307</v>
      </c>
      <c r="D427" s="3" t="s">
        <v>308</v>
      </c>
      <c r="E427" s="4">
        <v>200</v>
      </c>
      <c r="F427" s="6">
        <v>5.6944444444444443E-2</v>
      </c>
      <c r="G427" s="11">
        <f>Resources[[#This Row],[Level]]*Resources[[#This Row],[Duration]]</f>
        <v>11.388888888888889</v>
      </c>
      <c r="H427" s="8" t="s">
        <v>1177</v>
      </c>
      <c r="I427" s="12">
        <f>COUNTIF(ResourceTags[ResourceID],Resources[[#This Row],[ResourceID]])</f>
        <v>1</v>
      </c>
      <c r="J427" s="4" t="str" cm="1">
        <f t="array" ref="J427">_xlfn.TEXTJOIN(", ", TRUE, IF(ResourceTags[ResourceID]=Resources[[#This Row],[ResourceID]],ResourceTags[Tag], ""))</f>
        <v>GitOps</v>
      </c>
    </row>
    <row r="428" spans="1:10">
      <c r="A428" s="4">
        <v>427</v>
      </c>
      <c r="B428" s="3" t="s">
        <v>1178</v>
      </c>
      <c r="C428" s="3" t="s">
        <v>307</v>
      </c>
      <c r="D428" s="3" t="s">
        <v>308</v>
      </c>
      <c r="E428" s="4">
        <v>100</v>
      </c>
      <c r="F428" s="6">
        <v>4.1666666666666664E-2</v>
      </c>
      <c r="G428" s="11">
        <f>Resources[[#This Row],[Level]]*Resources[[#This Row],[Duration]]</f>
        <v>4.1666666666666661</v>
      </c>
      <c r="H428" s="8" t="s">
        <v>1179</v>
      </c>
      <c r="I428" s="12">
        <f>COUNTIF(ResourceTags[ResourceID],Resources[[#This Row],[ResourceID]])</f>
        <v>2</v>
      </c>
      <c r="J428" s="4" t="str" cm="1">
        <f t="array" ref="J428">_xlfn.TEXTJOIN(", ", TRUE, IF(ResourceTags[ResourceID]=Resources[[#This Row],[ResourceID]],ResourceTags[Tag], ""))</f>
        <v>.NET, MAUI</v>
      </c>
    </row>
    <row r="429" spans="1:10">
      <c r="A429" s="4">
        <v>428</v>
      </c>
      <c r="B429" s="3" t="s">
        <v>1180</v>
      </c>
      <c r="C429" s="3" t="s">
        <v>307</v>
      </c>
      <c r="D429" s="3" t="s">
        <v>308</v>
      </c>
      <c r="E429" s="4">
        <v>100</v>
      </c>
      <c r="F429" s="6">
        <v>7.4305555555555555E-2</v>
      </c>
      <c r="G429" s="11">
        <f>Resources[[#This Row],[Level]]*Resources[[#This Row],[Duration]]</f>
        <v>7.4305555555555554</v>
      </c>
      <c r="H429" s="8" t="s">
        <v>1181</v>
      </c>
      <c r="I429" s="12">
        <f>COUNTIF(ResourceTags[ResourceID],Resources[[#This Row],[ResourceID]])</f>
        <v>2</v>
      </c>
      <c r="J429" s="4" t="str" cm="1">
        <f t="array" ref="J429">_xlfn.TEXTJOIN(", ", TRUE, IF(ResourceTags[ResourceID]=Resources[[#This Row],[ResourceID]],ResourceTags[Tag], ""))</f>
        <v>Kubernetes, Docker</v>
      </c>
    </row>
    <row r="430" spans="1:10">
      <c r="A430" s="4">
        <v>429</v>
      </c>
      <c r="B430" s="3" t="s">
        <v>1182</v>
      </c>
      <c r="C430" s="3" t="s">
        <v>307</v>
      </c>
      <c r="D430" s="3" t="s">
        <v>308</v>
      </c>
      <c r="E430" s="4">
        <v>100</v>
      </c>
      <c r="F430" s="6">
        <v>4.6527777777777779E-2</v>
      </c>
      <c r="G430" s="11">
        <f>Resources[[#This Row],[Level]]*Resources[[#This Row],[Duration]]</f>
        <v>4.6527777777777777</v>
      </c>
      <c r="H430" s="8" t="s">
        <v>1183</v>
      </c>
      <c r="I430" s="12">
        <f>COUNTIF(ResourceTags[ResourceID],Resources[[#This Row],[ResourceID]])</f>
        <v>2</v>
      </c>
      <c r="J430" s="4" t="str" cm="1">
        <f t="array" ref="J430">_xlfn.TEXTJOIN(", ", TRUE, IF(ResourceTags[ResourceID]=Resources[[#This Row],[ResourceID]],ResourceTags[Tag], ""))</f>
        <v>.NET, C#</v>
      </c>
    </row>
    <row r="431" spans="1:10">
      <c r="A431" s="4">
        <v>430</v>
      </c>
      <c r="B431" s="3" t="s">
        <v>1184</v>
      </c>
      <c r="C431" s="3" t="s">
        <v>307</v>
      </c>
      <c r="D431" s="3" t="s">
        <v>308</v>
      </c>
      <c r="E431" s="4">
        <v>200</v>
      </c>
      <c r="F431" s="6">
        <v>2.6388888888888889E-2</v>
      </c>
      <c r="G431" s="11">
        <f>Resources[[#This Row],[Level]]*Resources[[#This Row],[Duration]]</f>
        <v>5.2777777777777777</v>
      </c>
      <c r="H431" s="8" t="s">
        <v>1185</v>
      </c>
      <c r="I431" s="12">
        <f>COUNTIF(ResourceTags[ResourceID],Resources[[#This Row],[ResourceID]])</f>
        <v>2</v>
      </c>
      <c r="J431" s="4" t="str" cm="1">
        <f t="array" ref="J431">_xlfn.TEXTJOIN(", ", TRUE, IF(ResourceTags[ResourceID]=Resources[[#This Row],[ResourceID]],ResourceTags[Tag], ""))</f>
        <v>.NET, C#</v>
      </c>
    </row>
    <row r="432" spans="1:10">
      <c r="A432" s="4">
        <v>431</v>
      </c>
      <c r="B432" s="3" t="s">
        <v>1186</v>
      </c>
      <c r="C432" s="3" t="s">
        <v>307</v>
      </c>
      <c r="D432" s="3" t="s">
        <v>308</v>
      </c>
      <c r="E432" s="4">
        <v>100</v>
      </c>
      <c r="F432" s="6">
        <v>2.4305555555555556E-2</v>
      </c>
      <c r="G432" s="11">
        <f>Resources[[#This Row],[Level]]*Resources[[#This Row],[Duration]]</f>
        <v>2.4305555555555558</v>
      </c>
      <c r="H432" s="8" t="s">
        <v>1187</v>
      </c>
      <c r="I432" s="12">
        <f>COUNTIF(ResourceTags[ResourceID],Resources[[#This Row],[ResourceID]])</f>
        <v>2</v>
      </c>
      <c r="J432" s="4" t="str" cm="1">
        <f t="array" ref="J432">_xlfn.TEXTJOIN(", ", TRUE, IF(ResourceTags[ResourceID]=Resources[[#This Row],[ResourceID]],ResourceTags[Tag], ""))</f>
        <v>ChatGPT, Generative AI</v>
      </c>
    </row>
    <row r="433" spans="1:10">
      <c r="A433" s="4">
        <v>432</v>
      </c>
      <c r="B433" s="3" t="s">
        <v>1188</v>
      </c>
      <c r="C433" s="3" t="s">
        <v>307</v>
      </c>
      <c r="D433" s="3" t="s">
        <v>308</v>
      </c>
      <c r="E433" s="4">
        <v>100</v>
      </c>
      <c r="F433" s="6">
        <v>3.1944444444444449E-2</v>
      </c>
      <c r="G433" s="11">
        <f>Resources[[#This Row],[Level]]*Resources[[#This Row],[Duration]]</f>
        <v>3.1944444444444451</v>
      </c>
      <c r="H433" s="8" t="s">
        <v>1189</v>
      </c>
      <c r="I433" s="12">
        <f>COUNTIF(ResourceTags[ResourceID],Resources[[#This Row],[ResourceID]])</f>
        <v>2</v>
      </c>
      <c r="J433" s="4" t="str" cm="1">
        <f t="array" ref="J433">_xlfn.TEXTJOIN(", ", TRUE, IF(ResourceTags[ResourceID]=Resources[[#This Row],[ResourceID]],ResourceTags[Tag], ""))</f>
        <v>Azure Cognitive Services, Computer Vision</v>
      </c>
    </row>
    <row r="434" spans="1:10">
      <c r="A434" s="4">
        <v>433</v>
      </c>
      <c r="B434" s="3" t="s">
        <v>1190</v>
      </c>
      <c r="C434" s="3" t="s">
        <v>307</v>
      </c>
      <c r="D434" s="3" t="s">
        <v>308</v>
      </c>
      <c r="E434" s="4">
        <v>100</v>
      </c>
      <c r="F434" s="6">
        <v>4.0972222222222222E-2</v>
      </c>
      <c r="G434" s="11">
        <f>Resources[[#This Row],[Level]]*Resources[[#This Row],[Duration]]</f>
        <v>4.0972222222222223</v>
      </c>
      <c r="H434" s="8" t="s">
        <v>1191</v>
      </c>
      <c r="I434" s="12">
        <f>COUNTIF(ResourceTags[ResourceID],Resources[[#This Row],[ResourceID]])</f>
        <v>1</v>
      </c>
      <c r="J434" s="4" t="str" cm="1">
        <f t="array" ref="J434">_xlfn.TEXTJOIN(", ", TRUE, IF(ResourceTags[ResourceID]=Resources[[#This Row],[ResourceID]],ResourceTags[Tag], ""))</f>
        <v>.NET</v>
      </c>
    </row>
    <row r="435" spans="1:10">
      <c r="A435" s="4">
        <v>434</v>
      </c>
      <c r="B435" s="3" t="s">
        <v>1192</v>
      </c>
      <c r="C435" s="3" t="s">
        <v>307</v>
      </c>
      <c r="D435" s="3" t="s">
        <v>308</v>
      </c>
      <c r="E435" s="4">
        <v>100</v>
      </c>
      <c r="F435" s="6">
        <v>3.6111111111111115E-2</v>
      </c>
      <c r="G435" s="11">
        <f>Resources[[#This Row],[Level]]*Resources[[#This Row],[Duration]]</f>
        <v>3.6111111111111116</v>
      </c>
      <c r="H435" s="8" t="s">
        <v>1193</v>
      </c>
      <c r="I435" s="12">
        <f>COUNTIF(ResourceTags[ResourceID],Resources[[#This Row],[ResourceID]])</f>
        <v>2</v>
      </c>
      <c r="J435" s="4" t="str" cm="1">
        <f t="array" ref="J435">_xlfn.TEXTJOIN(", ", TRUE, IF(ResourceTags[ResourceID]=Resources[[#This Row],[ResourceID]],ResourceTags[Tag], ""))</f>
        <v>Artificial Intelligence, Generative AI</v>
      </c>
    </row>
    <row r="436" spans="1:10">
      <c r="A436" s="4">
        <v>435</v>
      </c>
      <c r="B436" s="3" t="s">
        <v>1194</v>
      </c>
      <c r="C436" s="3" t="s">
        <v>307</v>
      </c>
      <c r="D436" s="3" t="s">
        <v>308</v>
      </c>
      <c r="E436" s="4">
        <v>100</v>
      </c>
      <c r="F436" s="6">
        <v>5.486111111111111E-2</v>
      </c>
      <c r="G436" s="11">
        <f>Resources[[#This Row],[Level]]*Resources[[#This Row],[Duration]]</f>
        <v>5.4861111111111107</v>
      </c>
      <c r="H436" s="8" t="s">
        <v>1195</v>
      </c>
      <c r="I436" s="12">
        <f>COUNTIF(ResourceTags[ResourceID],Resources[[#This Row],[ResourceID]])</f>
        <v>1</v>
      </c>
      <c r="J436" s="4" t="str" cm="1">
        <f t="array" ref="J436">_xlfn.TEXTJOIN(", ", TRUE, IF(ResourceTags[ResourceID]=Resources[[#This Row],[ResourceID]],ResourceTags[Tag], ""))</f>
        <v>Career Development</v>
      </c>
    </row>
    <row r="437" spans="1:10">
      <c r="A437" s="4">
        <v>436</v>
      </c>
      <c r="B437" s="3" t="s">
        <v>1196</v>
      </c>
      <c r="C437" s="3" t="s">
        <v>945</v>
      </c>
      <c r="D437" s="3" t="s">
        <v>308</v>
      </c>
      <c r="E437" s="4">
        <v>100</v>
      </c>
      <c r="F437" s="6">
        <v>8.3333333333333329E-2</v>
      </c>
      <c r="G437" s="11">
        <f>Resources[[#This Row],[Level]]*Resources[[#This Row],[Duration]]</f>
        <v>8.3333333333333321</v>
      </c>
      <c r="H437" s="8" t="s">
        <v>1197</v>
      </c>
      <c r="I437" s="12">
        <f>COUNTIF(ResourceTags[ResourceID],Resources[[#This Row],[ResourceID]])</f>
        <v>1</v>
      </c>
      <c r="J437" s="4" t="str" cm="1">
        <f t="array" ref="J437">_xlfn.TEXTJOIN(", ", TRUE, IF(ResourceTags[ResourceID]=Resources[[#This Row],[ResourceID]],ResourceTags[Tag], ""))</f>
        <v>Career Development</v>
      </c>
    </row>
    <row r="438" spans="1:10">
      <c r="A438" s="4">
        <v>437</v>
      </c>
      <c r="B438" s="3" t="s">
        <v>1198</v>
      </c>
      <c r="C438" s="3" t="s">
        <v>945</v>
      </c>
      <c r="D438" s="3" t="s">
        <v>308</v>
      </c>
      <c r="E438" s="4">
        <v>100</v>
      </c>
      <c r="F438" s="6">
        <v>8.3333333333333329E-2</v>
      </c>
      <c r="G438" s="11">
        <f>Resources[[#This Row],[Level]]*Resources[[#This Row],[Duration]]</f>
        <v>8.3333333333333321</v>
      </c>
      <c r="H438" s="8" t="s">
        <v>1199</v>
      </c>
      <c r="I438" s="12">
        <f>COUNTIF(ResourceTags[ResourceID],Resources[[#This Row],[ResourceID]])</f>
        <v>2</v>
      </c>
      <c r="J438" s="4" t="str" cm="1">
        <f t="array" ref="J438">_xlfn.TEXTJOIN(", ", TRUE, IF(ResourceTags[ResourceID]=Resources[[#This Row],[ResourceID]],ResourceTags[Tag], ""))</f>
        <v>Career Development, Cloud Computing</v>
      </c>
    </row>
    <row r="439" spans="1:10">
      <c r="A439" s="4">
        <v>438</v>
      </c>
      <c r="B439" s="3" t="s">
        <v>1200</v>
      </c>
      <c r="C439" s="3" t="s">
        <v>945</v>
      </c>
      <c r="D439" s="3" t="s">
        <v>308</v>
      </c>
      <c r="E439" s="4">
        <v>100</v>
      </c>
      <c r="F439" s="6">
        <v>4.1666666666666664E-2</v>
      </c>
      <c r="G439" s="11">
        <f>Resources[[#This Row],[Level]]*Resources[[#This Row],[Duration]]</f>
        <v>4.1666666666666661</v>
      </c>
      <c r="H439" s="8" t="s">
        <v>1201</v>
      </c>
      <c r="I439" s="12">
        <f>COUNTIF(ResourceTags[ResourceID],Resources[[#This Row],[ResourceID]])</f>
        <v>2</v>
      </c>
      <c r="J439" s="4" t="str" cm="1">
        <f t="array" ref="J439">_xlfn.TEXTJOIN(", ", TRUE, IF(ResourceTags[ResourceID]=Resources[[#This Row],[ResourceID]],ResourceTags[Tag], ""))</f>
        <v>ChatGPT, Generative AI</v>
      </c>
    </row>
    <row r="440" spans="1:10">
      <c r="A440" s="4">
        <v>439</v>
      </c>
      <c r="B440" s="3" t="s">
        <v>1202</v>
      </c>
      <c r="C440" s="3" t="s">
        <v>307</v>
      </c>
      <c r="D440" s="3" t="s">
        <v>308</v>
      </c>
      <c r="E440" s="4">
        <v>100</v>
      </c>
      <c r="F440" s="6">
        <v>3.9583333333333331E-2</v>
      </c>
      <c r="G440" s="11">
        <f>Resources[[#This Row],[Level]]*Resources[[#This Row],[Duration]]</f>
        <v>3.958333333333333</v>
      </c>
      <c r="H440" s="8" t="s">
        <v>1203</v>
      </c>
      <c r="I440" s="12">
        <f>COUNTIF(ResourceTags[ResourceID],Resources[[#This Row],[ResourceID]])</f>
        <v>2</v>
      </c>
      <c r="J440" s="4" t="str" cm="1">
        <f t="array" ref="J440">_xlfn.TEXTJOIN(", ", TRUE, IF(ResourceTags[ResourceID]=Resources[[#This Row],[ResourceID]],ResourceTags[Tag], ""))</f>
        <v>ChatGPT, Generative AI</v>
      </c>
    </row>
    <row r="441" spans="1:10">
      <c r="A441" s="4">
        <v>440</v>
      </c>
      <c r="B441" s="3" t="s">
        <v>1204</v>
      </c>
      <c r="C441" s="3" t="s">
        <v>307</v>
      </c>
      <c r="D441" s="3" t="s">
        <v>308</v>
      </c>
      <c r="E441" s="4">
        <v>100</v>
      </c>
      <c r="F441" s="6">
        <v>1.8749999999999999E-2</v>
      </c>
      <c r="G441" s="11">
        <f>Resources[[#This Row],[Level]]*Resources[[#This Row],[Duration]]</f>
        <v>1.875</v>
      </c>
      <c r="H441" s="8" t="s">
        <v>1205</v>
      </c>
      <c r="I441" s="12">
        <f>COUNTIF(ResourceTags[ResourceID],Resources[[#This Row],[ResourceID]])</f>
        <v>1</v>
      </c>
      <c r="J441" s="4" t="str" cm="1">
        <f t="array" ref="J441">_xlfn.TEXTJOIN(", ", TRUE, IF(ResourceTags[ResourceID]=Resources[[#This Row],[ResourceID]],ResourceTags[Tag], ""))</f>
        <v>Visual Studio</v>
      </c>
    </row>
    <row r="442" spans="1:10">
      <c r="A442" s="4">
        <v>441</v>
      </c>
      <c r="B442" s="3" t="s">
        <v>1206</v>
      </c>
      <c r="C442" s="3" t="s">
        <v>307</v>
      </c>
      <c r="D442" s="3" t="s">
        <v>308</v>
      </c>
      <c r="E442" s="4">
        <v>200</v>
      </c>
      <c r="F442" s="6">
        <v>3.4027777777777775E-2</v>
      </c>
      <c r="G442" s="11">
        <f>Resources[[#This Row],[Level]]*Resources[[#This Row],[Duration]]</f>
        <v>6.8055555555555554</v>
      </c>
      <c r="H442" s="8" t="s">
        <v>1207</v>
      </c>
      <c r="I442" s="12">
        <f>COUNTIF(ResourceTags[ResourceID],Resources[[#This Row],[ResourceID]])</f>
        <v>2</v>
      </c>
      <c r="J442" s="4" t="str" cm="1">
        <f t="array" ref="J442">_xlfn.TEXTJOIN(", ", TRUE, IF(ResourceTags[ResourceID]=Resources[[#This Row],[ResourceID]],ResourceTags[Tag], ""))</f>
        <v>.NET, C#</v>
      </c>
    </row>
    <row r="443" spans="1:10">
      <c r="A443" s="4">
        <v>442</v>
      </c>
      <c r="B443" s="3" t="s">
        <v>1208</v>
      </c>
      <c r="C443" s="3" t="s">
        <v>307</v>
      </c>
      <c r="D443" s="3" t="s">
        <v>308</v>
      </c>
      <c r="E443" s="4">
        <v>100</v>
      </c>
      <c r="F443" s="6">
        <v>6.5972222222222224E-2</v>
      </c>
      <c r="G443" s="11">
        <f>Resources[[#This Row],[Level]]*Resources[[#This Row],[Duration]]</f>
        <v>6.5972222222222223</v>
      </c>
      <c r="H443" s="8" t="s">
        <v>1209</v>
      </c>
      <c r="I443" s="12">
        <f>COUNTIF(ResourceTags[ResourceID],Resources[[#This Row],[ResourceID]])</f>
        <v>6</v>
      </c>
      <c r="J443" s="4" t="str" cm="1">
        <f t="array" ref="J443">_xlfn.TEXTJOIN(", ", TRUE, IF(ResourceTags[ResourceID]=Resources[[#This Row],[ResourceID]],ResourceTags[Tag], ""))</f>
        <v>ASP.NET, ASP.NET Web API, ASP.NET Core, ASP.NET MVC, ASP.NET SignalR, Blazor</v>
      </c>
    </row>
    <row r="444" spans="1:10">
      <c r="A444" s="4">
        <v>443</v>
      </c>
      <c r="B444" s="3" t="s">
        <v>1210</v>
      </c>
      <c r="C444" s="3" t="s">
        <v>893</v>
      </c>
      <c r="D444" s="3" t="s">
        <v>308</v>
      </c>
      <c r="E444" s="4">
        <v>100</v>
      </c>
      <c r="F444" s="6">
        <v>1.8749999999999999E-2</v>
      </c>
      <c r="G444" s="11">
        <f>Resources[[#This Row],[Level]]*Resources[[#This Row],[Duration]]</f>
        <v>1.875</v>
      </c>
      <c r="H444" s="8" t="s">
        <v>1211</v>
      </c>
      <c r="I444" s="12">
        <f>COUNTIF(ResourceTags[ResourceID],Resources[[#This Row],[ResourceID]])</f>
        <v>1</v>
      </c>
      <c r="J444" s="4" t="str" cm="1">
        <f t="array" ref="J444">_xlfn.TEXTJOIN(", ", TRUE, IF(ResourceTags[ResourceID]=Resources[[#This Row],[ResourceID]],ResourceTags[Tag], ""))</f>
        <v>Career Development</v>
      </c>
    </row>
    <row r="445" spans="1:10">
      <c r="A445" s="4">
        <v>444</v>
      </c>
      <c r="B445" s="3" t="s">
        <v>1212</v>
      </c>
      <c r="C445" s="3" t="s">
        <v>893</v>
      </c>
      <c r="D445" s="3" t="s">
        <v>308</v>
      </c>
      <c r="E445" s="4">
        <v>200</v>
      </c>
      <c r="F445" s="6">
        <v>0.11875000000000001</v>
      </c>
      <c r="G445" s="11">
        <f>Resources[[#This Row],[Level]]*Resources[[#This Row],[Duration]]</f>
        <v>23.75</v>
      </c>
      <c r="H445" s="8" t="s">
        <v>1213</v>
      </c>
      <c r="I445" s="12">
        <f>COUNTIF(ResourceTags[ResourceID],Resources[[#This Row],[ResourceID]])</f>
        <v>2</v>
      </c>
      <c r="J445" s="4" t="str" cm="1">
        <f t="array" ref="J445">_xlfn.TEXTJOIN(", ", TRUE, IF(ResourceTags[ResourceID]=Resources[[#This Row],[ResourceID]],ResourceTags[Tag], ""))</f>
        <v>C, Code::Blocks</v>
      </c>
    </row>
    <row r="446" spans="1:10">
      <c r="A446" s="4">
        <v>445</v>
      </c>
      <c r="B446" s="3" t="s">
        <v>1214</v>
      </c>
      <c r="C446" s="3" t="s">
        <v>893</v>
      </c>
      <c r="D446" s="3" t="s">
        <v>308</v>
      </c>
      <c r="E446" s="4">
        <v>100</v>
      </c>
      <c r="F446" s="6">
        <v>4.3750000000000004E-2</v>
      </c>
      <c r="G446" s="11">
        <f>Resources[[#This Row],[Level]]*Resources[[#This Row],[Duration]]</f>
        <v>4.375</v>
      </c>
      <c r="H446" s="8" t="s">
        <v>1215</v>
      </c>
      <c r="I446" s="12">
        <f>COUNTIF(ResourceTags[ResourceID],Resources[[#This Row],[ResourceID]])</f>
        <v>2</v>
      </c>
      <c r="J446" s="4" t="str" cm="1">
        <f t="array" ref="J446">_xlfn.TEXTJOIN(", ", TRUE, IF(ResourceTags[ResourceID]=Resources[[#This Row],[ResourceID]],ResourceTags[Tag], ""))</f>
        <v>Career Development, Data Science</v>
      </c>
    </row>
    <row r="447" spans="1:10">
      <c r="A447" s="4">
        <v>446</v>
      </c>
      <c r="B447" s="3" t="s">
        <v>1216</v>
      </c>
      <c r="C447" s="3" t="s">
        <v>893</v>
      </c>
      <c r="D447" s="3" t="s">
        <v>308</v>
      </c>
      <c r="E447" s="4">
        <v>100</v>
      </c>
      <c r="F447" s="6">
        <v>0.18194444444444444</v>
      </c>
      <c r="G447" s="11">
        <f>Resources[[#This Row],[Level]]*Resources[[#This Row],[Duration]]</f>
        <v>18.194444444444443</v>
      </c>
      <c r="H447" s="8" t="s">
        <v>1217</v>
      </c>
      <c r="I447" s="12">
        <f>COUNTIF(ResourceTags[ResourceID],Resources[[#This Row],[ResourceID]])</f>
        <v>1</v>
      </c>
      <c r="J447" s="4" t="str" cm="1">
        <f t="array" ref="J447">_xlfn.TEXTJOIN(", ", TRUE, IF(ResourceTags[ResourceID]=Resources[[#This Row],[ResourceID]],ResourceTags[Tag], ""))</f>
        <v>Python</v>
      </c>
    </row>
    <row r="448" spans="1:10">
      <c r="A448" s="4">
        <v>447</v>
      </c>
      <c r="B448" s="3" t="s">
        <v>1218</v>
      </c>
      <c r="C448" s="3" t="s">
        <v>893</v>
      </c>
      <c r="D448" s="3" t="s">
        <v>308</v>
      </c>
      <c r="E448" s="4">
        <v>200</v>
      </c>
      <c r="F448" s="6">
        <v>7.9861111111111105E-2</v>
      </c>
      <c r="G448" s="11">
        <f>Resources[[#This Row],[Level]]*Resources[[#This Row],[Duration]]</f>
        <v>15.972222222222221</v>
      </c>
      <c r="H448" s="8" t="s">
        <v>1219</v>
      </c>
      <c r="I448" s="12">
        <f>COUNTIF(ResourceTags[ResourceID],Resources[[#This Row],[ResourceID]])</f>
        <v>2</v>
      </c>
      <c r="J448" s="4" t="str" cm="1">
        <f t="array" ref="J448">_xlfn.TEXTJOIN(", ", TRUE, IF(ResourceTags[ResourceID]=Resources[[#This Row],[ResourceID]],ResourceTags[Tag], ""))</f>
        <v>Object-Oriented Programming, Python</v>
      </c>
    </row>
    <row r="449" spans="1:10">
      <c r="A449" s="4">
        <v>448</v>
      </c>
      <c r="B449" s="3" t="s">
        <v>1220</v>
      </c>
      <c r="C449" s="3" t="s">
        <v>893</v>
      </c>
      <c r="D449" s="3" t="s">
        <v>308</v>
      </c>
      <c r="E449" s="4">
        <v>200</v>
      </c>
      <c r="F449" s="6">
        <v>8.9583333333333334E-2</v>
      </c>
      <c r="G449" s="11">
        <f>Resources[[#This Row],[Level]]*Resources[[#This Row],[Duration]]</f>
        <v>17.916666666666668</v>
      </c>
      <c r="H449" s="8" t="s">
        <v>1221</v>
      </c>
      <c r="I449" s="12">
        <f>COUNTIF(ResourceTags[ResourceID],Resources[[#This Row],[ResourceID]])</f>
        <v>1</v>
      </c>
      <c r="J449" s="4" t="str" cm="1">
        <f t="array" ref="J449">_xlfn.TEXTJOIN(", ", TRUE, IF(ResourceTags[ResourceID]=Resources[[#This Row],[ResourceID]],ResourceTags[Tag], ""))</f>
        <v>Python</v>
      </c>
    </row>
    <row r="450" spans="1:10">
      <c r="A450" s="4">
        <v>449</v>
      </c>
      <c r="B450" s="3" t="s">
        <v>1222</v>
      </c>
      <c r="C450" s="3" t="s">
        <v>307</v>
      </c>
      <c r="D450" s="3" t="s">
        <v>308</v>
      </c>
      <c r="E450" s="4">
        <v>200</v>
      </c>
      <c r="F450" s="6">
        <v>5.6250000000000001E-2</v>
      </c>
      <c r="G450" s="11">
        <f>Resources[[#This Row],[Level]]*Resources[[#This Row],[Duration]]</f>
        <v>11.25</v>
      </c>
      <c r="H450" s="8" t="s">
        <v>1223</v>
      </c>
      <c r="I450" s="12">
        <f>COUNTIF(ResourceTags[ResourceID],Resources[[#This Row],[ResourceID]])</f>
        <v>1</v>
      </c>
      <c r="J450" s="4" t="str" cm="1">
        <f t="array" ref="J450">_xlfn.TEXTJOIN(", ", TRUE, IF(ResourceTags[ResourceID]=Resources[[#This Row],[ResourceID]],ResourceTags[Tag], ""))</f>
        <v>.NET</v>
      </c>
    </row>
    <row r="451" spans="1:10">
      <c r="A451" s="4">
        <v>450</v>
      </c>
      <c r="B451" s="3" t="s">
        <v>1224</v>
      </c>
      <c r="C451" s="3" t="s">
        <v>307</v>
      </c>
      <c r="D451" s="3" t="s">
        <v>308</v>
      </c>
      <c r="E451" s="4">
        <v>100</v>
      </c>
      <c r="F451" s="6">
        <v>2.7083333333333334E-2</v>
      </c>
      <c r="G451" s="11">
        <f>Resources[[#This Row],[Level]]*Resources[[#This Row],[Duration]]</f>
        <v>2.7083333333333335</v>
      </c>
      <c r="H451" s="8" t="s">
        <v>1225</v>
      </c>
      <c r="I451" s="12">
        <f>COUNTIF(ResourceTags[ResourceID],Resources[[#This Row],[ResourceID]])</f>
        <v>1</v>
      </c>
      <c r="J451" s="4" t="str" cm="1">
        <f t="array" ref="J451">_xlfn.TEXTJOIN(", ", TRUE, IF(ResourceTags[ResourceID]=Resources[[#This Row],[ResourceID]],ResourceTags[Tag], ""))</f>
        <v>C</v>
      </c>
    </row>
    <row r="452" spans="1:10">
      <c r="A452" s="4">
        <v>451</v>
      </c>
      <c r="B452" s="3" t="s">
        <v>1226</v>
      </c>
      <c r="C452" s="3" t="s">
        <v>307</v>
      </c>
      <c r="D452" s="3" t="s">
        <v>308</v>
      </c>
      <c r="E452" s="4">
        <v>100</v>
      </c>
      <c r="F452" s="6">
        <v>4.7222222222222221E-2</v>
      </c>
      <c r="G452" s="11">
        <f>Resources[[#This Row],[Level]]*Resources[[#This Row],[Duration]]</f>
        <v>4.7222222222222223</v>
      </c>
      <c r="H452" s="8" t="s">
        <v>1227</v>
      </c>
      <c r="I452" s="12">
        <f>COUNTIF(ResourceTags[ResourceID],Resources[[#This Row],[ResourceID]])</f>
        <v>1</v>
      </c>
      <c r="J452" s="4" t="str" cm="1">
        <f t="array" ref="J452">_xlfn.TEXTJOIN(", ", TRUE, IF(ResourceTags[ResourceID]=Resources[[#This Row],[ResourceID]],ResourceTags[Tag], ""))</f>
        <v>Data Science</v>
      </c>
    </row>
    <row r="453" spans="1:10">
      <c r="A453" s="4">
        <v>452</v>
      </c>
      <c r="B453" s="3" t="s">
        <v>1228</v>
      </c>
      <c r="C453" s="3" t="s">
        <v>307</v>
      </c>
      <c r="D453" s="3" t="s">
        <v>308</v>
      </c>
      <c r="E453" s="4">
        <v>100</v>
      </c>
      <c r="F453" s="6">
        <v>8.0555555555555561E-2</v>
      </c>
      <c r="G453" s="11">
        <f>Resources[[#This Row],[Level]]*Resources[[#This Row],[Duration]]</f>
        <v>8.0555555555555554</v>
      </c>
      <c r="H453" s="8" t="s">
        <v>1229</v>
      </c>
      <c r="I453" s="12">
        <f>COUNTIF(ResourceTags[ResourceID],Resources[[#This Row],[ResourceID]])</f>
        <v>1</v>
      </c>
      <c r="J453" s="4" t="str" cm="1">
        <f t="array" ref="J453">_xlfn.TEXTJOIN(", ", TRUE, IF(ResourceTags[ResourceID]=Resources[[#This Row],[ResourceID]],ResourceTags[Tag], ""))</f>
        <v>Rust</v>
      </c>
    </row>
    <row r="454" spans="1:10">
      <c r="A454" s="4">
        <v>453</v>
      </c>
      <c r="B454" s="3" t="s">
        <v>1230</v>
      </c>
      <c r="C454" s="3" t="s">
        <v>861</v>
      </c>
      <c r="D454" s="3" t="s">
        <v>862</v>
      </c>
      <c r="E454" s="4">
        <v>100</v>
      </c>
      <c r="F454" s="6">
        <v>3.5416666666666666E-2</v>
      </c>
      <c r="G454" s="11">
        <f>Resources[[#This Row],[Level]]*Resources[[#This Row],[Duration]]</f>
        <v>3.5416666666666665</v>
      </c>
      <c r="H454" s="8" t="s">
        <v>1231</v>
      </c>
      <c r="I454" s="12">
        <f>COUNTIF(ResourceTags[ResourceID],Resources[[#This Row],[ResourceID]])</f>
        <v>3</v>
      </c>
      <c r="J454" s="4" t="str" cm="1">
        <f t="array" ref="J454">_xlfn.TEXTJOIN(", ", TRUE, IF(ResourceTags[ResourceID]=Resources[[#This Row],[ResourceID]],ResourceTags[Tag], ""))</f>
        <v>C#, XAML, MAUI</v>
      </c>
    </row>
    <row r="455" spans="1:10">
      <c r="A455" s="4">
        <v>454</v>
      </c>
      <c r="B455" s="3" t="s">
        <v>1232</v>
      </c>
      <c r="C455" s="3" t="s">
        <v>307</v>
      </c>
      <c r="D455" s="3" t="s">
        <v>308</v>
      </c>
      <c r="E455" s="4">
        <v>100</v>
      </c>
      <c r="F455" s="6">
        <v>2.7083333333333334E-2</v>
      </c>
      <c r="G455" s="11">
        <f>Resources[[#This Row],[Level]]*Resources[[#This Row],[Duration]]</f>
        <v>2.7083333333333335</v>
      </c>
      <c r="H455" s="8" t="s">
        <v>1233</v>
      </c>
      <c r="I455" s="12">
        <f>COUNTIF(ResourceTags[ResourceID],Resources[[#This Row],[ResourceID]])</f>
        <v>1</v>
      </c>
      <c r="J455" s="4" t="str" cm="1">
        <f t="array" ref="J455">_xlfn.TEXTJOIN(", ", TRUE, IF(ResourceTags[ResourceID]=Resources[[#This Row],[ResourceID]],ResourceTags[Tag], ""))</f>
        <v>Machine Learning</v>
      </c>
    </row>
    <row r="456" spans="1:10">
      <c r="A456" s="4">
        <v>455</v>
      </c>
      <c r="B456" s="3" t="s">
        <v>586</v>
      </c>
      <c r="C456" s="3" t="s">
        <v>307</v>
      </c>
      <c r="D456" s="3" t="s">
        <v>308</v>
      </c>
      <c r="E456" s="4">
        <v>100</v>
      </c>
      <c r="F456" s="6">
        <v>0.10138888888888889</v>
      </c>
      <c r="G456" s="11">
        <f>Resources[[#This Row],[Level]]*Resources[[#This Row],[Duration]]</f>
        <v>10.138888888888889</v>
      </c>
      <c r="H456" s="8" t="s">
        <v>1234</v>
      </c>
      <c r="I456" s="12">
        <f>COUNTIF(ResourceTags[ResourceID],Resources[[#This Row],[ResourceID]])</f>
        <v>2</v>
      </c>
      <c r="J456" s="4" t="str" cm="1">
        <f t="array" ref="J456">_xlfn.TEXTJOIN(", ", TRUE, IF(ResourceTags[ResourceID]=Resources[[#This Row],[ResourceID]],ResourceTags[Tag], ""))</f>
        <v>Algorithms, Data Structures</v>
      </c>
    </row>
    <row r="457" spans="1:10">
      <c r="A457" s="4">
        <v>456</v>
      </c>
      <c r="B457" s="3" t="s">
        <v>1235</v>
      </c>
      <c r="C457" s="3" t="s">
        <v>893</v>
      </c>
      <c r="D457" s="3" t="s">
        <v>308</v>
      </c>
      <c r="E457" s="4">
        <v>100</v>
      </c>
      <c r="F457" s="6">
        <v>6.1111111111111116E-2</v>
      </c>
      <c r="G457" s="11">
        <f>Resources[[#This Row],[Level]]*Resources[[#This Row],[Duration]]</f>
        <v>6.1111111111111116</v>
      </c>
      <c r="H457" s="8" t="s">
        <v>1236</v>
      </c>
      <c r="I457" s="12">
        <f>COUNTIF(ResourceTags[ResourceID],Resources[[#This Row],[ResourceID]])</f>
        <v>4</v>
      </c>
      <c r="J457" s="4" t="str" cm="1">
        <f t="array" ref="J457">_xlfn.TEXTJOIN(", ", TRUE, IF(ResourceTags[ResourceID]=Resources[[#This Row],[ResourceID]],ResourceTags[Tag], ""))</f>
        <v>Machine Learning, Artificial Intelligence, Computer Vision, Natural Language Processing (NLP)</v>
      </c>
    </row>
    <row r="458" spans="1:10">
      <c r="A458" s="4">
        <v>457</v>
      </c>
      <c r="B458" s="3" t="s">
        <v>1237</v>
      </c>
      <c r="C458" s="3" t="s">
        <v>893</v>
      </c>
      <c r="D458" s="3" t="s">
        <v>308</v>
      </c>
      <c r="E458" s="4">
        <v>100</v>
      </c>
      <c r="F458" s="6">
        <v>9.5138888888888884E-2</v>
      </c>
      <c r="G458" s="11">
        <f>Resources[[#This Row],[Level]]*Resources[[#This Row],[Duration]]</f>
        <v>9.5138888888888893</v>
      </c>
      <c r="H458" s="8" t="s">
        <v>1238</v>
      </c>
      <c r="I458" s="12">
        <f>COUNTIF(ResourceTags[ResourceID],Resources[[#This Row],[ResourceID]])</f>
        <v>1</v>
      </c>
      <c r="J458" s="4" t="str" cm="1">
        <f t="array" ref="J458">_xlfn.TEXTJOIN(", ", TRUE, IF(ResourceTags[ResourceID]=Resources[[#This Row],[ResourceID]],ResourceTags[Tag], ""))</f>
        <v>Rust</v>
      </c>
    </row>
    <row r="459" spans="1:10">
      <c r="A459" s="4">
        <v>458</v>
      </c>
      <c r="B459" s="3" t="s">
        <v>1239</v>
      </c>
      <c r="C459" s="3" t="s">
        <v>893</v>
      </c>
      <c r="D459" s="3" t="s">
        <v>308</v>
      </c>
      <c r="E459" s="4">
        <v>100</v>
      </c>
      <c r="F459" s="6">
        <v>7.3611111111111113E-2</v>
      </c>
      <c r="G459" s="11">
        <f>Resources[[#This Row],[Level]]*Resources[[#This Row],[Duration]]</f>
        <v>7.3611111111111116</v>
      </c>
      <c r="H459" s="8" t="s">
        <v>1240</v>
      </c>
      <c r="I459" s="12">
        <f>COUNTIF(ResourceTags[ResourceID],Resources[[#This Row],[ResourceID]])</f>
        <v>2</v>
      </c>
      <c r="J459" s="4" t="str" cm="1">
        <f t="array" ref="J459">_xlfn.TEXTJOIN(", ", TRUE, IF(ResourceTags[ResourceID]=Resources[[#This Row],[ResourceID]],ResourceTags[Tag], ""))</f>
        <v>Data Structures, Python</v>
      </c>
    </row>
    <row r="460" spans="1:10">
      <c r="A460" s="4">
        <v>459</v>
      </c>
      <c r="B460" s="3" t="s">
        <v>1241</v>
      </c>
      <c r="C460" s="3" t="s">
        <v>893</v>
      </c>
      <c r="D460" s="3" t="s">
        <v>308</v>
      </c>
      <c r="E460" s="4">
        <v>100</v>
      </c>
      <c r="F460" s="6">
        <v>2.9166666666666667E-2</v>
      </c>
      <c r="G460" s="11">
        <f>Resources[[#This Row],[Level]]*Resources[[#This Row],[Duration]]</f>
        <v>2.9166666666666665</v>
      </c>
      <c r="H460" s="8" t="s">
        <v>1242</v>
      </c>
      <c r="I460" s="12">
        <f>COUNTIF(ResourceTags[ResourceID],Resources[[#This Row],[ResourceID]])</f>
        <v>1</v>
      </c>
      <c r="J460" s="4" t="str" cm="1">
        <f t="array" ref="J460">_xlfn.TEXTJOIN(", ", TRUE, IF(ResourceTags[ResourceID]=Resources[[#This Row],[ResourceID]],ResourceTags[Tag], ""))</f>
        <v>Generative AI</v>
      </c>
    </row>
    <row r="461" spans="1:10">
      <c r="A461" s="4">
        <v>460</v>
      </c>
      <c r="B461" s="3" t="s">
        <v>1243</v>
      </c>
      <c r="C461" s="3" t="s">
        <v>893</v>
      </c>
      <c r="D461" s="3" t="s">
        <v>308</v>
      </c>
      <c r="E461" s="4">
        <v>100</v>
      </c>
      <c r="F461" s="6">
        <v>4.1666666666666664E-2</v>
      </c>
      <c r="G461" s="11">
        <f>Resources[[#This Row],[Level]]*Resources[[#This Row],[Duration]]</f>
        <v>4.1666666666666661</v>
      </c>
      <c r="H461" s="8" t="s">
        <v>1244</v>
      </c>
      <c r="I461" s="12">
        <f>COUNTIF(ResourceTags[ResourceID],Resources[[#This Row],[ResourceID]])</f>
        <v>2</v>
      </c>
      <c r="J461" s="4" t="str" cm="1">
        <f t="array" ref="J461">_xlfn.TEXTJOIN(", ", TRUE, IF(ResourceTags[ResourceID]=Resources[[#This Row],[ResourceID]],ResourceTags[Tag], ""))</f>
        <v>.NET, ASP.NET Core</v>
      </c>
    </row>
    <row r="462" spans="1:10">
      <c r="A462" s="4">
        <v>461</v>
      </c>
      <c r="B462" s="3" t="s">
        <v>1245</v>
      </c>
      <c r="C462" s="3" t="s">
        <v>307</v>
      </c>
      <c r="D462" s="3" t="s">
        <v>308</v>
      </c>
      <c r="E462" s="4">
        <v>200</v>
      </c>
      <c r="F462" s="6">
        <v>0.19027777777777777</v>
      </c>
      <c r="G462" s="11">
        <f>Resources[[#This Row],[Level]]*Resources[[#This Row],[Duration]]</f>
        <v>38.055555555555557</v>
      </c>
      <c r="H462" s="8" t="s">
        <v>1246</v>
      </c>
      <c r="I462" s="12">
        <f>COUNTIF(ResourceTags[ResourceID],Resources[[#This Row],[ResourceID]])</f>
        <v>1</v>
      </c>
      <c r="J462" s="4" t="str" cm="1">
        <f t="array" ref="J462">_xlfn.TEXTJOIN(", ", TRUE, IF(ResourceTags[ResourceID]=Resources[[#This Row],[ResourceID]],ResourceTags[Tag], ""))</f>
        <v>Leadership</v>
      </c>
    </row>
    <row r="463" spans="1:10">
      <c r="A463" s="4">
        <v>462</v>
      </c>
      <c r="B463" s="3" t="s">
        <v>1247</v>
      </c>
      <c r="C463" s="3" t="s">
        <v>307</v>
      </c>
      <c r="D463" s="3" t="s">
        <v>308</v>
      </c>
      <c r="E463" s="4">
        <v>100</v>
      </c>
      <c r="F463" s="6">
        <v>7.7083333333333337E-2</v>
      </c>
      <c r="G463" s="11">
        <f>Resources[[#This Row],[Level]]*Resources[[#This Row],[Duration]]</f>
        <v>7.7083333333333339</v>
      </c>
      <c r="H463" s="8" t="s">
        <v>1248</v>
      </c>
      <c r="I463" s="12">
        <f>COUNTIF(ResourceTags[ResourceID],Resources[[#This Row],[ResourceID]])</f>
        <v>1</v>
      </c>
      <c r="J463" s="4" t="str" cm="1">
        <f t="array" ref="J463">_xlfn.TEXTJOIN(", ", TRUE, IF(ResourceTags[ResourceID]=Resources[[#This Row],[ResourceID]],ResourceTags[Tag], ""))</f>
        <v>GitHub Copilot</v>
      </c>
    </row>
    <row r="464" spans="1:10">
      <c r="A464" s="4">
        <v>463</v>
      </c>
      <c r="B464" s="3" t="s">
        <v>1249</v>
      </c>
      <c r="C464" s="3" t="s">
        <v>307</v>
      </c>
      <c r="D464" s="3" t="s">
        <v>308</v>
      </c>
      <c r="E464" s="4">
        <v>100</v>
      </c>
      <c r="F464" s="6">
        <v>2.1527777777777778E-2</v>
      </c>
      <c r="G464" s="11">
        <f>Resources[[#This Row],[Level]]*Resources[[#This Row],[Duration]]</f>
        <v>2.1527777777777777</v>
      </c>
      <c r="H464" s="8" t="s">
        <v>1250</v>
      </c>
      <c r="I464" s="12">
        <f>COUNTIF(ResourceTags[ResourceID],Resources[[#This Row],[ResourceID]])</f>
        <v>1</v>
      </c>
      <c r="J464" s="4" t="str" cm="1">
        <f t="array" ref="J464">_xlfn.TEXTJOIN(", ", TRUE, IF(ResourceTags[ResourceID]=Resources[[#This Row],[ResourceID]],ResourceTags[Tag], ""))</f>
        <v>Generative AI</v>
      </c>
    </row>
    <row r="465" spans="1:10">
      <c r="A465" s="4">
        <v>464</v>
      </c>
      <c r="B465" s="3" t="s">
        <v>1251</v>
      </c>
      <c r="C465" s="3" t="s">
        <v>307</v>
      </c>
      <c r="D465" s="3" t="s">
        <v>308</v>
      </c>
      <c r="E465" s="4">
        <v>100</v>
      </c>
      <c r="F465" s="6">
        <v>6.9444444444444448E-2</v>
      </c>
      <c r="G465" s="11">
        <f>Resources[[#This Row],[Level]]*Resources[[#This Row],[Duration]]</f>
        <v>6.9444444444444446</v>
      </c>
      <c r="H465" s="8" t="s">
        <v>1209</v>
      </c>
      <c r="I465" s="12">
        <f>COUNTIF(ResourceTags[ResourceID],Resources[[#This Row],[ResourceID]])</f>
        <v>5</v>
      </c>
      <c r="J465" s="4" t="str" cm="1">
        <f t="array" ref="J465">_xlfn.TEXTJOIN(", ", TRUE, IF(ResourceTags[ResourceID]=Resources[[#This Row],[ResourceID]],ResourceTags[Tag], ""))</f>
        <v>ASP.NET Web API, ASP.NET Core, ASP.NET MVC, ASP.NET SignalR, Blazor</v>
      </c>
    </row>
    <row r="466" spans="1:10">
      <c r="A466" s="4">
        <v>465</v>
      </c>
      <c r="B466" s="3" t="s">
        <v>1252</v>
      </c>
      <c r="C466" s="3" t="s">
        <v>307</v>
      </c>
      <c r="D466" s="3" t="s">
        <v>308</v>
      </c>
      <c r="E466" s="4">
        <v>100</v>
      </c>
      <c r="F466" s="6">
        <v>1.8749999999999999E-2</v>
      </c>
      <c r="G466" s="11">
        <f>Resources[[#This Row],[Level]]*Resources[[#This Row],[Duration]]</f>
        <v>1.875</v>
      </c>
      <c r="H466" s="8" t="s">
        <v>1253</v>
      </c>
      <c r="I466" s="12">
        <f>COUNTIF(ResourceTags[ResourceID],Resources[[#This Row],[ResourceID]])</f>
        <v>1</v>
      </c>
      <c r="J466" s="4" t="str" cm="1">
        <f t="array" ref="J466">_xlfn.TEXTJOIN(", ", TRUE, IF(ResourceTags[ResourceID]=Resources[[#This Row],[ResourceID]],ResourceTags[Tag], ""))</f>
        <v>Ethics</v>
      </c>
    </row>
    <row r="467" spans="1:10">
      <c r="A467" s="4">
        <v>466</v>
      </c>
      <c r="B467" s="3" t="s">
        <v>1254</v>
      </c>
      <c r="C467" s="3" t="s">
        <v>861</v>
      </c>
      <c r="D467" s="3" t="s">
        <v>862</v>
      </c>
      <c r="E467" s="4">
        <v>200</v>
      </c>
      <c r="F467" s="6">
        <v>0.23194444444444445</v>
      </c>
      <c r="G467" s="11">
        <f>Resources[[#This Row],[Level]]*Resources[[#This Row],[Duration]]</f>
        <v>46.388888888888893</v>
      </c>
      <c r="H467" s="8" t="s">
        <v>1255</v>
      </c>
      <c r="I467" s="12">
        <f>COUNTIF(ResourceTags[ResourceID],Resources[[#This Row],[ResourceID]])</f>
        <v>3</v>
      </c>
      <c r="J467" s="4" t="str" cm="1">
        <f t="array" ref="J467">_xlfn.TEXTJOIN(", ", TRUE, IF(ResourceTags[ResourceID]=Resources[[#This Row],[ResourceID]],ResourceTags[Tag], ""))</f>
        <v>Azure, Artificial Intelligence, Azure AI Services</v>
      </c>
    </row>
    <row r="468" spans="1:10">
      <c r="A468" s="4">
        <v>467</v>
      </c>
      <c r="B468" s="3" t="s">
        <v>1256</v>
      </c>
      <c r="C468" s="3" t="s">
        <v>893</v>
      </c>
      <c r="D468" s="3" t="s">
        <v>308</v>
      </c>
      <c r="E468" s="4">
        <v>200</v>
      </c>
      <c r="F468" s="6">
        <v>4.583333333333333E-2</v>
      </c>
      <c r="G468" s="11">
        <f>Resources[[#This Row],[Level]]*Resources[[#This Row],[Duration]]</f>
        <v>9.1666666666666661</v>
      </c>
      <c r="H468" s="8" t="s">
        <v>1257</v>
      </c>
      <c r="I468" s="12">
        <f>COUNTIF(ResourceTags[ResourceID],Resources[[#This Row],[ResourceID]])</f>
        <v>3</v>
      </c>
      <c r="J468" s="4" t="str" cm="1">
        <f t="array" ref="J468">_xlfn.TEXTJOIN(", ", TRUE, IF(ResourceTags[ResourceID]=Resources[[#This Row],[ResourceID]],ResourceTags[Tag], ""))</f>
        <v>Azure, Artificial Intelligence, Azure AI Services</v>
      </c>
    </row>
    <row r="469" spans="1:10">
      <c r="A469" s="4">
        <v>468</v>
      </c>
      <c r="B469" s="3" t="s">
        <v>1258</v>
      </c>
      <c r="C469" s="3" t="s">
        <v>307</v>
      </c>
      <c r="D469" s="3" t="s">
        <v>308</v>
      </c>
      <c r="E469" s="4">
        <v>100</v>
      </c>
      <c r="F469" s="6">
        <v>2.9861111111111113E-2</v>
      </c>
      <c r="G469" s="11">
        <f>Resources[[#This Row],[Level]]*Resources[[#This Row],[Duration]]</f>
        <v>2.9861111111111112</v>
      </c>
      <c r="H469" s="8" t="s">
        <v>1259</v>
      </c>
      <c r="I469" s="12">
        <f>COUNTIF(ResourceTags[ResourceID],Resources[[#This Row],[ResourceID]])</f>
        <v>1</v>
      </c>
      <c r="J469" s="4" t="str" cm="1">
        <f t="array" ref="J469">_xlfn.TEXTJOIN(", ", TRUE, IF(ResourceTags[ResourceID]=Resources[[#This Row],[ResourceID]],ResourceTags[Tag], ""))</f>
        <v>Machine Learning</v>
      </c>
    </row>
    <row r="470" spans="1:10">
      <c r="A470" s="4">
        <v>469</v>
      </c>
      <c r="B470" s="3" t="s">
        <v>1260</v>
      </c>
      <c r="C470" s="3" t="s">
        <v>307</v>
      </c>
      <c r="D470" s="3" t="s">
        <v>308</v>
      </c>
      <c r="E470" s="4">
        <v>100</v>
      </c>
      <c r="F470" s="6">
        <v>6.0416666666666667E-2</v>
      </c>
      <c r="G470" s="11">
        <f>Resources[[#This Row],[Level]]*Resources[[#This Row],[Duration]]</f>
        <v>6.041666666666667</v>
      </c>
      <c r="H470" s="8" t="s">
        <v>1261</v>
      </c>
      <c r="I470" s="12">
        <f>COUNTIF(ResourceTags[ResourceID],Resources[[#This Row],[ResourceID]])</f>
        <v>1</v>
      </c>
      <c r="J470" s="4" t="str" cm="1">
        <f t="array" ref="J470">_xlfn.TEXTJOIN(", ", TRUE, IF(ResourceTags[ResourceID]=Resources[[#This Row],[ResourceID]],ResourceTags[Tag], ""))</f>
        <v>Deep Learning</v>
      </c>
    </row>
    <row r="471" spans="1:10">
      <c r="A471" s="4">
        <v>470</v>
      </c>
      <c r="B471" s="3" t="s">
        <v>1262</v>
      </c>
      <c r="C471" s="3" t="s">
        <v>893</v>
      </c>
      <c r="D471" s="3" t="s">
        <v>308</v>
      </c>
      <c r="E471" s="4">
        <v>100</v>
      </c>
      <c r="F471" s="6">
        <v>3.7499999999999999E-2</v>
      </c>
      <c r="G471" s="11">
        <f>Resources[[#This Row],[Level]]*Resources[[#This Row],[Duration]]</f>
        <v>3.75</v>
      </c>
      <c r="H471" s="8" t="s">
        <v>1263</v>
      </c>
      <c r="I471" s="12">
        <f>COUNTIF(ResourceTags[ResourceID],Resources[[#This Row],[ResourceID]])</f>
        <v>1</v>
      </c>
      <c r="J471" s="4" t="str" cm="1">
        <f t="array" ref="J471">_xlfn.TEXTJOIN(", ", TRUE, IF(ResourceTags[ResourceID]=Resources[[#This Row],[ResourceID]],ResourceTags[Tag], ""))</f>
        <v>Photography</v>
      </c>
    </row>
    <row r="472" spans="1:10">
      <c r="A472" s="4">
        <v>471</v>
      </c>
      <c r="B472" s="3" t="s">
        <v>1264</v>
      </c>
      <c r="C472" s="3" t="s">
        <v>893</v>
      </c>
      <c r="D472" s="3" t="s">
        <v>308</v>
      </c>
      <c r="E472" s="4">
        <v>200</v>
      </c>
      <c r="F472" s="6">
        <v>1.8055555555555554E-2</v>
      </c>
      <c r="G472" s="11">
        <f>Resources[[#This Row],[Level]]*Resources[[#This Row],[Duration]]</f>
        <v>3.6111111111111107</v>
      </c>
      <c r="H472" s="8" t="s">
        <v>1265</v>
      </c>
      <c r="I472" s="12">
        <f>COUNTIF(ResourceTags[ResourceID],Resources[[#This Row],[ResourceID]])</f>
        <v>3</v>
      </c>
      <c r="J472" s="4" t="str" cm="1">
        <f t="array" ref="J472">_xlfn.TEXTJOIN(", ", TRUE, IF(ResourceTags[ResourceID]=Resources[[#This Row],[ResourceID]],ResourceTags[Tag], ""))</f>
        <v>Azure, Azure Machine Learning, Audio Analytics</v>
      </c>
    </row>
    <row r="473" spans="1:10">
      <c r="A473" s="4">
        <v>472</v>
      </c>
      <c r="B473" s="3" t="s">
        <v>1266</v>
      </c>
      <c r="C473" s="3" t="s">
        <v>893</v>
      </c>
      <c r="D473" s="3" t="s">
        <v>308</v>
      </c>
      <c r="E473" s="4">
        <v>100</v>
      </c>
      <c r="F473" s="6">
        <v>1.4583333333333334E-2</v>
      </c>
      <c r="G473" s="11">
        <f>Resources[[#This Row],[Level]]*Resources[[#This Row],[Duration]]</f>
        <v>1.4583333333333333</v>
      </c>
      <c r="H473" s="8" t="s">
        <v>1267</v>
      </c>
      <c r="I473" s="12">
        <f>COUNTIF(ResourceTags[ResourceID],Resources[[#This Row],[ResourceID]])</f>
        <v>1</v>
      </c>
      <c r="J473" s="4" t="str" cm="1">
        <f t="array" ref="J473">_xlfn.TEXTJOIN(", ", TRUE, IF(ResourceTags[ResourceID]=Resources[[#This Row],[ResourceID]],ResourceTags[Tag], ""))</f>
        <v>Career Development</v>
      </c>
    </row>
    <row r="474" spans="1:10">
      <c r="A474" s="4">
        <v>473</v>
      </c>
      <c r="B474" s="3" t="s">
        <v>1268</v>
      </c>
      <c r="C474" s="3" t="s">
        <v>893</v>
      </c>
      <c r="D474" s="3" t="s">
        <v>308</v>
      </c>
      <c r="E474" s="4">
        <v>100</v>
      </c>
      <c r="F474" s="6">
        <v>8.3333333333333329E-2</v>
      </c>
      <c r="G474" s="11">
        <f>Resources[[#This Row],[Level]]*Resources[[#This Row],[Duration]]</f>
        <v>8.3333333333333321</v>
      </c>
      <c r="H474" s="8" t="s">
        <v>1269</v>
      </c>
      <c r="I474" s="12">
        <f>COUNTIF(ResourceTags[ResourceID],Resources[[#This Row],[ResourceID]])</f>
        <v>4</v>
      </c>
      <c r="J474" s="4" t="str" cm="1">
        <f t="array" ref="J474">_xlfn.TEXTJOIN(", ", TRUE, IF(ResourceTags[ResourceID]=Resources[[#This Row],[ResourceID]],ResourceTags[Tag], ""))</f>
        <v>Azure, Azure Bot Service, Natural Language Processing (NLP), Azure Language Service</v>
      </c>
    </row>
    <row r="475" spans="1:10">
      <c r="A475" s="4">
        <v>474</v>
      </c>
      <c r="B475" s="3" t="s">
        <v>1270</v>
      </c>
      <c r="C475" s="3" t="s">
        <v>893</v>
      </c>
      <c r="D475" s="3" t="s">
        <v>308</v>
      </c>
      <c r="E475" s="4">
        <v>200</v>
      </c>
      <c r="F475" s="6">
        <v>5.9722222222222225E-2</v>
      </c>
      <c r="G475" s="11">
        <f>Resources[[#This Row],[Level]]*Resources[[#This Row],[Duration]]</f>
        <v>11.944444444444445</v>
      </c>
      <c r="H475" s="8" t="s">
        <v>1271</v>
      </c>
      <c r="I475" s="12">
        <f>COUNTIF(ResourceTags[ResourceID],Resources[[#This Row],[ResourceID]])</f>
        <v>9</v>
      </c>
      <c r="J475" s="4" t="str" cm="1">
        <f t="array" ref="J475">_xlfn.TEXTJOIN(", ", TRUE, IF(ResourceTags[ResourceID]=Resources[[#This Row],[ResourceID]],ResourceTags[Tag], ""))</f>
        <v>Azure, Azure Cognitive Services, Azure Machine Learning, Azure Bot Service, Artificial Intelligence, Computer Vision, Natural Language Processing (NLP), Azure AI Services, Azure Language Service</v>
      </c>
    </row>
  </sheetData>
  <conditionalFormatting sqref="A2:A475">
    <cfRule type="duplicateValues" dxfId="28" priority="19"/>
  </conditionalFormatting>
  <conditionalFormatting sqref="B1:B1048576">
    <cfRule type="duplicateValues" dxfId="27" priority="2"/>
  </conditionalFormatting>
  <hyperlinks>
    <hyperlink ref="H6" r:id="rId1" xr:uid="{00000000-0004-0000-0400-000000000000}"/>
    <hyperlink ref="H2" r:id="rId2" xr:uid="{00000000-0004-0000-0400-000001000000}"/>
    <hyperlink ref="H3" r:id="rId3" xr:uid="{00000000-0004-0000-0400-000002000000}"/>
    <hyperlink ref="H4" r:id="rId4" xr:uid="{00000000-0004-0000-0400-000003000000}"/>
    <hyperlink ref="H5" r:id="rId5" xr:uid="{00000000-0004-0000-0400-000004000000}"/>
    <hyperlink ref="H7" r:id="rId6" xr:uid="{00000000-0004-0000-0400-000005000000}"/>
    <hyperlink ref="H8" r:id="rId7" xr:uid="{00000000-0004-0000-0400-000006000000}"/>
    <hyperlink ref="H9" r:id="rId8" xr:uid="{00000000-0004-0000-0400-000007000000}"/>
    <hyperlink ref="H10" r:id="rId9" xr:uid="{00000000-0004-0000-0400-000008000000}"/>
    <hyperlink ref="H11" r:id="rId10" xr:uid="{00000000-0004-0000-0400-000009000000}"/>
    <hyperlink ref="H12" r:id="rId11" xr:uid="{00000000-0004-0000-0400-00000A000000}"/>
    <hyperlink ref="H13" r:id="rId12" xr:uid="{00000000-0004-0000-0400-00000B000000}"/>
    <hyperlink ref="H14" r:id="rId13" xr:uid="{00000000-0004-0000-0400-00000C000000}"/>
    <hyperlink ref="H15" r:id="rId14" xr:uid="{00000000-0004-0000-0400-00000D000000}"/>
    <hyperlink ref="H16" r:id="rId15" xr:uid="{00000000-0004-0000-0400-00000E000000}"/>
    <hyperlink ref="H17" r:id="rId16" xr:uid="{00000000-0004-0000-0400-00000F000000}"/>
    <hyperlink ref="H18" r:id="rId17" xr:uid="{00000000-0004-0000-0400-000010000000}"/>
    <hyperlink ref="H19" r:id="rId18" xr:uid="{00000000-0004-0000-0400-000011000000}"/>
    <hyperlink ref="H20" r:id="rId19" xr:uid="{00000000-0004-0000-0400-000012000000}"/>
    <hyperlink ref="H21" r:id="rId20" xr:uid="{00000000-0004-0000-0400-000013000000}"/>
    <hyperlink ref="H22" r:id="rId21" xr:uid="{00000000-0004-0000-0400-000014000000}"/>
    <hyperlink ref="H23" r:id="rId22" xr:uid="{00000000-0004-0000-0400-000015000000}"/>
    <hyperlink ref="H24" r:id="rId23" xr:uid="{00000000-0004-0000-0400-000016000000}"/>
    <hyperlink ref="H25" r:id="rId24" xr:uid="{00000000-0004-0000-0400-000017000000}"/>
    <hyperlink ref="H26" r:id="rId25" xr:uid="{00000000-0004-0000-0400-000018000000}"/>
    <hyperlink ref="H27" r:id="rId26" xr:uid="{00000000-0004-0000-0400-000019000000}"/>
    <hyperlink ref="H28" r:id="rId27" xr:uid="{00000000-0004-0000-0400-00001A000000}"/>
    <hyperlink ref="H29" r:id="rId28" xr:uid="{00000000-0004-0000-0400-00001B000000}"/>
    <hyperlink ref="H30" r:id="rId29" xr:uid="{00000000-0004-0000-0400-00001C000000}"/>
    <hyperlink ref="H31" r:id="rId30" xr:uid="{00000000-0004-0000-0400-00001D000000}"/>
    <hyperlink ref="H32" r:id="rId31" xr:uid="{00000000-0004-0000-0400-00001E000000}"/>
    <hyperlink ref="H33" r:id="rId32" xr:uid="{00000000-0004-0000-0400-00001F000000}"/>
    <hyperlink ref="H34" r:id="rId33" xr:uid="{00000000-0004-0000-0400-000020000000}"/>
    <hyperlink ref="H35" r:id="rId34" xr:uid="{00000000-0004-0000-0400-000021000000}"/>
    <hyperlink ref="H36" r:id="rId35" xr:uid="{00000000-0004-0000-0400-000022000000}"/>
    <hyperlink ref="H37" r:id="rId36" xr:uid="{00000000-0004-0000-0400-000023000000}"/>
    <hyperlink ref="H38" r:id="rId37" xr:uid="{00000000-0004-0000-0400-000024000000}"/>
    <hyperlink ref="H39" r:id="rId38" xr:uid="{00000000-0004-0000-0400-000025000000}"/>
    <hyperlink ref="H40" r:id="rId39" xr:uid="{00000000-0004-0000-0400-000026000000}"/>
    <hyperlink ref="H41" r:id="rId40" xr:uid="{00000000-0004-0000-0400-000027000000}"/>
    <hyperlink ref="H42" r:id="rId41" xr:uid="{00000000-0004-0000-0400-000028000000}"/>
    <hyperlink ref="H44" r:id="rId42" xr:uid="{00000000-0004-0000-0400-000029000000}"/>
    <hyperlink ref="H43" r:id="rId43" xr:uid="{00000000-0004-0000-0400-00002A000000}"/>
    <hyperlink ref="H45" r:id="rId44" xr:uid="{00000000-0004-0000-0400-00002B000000}"/>
    <hyperlink ref="H46" r:id="rId45" xr:uid="{00000000-0004-0000-0400-00002C000000}"/>
    <hyperlink ref="H47" r:id="rId46" xr:uid="{00000000-0004-0000-0400-00002D000000}"/>
    <hyperlink ref="H48" r:id="rId47" xr:uid="{00000000-0004-0000-0400-00002E000000}"/>
    <hyperlink ref="H49" r:id="rId48" xr:uid="{00000000-0004-0000-0400-00002F000000}"/>
    <hyperlink ref="H50" r:id="rId49" xr:uid="{00000000-0004-0000-0400-000030000000}"/>
    <hyperlink ref="H51" r:id="rId50" xr:uid="{00000000-0004-0000-0400-000031000000}"/>
    <hyperlink ref="H52" r:id="rId51" xr:uid="{00000000-0004-0000-0400-000032000000}"/>
    <hyperlink ref="H53" r:id="rId52" xr:uid="{00000000-0004-0000-0400-000033000000}"/>
    <hyperlink ref="H54" r:id="rId53" xr:uid="{00000000-0004-0000-0400-000034000000}"/>
    <hyperlink ref="H55" r:id="rId54" xr:uid="{00000000-0004-0000-0400-000035000000}"/>
    <hyperlink ref="H56" r:id="rId55" xr:uid="{00000000-0004-0000-0400-000036000000}"/>
    <hyperlink ref="H57" r:id="rId56" xr:uid="{00000000-0004-0000-0400-000037000000}"/>
    <hyperlink ref="H58" r:id="rId57" xr:uid="{00000000-0004-0000-0400-000038000000}"/>
    <hyperlink ref="H59" r:id="rId58" xr:uid="{00000000-0004-0000-0400-000039000000}"/>
    <hyperlink ref="H60" r:id="rId59" xr:uid="{00000000-0004-0000-0400-00003A000000}"/>
    <hyperlink ref="H61" r:id="rId60" xr:uid="{00000000-0004-0000-0400-00003B000000}"/>
    <hyperlink ref="H62" r:id="rId61" xr:uid="{00000000-0004-0000-0400-00003C000000}"/>
    <hyperlink ref="H63" r:id="rId62" xr:uid="{00000000-0004-0000-0400-00003D000000}"/>
    <hyperlink ref="H64" r:id="rId63" xr:uid="{00000000-0004-0000-0400-00003E000000}"/>
    <hyperlink ref="H65" r:id="rId64" xr:uid="{00000000-0004-0000-0400-00003F000000}"/>
    <hyperlink ref="H66" r:id="rId65" xr:uid="{00000000-0004-0000-0400-000040000000}"/>
    <hyperlink ref="H67" r:id="rId66" xr:uid="{00000000-0004-0000-0400-000041000000}"/>
    <hyperlink ref="H68" r:id="rId67" xr:uid="{00000000-0004-0000-0400-000042000000}"/>
    <hyperlink ref="H69" r:id="rId68" xr:uid="{00000000-0004-0000-0400-000043000000}"/>
    <hyperlink ref="H70" r:id="rId69" xr:uid="{00000000-0004-0000-0400-000044000000}"/>
    <hyperlink ref="H71" r:id="rId70" xr:uid="{00000000-0004-0000-0400-000045000000}"/>
    <hyperlink ref="H72" r:id="rId71" xr:uid="{00000000-0004-0000-0400-000046000000}"/>
    <hyperlink ref="H73" r:id="rId72" xr:uid="{00000000-0004-0000-0400-000047000000}"/>
    <hyperlink ref="H74" r:id="rId73" xr:uid="{00000000-0004-0000-0400-000048000000}"/>
    <hyperlink ref="H75" r:id="rId74" xr:uid="{00000000-0004-0000-0400-000049000000}"/>
    <hyperlink ref="H76" r:id="rId75" xr:uid="{00000000-0004-0000-0400-00004A000000}"/>
    <hyperlink ref="H77" r:id="rId76" xr:uid="{00000000-0004-0000-0400-00004B000000}"/>
    <hyperlink ref="H78" r:id="rId77" xr:uid="{00000000-0004-0000-0400-00004C000000}"/>
    <hyperlink ref="H79" r:id="rId78" xr:uid="{00000000-0004-0000-0400-00004D000000}"/>
    <hyperlink ref="H80" r:id="rId79" xr:uid="{00000000-0004-0000-0400-00004E000000}"/>
    <hyperlink ref="H81" r:id="rId80" xr:uid="{00000000-0004-0000-0400-00004F000000}"/>
    <hyperlink ref="H82" r:id="rId81" xr:uid="{00000000-0004-0000-0400-000050000000}"/>
    <hyperlink ref="H83" r:id="rId82" xr:uid="{00000000-0004-0000-0400-000051000000}"/>
    <hyperlink ref="H84" r:id="rId83" xr:uid="{00000000-0004-0000-0400-000052000000}"/>
    <hyperlink ref="H85" r:id="rId84" xr:uid="{00000000-0004-0000-0400-000053000000}"/>
    <hyperlink ref="H86" r:id="rId85" xr:uid="{00000000-0004-0000-0400-000054000000}"/>
    <hyperlink ref="H87" r:id="rId86" xr:uid="{00000000-0004-0000-0400-000055000000}"/>
    <hyperlink ref="H88" r:id="rId87" xr:uid="{00000000-0004-0000-0400-000056000000}"/>
    <hyperlink ref="H89" r:id="rId88" xr:uid="{00000000-0004-0000-0400-000057000000}"/>
    <hyperlink ref="H90" r:id="rId89" xr:uid="{00000000-0004-0000-0400-000058000000}"/>
    <hyperlink ref="H91" r:id="rId90" xr:uid="{00000000-0004-0000-0400-000059000000}"/>
    <hyperlink ref="H92" r:id="rId91" xr:uid="{00000000-0004-0000-0400-00005A000000}"/>
    <hyperlink ref="H93" r:id="rId92" xr:uid="{00000000-0004-0000-0400-00005B000000}"/>
    <hyperlink ref="H94" r:id="rId93" xr:uid="{00000000-0004-0000-0400-00005C000000}"/>
    <hyperlink ref="H95" r:id="rId94" xr:uid="{00000000-0004-0000-0400-00005D000000}"/>
    <hyperlink ref="H96" r:id="rId95" xr:uid="{00000000-0004-0000-0400-00005E000000}"/>
    <hyperlink ref="H97" r:id="rId96" xr:uid="{00000000-0004-0000-0400-00005F000000}"/>
    <hyperlink ref="H98" r:id="rId97" xr:uid="{00000000-0004-0000-0400-000060000000}"/>
    <hyperlink ref="H99" r:id="rId98" xr:uid="{00000000-0004-0000-0400-000061000000}"/>
    <hyperlink ref="H100" r:id="rId99" xr:uid="{00000000-0004-0000-0400-000062000000}"/>
    <hyperlink ref="H101" r:id="rId100" xr:uid="{00000000-0004-0000-0400-000063000000}"/>
    <hyperlink ref="H102" r:id="rId101" xr:uid="{00000000-0004-0000-0400-000064000000}"/>
    <hyperlink ref="H103" r:id="rId102" xr:uid="{00000000-0004-0000-0400-000065000000}"/>
    <hyperlink ref="H104" r:id="rId103" xr:uid="{00000000-0004-0000-0400-000066000000}"/>
    <hyperlink ref="H105" r:id="rId104" xr:uid="{00000000-0004-0000-0400-000067000000}"/>
    <hyperlink ref="H106" r:id="rId105" xr:uid="{00000000-0004-0000-0400-000068000000}"/>
    <hyperlink ref="H107" r:id="rId106" xr:uid="{00000000-0004-0000-0400-000069000000}"/>
    <hyperlink ref="H108" r:id="rId107" xr:uid="{00000000-0004-0000-0400-00006A000000}"/>
    <hyperlink ref="H109" r:id="rId108" xr:uid="{00000000-0004-0000-0400-00006B000000}"/>
    <hyperlink ref="H110" r:id="rId109" xr:uid="{00000000-0004-0000-0400-00006C000000}"/>
    <hyperlink ref="H111" r:id="rId110" xr:uid="{00000000-0004-0000-0400-00006D000000}"/>
    <hyperlink ref="H112" r:id="rId111" xr:uid="{00000000-0004-0000-0400-00006E000000}"/>
    <hyperlink ref="H113" r:id="rId112" xr:uid="{00000000-0004-0000-0400-00006F000000}"/>
    <hyperlink ref="H114" r:id="rId113" xr:uid="{00000000-0004-0000-0400-000070000000}"/>
    <hyperlink ref="H115" r:id="rId114" xr:uid="{00000000-0004-0000-0400-000071000000}"/>
    <hyperlink ref="H116" r:id="rId115" xr:uid="{00000000-0004-0000-0400-000072000000}"/>
    <hyperlink ref="H117" r:id="rId116" xr:uid="{00000000-0004-0000-0400-000073000000}"/>
    <hyperlink ref="H118" r:id="rId117" xr:uid="{00000000-0004-0000-0400-000074000000}"/>
    <hyperlink ref="H119" r:id="rId118" xr:uid="{00000000-0004-0000-0400-000075000000}"/>
    <hyperlink ref="H120" r:id="rId119" xr:uid="{00000000-0004-0000-0400-000076000000}"/>
    <hyperlink ref="H121" r:id="rId120" xr:uid="{00000000-0004-0000-0400-000077000000}"/>
    <hyperlink ref="H122" r:id="rId121" xr:uid="{00000000-0004-0000-0400-000078000000}"/>
    <hyperlink ref="H123" r:id="rId122" xr:uid="{00000000-0004-0000-0400-000079000000}"/>
    <hyperlink ref="H124" r:id="rId123" xr:uid="{00000000-0004-0000-0400-00007A000000}"/>
    <hyperlink ref="H125" r:id="rId124" xr:uid="{00000000-0004-0000-0400-00007B000000}"/>
    <hyperlink ref="H126" r:id="rId125" xr:uid="{00000000-0004-0000-0400-00007C000000}"/>
    <hyperlink ref="H127" r:id="rId126" xr:uid="{00000000-0004-0000-0400-00007D000000}"/>
    <hyperlink ref="H128" r:id="rId127" xr:uid="{00000000-0004-0000-0400-00007E000000}"/>
    <hyperlink ref="H129" r:id="rId128" xr:uid="{00000000-0004-0000-0400-00007F000000}"/>
    <hyperlink ref="H130" r:id="rId129" xr:uid="{00000000-0004-0000-0400-000080000000}"/>
    <hyperlink ref="H131" r:id="rId130" xr:uid="{00000000-0004-0000-0400-000081000000}"/>
    <hyperlink ref="H132" r:id="rId131" xr:uid="{00000000-0004-0000-0400-000082000000}"/>
    <hyperlink ref="H133" r:id="rId132" xr:uid="{00000000-0004-0000-0400-000083000000}"/>
    <hyperlink ref="H134" r:id="rId133" xr:uid="{00000000-0004-0000-0400-000084000000}"/>
    <hyperlink ref="H135" r:id="rId134" xr:uid="{00000000-0004-0000-0400-000085000000}"/>
    <hyperlink ref="H136" r:id="rId135" xr:uid="{00000000-0004-0000-0400-000086000000}"/>
    <hyperlink ref="H137" r:id="rId136" xr:uid="{00000000-0004-0000-0400-000087000000}"/>
    <hyperlink ref="H138" r:id="rId137" xr:uid="{00000000-0004-0000-0400-000088000000}"/>
    <hyperlink ref="H139" r:id="rId138" xr:uid="{00000000-0004-0000-0400-000089000000}"/>
    <hyperlink ref="H140" r:id="rId139" xr:uid="{00000000-0004-0000-0400-00008A000000}"/>
    <hyperlink ref="H141" r:id="rId140" xr:uid="{00000000-0004-0000-0400-00008B000000}"/>
    <hyperlink ref="H142" r:id="rId141" xr:uid="{00000000-0004-0000-0400-00008C000000}"/>
    <hyperlink ref="H143" r:id="rId142" xr:uid="{00000000-0004-0000-0400-00008D000000}"/>
    <hyperlink ref="H144" r:id="rId143" xr:uid="{00000000-0004-0000-0400-00008E000000}"/>
    <hyperlink ref="H145" r:id="rId144" xr:uid="{00000000-0004-0000-0400-00008F000000}"/>
    <hyperlink ref="H146" r:id="rId145" xr:uid="{00000000-0004-0000-0400-000090000000}"/>
    <hyperlink ref="H147" r:id="rId146" xr:uid="{00000000-0004-0000-0400-000091000000}"/>
    <hyperlink ref="H148" r:id="rId147" xr:uid="{00000000-0004-0000-0400-000092000000}"/>
    <hyperlink ref="H149" r:id="rId148" xr:uid="{00000000-0004-0000-0400-000093000000}"/>
    <hyperlink ref="H150" r:id="rId149" xr:uid="{00000000-0004-0000-0400-000094000000}"/>
    <hyperlink ref="H151" r:id="rId150" xr:uid="{00000000-0004-0000-0400-000095000000}"/>
    <hyperlink ref="H152" r:id="rId151" xr:uid="{00000000-0004-0000-0400-000096000000}"/>
    <hyperlink ref="H153" r:id="rId152" xr:uid="{00000000-0004-0000-0400-000097000000}"/>
    <hyperlink ref="H154" r:id="rId153" xr:uid="{00000000-0004-0000-0400-000098000000}"/>
    <hyperlink ref="H155" r:id="rId154" xr:uid="{00000000-0004-0000-0400-000099000000}"/>
    <hyperlink ref="H156" r:id="rId155" xr:uid="{00000000-0004-0000-0400-00009A000000}"/>
    <hyperlink ref="H157" r:id="rId156" xr:uid="{00000000-0004-0000-0400-00009B000000}"/>
    <hyperlink ref="H158" r:id="rId157" xr:uid="{00000000-0004-0000-0400-00009C000000}"/>
    <hyperlink ref="H159" r:id="rId158" xr:uid="{00000000-0004-0000-0400-00009D000000}"/>
    <hyperlink ref="H160" r:id="rId159" xr:uid="{00000000-0004-0000-0400-00009E000000}"/>
    <hyperlink ref="H161" r:id="rId160" xr:uid="{00000000-0004-0000-0400-00009F000000}"/>
    <hyperlink ref="H162" r:id="rId161" xr:uid="{00000000-0004-0000-0400-0000A0000000}"/>
    <hyperlink ref="H163" r:id="rId162" xr:uid="{00000000-0004-0000-0400-0000A1000000}"/>
    <hyperlink ref="H164" r:id="rId163" xr:uid="{00000000-0004-0000-0400-0000A2000000}"/>
    <hyperlink ref="H165" r:id="rId164" xr:uid="{00000000-0004-0000-0400-0000A3000000}"/>
    <hyperlink ref="H166" r:id="rId165" xr:uid="{00000000-0004-0000-0400-0000A4000000}"/>
    <hyperlink ref="H167" r:id="rId166" xr:uid="{00000000-0004-0000-0400-0000A5000000}"/>
    <hyperlink ref="H168" r:id="rId167" xr:uid="{00000000-0004-0000-0400-0000A6000000}"/>
    <hyperlink ref="H169" r:id="rId168" xr:uid="{00000000-0004-0000-0400-0000A7000000}"/>
    <hyperlink ref="H170" r:id="rId169" xr:uid="{00000000-0004-0000-0400-0000A8000000}"/>
    <hyperlink ref="H171" r:id="rId170" xr:uid="{00000000-0004-0000-0400-0000A9000000}"/>
    <hyperlink ref="H172" r:id="rId171" xr:uid="{00000000-0004-0000-0400-0000AA000000}"/>
    <hyperlink ref="H173" r:id="rId172" xr:uid="{00000000-0004-0000-0400-0000AB000000}"/>
    <hyperlink ref="H174" r:id="rId173" xr:uid="{00000000-0004-0000-0400-0000AC000000}"/>
    <hyperlink ref="H175" r:id="rId174" xr:uid="{00000000-0004-0000-0400-0000AD000000}"/>
    <hyperlink ref="H176" r:id="rId175" xr:uid="{00000000-0004-0000-0400-0000AE000000}"/>
    <hyperlink ref="H177" r:id="rId176" xr:uid="{00000000-0004-0000-0400-0000AF000000}"/>
    <hyperlink ref="H178" r:id="rId177" xr:uid="{00000000-0004-0000-0400-0000B0000000}"/>
    <hyperlink ref="H179" r:id="rId178" xr:uid="{00000000-0004-0000-0400-0000B1000000}"/>
    <hyperlink ref="H180" r:id="rId179" xr:uid="{00000000-0004-0000-0400-0000B2000000}"/>
    <hyperlink ref="H181" r:id="rId180" xr:uid="{00000000-0004-0000-0400-0000B3000000}"/>
    <hyperlink ref="H183" r:id="rId181" xr:uid="{00000000-0004-0000-0400-0000B4000000}"/>
    <hyperlink ref="H184" r:id="rId182" xr:uid="{00000000-0004-0000-0400-0000B5000000}"/>
    <hyperlink ref="H185" r:id="rId183" xr:uid="{00000000-0004-0000-0400-0000B6000000}"/>
    <hyperlink ref="H186" r:id="rId184" xr:uid="{00000000-0004-0000-0400-0000B7000000}"/>
    <hyperlink ref="H187" r:id="rId185" xr:uid="{00000000-0004-0000-0400-0000B8000000}"/>
    <hyperlink ref="H189" r:id="rId186" xr:uid="{00000000-0004-0000-0400-0000B9000000}"/>
    <hyperlink ref="H190" r:id="rId187" xr:uid="{00000000-0004-0000-0400-0000BA000000}"/>
    <hyperlink ref="H191" r:id="rId188" xr:uid="{00000000-0004-0000-0400-0000BB000000}"/>
    <hyperlink ref="H192" r:id="rId189" xr:uid="{00000000-0004-0000-0400-0000BC000000}"/>
    <hyperlink ref="H193" r:id="rId190" xr:uid="{00000000-0004-0000-0400-0000BD000000}"/>
    <hyperlink ref="H194" r:id="rId191" xr:uid="{00000000-0004-0000-0400-0000BE000000}"/>
    <hyperlink ref="H196" r:id="rId192" xr:uid="{00000000-0004-0000-0400-0000BF000000}"/>
    <hyperlink ref="H197" r:id="rId193" xr:uid="{00000000-0004-0000-0400-0000C0000000}"/>
    <hyperlink ref="H198" r:id="rId194" xr:uid="{00000000-0004-0000-0400-0000C1000000}"/>
    <hyperlink ref="H182" r:id="rId195" xr:uid="{00000000-0004-0000-0400-0000C2000000}"/>
    <hyperlink ref="H230" r:id="rId196" xr:uid="{00000000-0004-0000-0400-0000C3000000}"/>
    <hyperlink ref="H231" r:id="rId197" xr:uid="{00000000-0004-0000-0400-0000C4000000}"/>
    <hyperlink ref="H232" r:id="rId198" xr:uid="{00000000-0004-0000-0400-0000C5000000}"/>
    <hyperlink ref="H233" r:id="rId199" xr:uid="{00000000-0004-0000-0400-0000C6000000}"/>
    <hyperlink ref="H234" r:id="rId200" xr:uid="{00000000-0004-0000-0400-0000C7000000}"/>
    <hyperlink ref="H229" r:id="rId201" xr:uid="{00000000-0004-0000-0400-0000C8000000}"/>
    <hyperlink ref="H236" r:id="rId202" xr:uid="{00000000-0004-0000-0400-0000C9000000}"/>
    <hyperlink ref="H240" r:id="rId203" xr:uid="{00000000-0004-0000-0400-0000CA000000}"/>
    <hyperlink ref="H241" r:id="rId204" xr:uid="{00000000-0004-0000-0400-0000CB000000}"/>
    <hyperlink ref="H243" r:id="rId205" xr:uid="{00000000-0004-0000-0400-0000CC000000}"/>
    <hyperlink ref="H245" r:id="rId206" xr:uid="{00000000-0004-0000-0400-0000CD000000}"/>
    <hyperlink ref="H246" r:id="rId207" xr:uid="{00000000-0004-0000-0400-0000CE000000}"/>
    <hyperlink ref="H248" r:id="rId208" xr:uid="{00000000-0004-0000-0400-0000CF000000}"/>
    <hyperlink ref="H249" r:id="rId209" xr:uid="{CCDE0CEE-1607-4C26-9B06-A26015C1DC08}"/>
    <hyperlink ref="H250" r:id="rId210" xr:uid="{CAD56230-E18B-4062-BBC9-ECCD69EB59F3}"/>
    <hyperlink ref="H252" r:id="rId211" xr:uid="{9D091B7A-3CE3-4DAA-A6FD-A39C520F892D}"/>
    <hyperlink ref="H255" r:id="rId212" xr:uid="{2F3DE268-57B6-43DF-88FF-33B7FC79C558}"/>
    <hyperlink ref="H254" r:id="rId213" xr:uid="{E2297AE3-485E-4F8F-A7BF-A3410612BD78}"/>
    <hyperlink ref="H244" r:id="rId214" xr:uid="{EEB30345-3D10-4D7C-8217-B7A803663A1F}"/>
    <hyperlink ref="H256" r:id="rId215" xr:uid="{104AE574-828A-4787-803C-2BCBBCD1577B}"/>
    <hyperlink ref="H257" r:id="rId216" xr:uid="{7C7F5509-9DF6-479B-96CB-787E4BD15DED}"/>
    <hyperlink ref="H258" r:id="rId217" xr:uid="{CB37A30A-A040-411D-A6EF-5DE96D90797C}"/>
    <hyperlink ref="H247" r:id="rId218" xr:uid="{185D85B2-0B7E-4E27-A8C2-C92B496FB5AA}"/>
    <hyperlink ref="H259" r:id="rId219" xr:uid="{C5636CD6-4C25-419B-ACB4-3D1AD5DB1A3A}"/>
    <hyperlink ref="H260" r:id="rId220" xr:uid="{942C2443-DB2F-4B08-B01B-58502CF006C0}"/>
    <hyperlink ref="H261" r:id="rId221" xr:uid="{2EE1D014-68C2-468C-90E1-6047087C31A3}"/>
    <hyperlink ref="H263" r:id="rId222" xr:uid="{EA6D8A0B-244A-4BD2-9545-F76A89B8F7D3}"/>
    <hyperlink ref="H265" r:id="rId223" xr:uid="{3C16EA4E-1556-46B4-8D7C-EE98F9CB13C1}"/>
    <hyperlink ref="H266" r:id="rId224" xr:uid="{E2CCFCBD-BB94-4926-B602-37114D6A2B36}"/>
    <hyperlink ref="H267" r:id="rId225" xr:uid="{08AA87BC-325F-4642-BC04-4EB0097621FA}"/>
    <hyperlink ref="H269" r:id="rId226" xr:uid="{80785CA4-AE91-4562-B921-EF426D8298AD}"/>
    <hyperlink ref="H251" r:id="rId227" xr:uid="{25DA34CB-08C1-4EF3-B31F-5568DC8CBA09}"/>
    <hyperlink ref="H276" r:id="rId228" xr:uid="{D133D03F-7015-48AE-A2A0-F29E2A663414}"/>
    <hyperlink ref="H280" r:id="rId229" xr:uid="{26155F74-E811-42A3-9D1F-1B6CCEA263E5}"/>
    <hyperlink ref="H283" r:id="rId230" xr:uid="{22EA77A8-F743-4DF4-A3BC-3F2DE738F388}"/>
    <hyperlink ref="H284" r:id="rId231" xr:uid="{47DC0EAD-4FAE-438F-B3FF-0929A5010EBF}"/>
    <hyperlink ref="H285" r:id="rId232" xr:uid="{E43C8D58-5C72-48A3-A77F-E0AF769F3704}"/>
    <hyperlink ref="H286" r:id="rId233" xr:uid="{504EB35C-2FB4-40A2-B424-CE9F9211FE49}"/>
    <hyperlink ref="H287" r:id="rId234" xr:uid="{1C4425A3-0B58-4A7B-8E3F-894FCCE92722}"/>
    <hyperlink ref="H288" r:id="rId235" xr:uid="{15871966-1C33-4FA3-86F6-9D4CE99F12A7}"/>
    <hyperlink ref="H289" r:id="rId236" xr:uid="{D05E9C26-CF24-4471-942E-403FA3AC6C5D}"/>
    <hyperlink ref="H290" r:id="rId237" xr:uid="{5BEA9D73-8054-4124-8865-EB3FDBAB2307}"/>
    <hyperlink ref="H297" r:id="rId238" xr:uid="{A8863318-F9D1-444D-8056-3CB9EA6DD3D4}"/>
    <hyperlink ref="H299" r:id="rId239" xr:uid="{98D86B32-4397-43C2-8137-FD4358A983F0}"/>
    <hyperlink ref="H300" r:id="rId240" xr:uid="{C645B57B-A465-4EFB-9307-887C89D365B9}"/>
    <hyperlink ref="H301" r:id="rId241" xr:uid="{1A13DB83-652D-4AA6-B247-CF02CE71D0C8}"/>
    <hyperlink ref="H302" r:id="rId242" xr:uid="{B55FB3AB-517B-41D0-8B65-885FF7FE1F5C}"/>
    <hyperlink ref="H303" r:id="rId243" xr:uid="{A23AED2D-20C1-49C3-8CF4-869B4ED01674}"/>
    <hyperlink ref="H304" r:id="rId244" xr:uid="{E5A204CF-CCAD-4712-897A-28CAF2950344}"/>
    <hyperlink ref="H305" r:id="rId245" xr:uid="{6108343E-20E9-4FDA-A6AC-FE3BC6A8A38E}"/>
    <hyperlink ref="H306" r:id="rId246" xr:uid="{21C29F52-B775-43A5-AB02-478BCC84957B}"/>
    <hyperlink ref="H307" r:id="rId247" xr:uid="{BB395244-3074-4722-B392-ECE84B9AA2D7}"/>
    <hyperlink ref="H308" r:id="rId248" xr:uid="{81C42F21-CCD1-414E-9852-12649763E164}"/>
    <hyperlink ref="H309" r:id="rId249" xr:uid="{1BF6F8AB-E719-4391-B873-6AAE7843558F}"/>
    <hyperlink ref="H310" r:id="rId250" xr:uid="{94736928-06F0-40A8-BBD5-4D98CCF394B9}"/>
    <hyperlink ref="H311" r:id="rId251" xr:uid="{9C88E6D5-08BF-4475-847E-F403F2AB203B}"/>
    <hyperlink ref="H313" r:id="rId252" xr:uid="{D9F750FD-196C-40D3-B3EB-EB1FFBB3E55D}"/>
    <hyperlink ref="H314" r:id="rId253" xr:uid="{D5613242-B642-444B-ABAB-2CE25D83AB8D}"/>
    <hyperlink ref="H315" r:id="rId254" xr:uid="{0E9054DA-4D34-405D-B6EE-74A4729E528C}"/>
    <hyperlink ref="H271" r:id="rId255" xr:uid="{D6195BBC-AA3B-4C6C-BA0C-9B9776E3B94D}"/>
    <hyperlink ref="H316" r:id="rId256" xr:uid="{B6665026-76C7-4EE2-B9F6-F13AAE48C246}"/>
    <hyperlink ref="H317" r:id="rId257" xr:uid="{6BDAFAA7-DB1A-458D-8B68-C78AAB0E997A}"/>
    <hyperlink ref="H318" r:id="rId258" xr:uid="{CAAAA225-8E6A-4B59-A415-65248F34715C}"/>
    <hyperlink ref="H319" r:id="rId259" xr:uid="{288588EC-9710-4809-AC87-A611B1FDBDE1}"/>
    <hyperlink ref="H320" r:id="rId260" xr:uid="{52303D75-E38E-4EBF-A1F8-BF33DF9C8E01}"/>
    <hyperlink ref="H322" r:id="rId261" xr:uid="{DD253360-4BDA-4521-BC8A-7CA53C9A43D7}"/>
    <hyperlink ref="H323" r:id="rId262" xr:uid="{0863A827-F183-40AF-B4E8-FC3AD8E2E89B}"/>
    <hyperlink ref="H324" r:id="rId263" xr:uid="{F99E74C9-B864-4BFF-898E-9BA116D0BD0C}"/>
    <hyperlink ref="H325" r:id="rId264" xr:uid="{65AA5CD7-F353-41DE-83A1-F0283E437D66}"/>
    <hyperlink ref="H326" r:id="rId265" xr:uid="{D217B757-D358-465B-9033-40C4EAE2BD72}"/>
    <hyperlink ref="H327" r:id="rId266" xr:uid="{D5A09FFE-7738-403F-A388-0B07F2CA7F0B}"/>
    <hyperlink ref="H328" r:id="rId267" xr:uid="{D8F0CF60-6F7B-42DE-9CA1-047211306B71}"/>
    <hyperlink ref="H329" r:id="rId268" xr:uid="{06F7E559-C84B-41DE-AEE5-4052B0E26249}"/>
    <hyperlink ref="H330" r:id="rId269" xr:uid="{40162445-D0A4-48CB-A24F-EAE01D325834}"/>
    <hyperlink ref="H331" r:id="rId270" xr:uid="{1CC61AD3-6BA8-439B-91BD-1AB6BB44A277}"/>
    <hyperlink ref="H345" r:id="rId271" xr:uid="{2CCC8D2E-9EA8-464A-903E-523521ED4268}"/>
    <hyperlink ref="H346" r:id="rId272" xr:uid="{D772E8FD-CB73-44FB-BBD8-063E212E5E99}"/>
    <hyperlink ref="H347" r:id="rId273" xr:uid="{2F1D65D4-BAE7-4536-BC75-0741A2B3B1F7}"/>
    <hyperlink ref="H337" r:id="rId274" xr:uid="{96CC104F-04B6-49BC-BA43-5AF34B9EEE9F}"/>
    <hyperlink ref="H341" r:id="rId275" xr:uid="{1529695D-A7CE-4A12-B3F9-AF53C24DCC0A}"/>
    <hyperlink ref="H338" r:id="rId276" xr:uid="{802636B4-44A3-4E00-AF25-39EF9C65F6D2}"/>
    <hyperlink ref="H336" r:id="rId277" xr:uid="{1D1A22BE-1C9A-41AF-B06D-11BC40548D75}"/>
    <hyperlink ref="H335" r:id="rId278" xr:uid="{B245DFB8-2379-4ABC-AF25-EAC16EFAC358}"/>
    <hyperlink ref="H334" r:id="rId279" xr:uid="{27EE832B-C735-485F-B139-324A80B727F7}"/>
    <hyperlink ref="H343" r:id="rId280" xr:uid="{455A446F-0585-4B63-B8E2-B27E11A69845}"/>
    <hyperlink ref="H349" r:id="rId281" xr:uid="{5AA296FF-051D-4413-B744-5FEABEE41D10}"/>
    <hyperlink ref="H350" r:id="rId282" xr:uid="{130E02CB-D0B5-4BD8-B72B-417CC19B4E4D}"/>
    <hyperlink ref="H353" r:id="rId283" xr:uid="{78F02555-C08C-4A6B-B879-D41CA07F5746}"/>
    <hyperlink ref="H352" r:id="rId284" xr:uid="{F44C8E79-52EC-48CA-8998-CE29DC99437F}"/>
    <hyperlink ref="H354" r:id="rId285" xr:uid="{C42D1A1C-ABF1-450B-B836-C069B1B6C025}"/>
    <hyperlink ref="H355" r:id="rId286" xr:uid="{0A1C5699-6A08-47F1-AD63-683AFDEFF190}"/>
    <hyperlink ref="H357" r:id="rId287" xr:uid="{4334F2F3-DE0D-45B1-8FCF-D5829927DDC6}"/>
    <hyperlink ref="H356" r:id="rId288" xr:uid="{C5072035-1A6B-4829-97EF-571FE0E4CEC2}"/>
    <hyperlink ref="H358" r:id="rId289" xr:uid="{BA3ECE09-F89E-4FA1-8EF0-1D38DA4CEBDF}"/>
    <hyperlink ref="H359" r:id="rId290" xr:uid="{A58859B7-E09F-4569-87ED-DA4AF02211FE}"/>
    <hyperlink ref="H362" r:id="rId291" xr:uid="{3F82E7B2-D8DC-47CA-9A5B-6B217718EAAC}"/>
    <hyperlink ref="H367" r:id="rId292" xr:uid="{8CC5D88C-5D67-4733-B550-65874539B7AE}"/>
    <hyperlink ref="H368" r:id="rId293" xr:uid="{79620E1C-066D-43CC-B29D-D19682338E97}"/>
    <hyperlink ref="H369" r:id="rId294" xr:uid="{71C78423-733C-4259-95F9-4424F4E8A3AA}"/>
    <hyperlink ref="H370" r:id="rId295" xr:uid="{D8F5831B-80DB-4757-8BC3-961D5C1A53FB}"/>
    <hyperlink ref="H371" r:id="rId296" xr:uid="{224B62CC-3FE9-4764-B851-12F0A9E7594F}"/>
    <hyperlink ref="H372" r:id="rId297" xr:uid="{04F8093D-FE80-445D-AED2-096847C0C876}"/>
    <hyperlink ref="H373" r:id="rId298" xr:uid="{8D0C1BAE-C075-407D-87C2-2BEA9E30776C}"/>
    <hyperlink ref="H374" r:id="rId299" xr:uid="{7D808F6C-282D-4BB8-B87F-91DE9520B8C2}"/>
    <hyperlink ref="H375" r:id="rId300" xr:uid="{7EC8FCD0-8736-4755-96EE-BA024E5D7C58}"/>
    <hyperlink ref="H376" r:id="rId301" xr:uid="{48255226-1556-43EF-A360-D5DBCC055898}"/>
    <hyperlink ref="H377" r:id="rId302" xr:uid="{ECCBC751-BC0F-430A-8766-55363FF0CF72}"/>
    <hyperlink ref="H378" r:id="rId303" xr:uid="{2B18A42E-4853-47C7-B6B3-A23FA5D92068}"/>
    <hyperlink ref="H379" r:id="rId304" xr:uid="{8A8CD6D4-05B8-4FAE-A71C-804C7456D720}"/>
    <hyperlink ref="H381" r:id="rId305" xr:uid="{020614D3-8165-1E47-9499-2F3F1A6C81C0}"/>
    <hyperlink ref="H380" r:id="rId306" xr:uid="{1F302062-3DE0-4246-8AE8-A3C06DF6C855}"/>
    <hyperlink ref="H382" r:id="rId307" xr:uid="{7DABFC69-D355-4F6D-A57B-93CCE0FDE4F8}"/>
    <hyperlink ref="H383" r:id="rId308" xr:uid="{6C1FDAA7-6C85-4D6E-AFA0-49F691839C59}"/>
    <hyperlink ref="H384" r:id="rId309" xr:uid="{022C74EA-E15F-4961-8EEA-E7E61879C888}"/>
    <hyperlink ref="H385" r:id="rId310" xr:uid="{9129344A-EFC6-4ED1-88B8-E56948AA530B}"/>
    <hyperlink ref="H389" r:id="rId311" xr:uid="{F844EDA5-E638-4367-A5CA-4C9E47EBEBCB}"/>
    <hyperlink ref="H388" r:id="rId312" xr:uid="{582E5E45-6C6E-4C8D-A6BD-B720D7184C82}"/>
    <hyperlink ref="H386" r:id="rId313" xr:uid="{DF49FD14-8707-4911-A238-CDCFA8D82E04}"/>
    <hyperlink ref="H387" r:id="rId314" xr:uid="{B247E28F-B1E8-4F21-8818-AB5F7633F178}"/>
    <hyperlink ref="H351" r:id="rId315" xr:uid="{D30B0E17-EE5C-4463-ADC0-F03BFCBEA579}"/>
    <hyperlink ref="H312" r:id="rId316" xr:uid="{54D4B954-4C00-45D9-A362-9EC84B27C67A}"/>
    <hyperlink ref="H396" r:id="rId317" xr:uid="{3AFCD980-724B-44B9-9E22-681D919BDFB8}"/>
    <hyperlink ref="H397" r:id="rId318" xr:uid="{982B622A-CC00-494A-A6DF-E7CC5246F5E5}"/>
    <hyperlink ref="H398" r:id="rId319" xr:uid="{E0285674-6738-4A2D-B591-EA4F1ED884CF}"/>
    <hyperlink ref="H399" r:id="rId320" xr:uid="{FE5D1039-A6E4-4D58-96B9-A0DD221337A2}"/>
    <hyperlink ref="H400" r:id="rId321" xr:uid="{B9898B0B-0DA8-4B3E-B38A-42CEC052C5D6}"/>
    <hyperlink ref="H401" r:id="rId322" xr:uid="{36DA40E3-1A09-4D96-B855-3EF90F6EF6C6}"/>
    <hyperlink ref="H402" r:id="rId323" xr:uid="{F1098491-DBCE-2347-A38F-0038769C9DA2}"/>
    <hyperlink ref="H404" r:id="rId324" xr:uid="{F17CC516-9FD8-430E-8AF5-3F37E7E93151}"/>
    <hyperlink ref="H405" r:id="rId325" xr:uid="{42968CDC-9BC6-4A3C-8562-DB1DB7240A63}"/>
    <hyperlink ref="H408" r:id="rId326" xr:uid="{A34B4F15-07FC-4A6D-BDF7-AC12A3FE4AE1}"/>
    <hyperlink ref="H409" r:id="rId327" xr:uid="{5CE57406-0002-456A-BE85-36A048962533}"/>
    <hyperlink ref="H407" r:id="rId328" xr:uid="{A64B4FBC-5002-4A47-82CF-6E3FDCFC214F}"/>
    <hyperlink ref="H410" r:id="rId329" xr:uid="{6428664E-D1D3-4C04-BD9A-F3FC3A376A96}"/>
    <hyperlink ref="H414" r:id="rId330" xr:uid="{8C4BE7CA-A7CC-4409-9DBA-15496BF0D7BF}"/>
    <hyperlink ref="H422" r:id="rId331" xr:uid="{2C4AF7C5-6944-4978-A3E1-1C30826D8C9B}"/>
    <hyperlink ref="H421" r:id="rId332" xr:uid="{81315CB8-115D-4B9A-89C0-763288D260C0}"/>
    <hyperlink ref="H420" r:id="rId333" xr:uid="{6B338D41-AF81-4092-9A38-E07AA9A45919}"/>
    <hyperlink ref="H425" r:id="rId334" xr:uid="{D2385DB2-C5C8-48A2-8EC7-974E94160612}"/>
    <hyperlink ref="H426" r:id="rId335" xr:uid="{1D6F6A61-A283-4AE1-9946-681029ECCE56}"/>
    <hyperlink ref="H428" r:id="rId336" xr:uid="{B56DF787-1261-4F90-8E77-17C1015686B8}"/>
    <hyperlink ref="H429" r:id="rId337" xr:uid="{CF55FD95-14DD-49C6-A97F-1F21E77BD427}"/>
    <hyperlink ref="H430" r:id="rId338" xr:uid="{5B3C3115-2C52-4D99-A231-679A66631103}"/>
    <hyperlink ref="H431" r:id="rId339" xr:uid="{129827BF-4606-4578-B27B-17612DA59E35}"/>
    <hyperlink ref="H444" r:id="rId340" xr:uid="{FDCDD820-0313-4B47-8F62-059CB04AB098}"/>
    <hyperlink ref="H445" r:id="rId341" xr:uid="{1BB22D3B-93CF-4774-BA9A-B8D1162F6D29}"/>
    <hyperlink ref="H450" r:id="rId342" xr:uid="{5EBE8EC7-6505-43E5-AA3B-E728ECB81E29}"/>
    <hyperlink ref="H451" r:id="rId343" xr:uid="{7E2D480F-53FC-4AE4-8291-8E22C6FE9565}"/>
    <hyperlink ref="H452" r:id="rId344" xr:uid="{4D1982A7-E619-43D0-A715-1F65D5F329DF}"/>
    <hyperlink ref="H453" r:id="rId345" xr:uid="{3D2001EF-2AD3-4EF7-9273-2AF01EEE023B}"/>
    <hyperlink ref="H454" r:id="rId346" xr:uid="{3FB8A3E6-7A2F-4776-B63C-FC640E9B4F4F}"/>
    <hyperlink ref="H455" r:id="rId347" xr:uid="{A3ACB34B-3A7F-4E2D-9E01-F3BD94653AD1}"/>
    <hyperlink ref="H456" r:id="rId348" xr:uid="{37A1FA6D-B639-4807-847F-99F33203325B}"/>
    <hyperlink ref="H457" r:id="rId349" xr:uid="{86BCC971-7C8F-47AC-A68B-A8CC2E6F6F4B}"/>
    <hyperlink ref="H458" r:id="rId350" xr:uid="{F70CD085-5025-49AB-B249-3780A4020583}"/>
    <hyperlink ref="H459" r:id="rId351" xr:uid="{78C956FC-F498-4D8D-9F94-968A039421CA}"/>
    <hyperlink ref="H460" r:id="rId352" xr:uid="{B1883632-8E3A-4721-ADB9-3A79CD4D7E18}"/>
    <hyperlink ref="H461" r:id="rId353" xr:uid="{49A27ADF-C169-4CB1-A59B-17778213D69F}"/>
    <hyperlink ref="H462" r:id="rId354" xr:uid="{C78D8465-47CE-4D3A-874E-47D5FAADF84F}"/>
    <hyperlink ref="H463" r:id="rId355" xr:uid="{D9F3F569-AE87-448E-B9BB-33D5B973A558}"/>
    <hyperlink ref="H464" r:id="rId356" xr:uid="{EC0C77BB-08E0-47F3-A9A8-01951D86C6BF}"/>
    <hyperlink ref="H465" r:id="rId357" xr:uid="{201B6E65-505A-4E22-B26B-82C7C128B123}"/>
    <hyperlink ref="H466" r:id="rId358" xr:uid="{0A3F071A-E472-4505-9EAE-6F7561661E27}"/>
    <hyperlink ref="H467" r:id="rId359" xr:uid="{B191AC47-E132-4524-9D75-8A1B1BA09936}"/>
    <hyperlink ref="H468" r:id="rId360" xr:uid="{24B6FF02-D0DA-4140-9B38-69AA600C064A}"/>
    <hyperlink ref="H469" r:id="rId361" xr:uid="{68D272D9-607D-45FE-82BD-FD275F42C870}"/>
    <hyperlink ref="H470" r:id="rId362" xr:uid="{6BA262E8-462F-4379-8A75-465A573409F0}"/>
    <hyperlink ref="H471" r:id="rId363" xr:uid="{E7FFFEBC-8E18-4CAE-A93B-EF7B794D9395}"/>
    <hyperlink ref="H472" r:id="rId364" xr:uid="{E5085F1A-F52A-46D4-B0CF-A7AAC8462B01}"/>
    <hyperlink ref="H473" r:id="rId365" xr:uid="{BF8E2DC7-ED41-4DC3-9CBC-32A879E34DAD}"/>
    <hyperlink ref="H474" r:id="rId366" xr:uid="{88474909-4B0F-43F4-88E3-21849B827396}"/>
    <hyperlink ref="H475" r:id="rId367" xr:uid="{D313D25D-04AD-4C93-8508-68F719D5E850}"/>
  </hyperlinks>
  <pageMargins left="0.7" right="0.7" top="0.75" bottom="0.75" header="0.3" footer="0.3"/>
  <pageSetup paperSize="9" orientation="portrait" r:id="rId368"/>
  <tableParts count="1">
    <tablePart r:id="rId369"/>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25"/>
  <sheetViews>
    <sheetView topLeftCell="A4" zoomScaleNormal="100" workbookViewId="0">
      <selection activeCell="B26" sqref="B26"/>
    </sheetView>
  </sheetViews>
  <sheetFormatPr defaultColWidth="8.85546875" defaultRowHeight="15"/>
  <cols>
    <col min="1" max="1" width="12.42578125" customWidth="1"/>
    <col min="2" max="2" width="24.85546875" customWidth="1"/>
    <col min="3" max="3" width="16" bestFit="1" customWidth="1"/>
    <col min="4" max="4" width="18.42578125" customWidth="1"/>
    <col min="5" max="5" width="8.42578125" bestFit="1" customWidth="1"/>
  </cols>
  <sheetData>
    <row r="1" spans="1:5">
      <c r="A1" t="s">
        <v>300</v>
      </c>
      <c r="B1" t="s">
        <v>1272</v>
      </c>
      <c r="C1" t="s">
        <v>1273</v>
      </c>
      <c r="D1" t="s">
        <v>1274</v>
      </c>
      <c r="E1" t="s">
        <v>1275</v>
      </c>
    </row>
    <row r="2" spans="1:5">
      <c r="A2" s="3" t="s">
        <v>307</v>
      </c>
      <c r="B2" s="3" t="s">
        <v>1276</v>
      </c>
      <c r="C2" s="6">
        <f>SUMIF(Resources[ProviderID], Providers[[#This Row],[ProviderID]], Resources[Duration])</f>
        <v>26.966435185185169</v>
      </c>
      <c r="D2" s="6">
        <f>Providers[[#This Row],[Total Duration]]/Providers[[#This Row],[Count]]</f>
        <v>0.11573577332697497</v>
      </c>
      <c r="E2" s="4">
        <f>COUNTIF(Resources[ProviderID],Providers[[#This Row],[ProviderID]])</f>
        <v>233</v>
      </c>
    </row>
    <row r="3" spans="1:5">
      <c r="A3" s="3" t="s">
        <v>893</v>
      </c>
      <c r="B3" s="3" t="s">
        <v>197</v>
      </c>
      <c r="C3" s="6">
        <f>SUMIF(Resources[ProviderID], Providers[[#This Row],[ProviderID]], Resources[Duration])</f>
        <v>5.3972222222222213</v>
      </c>
      <c r="D3" s="6">
        <f>Providers[[#This Row],[Total Duration]]/Providers[[#This Row],[Count]]</f>
        <v>5.8665458937198059E-2</v>
      </c>
      <c r="E3" s="4">
        <f>COUNTIF(Resources[ProviderID],Providers[[#This Row],[ProviderID]])</f>
        <v>92</v>
      </c>
    </row>
    <row r="4" spans="1:5">
      <c r="A4" s="3" t="s">
        <v>712</v>
      </c>
      <c r="B4" s="3" t="s">
        <v>1277</v>
      </c>
      <c r="C4" s="6">
        <f>SUMIF(Resources[ProviderID], Providers[[#This Row],[ProviderID]], Resources[Duration])</f>
        <v>165</v>
      </c>
      <c r="D4" s="6">
        <f>Providers[[#This Row],[Total Duration]]/Providers[[#This Row],[Count]]</f>
        <v>5</v>
      </c>
      <c r="E4" s="4">
        <f>COUNTIF(Resources[ProviderID],Providers[[#This Row],[ProviderID]])</f>
        <v>33</v>
      </c>
    </row>
    <row r="5" spans="1:5">
      <c r="A5" s="3" t="s">
        <v>596</v>
      </c>
      <c r="B5" s="3" t="s">
        <v>1278</v>
      </c>
      <c r="C5" s="6">
        <f>SUMIF(Resources[ProviderID], Providers[[#This Row],[ProviderID]], Resources[Duration])</f>
        <v>5.291666666666667</v>
      </c>
      <c r="D5" s="6">
        <f>Providers[[#This Row],[Total Duration]]/Providers[[#This Row],[Count]]</f>
        <v>0.22048611111111113</v>
      </c>
      <c r="E5" s="4">
        <f>COUNTIF(Resources[ProviderID],Providers[[#This Row],[ProviderID]])</f>
        <v>24</v>
      </c>
    </row>
    <row r="6" spans="1:5">
      <c r="A6" s="3" t="s">
        <v>945</v>
      </c>
      <c r="B6" s="3" t="s">
        <v>1279</v>
      </c>
      <c r="C6" s="6">
        <f>SUMIF(Resources[ProviderID], Providers[[#This Row],[ProviderID]], Resources[Duration])</f>
        <v>2.3333333333333339</v>
      </c>
      <c r="D6" s="6">
        <f>Providers[[#This Row],[Total Duration]]/Providers[[#This Row],[Count]]</f>
        <v>0.12280701754385968</v>
      </c>
      <c r="E6" s="4">
        <f>COUNTIF(Resources[ProviderID],Providers[[#This Row],[ProviderID]])</f>
        <v>19</v>
      </c>
    </row>
    <row r="7" spans="1:5">
      <c r="A7" s="3" t="s">
        <v>982</v>
      </c>
      <c r="B7" s="3" t="s">
        <v>1280</v>
      </c>
      <c r="C7" s="6">
        <f>SUMIF(Resources[ProviderID], Providers[[#This Row],[ProviderID]], Resources[Duration])</f>
        <v>0.39583333333333309</v>
      </c>
      <c r="D7" s="6">
        <f>Providers[[#This Row],[Total Duration]]/Providers[[#This Row],[Count]]</f>
        <v>2.4739583333333318E-2</v>
      </c>
      <c r="E7" s="4">
        <f>COUNTIF(Resources[ProviderID],Providers[[#This Row],[ProviderID]])</f>
        <v>16</v>
      </c>
    </row>
    <row r="8" spans="1:5">
      <c r="A8" s="3" t="s">
        <v>643</v>
      </c>
      <c r="B8" s="3" t="s">
        <v>1281</v>
      </c>
      <c r="C8" s="6">
        <f>SUMIF(Resources[ProviderID], Providers[[#This Row],[ProviderID]], Resources[Duration])</f>
        <v>15.375</v>
      </c>
      <c r="D8" s="6">
        <f>Providers[[#This Row],[Total Duration]]/Providers[[#This Row],[Count]]</f>
        <v>1.5375000000000001</v>
      </c>
      <c r="E8" s="4">
        <f>COUNTIF(Resources[ProviderID],Providers[[#This Row],[ProviderID]])</f>
        <v>10</v>
      </c>
    </row>
    <row r="9" spans="1:5">
      <c r="A9" s="3" t="s">
        <v>776</v>
      </c>
      <c r="B9" s="3" t="s">
        <v>1282</v>
      </c>
      <c r="C9" s="6">
        <f>SUMIF(Resources[ProviderID], Providers[[#This Row],[ProviderID]], Resources[Duration])</f>
        <v>14.666666666666668</v>
      </c>
      <c r="D9" s="6">
        <f>Providers[[#This Row],[Total Duration]]/Providers[[#This Row],[Count]]</f>
        <v>1.4666666666666668</v>
      </c>
      <c r="E9" s="4">
        <f>COUNTIF(Resources[ProviderID],Providers[[#This Row],[ProviderID]])</f>
        <v>10</v>
      </c>
    </row>
    <row r="10" spans="1:5">
      <c r="A10" s="3" t="s">
        <v>861</v>
      </c>
      <c r="B10" s="3" t="s">
        <v>1283</v>
      </c>
      <c r="C10" s="6">
        <f>SUMIF(Resources[ProviderID], Providers[[#This Row],[ProviderID]], Resources[Duration])</f>
        <v>1.3694444444444445</v>
      </c>
      <c r="D10" s="6">
        <f>Providers[[#This Row],[Total Duration]]/Providers[[#This Row],[Count]]</f>
        <v>0.17118055555555556</v>
      </c>
      <c r="E10" s="4">
        <f>COUNTIF(Resources[ProviderID],Providers[[#This Row],[ProviderID]])</f>
        <v>8</v>
      </c>
    </row>
    <row r="11" spans="1:5">
      <c r="A11" s="3" t="s">
        <v>653</v>
      </c>
      <c r="B11" s="3" t="s">
        <v>1284</v>
      </c>
      <c r="C11" s="6">
        <f>SUMIF(Resources[ProviderID], Providers[[#This Row],[ProviderID]], Resources[Duration])</f>
        <v>0.85555555555555551</v>
      </c>
      <c r="D11" s="6">
        <f>Providers[[#This Row],[Total Duration]]/Providers[[#This Row],[Count]]</f>
        <v>0.1711111111111111</v>
      </c>
      <c r="E11" s="4">
        <f>COUNTIF(Resources[ProviderID],Providers[[#This Row],[ProviderID]])</f>
        <v>5</v>
      </c>
    </row>
    <row r="12" spans="1:5">
      <c r="A12" s="3" t="s">
        <v>665</v>
      </c>
      <c r="B12" s="3" t="s">
        <v>1285</v>
      </c>
      <c r="C12" s="6">
        <f>SUMIF(Resources[ProviderID], Providers[[#This Row],[ProviderID]], Resources[Duration])</f>
        <v>0.68645833333333339</v>
      </c>
      <c r="D12" s="6">
        <f>Providers[[#This Row],[Total Duration]]/Providers[[#This Row],[Count]]</f>
        <v>0.17161458333333335</v>
      </c>
      <c r="E12" s="4">
        <f>COUNTIF(Resources[ProviderID],Providers[[#This Row],[ProviderID]])</f>
        <v>4</v>
      </c>
    </row>
    <row r="13" spans="1:5">
      <c r="A13" s="3" t="s">
        <v>657</v>
      </c>
      <c r="B13" s="3" t="s">
        <v>1286</v>
      </c>
      <c r="C13" s="6">
        <f>SUMIF(Resources[ProviderID], Providers[[#This Row],[ProviderID]], Resources[Duration])</f>
        <v>0.59166666666666667</v>
      </c>
      <c r="D13" s="6">
        <f>Providers[[#This Row],[Total Duration]]/Providers[[#This Row],[Count]]</f>
        <v>0.14791666666666667</v>
      </c>
      <c r="E13" s="4">
        <f>COUNTIF(Resources[ProviderID],Providers[[#This Row],[ProviderID]])</f>
        <v>4</v>
      </c>
    </row>
    <row r="14" spans="1:5">
      <c r="A14" s="3" t="s">
        <v>671</v>
      </c>
      <c r="B14" s="3" t="s">
        <v>1287</v>
      </c>
      <c r="C14" s="6">
        <f>SUMIF(Resources[ProviderID], Providers[[#This Row],[ProviderID]], Resources[Duration])</f>
        <v>2.0416666666666665</v>
      </c>
      <c r="D14" s="6">
        <f>Providers[[#This Row],[Total Duration]]/Providers[[#This Row],[Count]]</f>
        <v>0.68055555555555547</v>
      </c>
      <c r="E14" s="4">
        <f>COUNTIF(Resources[ProviderID],Providers[[#This Row],[ProviderID]])</f>
        <v>3</v>
      </c>
    </row>
    <row r="15" spans="1:5">
      <c r="A15" s="3" t="s">
        <v>696</v>
      </c>
      <c r="B15" s="3" t="s">
        <v>1288</v>
      </c>
      <c r="C15" s="6">
        <f>SUMIF(Resources[ProviderID], Providers[[#This Row],[ProviderID]], Resources[Duration])</f>
        <v>0.26041666666666669</v>
      </c>
      <c r="D15" s="6">
        <f>Providers[[#This Row],[Total Duration]]/Providers[[#This Row],[Count]]</f>
        <v>0.13020833333333334</v>
      </c>
      <c r="E15" s="4">
        <f>COUNTIF(Resources[ProviderID],Providers[[#This Row],[ProviderID]])</f>
        <v>2</v>
      </c>
    </row>
    <row r="16" spans="1:5">
      <c r="A16" s="3" t="s">
        <v>707</v>
      </c>
      <c r="B16" s="3" t="s">
        <v>1289</v>
      </c>
      <c r="C16" s="6">
        <f>SUMIF(Resources[ProviderID], Providers[[#This Row],[ProviderID]], Resources[Duration])</f>
        <v>0.25520833333333331</v>
      </c>
      <c r="D16" s="6">
        <f>Providers[[#This Row],[Total Duration]]/Providers[[#This Row],[Count]]</f>
        <v>0.12760416666666666</v>
      </c>
      <c r="E16" s="4">
        <f>COUNTIF(Resources[ProviderID],Providers[[#This Row],[ProviderID]])</f>
        <v>2</v>
      </c>
    </row>
    <row r="17" spans="1:5">
      <c r="A17" s="3" t="s">
        <v>662</v>
      </c>
      <c r="B17" s="3" t="s">
        <v>1290</v>
      </c>
      <c r="C17" s="6">
        <f>SUMIF(Resources[ProviderID], Providers[[#This Row],[ProviderID]], Resources[Duration])</f>
        <v>0.41666666666666669</v>
      </c>
      <c r="D17" s="6">
        <f>Providers[[#This Row],[Total Duration]]/Providers[[#This Row],[Count]]</f>
        <v>0.41666666666666669</v>
      </c>
      <c r="E17" s="4">
        <f>COUNTIF(Resources[ProviderID],Providers[[#This Row],[ProviderID]])</f>
        <v>1</v>
      </c>
    </row>
    <row r="18" spans="1:5">
      <c r="A18" s="3" t="s">
        <v>701</v>
      </c>
      <c r="B18" s="3" t="s">
        <v>1291</v>
      </c>
      <c r="C18" s="6">
        <f>SUMIF(Resources[ProviderID], Providers[[#This Row],[ProviderID]], Resources[Duration])</f>
        <v>0.35</v>
      </c>
      <c r="D18" s="6">
        <f>Providers[[#This Row],[Total Duration]]/Providers[[#This Row],[Count]]</f>
        <v>0.35</v>
      </c>
      <c r="E18" s="4">
        <f>COUNTIF(Resources[ProviderID],Providers[[#This Row],[ProviderID]])</f>
        <v>1</v>
      </c>
    </row>
    <row r="19" spans="1:5">
      <c r="A19" s="3" t="s">
        <v>668</v>
      </c>
      <c r="B19" s="3" t="s">
        <v>1292</v>
      </c>
      <c r="C19" s="6">
        <f>SUMIF(Resources[ProviderID], Providers[[#This Row],[ProviderID]], Resources[Duration])</f>
        <v>0.34375</v>
      </c>
      <c r="D19" s="6">
        <f>Providers[[#This Row],[Total Duration]]/Providers[[#This Row],[Count]]</f>
        <v>0.34375</v>
      </c>
      <c r="E19" s="4">
        <f>COUNTIF(Resources[ProviderID],Providers[[#This Row],[ProviderID]])</f>
        <v>1</v>
      </c>
    </row>
    <row r="20" spans="1:5">
      <c r="A20" s="3" t="s">
        <v>689</v>
      </c>
      <c r="B20" s="3" t="s">
        <v>1293</v>
      </c>
      <c r="C20" s="6">
        <f>SUMIF(Resources[ProviderID], Providers[[#This Row],[ProviderID]], Resources[Duration])</f>
        <v>0.30416666666666664</v>
      </c>
      <c r="D20" s="6">
        <f>Providers[[#This Row],[Total Duration]]/Providers[[#This Row],[Count]]</f>
        <v>0.30416666666666664</v>
      </c>
      <c r="E20" s="4">
        <f>COUNTIF(Resources[ProviderID],Providers[[#This Row],[ProviderID]])</f>
        <v>1</v>
      </c>
    </row>
    <row r="21" spans="1:5">
      <c r="A21" s="3" t="s">
        <v>824</v>
      </c>
      <c r="B21" s="3" t="s">
        <v>1294</v>
      </c>
      <c r="C21" s="6">
        <f>SUMIF(Resources[ProviderID], Providers[[#This Row],[ProviderID]], Resources[Duration])</f>
        <v>0.3</v>
      </c>
      <c r="D21" s="6">
        <f>Providers[[#This Row],[Total Duration]]/Providers[[#This Row],[Count]]</f>
        <v>0.3</v>
      </c>
      <c r="E21" s="4">
        <f>COUNTIF(Resources[ProviderID],Providers[[#This Row],[ProviderID]])</f>
        <v>1</v>
      </c>
    </row>
    <row r="22" spans="1:5">
      <c r="A22" s="3" t="s">
        <v>704</v>
      </c>
      <c r="B22" s="3" t="s">
        <v>1295</v>
      </c>
      <c r="C22" s="6">
        <f>SUMIF(Resources[ProviderID], Providers[[#This Row],[ProviderID]], Resources[Duration])</f>
        <v>0.22916666666666666</v>
      </c>
      <c r="D22" s="6">
        <f>Providers[[#This Row],[Total Duration]]/Providers[[#This Row],[Count]]</f>
        <v>0.22916666666666666</v>
      </c>
      <c r="E22" s="4">
        <f>COUNTIF(Resources[ProviderID],Providers[[#This Row],[ProviderID]])</f>
        <v>1</v>
      </c>
    </row>
    <row r="23" spans="1:5">
      <c r="A23" s="3" t="s">
        <v>674</v>
      </c>
      <c r="B23" s="3" t="s">
        <v>1296</v>
      </c>
      <c r="C23" s="6">
        <f>SUMIF(Resources[ProviderID], Providers[[#This Row],[ProviderID]], Resources[Duration])</f>
        <v>0.2</v>
      </c>
      <c r="D23" s="6">
        <f>Providers[[#This Row],[Total Duration]]/Providers[[#This Row],[Count]]</f>
        <v>0.2</v>
      </c>
      <c r="E23" s="4">
        <f>COUNTIF(Resources[ProviderID],Providers[[#This Row],[ProviderID]])</f>
        <v>1</v>
      </c>
    </row>
    <row r="24" spans="1:5">
      <c r="A24" s="3" t="s">
        <v>773</v>
      </c>
      <c r="B24" s="3" t="s">
        <v>1297</v>
      </c>
      <c r="C24" s="6">
        <f>SUMIF(Resources[ProviderID], Providers[[#This Row],[ProviderID]], Resources[Duration])</f>
        <v>0.13229166666666667</v>
      </c>
      <c r="D24" s="6">
        <f>Providers[[#This Row],[Total Duration]]/Providers[[#This Row],[Count]]</f>
        <v>0.13229166666666667</v>
      </c>
      <c r="E24" s="4">
        <f>COUNTIF(Resources[ProviderID],Providers[[#This Row],[ProviderID]])</f>
        <v>1</v>
      </c>
    </row>
    <row r="25" spans="1:5">
      <c r="A25" s="3" t="s">
        <v>1130</v>
      </c>
      <c r="B25" s="3" t="s">
        <v>80</v>
      </c>
      <c r="C25" s="6">
        <f>SUMIF(Resources[ProviderID], Providers[[#This Row],[ProviderID]], Resources[Duration])</f>
        <v>4.8611111111111112E-2</v>
      </c>
      <c r="D25" s="6">
        <f>Providers[[#This Row],[Total Duration]]/Providers[[#This Row],[Count]]</f>
        <v>4.8611111111111112E-2</v>
      </c>
      <c r="E25" s="4">
        <f>COUNTIF(Resources[ProviderID],Providers[[#This Row],[ProviderID]])</f>
        <v>1</v>
      </c>
    </row>
  </sheetData>
  <phoneticPr fontId="3" type="noConversion"/>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9AB793-6367-4B4C-B1CA-75C51C920952}">
  <dimension ref="A1:D23"/>
  <sheetViews>
    <sheetView workbookViewId="0">
      <selection activeCell="E16" sqref="E16"/>
    </sheetView>
  </sheetViews>
  <sheetFormatPr defaultColWidth="8.85546875" defaultRowHeight="15"/>
  <cols>
    <col min="1" max="1" width="11.28515625" bestFit="1" customWidth="1"/>
    <col min="2" max="2" width="7.85546875" bestFit="1" customWidth="1"/>
    <col min="3" max="3" width="21.140625" bestFit="1" customWidth="1"/>
    <col min="4" max="4" width="19" bestFit="1" customWidth="1"/>
    <col min="5" max="25" width="12.7109375" bestFit="1" customWidth="1"/>
    <col min="26" max="26" width="11.28515625" bestFit="1" customWidth="1"/>
  </cols>
  <sheetData>
    <row r="1" spans="1:4">
      <c r="A1" s="16" t="s">
        <v>1298</v>
      </c>
      <c r="B1" s="16"/>
      <c r="C1" s="16"/>
      <c r="D1" s="16"/>
    </row>
    <row r="3" spans="1:4">
      <c r="A3" s="1" t="s">
        <v>301</v>
      </c>
      <c r="B3" s="1" t="s">
        <v>2</v>
      </c>
      <c r="C3" t="s">
        <v>1299</v>
      </c>
      <c r="D3" t="s">
        <v>1300</v>
      </c>
    </row>
    <row r="4" spans="1:4">
      <c r="A4" s="4">
        <v>100</v>
      </c>
      <c r="B4" t="s">
        <v>713</v>
      </c>
      <c r="C4" s="11">
        <v>500</v>
      </c>
      <c r="D4" s="6">
        <v>5</v>
      </c>
    </row>
    <row r="5" spans="1:4">
      <c r="B5" t="s">
        <v>777</v>
      </c>
      <c r="C5" s="11">
        <v>33.333333333333329</v>
      </c>
      <c r="D5" s="6">
        <v>0.33333333333333331</v>
      </c>
    </row>
    <row r="6" spans="1:4">
      <c r="B6" t="s">
        <v>654</v>
      </c>
      <c r="C6" s="11">
        <v>23.854166666666664</v>
      </c>
      <c r="D6" s="6">
        <v>0.23854166666666662</v>
      </c>
    </row>
    <row r="7" spans="1:4">
      <c r="B7" t="s">
        <v>862</v>
      </c>
      <c r="C7" s="11">
        <v>19.597222222222221</v>
      </c>
      <c r="D7" s="6">
        <v>0.19597222222222221</v>
      </c>
    </row>
    <row r="8" spans="1:4">
      <c r="B8" t="s">
        <v>308</v>
      </c>
      <c r="C8" s="11">
        <v>14.64330318690785</v>
      </c>
      <c r="D8" s="6">
        <v>0.1464330318690783</v>
      </c>
    </row>
    <row r="9" spans="1:4">
      <c r="B9" t="s">
        <v>983</v>
      </c>
      <c r="C9" s="11">
        <v>2.9861111111111089</v>
      </c>
      <c r="D9" s="6">
        <v>2.9861111111111109E-2</v>
      </c>
    </row>
    <row r="10" spans="1:4">
      <c r="A10" s="4" t="s">
        <v>1301</v>
      </c>
      <c r="C10" s="11">
        <v>37.684592811315262</v>
      </c>
      <c r="D10" s="6">
        <v>0.37684592811315243</v>
      </c>
    </row>
    <row r="11" spans="1:4">
      <c r="A11" s="4">
        <v>200</v>
      </c>
      <c r="B11" t="s">
        <v>713</v>
      </c>
      <c r="C11" s="11">
        <v>1000</v>
      </c>
      <c r="D11" s="6">
        <v>5</v>
      </c>
    </row>
    <row r="12" spans="1:4">
      <c r="B12" t="s">
        <v>777</v>
      </c>
      <c r="C12" s="11">
        <v>316.66666666666669</v>
      </c>
      <c r="D12" s="6">
        <v>1.5833333333333333</v>
      </c>
    </row>
    <row r="13" spans="1:4">
      <c r="B13" t="s">
        <v>654</v>
      </c>
      <c r="C13" s="11">
        <v>58.125</v>
      </c>
      <c r="D13" s="6">
        <v>0.29062499999999997</v>
      </c>
    </row>
    <row r="14" spans="1:4">
      <c r="B14" t="s">
        <v>308</v>
      </c>
      <c r="C14" s="11">
        <v>31.478873239436627</v>
      </c>
      <c r="D14" s="6">
        <v>0.15739436619718322</v>
      </c>
    </row>
    <row r="15" spans="1:4">
      <c r="B15" t="s">
        <v>862</v>
      </c>
      <c r="C15" s="11">
        <v>25.972222222222225</v>
      </c>
      <c r="D15" s="6">
        <v>0.12986111111111112</v>
      </c>
    </row>
    <row r="16" spans="1:4">
      <c r="B16" t="s">
        <v>983</v>
      </c>
      <c r="C16" s="11">
        <v>4.1666666666666607</v>
      </c>
      <c r="D16" s="6">
        <v>2.0833333333333332E-2</v>
      </c>
    </row>
    <row r="17" spans="1:4">
      <c r="A17" s="4" t="s">
        <v>1302</v>
      </c>
      <c r="C17" s="11">
        <v>97.995810055865917</v>
      </c>
      <c r="D17" s="6">
        <v>0.48997905027932975</v>
      </c>
    </row>
    <row r="18" spans="1:4">
      <c r="A18" s="4">
        <v>300</v>
      </c>
      <c r="B18" t="s">
        <v>713</v>
      </c>
      <c r="C18" s="11">
        <v>1500</v>
      </c>
      <c r="D18" s="6">
        <v>5</v>
      </c>
    </row>
    <row r="19" spans="1:4">
      <c r="B19" t="s">
        <v>777</v>
      </c>
      <c r="C19" s="11">
        <v>480</v>
      </c>
      <c r="D19" s="6">
        <v>1.5999999999999999</v>
      </c>
    </row>
    <row r="20" spans="1:4">
      <c r="B20" t="s">
        <v>654</v>
      </c>
      <c r="C20" s="11">
        <v>57.65625</v>
      </c>
      <c r="D20" s="6">
        <v>0.19218750000000001</v>
      </c>
    </row>
    <row r="21" spans="1:4">
      <c r="B21" t="s">
        <v>308</v>
      </c>
      <c r="C21" s="11">
        <v>26.277777777777771</v>
      </c>
      <c r="D21" s="6">
        <v>8.7592592592592583E-2</v>
      </c>
    </row>
    <row r="22" spans="1:4">
      <c r="A22" s="4" t="s">
        <v>1303</v>
      </c>
      <c r="C22" s="11">
        <v>530.14093137254906</v>
      </c>
      <c r="D22" s="6">
        <v>1.7671364379084966</v>
      </c>
    </row>
    <row r="23" spans="1:4">
      <c r="A23" s="4" t="s">
        <v>9</v>
      </c>
      <c r="C23" s="11">
        <v>96.655092592592567</v>
      </c>
      <c r="D23" s="6">
        <v>0.52142988143389635</v>
      </c>
    </row>
  </sheetData>
  <mergeCells count="1">
    <mergeCell ref="A1:D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0A738E-E622-44C6-8832-F5D2E76FE78A}">
  <dimension ref="A5:BJ168"/>
  <sheetViews>
    <sheetView zoomScale="115" zoomScaleNormal="115" workbookViewId="0">
      <selection activeCell="E27" sqref="E27"/>
    </sheetView>
  </sheetViews>
  <sheetFormatPr defaultRowHeight="15"/>
  <cols>
    <col min="1" max="1" width="15.5703125" bestFit="1" customWidth="1"/>
    <col min="2" max="2" width="16.28515625" bestFit="1" customWidth="1"/>
    <col min="3" max="3" width="13.42578125" bestFit="1" customWidth="1"/>
    <col min="4" max="4" width="11.85546875" bestFit="1" customWidth="1"/>
    <col min="5" max="8" width="13.42578125" bestFit="1" customWidth="1"/>
    <col min="9" max="9" width="11.85546875" bestFit="1" customWidth="1"/>
    <col min="10" max="19" width="13.42578125" bestFit="1" customWidth="1"/>
    <col min="20" max="20" width="11.85546875" bestFit="1" customWidth="1"/>
    <col min="21" max="28" width="13.42578125" bestFit="1" customWidth="1"/>
    <col min="29" max="29" width="11.85546875" bestFit="1" customWidth="1"/>
    <col min="30" max="30" width="13.42578125" bestFit="1" customWidth="1"/>
    <col min="31" max="31" width="11.85546875" bestFit="1" customWidth="1"/>
    <col min="32" max="40" width="13.42578125" bestFit="1" customWidth="1"/>
    <col min="41" max="41" width="11.85546875" bestFit="1" customWidth="1"/>
    <col min="42" max="42" width="13.42578125" bestFit="1" customWidth="1"/>
    <col min="43" max="43" width="11.85546875" bestFit="1" customWidth="1"/>
    <col min="44" max="62" width="13.42578125" bestFit="1" customWidth="1"/>
    <col min="63" max="63" width="10.140625" bestFit="1" customWidth="1"/>
    <col min="64" max="64" width="11.85546875" bestFit="1" customWidth="1"/>
    <col min="65" max="65" width="9.28515625" bestFit="1" customWidth="1"/>
    <col min="66" max="66" width="11.85546875" bestFit="1" customWidth="1"/>
    <col min="68" max="68" width="10.140625" bestFit="1" customWidth="1"/>
    <col min="69" max="71" width="11.85546875" bestFit="1" customWidth="1"/>
    <col min="73" max="73" width="11.85546875" bestFit="1" customWidth="1"/>
    <col min="74" max="74" width="9.42578125" bestFit="1" customWidth="1"/>
    <col min="75" max="76" width="11.85546875" bestFit="1" customWidth="1"/>
    <col min="77" max="77" width="9.28515625" bestFit="1" customWidth="1"/>
    <col min="78" max="78" width="10.140625" bestFit="1" customWidth="1"/>
    <col min="79" max="79" width="10.42578125" bestFit="1" customWidth="1"/>
    <col min="80" max="80" width="11.85546875" bestFit="1" customWidth="1"/>
    <col min="81" max="81" width="9.5703125" bestFit="1" customWidth="1"/>
    <col min="82" max="82" width="10.140625" bestFit="1" customWidth="1"/>
    <col min="83" max="84" width="11.85546875" bestFit="1" customWidth="1"/>
    <col min="85" max="85" width="9" bestFit="1" customWidth="1"/>
    <col min="86" max="86" width="10.140625" bestFit="1" customWidth="1"/>
    <col min="87" max="87" width="10.42578125" bestFit="1" customWidth="1"/>
    <col min="88" max="88" width="11.28515625" bestFit="1" customWidth="1"/>
  </cols>
  <sheetData>
    <row r="5" spans="1:62">
      <c r="B5" s="1" t="s">
        <v>37</v>
      </c>
    </row>
    <row r="6" spans="1:62">
      <c r="B6" s="13">
        <v>43685</v>
      </c>
      <c r="C6" s="13">
        <v>43697</v>
      </c>
      <c r="D6" s="13">
        <v>43700</v>
      </c>
      <c r="E6" s="13">
        <v>43703</v>
      </c>
      <c r="F6" s="13">
        <v>43705</v>
      </c>
      <c r="G6" s="13">
        <v>43706</v>
      </c>
      <c r="H6" s="13">
        <v>43763</v>
      </c>
      <c r="I6" s="13">
        <v>43764</v>
      </c>
      <c r="J6" s="13">
        <v>43965</v>
      </c>
      <c r="K6" s="13">
        <v>43969</v>
      </c>
      <c r="L6" s="13">
        <v>43970</v>
      </c>
      <c r="M6" s="13">
        <v>43971</v>
      </c>
      <c r="N6" s="13">
        <v>43974</v>
      </c>
      <c r="O6" s="13">
        <v>43975</v>
      </c>
      <c r="P6" s="13">
        <v>43976</v>
      </c>
      <c r="Q6" s="13">
        <v>43980</v>
      </c>
      <c r="R6" s="13">
        <v>43981</v>
      </c>
      <c r="S6" s="13">
        <v>43982</v>
      </c>
      <c r="T6" s="13">
        <v>43983</v>
      </c>
      <c r="U6" s="13">
        <v>43984</v>
      </c>
      <c r="V6" s="13">
        <v>44007</v>
      </c>
      <c r="W6" s="13">
        <v>44009</v>
      </c>
      <c r="X6" s="13">
        <v>44052</v>
      </c>
      <c r="Y6" s="13">
        <v>44108</v>
      </c>
      <c r="Z6" s="13">
        <v>44109</v>
      </c>
      <c r="AA6" s="13">
        <v>44285</v>
      </c>
      <c r="AB6" s="13">
        <v>44546</v>
      </c>
      <c r="AC6" s="13">
        <v>44624</v>
      </c>
      <c r="AD6" s="13">
        <v>44637</v>
      </c>
      <c r="AE6" s="13">
        <v>44641</v>
      </c>
      <c r="AF6" s="13">
        <v>44712</v>
      </c>
      <c r="AG6" s="13">
        <v>44714</v>
      </c>
      <c r="AH6" s="13">
        <v>44715</v>
      </c>
      <c r="AI6" s="13">
        <v>44724</v>
      </c>
      <c r="AJ6" s="13">
        <v>44738</v>
      </c>
      <c r="AK6" s="13">
        <v>44803</v>
      </c>
      <c r="AL6" s="13">
        <v>44816</v>
      </c>
      <c r="AM6" s="13">
        <v>44841</v>
      </c>
      <c r="AN6" s="13">
        <v>44847</v>
      </c>
      <c r="AO6" s="13">
        <v>44848</v>
      </c>
      <c r="AP6" s="13">
        <v>44873</v>
      </c>
      <c r="AQ6" s="13">
        <v>44908</v>
      </c>
      <c r="AR6" s="13">
        <v>44909</v>
      </c>
      <c r="AS6" s="13">
        <v>45009</v>
      </c>
      <c r="AT6" s="13">
        <v>45083</v>
      </c>
      <c r="AU6" s="13">
        <v>45084</v>
      </c>
      <c r="AV6" s="13">
        <v>43667</v>
      </c>
      <c r="AW6" s="13">
        <v>43672</v>
      </c>
      <c r="AX6" s="13">
        <v>44205</v>
      </c>
      <c r="AY6" s="13">
        <v>44617</v>
      </c>
      <c r="AZ6" s="13">
        <v>44743</v>
      </c>
      <c r="BA6" s="13">
        <v>44770</v>
      </c>
      <c r="BB6" s="13">
        <v>44929</v>
      </c>
      <c r="BC6" s="13">
        <v>44932</v>
      </c>
      <c r="BD6" s="13">
        <v>44935</v>
      </c>
      <c r="BE6" s="13">
        <v>44953</v>
      </c>
      <c r="BF6" s="13">
        <v>44955</v>
      </c>
      <c r="BG6" s="13">
        <v>44957</v>
      </c>
      <c r="BH6" s="13">
        <v>44963</v>
      </c>
      <c r="BI6" s="13">
        <v>44985</v>
      </c>
      <c r="BJ6" t="s">
        <v>9</v>
      </c>
    </row>
    <row r="7" spans="1:62">
      <c r="A7" t="s">
        <v>1304</v>
      </c>
      <c r="B7">
        <v>4.0972222222222222E-2</v>
      </c>
      <c r="C7">
        <v>4.791666666666667E-2</v>
      </c>
      <c r="D7">
        <v>5.6250000000000001E-2</v>
      </c>
      <c r="E7">
        <v>4.8611111111111105E-2</v>
      </c>
      <c r="F7">
        <v>4.2361111111111113E-2</v>
      </c>
      <c r="G7">
        <v>8.0555555555555561E-2</v>
      </c>
      <c r="H7">
        <v>6.8055555555555564E-2</v>
      </c>
      <c r="I7">
        <v>3.125E-2</v>
      </c>
      <c r="J7">
        <v>7.7777777777777779E-2</v>
      </c>
      <c r="K7">
        <v>2.6388888888888889E-2</v>
      </c>
      <c r="L7">
        <v>3.0555555555555558E-2</v>
      </c>
      <c r="M7">
        <v>5.0694444444444445E-2</v>
      </c>
      <c r="N7">
        <v>0.14930555555555555</v>
      </c>
      <c r="O7">
        <v>0.10069444444444445</v>
      </c>
      <c r="P7">
        <v>5.5555555555555552E-2</v>
      </c>
      <c r="Q7">
        <v>6.0416666666666667E-2</v>
      </c>
      <c r="R7">
        <v>5.6944444444444443E-2</v>
      </c>
      <c r="S7">
        <v>0.12708333333333333</v>
      </c>
      <c r="T7">
        <v>0.10625000000000001</v>
      </c>
      <c r="U7">
        <v>4.583333333333333E-2</v>
      </c>
      <c r="V7">
        <v>1.7361111111111112E-2</v>
      </c>
      <c r="W7">
        <v>1.9444444444444445E-2</v>
      </c>
      <c r="X7">
        <v>8.4722222222222227E-2</v>
      </c>
      <c r="Y7">
        <v>0.25208333333333333</v>
      </c>
      <c r="Z7">
        <v>4.9305555555555554E-2</v>
      </c>
      <c r="AA7">
        <v>0.75347222222222221</v>
      </c>
      <c r="AB7">
        <v>1.4583333333333334E-2</v>
      </c>
      <c r="AC7">
        <v>3.125E-2</v>
      </c>
      <c r="AD7">
        <v>1.9444444444444445E-2</v>
      </c>
      <c r="AE7">
        <v>3.125E-2</v>
      </c>
      <c r="AF7">
        <v>2.9166666666666667E-2</v>
      </c>
      <c r="AG7">
        <v>4.0972222222222222E-2</v>
      </c>
      <c r="AH7">
        <v>4.7222222222222221E-2</v>
      </c>
      <c r="AI7">
        <v>2.2222222222222223E-2</v>
      </c>
      <c r="AJ7">
        <v>0.17777777777777776</v>
      </c>
      <c r="AK7">
        <v>2.2916666666666669E-2</v>
      </c>
      <c r="AL7">
        <v>2.7083333333333334E-2</v>
      </c>
      <c r="AM7">
        <v>6.1805555555555558E-2</v>
      </c>
      <c r="AN7">
        <v>4.4444444444444446E-2</v>
      </c>
      <c r="AO7">
        <v>1.8749999999999999E-2</v>
      </c>
      <c r="AP7">
        <v>2.7083333333333334E-2</v>
      </c>
      <c r="AQ7">
        <v>1.8749999999999999E-2</v>
      </c>
      <c r="AR7">
        <v>6.458333333333334E-2</v>
      </c>
      <c r="AS7">
        <v>4.583333333333333E-2</v>
      </c>
      <c r="AT7">
        <v>5.2777777777777778E-2</v>
      </c>
      <c r="AU7">
        <v>5.486111111111111E-2</v>
      </c>
      <c r="AV7">
        <v>4.0972222222222222E-2</v>
      </c>
      <c r="AW7">
        <v>4.0972222222222222E-2</v>
      </c>
      <c r="AX7">
        <v>5.1388888888888887E-2</v>
      </c>
      <c r="AY7">
        <v>2.361111111111111E-2</v>
      </c>
      <c r="AZ7">
        <v>3.5416666666666666E-2</v>
      </c>
      <c r="BA7">
        <v>3.5416666666666666E-2</v>
      </c>
      <c r="BB7">
        <v>2.2222222222222223E-2</v>
      </c>
      <c r="BC7">
        <v>5.9027777777777776E-2</v>
      </c>
      <c r="BD7">
        <v>6.5277777777777782E-2</v>
      </c>
      <c r="BE7">
        <v>1.1805555555555555E-2</v>
      </c>
      <c r="BF7">
        <v>1.5972222222222221E-2</v>
      </c>
      <c r="BG7">
        <v>2.6388888888888889E-2</v>
      </c>
      <c r="BH7">
        <v>4.583333333333333E-2</v>
      </c>
      <c r="BI7">
        <v>1.4583333333333334E-2</v>
      </c>
      <c r="BJ7">
        <v>3.8215277777777774</v>
      </c>
    </row>
    <row r="33" spans="1:5">
      <c r="A33" t="s">
        <v>1305</v>
      </c>
      <c r="B33" t="s">
        <v>1306</v>
      </c>
      <c r="C33" s="13" t="s">
        <v>1307</v>
      </c>
      <c r="D33" t="s">
        <v>1308</v>
      </c>
      <c r="E33" t="s">
        <v>302</v>
      </c>
    </row>
    <row r="34" spans="1:5">
      <c r="A34" t="s">
        <v>1309</v>
      </c>
      <c r="B34" s="14" t="s">
        <v>1310</v>
      </c>
      <c r="C34" s="13">
        <v>43667</v>
      </c>
      <c r="D34" t="s">
        <v>1311</v>
      </c>
      <c r="E34" s="6">
        <v>4.0972222222222222E-2</v>
      </c>
    </row>
    <row r="35" spans="1:5">
      <c r="A35" t="s">
        <v>1312</v>
      </c>
      <c r="B35" s="14" t="s">
        <v>1313</v>
      </c>
      <c r="C35" s="13">
        <v>43672</v>
      </c>
      <c r="D35" t="s">
        <v>1311</v>
      </c>
      <c r="E35" s="6">
        <v>4.0972222222222222E-2</v>
      </c>
    </row>
    <row r="36" spans="1:5">
      <c r="A36" t="s">
        <v>1314</v>
      </c>
      <c r="B36" s="14" t="s">
        <v>1315</v>
      </c>
      <c r="C36" s="13">
        <v>43685</v>
      </c>
      <c r="D36" t="s">
        <v>1311</v>
      </c>
      <c r="E36" s="6">
        <v>4.0972222222222222E-2</v>
      </c>
    </row>
    <row r="37" spans="1:5">
      <c r="A37" t="s">
        <v>1316</v>
      </c>
      <c r="B37" s="14" t="s">
        <v>1317</v>
      </c>
      <c r="C37" s="13">
        <v>43697</v>
      </c>
      <c r="D37" t="s">
        <v>1318</v>
      </c>
      <c r="E37" s="6">
        <v>4.7916666666666663E-2</v>
      </c>
    </row>
    <row r="38" spans="1:5">
      <c r="A38" t="s">
        <v>1319</v>
      </c>
      <c r="B38" s="14" t="s">
        <v>1320</v>
      </c>
      <c r="C38" s="13">
        <v>43700</v>
      </c>
      <c r="D38" t="s">
        <v>1321</v>
      </c>
      <c r="E38" s="6">
        <v>5.6250000000000001E-2</v>
      </c>
    </row>
    <row r="39" spans="1:5">
      <c r="A39" t="s">
        <v>1322</v>
      </c>
      <c r="B39" s="14" t="s">
        <v>1323</v>
      </c>
      <c r="C39" s="13">
        <v>43703</v>
      </c>
      <c r="D39" t="s">
        <v>1324</v>
      </c>
      <c r="E39" s="6">
        <v>1.8055555555555557E-2</v>
      </c>
    </row>
    <row r="40" spans="1:5">
      <c r="A40" t="s">
        <v>1325</v>
      </c>
      <c r="B40" s="14" t="s">
        <v>1323</v>
      </c>
      <c r="C40" s="13">
        <v>43703</v>
      </c>
      <c r="D40" t="s">
        <v>1326</v>
      </c>
      <c r="E40" s="6">
        <v>3.0555555555555555E-2</v>
      </c>
    </row>
    <row r="41" spans="1:5">
      <c r="A41" t="s">
        <v>1327</v>
      </c>
      <c r="B41" s="14" t="s">
        <v>1328</v>
      </c>
      <c r="C41" s="13">
        <v>43705</v>
      </c>
      <c r="D41" t="s">
        <v>1329</v>
      </c>
      <c r="E41" s="6">
        <v>4.2361111111111106E-2</v>
      </c>
    </row>
    <row r="42" spans="1:5">
      <c r="A42" t="s">
        <v>1330</v>
      </c>
      <c r="B42" s="14" t="s">
        <v>1331</v>
      </c>
      <c r="C42" s="13">
        <v>43706</v>
      </c>
      <c r="D42" t="s">
        <v>1332</v>
      </c>
      <c r="E42" s="6">
        <v>3.8194444444444441E-2</v>
      </c>
    </row>
    <row r="43" spans="1:5">
      <c r="A43" t="s">
        <v>1333</v>
      </c>
      <c r="B43" s="14" t="s">
        <v>1331</v>
      </c>
      <c r="C43" s="13">
        <v>43706</v>
      </c>
      <c r="D43" t="s">
        <v>1329</v>
      </c>
      <c r="E43" s="6">
        <v>4.2361111111111106E-2</v>
      </c>
    </row>
    <row r="44" spans="1:5">
      <c r="A44" t="s">
        <v>1334</v>
      </c>
      <c r="B44" s="14" t="s">
        <v>1335</v>
      </c>
      <c r="C44" s="13">
        <v>43763</v>
      </c>
      <c r="D44" t="s">
        <v>1336</v>
      </c>
      <c r="E44" s="6">
        <v>2.4999999999999998E-2</v>
      </c>
    </row>
    <row r="45" spans="1:5">
      <c r="A45" t="s">
        <v>1337</v>
      </c>
      <c r="B45" s="14" t="s">
        <v>1335</v>
      </c>
      <c r="C45" s="13">
        <v>43763</v>
      </c>
      <c r="D45" t="s">
        <v>1338</v>
      </c>
      <c r="E45" s="6">
        <v>4.3055555555555562E-2</v>
      </c>
    </row>
    <row r="46" spans="1:5">
      <c r="A46" t="s">
        <v>1339</v>
      </c>
      <c r="B46" s="14" t="s">
        <v>1340</v>
      </c>
      <c r="C46" s="13">
        <v>43764</v>
      </c>
      <c r="D46" t="s">
        <v>1341</v>
      </c>
      <c r="E46" s="6">
        <v>3.125E-2</v>
      </c>
    </row>
    <row r="47" spans="1:5">
      <c r="A47" t="s">
        <v>1342</v>
      </c>
      <c r="B47" s="14" t="s">
        <v>1343</v>
      </c>
      <c r="C47" s="13">
        <v>43965</v>
      </c>
      <c r="D47" t="s">
        <v>1344</v>
      </c>
      <c r="E47" s="6">
        <v>5.0694444444444452E-2</v>
      </c>
    </row>
    <row r="48" spans="1:5">
      <c r="A48" t="s">
        <v>1345</v>
      </c>
      <c r="B48" s="14" t="s">
        <v>1343</v>
      </c>
      <c r="C48" s="13">
        <v>43965</v>
      </c>
      <c r="D48" t="s">
        <v>1346</v>
      </c>
      <c r="E48" s="6">
        <v>2.7083333333333334E-2</v>
      </c>
    </row>
    <row r="49" spans="1:5">
      <c r="A49" t="s">
        <v>1347</v>
      </c>
      <c r="B49" s="14" t="s">
        <v>1348</v>
      </c>
      <c r="C49" s="13">
        <v>43969</v>
      </c>
      <c r="D49" t="s">
        <v>1349</v>
      </c>
      <c r="E49" s="6">
        <v>2.6388888888888889E-2</v>
      </c>
    </row>
    <row r="50" spans="1:5">
      <c r="A50" t="s">
        <v>1350</v>
      </c>
      <c r="B50" s="14" t="s">
        <v>1351</v>
      </c>
      <c r="C50" s="13">
        <v>43970</v>
      </c>
      <c r="D50" t="s">
        <v>1352</v>
      </c>
      <c r="E50" s="6">
        <v>1.7361111111111112E-2</v>
      </c>
    </row>
    <row r="51" spans="1:5">
      <c r="A51" t="s">
        <v>1353</v>
      </c>
      <c r="B51" s="14" t="s">
        <v>1351</v>
      </c>
      <c r="C51" s="13">
        <v>43970</v>
      </c>
      <c r="D51" t="s">
        <v>1354</v>
      </c>
      <c r="E51" s="6">
        <v>1.3194444444444444E-2</v>
      </c>
    </row>
    <row r="52" spans="1:5">
      <c r="A52" t="s">
        <v>1355</v>
      </c>
      <c r="B52" s="14" t="s">
        <v>1356</v>
      </c>
      <c r="C52" s="13">
        <v>43971</v>
      </c>
      <c r="D52" t="s">
        <v>1357</v>
      </c>
      <c r="E52" s="6">
        <v>2.2916666666666669E-2</v>
      </c>
    </row>
    <row r="53" spans="1:5">
      <c r="A53" t="s">
        <v>1358</v>
      </c>
      <c r="B53" s="14" t="s">
        <v>1356</v>
      </c>
      <c r="C53" s="13">
        <v>43971</v>
      </c>
      <c r="D53" t="s">
        <v>1359</v>
      </c>
      <c r="E53" s="6">
        <v>2.7777777777777776E-2</v>
      </c>
    </row>
    <row r="54" spans="1:5">
      <c r="A54" t="s">
        <v>1360</v>
      </c>
      <c r="B54" s="14" t="s">
        <v>1361</v>
      </c>
      <c r="C54" s="13">
        <v>43974</v>
      </c>
      <c r="D54" t="s">
        <v>1311</v>
      </c>
      <c r="E54" s="6">
        <v>4.0972222222222222E-2</v>
      </c>
    </row>
    <row r="55" spans="1:5">
      <c r="A55" t="s">
        <v>1362</v>
      </c>
      <c r="B55" s="14" t="s">
        <v>1361</v>
      </c>
      <c r="C55" s="13">
        <v>43974</v>
      </c>
      <c r="D55" t="s">
        <v>1363</v>
      </c>
      <c r="E55" s="6">
        <v>3.5416666666666666E-2</v>
      </c>
    </row>
    <row r="56" spans="1:5">
      <c r="A56" t="s">
        <v>1364</v>
      </c>
      <c r="B56" s="14" t="s">
        <v>1361</v>
      </c>
      <c r="C56" s="13">
        <v>43974</v>
      </c>
      <c r="D56" t="s">
        <v>1365</v>
      </c>
      <c r="E56" s="6">
        <v>4.1666666666666664E-2</v>
      </c>
    </row>
    <row r="57" spans="1:5">
      <c r="A57" t="s">
        <v>1366</v>
      </c>
      <c r="B57" s="14" t="s">
        <v>1361</v>
      </c>
      <c r="C57" s="13">
        <v>43974</v>
      </c>
      <c r="D57" t="s">
        <v>1341</v>
      </c>
      <c r="E57" s="6">
        <v>3.125E-2</v>
      </c>
    </row>
    <row r="58" spans="1:5">
      <c r="A58" t="s">
        <v>1367</v>
      </c>
      <c r="B58" s="14" t="s">
        <v>1368</v>
      </c>
      <c r="C58" s="13">
        <v>43975</v>
      </c>
      <c r="D58" t="s">
        <v>1369</v>
      </c>
      <c r="E58" s="6">
        <v>3.3333333333333333E-2</v>
      </c>
    </row>
    <row r="59" spans="1:5">
      <c r="A59" t="s">
        <v>1370</v>
      </c>
      <c r="B59" s="14" t="s">
        <v>1368</v>
      </c>
      <c r="C59" s="13">
        <v>43975</v>
      </c>
      <c r="D59" t="s">
        <v>1371</v>
      </c>
      <c r="E59" s="6">
        <v>2.5694444444444447E-2</v>
      </c>
    </row>
    <row r="60" spans="1:5">
      <c r="A60" t="s">
        <v>1372</v>
      </c>
      <c r="B60" s="14" t="s">
        <v>1368</v>
      </c>
      <c r="C60" s="13">
        <v>43975</v>
      </c>
      <c r="D60" t="s">
        <v>1352</v>
      </c>
      <c r="E60" s="6">
        <v>1.7361111111111112E-2</v>
      </c>
    </row>
    <row r="61" spans="1:5">
      <c r="A61" t="s">
        <v>1373</v>
      </c>
      <c r="B61" s="14" t="s">
        <v>1368</v>
      </c>
      <c r="C61" s="13">
        <v>43975</v>
      </c>
      <c r="D61" t="s">
        <v>1374</v>
      </c>
      <c r="E61" s="6">
        <v>2.4305555555555556E-2</v>
      </c>
    </row>
    <row r="62" spans="1:5">
      <c r="A62" t="s">
        <v>1375</v>
      </c>
      <c r="B62" s="14" t="s">
        <v>1376</v>
      </c>
      <c r="C62" s="13">
        <v>43976</v>
      </c>
      <c r="D62" t="s">
        <v>1377</v>
      </c>
      <c r="E62" s="6">
        <v>5.5555555555555552E-2</v>
      </c>
    </row>
    <row r="63" spans="1:5">
      <c r="A63" t="s">
        <v>1378</v>
      </c>
      <c r="B63" s="14" t="s">
        <v>1379</v>
      </c>
      <c r="C63" s="13">
        <v>43980</v>
      </c>
      <c r="D63" t="s">
        <v>1380</v>
      </c>
      <c r="E63" s="6">
        <v>6.0416666666666667E-2</v>
      </c>
    </row>
    <row r="64" spans="1:5">
      <c r="A64" t="s">
        <v>1381</v>
      </c>
      <c r="B64" s="14" t="s">
        <v>1382</v>
      </c>
      <c r="C64" s="13">
        <v>43981</v>
      </c>
      <c r="D64" t="s">
        <v>1383</v>
      </c>
      <c r="E64" s="6">
        <v>5.6944444444444443E-2</v>
      </c>
    </row>
    <row r="65" spans="1:5">
      <c r="A65" t="s">
        <v>1384</v>
      </c>
      <c r="B65" s="14" t="s">
        <v>1385</v>
      </c>
      <c r="C65" s="13">
        <v>43982</v>
      </c>
      <c r="D65" t="s">
        <v>1336</v>
      </c>
      <c r="E65" s="6">
        <v>2.4999999999999998E-2</v>
      </c>
    </row>
    <row r="66" spans="1:5">
      <c r="A66" t="s">
        <v>1386</v>
      </c>
      <c r="B66" s="14" t="s">
        <v>1385</v>
      </c>
      <c r="C66" s="13">
        <v>43982</v>
      </c>
      <c r="D66" t="s">
        <v>1326</v>
      </c>
      <c r="E66" s="6">
        <v>3.0555555555555555E-2</v>
      </c>
    </row>
    <row r="67" spans="1:5">
      <c r="A67" t="s">
        <v>1387</v>
      </c>
      <c r="B67" s="14" t="s">
        <v>1385</v>
      </c>
      <c r="C67" s="13">
        <v>43982</v>
      </c>
      <c r="D67" t="s">
        <v>1388</v>
      </c>
      <c r="E67" s="6">
        <v>7.1527777777777787E-2</v>
      </c>
    </row>
    <row r="68" spans="1:5">
      <c r="A68" t="s">
        <v>1389</v>
      </c>
      <c r="B68" s="14" t="s">
        <v>1390</v>
      </c>
      <c r="C68" s="13">
        <v>43983</v>
      </c>
      <c r="D68" t="s">
        <v>1391</v>
      </c>
      <c r="E68" s="6">
        <v>4.8611111111111112E-2</v>
      </c>
    </row>
    <row r="69" spans="1:5">
      <c r="A69" t="s">
        <v>1392</v>
      </c>
      <c r="B69" s="14" t="s">
        <v>1390</v>
      </c>
      <c r="C69" s="13">
        <v>43983</v>
      </c>
      <c r="D69" t="s">
        <v>1393</v>
      </c>
      <c r="E69" s="6">
        <v>5.7638888888888885E-2</v>
      </c>
    </row>
    <row r="70" spans="1:5">
      <c r="A70" t="s">
        <v>1394</v>
      </c>
      <c r="B70" s="14" t="s">
        <v>1395</v>
      </c>
      <c r="C70" s="13">
        <v>43984</v>
      </c>
      <c r="D70" t="s">
        <v>1396</v>
      </c>
      <c r="E70" s="6">
        <v>1.3888888888888888E-2</v>
      </c>
    </row>
    <row r="71" spans="1:5">
      <c r="A71" t="s">
        <v>1397</v>
      </c>
      <c r="B71" s="14" t="s">
        <v>1395</v>
      </c>
      <c r="C71" s="13">
        <v>43984</v>
      </c>
      <c r="D71" t="s">
        <v>1398</v>
      </c>
      <c r="E71" s="6">
        <v>3.1944444444444449E-2</v>
      </c>
    </row>
    <row r="72" spans="1:5">
      <c r="A72" t="s">
        <v>1399</v>
      </c>
      <c r="B72" s="14" t="s">
        <v>1400</v>
      </c>
      <c r="C72" s="13">
        <v>44007</v>
      </c>
      <c r="D72" t="s">
        <v>1352</v>
      </c>
      <c r="E72" s="6">
        <v>1.7361111111111112E-2</v>
      </c>
    </row>
    <row r="73" spans="1:5">
      <c r="A73" t="s">
        <v>1401</v>
      </c>
      <c r="B73" s="14" t="s">
        <v>1402</v>
      </c>
      <c r="C73" s="13">
        <v>44009</v>
      </c>
      <c r="D73" t="s">
        <v>1403</v>
      </c>
      <c r="E73" s="6">
        <v>1.9444444444444445E-2</v>
      </c>
    </row>
    <row r="74" spans="1:5">
      <c r="A74" t="s">
        <v>1404</v>
      </c>
      <c r="B74" s="14" t="s">
        <v>1405</v>
      </c>
      <c r="C74" s="13">
        <v>44052</v>
      </c>
      <c r="D74" t="s">
        <v>1398</v>
      </c>
      <c r="E74" s="6">
        <v>3.1944444444444449E-2</v>
      </c>
    </row>
    <row r="75" spans="1:5">
      <c r="A75" t="s">
        <v>1406</v>
      </c>
      <c r="B75" s="14" t="s">
        <v>1405</v>
      </c>
      <c r="C75" s="13">
        <v>44052</v>
      </c>
      <c r="D75" t="s">
        <v>1407</v>
      </c>
      <c r="E75" s="6">
        <v>5.2777777777777778E-2</v>
      </c>
    </row>
    <row r="76" spans="1:5">
      <c r="A76" t="s">
        <v>1408</v>
      </c>
      <c r="B76" s="14" t="s">
        <v>1409</v>
      </c>
      <c r="C76" s="13">
        <v>44108</v>
      </c>
      <c r="D76" t="s">
        <v>1410</v>
      </c>
      <c r="E76" s="6">
        <v>2.0833333333333332E-2</v>
      </c>
    </row>
    <row r="77" spans="1:5">
      <c r="A77" t="s">
        <v>1411</v>
      </c>
      <c r="B77" s="14" t="s">
        <v>1409</v>
      </c>
      <c r="C77" s="13">
        <v>44108</v>
      </c>
      <c r="D77" t="s">
        <v>1412</v>
      </c>
      <c r="E77" s="6">
        <v>4.7222222222222221E-2</v>
      </c>
    </row>
    <row r="78" spans="1:5">
      <c r="A78" t="s">
        <v>1413</v>
      </c>
      <c r="B78" s="14" t="s">
        <v>1409</v>
      </c>
      <c r="C78" s="13">
        <v>44108</v>
      </c>
      <c r="D78" t="s">
        <v>1414</v>
      </c>
      <c r="E78" s="6">
        <v>5.1388888888888894E-2</v>
      </c>
    </row>
    <row r="79" spans="1:5">
      <c r="A79" t="s">
        <v>1415</v>
      </c>
      <c r="B79" s="14" t="s">
        <v>1409</v>
      </c>
      <c r="C79" s="13">
        <v>44108</v>
      </c>
      <c r="D79" t="s">
        <v>1416</v>
      </c>
      <c r="E79" s="6">
        <v>2.9166666666666664E-2</v>
      </c>
    </row>
    <row r="80" spans="1:5">
      <c r="A80" t="s">
        <v>1417</v>
      </c>
      <c r="B80" s="14" t="s">
        <v>1409</v>
      </c>
      <c r="C80" s="13">
        <v>44108</v>
      </c>
      <c r="D80" t="s">
        <v>1349</v>
      </c>
      <c r="E80" s="6">
        <v>2.6388888888888889E-2</v>
      </c>
    </row>
    <row r="81" spans="1:5">
      <c r="A81" t="s">
        <v>1418</v>
      </c>
      <c r="B81" s="14" t="s">
        <v>1409</v>
      </c>
      <c r="C81" s="13">
        <v>44108</v>
      </c>
      <c r="D81" t="s">
        <v>1419</v>
      </c>
      <c r="E81" s="6">
        <v>4.3750000000000004E-2</v>
      </c>
    </row>
    <row r="82" spans="1:5">
      <c r="A82" t="s">
        <v>1420</v>
      </c>
      <c r="B82" s="14" t="s">
        <v>1409</v>
      </c>
      <c r="C82" s="13">
        <v>44108</v>
      </c>
      <c r="D82" t="s">
        <v>1421</v>
      </c>
      <c r="E82" s="6">
        <v>1.8749999999999999E-2</v>
      </c>
    </row>
    <row r="83" spans="1:5">
      <c r="A83" t="s">
        <v>1422</v>
      </c>
      <c r="B83" s="14" t="s">
        <v>1409</v>
      </c>
      <c r="C83" s="13">
        <v>44108</v>
      </c>
      <c r="D83" t="s">
        <v>1423</v>
      </c>
      <c r="E83" s="6">
        <v>1.4583333333333332E-2</v>
      </c>
    </row>
    <row r="84" spans="1:5">
      <c r="A84" t="s">
        <v>1424</v>
      </c>
      <c r="B84" s="14" t="s">
        <v>1425</v>
      </c>
      <c r="C84" s="13">
        <v>44109</v>
      </c>
      <c r="D84" t="s">
        <v>1398</v>
      </c>
      <c r="E84" s="6">
        <v>3.1944444444444449E-2</v>
      </c>
    </row>
    <row r="85" spans="1:5">
      <c r="A85" t="s">
        <v>1426</v>
      </c>
      <c r="B85" s="14" t="s">
        <v>1425</v>
      </c>
      <c r="C85" s="13">
        <v>44109</v>
      </c>
      <c r="D85" t="s">
        <v>1352</v>
      </c>
      <c r="E85" s="6">
        <v>1.7361111111111112E-2</v>
      </c>
    </row>
    <row r="86" spans="1:5">
      <c r="A86" t="s">
        <v>1427</v>
      </c>
      <c r="B86" s="14" t="s">
        <v>1428</v>
      </c>
      <c r="C86" s="13">
        <v>44205</v>
      </c>
      <c r="D86" t="s">
        <v>1414</v>
      </c>
      <c r="E86" s="6">
        <v>5.1388888888888894E-2</v>
      </c>
    </row>
    <row r="87" spans="1:5">
      <c r="A87" t="s">
        <v>1429</v>
      </c>
      <c r="B87" s="14" t="s">
        <v>1430</v>
      </c>
      <c r="C87" s="13">
        <v>44285</v>
      </c>
      <c r="D87" t="s">
        <v>1407</v>
      </c>
      <c r="E87" s="6">
        <v>5.2777777777777778E-2</v>
      </c>
    </row>
    <row r="88" spans="1:5">
      <c r="A88" t="s">
        <v>1431</v>
      </c>
      <c r="B88" s="14" t="s">
        <v>1430</v>
      </c>
      <c r="C88" s="13">
        <v>44285</v>
      </c>
      <c r="D88" t="s">
        <v>1352</v>
      </c>
      <c r="E88" s="6">
        <v>1.7361111111111112E-2</v>
      </c>
    </row>
    <row r="89" spans="1:5">
      <c r="A89" t="s">
        <v>1432</v>
      </c>
      <c r="B89" s="14" t="s">
        <v>1430</v>
      </c>
      <c r="C89" s="13">
        <v>44285</v>
      </c>
      <c r="D89" t="s">
        <v>1433</v>
      </c>
      <c r="E89" s="6">
        <v>1.6666666666666666E-2</v>
      </c>
    </row>
    <row r="90" spans="1:5">
      <c r="A90" t="s">
        <v>1434</v>
      </c>
      <c r="B90" s="14" t="s">
        <v>1430</v>
      </c>
      <c r="C90" s="13">
        <v>44285</v>
      </c>
      <c r="D90" t="s">
        <v>1371</v>
      </c>
      <c r="E90" s="6">
        <v>2.5694444444444447E-2</v>
      </c>
    </row>
    <row r="91" spans="1:5">
      <c r="A91" t="s">
        <v>1435</v>
      </c>
      <c r="B91" s="14" t="s">
        <v>1430</v>
      </c>
      <c r="C91" s="13">
        <v>44285</v>
      </c>
      <c r="D91" t="s">
        <v>1363</v>
      </c>
      <c r="E91" s="6">
        <v>3.5416666666666666E-2</v>
      </c>
    </row>
    <row r="92" spans="1:5">
      <c r="A92" t="s">
        <v>1436</v>
      </c>
      <c r="B92" s="14" t="s">
        <v>1430</v>
      </c>
      <c r="C92" s="13">
        <v>44285</v>
      </c>
      <c r="D92" t="s">
        <v>1341</v>
      </c>
      <c r="E92" s="6">
        <v>3.125E-2</v>
      </c>
    </row>
    <row r="93" spans="1:5">
      <c r="A93" t="s">
        <v>1437</v>
      </c>
      <c r="B93" s="14" t="s">
        <v>1430</v>
      </c>
      <c r="C93" s="13">
        <v>44285</v>
      </c>
      <c r="D93" t="s">
        <v>1398</v>
      </c>
      <c r="E93" s="6">
        <v>3.1944444444444449E-2</v>
      </c>
    </row>
    <row r="94" spans="1:5">
      <c r="A94" t="s">
        <v>1438</v>
      </c>
      <c r="B94" s="14" t="s">
        <v>1430</v>
      </c>
      <c r="C94" s="13">
        <v>44285</v>
      </c>
      <c r="D94" t="s">
        <v>1433</v>
      </c>
      <c r="E94" s="6">
        <v>1.6666666666666666E-2</v>
      </c>
    </row>
    <row r="95" spans="1:5">
      <c r="A95" t="s">
        <v>1439</v>
      </c>
      <c r="B95" s="14" t="s">
        <v>1430</v>
      </c>
      <c r="C95" s="13">
        <v>44285</v>
      </c>
      <c r="D95" t="s">
        <v>1410</v>
      </c>
      <c r="E95" s="6">
        <v>2.0833333333333332E-2</v>
      </c>
    </row>
    <row r="96" spans="1:5">
      <c r="A96" t="s">
        <v>1440</v>
      </c>
      <c r="B96" s="14" t="s">
        <v>1430</v>
      </c>
      <c r="C96" s="13">
        <v>44285</v>
      </c>
      <c r="D96" t="s">
        <v>1338</v>
      </c>
      <c r="E96" s="6">
        <v>4.3055555555555562E-2</v>
      </c>
    </row>
    <row r="97" spans="1:5">
      <c r="A97" t="s">
        <v>1441</v>
      </c>
      <c r="B97" s="14" t="s">
        <v>1430</v>
      </c>
      <c r="C97" s="13">
        <v>44285</v>
      </c>
      <c r="D97" t="s">
        <v>1442</v>
      </c>
      <c r="E97" s="6">
        <v>6.3888888888888884E-2</v>
      </c>
    </row>
    <row r="98" spans="1:5">
      <c r="A98" t="s">
        <v>1443</v>
      </c>
      <c r="B98" s="14" t="s">
        <v>1430</v>
      </c>
      <c r="C98" s="13">
        <v>44285</v>
      </c>
      <c r="D98" t="s">
        <v>1444</v>
      </c>
      <c r="E98" s="6">
        <v>6.805555555555555E-2</v>
      </c>
    </row>
    <row r="99" spans="1:5">
      <c r="A99" t="s">
        <v>1445</v>
      </c>
      <c r="B99" s="14" t="s">
        <v>1430</v>
      </c>
      <c r="C99" s="13">
        <v>44285</v>
      </c>
      <c r="D99" t="s">
        <v>1446</v>
      </c>
      <c r="E99" s="6">
        <v>3.2638888888888891E-2</v>
      </c>
    </row>
    <row r="100" spans="1:5">
      <c r="A100" t="s">
        <v>1447</v>
      </c>
      <c r="B100" s="14" t="s">
        <v>1430</v>
      </c>
      <c r="C100" s="13">
        <v>44285</v>
      </c>
      <c r="D100" t="s">
        <v>1359</v>
      </c>
      <c r="E100" s="6">
        <v>2.7777777777777776E-2</v>
      </c>
    </row>
    <row r="101" spans="1:5">
      <c r="A101" t="s">
        <v>1448</v>
      </c>
      <c r="B101" s="14" t="s">
        <v>1430</v>
      </c>
      <c r="C101" s="13">
        <v>44285</v>
      </c>
      <c r="D101" t="s">
        <v>1346</v>
      </c>
      <c r="E101" s="6">
        <v>2.7083333333333334E-2</v>
      </c>
    </row>
    <row r="102" spans="1:5">
      <c r="A102" t="s">
        <v>1449</v>
      </c>
      <c r="B102" s="14" t="s">
        <v>1430</v>
      </c>
      <c r="C102" s="13">
        <v>44285</v>
      </c>
      <c r="D102" t="s">
        <v>1450</v>
      </c>
      <c r="E102" s="6">
        <v>3.4722222222222224E-2</v>
      </c>
    </row>
    <row r="103" spans="1:5">
      <c r="A103" t="s">
        <v>1451</v>
      </c>
      <c r="B103" s="14" t="s">
        <v>1430</v>
      </c>
      <c r="C103" s="13">
        <v>44285</v>
      </c>
      <c r="D103" t="s">
        <v>1452</v>
      </c>
      <c r="E103" s="6">
        <v>2.9861111111111113E-2</v>
      </c>
    </row>
    <row r="104" spans="1:5">
      <c r="A104" t="s">
        <v>1453</v>
      </c>
      <c r="B104" s="14" t="s">
        <v>1430</v>
      </c>
      <c r="C104" s="13">
        <v>44285</v>
      </c>
      <c r="D104" t="s">
        <v>1359</v>
      </c>
      <c r="E104" s="6">
        <v>2.7777777777777776E-2</v>
      </c>
    </row>
    <row r="105" spans="1:5">
      <c r="A105" t="s">
        <v>1454</v>
      </c>
      <c r="B105" s="14" t="s">
        <v>1430</v>
      </c>
      <c r="C105" s="13">
        <v>44285</v>
      </c>
      <c r="D105" t="s">
        <v>1452</v>
      </c>
      <c r="E105" s="6">
        <v>2.9861111111111113E-2</v>
      </c>
    </row>
    <row r="106" spans="1:5">
      <c r="A106" t="s">
        <v>1455</v>
      </c>
      <c r="B106" s="14" t="s">
        <v>1430</v>
      </c>
      <c r="C106" s="13">
        <v>44285</v>
      </c>
      <c r="D106" t="s">
        <v>1416</v>
      </c>
      <c r="E106" s="6">
        <v>2.9166666666666664E-2</v>
      </c>
    </row>
    <row r="107" spans="1:5">
      <c r="A107" t="s">
        <v>1456</v>
      </c>
      <c r="B107" s="14" t="s">
        <v>1430</v>
      </c>
      <c r="C107" s="13">
        <v>44285</v>
      </c>
      <c r="D107" t="s">
        <v>1371</v>
      </c>
      <c r="E107" s="6">
        <v>2.5694444444444447E-2</v>
      </c>
    </row>
    <row r="108" spans="1:5">
      <c r="A108" t="s">
        <v>1457</v>
      </c>
      <c r="B108" s="14" t="s">
        <v>1430</v>
      </c>
      <c r="C108" s="13">
        <v>44285</v>
      </c>
      <c r="D108" t="s">
        <v>1458</v>
      </c>
      <c r="E108" s="6">
        <v>6.5277777777777782E-2</v>
      </c>
    </row>
    <row r="109" spans="1:5">
      <c r="A109" t="s">
        <v>1459</v>
      </c>
      <c r="B109" s="14" t="s">
        <v>1460</v>
      </c>
      <c r="C109" s="13">
        <v>44546</v>
      </c>
      <c r="D109" t="s">
        <v>1423</v>
      </c>
      <c r="E109" s="6">
        <v>1.4583333333333332E-2</v>
      </c>
    </row>
    <row r="110" spans="1:5">
      <c r="A110" t="s">
        <v>1461</v>
      </c>
      <c r="B110" s="14" t="s">
        <v>1462</v>
      </c>
      <c r="C110" s="13">
        <v>44617</v>
      </c>
      <c r="D110" t="s">
        <v>1463</v>
      </c>
      <c r="E110" s="6">
        <v>2.361111111111111E-2</v>
      </c>
    </row>
    <row r="111" spans="1:5">
      <c r="A111" t="s">
        <v>1464</v>
      </c>
      <c r="B111" s="14" t="s">
        <v>1465</v>
      </c>
      <c r="C111" s="13">
        <v>44624</v>
      </c>
      <c r="D111" t="s">
        <v>1341</v>
      </c>
      <c r="E111" s="6">
        <v>3.125E-2</v>
      </c>
    </row>
    <row r="112" spans="1:5">
      <c r="A112" t="s">
        <v>1466</v>
      </c>
      <c r="B112" s="14" t="s">
        <v>1467</v>
      </c>
      <c r="C112" s="13">
        <v>44637</v>
      </c>
      <c r="D112" t="s">
        <v>1403</v>
      </c>
      <c r="E112" s="6">
        <v>1.9444444444444445E-2</v>
      </c>
    </row>
    <row r="113" spans="1:5">
      <c r="A113" t="s">
        <v>1468</v>
      </c>
      <c r="B113" s="14" t="s">
        <v>1469</v>
      </c>
      <c r="C113" s="13">
        <v>44641</v>
      </c>
      <c r="D113" t="s">
        <v>1470</v>
      </c>
      <c r="E113" s="6">
        <v>1.0416666666666666E-2</v>
      </c>
    </row>
    <row r="114" spans="1:5">
      <c r="A114" t="s">
        <v>1471</v>
      </c>
      <c r="B114" s="14" t="s">
        <v>1469</v>
      </c>
      <c r="C114" s="13">
        <v>44641</v>
      </c>
      <c r="D114" t="s">
        <v>1410</v>
      </c>
      <c r="E114" s="6">
        <v>2.0833333333333332E-2</v>
      </c>
    </row>
    <row r="115" spans="1:5">
      <c r="A115" t="s">
        <v>1472</v>
      </c>
      <c r="B115" s="14" t="s">
        <v>1473</v>
      </c>
      <c r="C115" s="13">
        <v>44712</v>
      </c>
      <c r="D115" t="s">
        <v>1474</v>
      </c>
      <c r="E115" s="6">
        <v>1.5277777777777777E-2</v>
      </c>
    </row>
    <row r="116" spans="1:5">
      <c r="A116" t="s">
        <v>1475</v>
      </c>
      <c r="B116" s="14" t="s">
        <v>1473</v>
      </c>
      <c r="C116" s="13">
        <v>44712</v>
      </c>
      <c r="D116" t="s">
        <v>1396</v>
      </c>
      <c r="E116" s="6">
        <v>1.3888888888888888E-2</v>
      </c>
    </row>
    <row r="117" spans="1:5">
      <c r="A117" t="s">
        <v>1476</v>
      </c>
      <c r="B117" s="14" t="s">
        <v>1477</v>
      </c>
      <c r="C117" s="13">
        <v>44714</v>
      </c>
      <c r="D117" t="s">
        <v>1324</v>
      </c>
      <c r="E117" s="6">
        <v>1.8055555555555557E-2</v>
      </c>
    </row>
    <row r="118" spans="1:5">
      <c r="A118" t="s">
        <v>1478</v>
      </c>
      <c r="B118" s="14" t="s">
        <v>1477</v>
      </c>
      <c r="C118" s="13">
        <v>44714</v>
      </c>
      <c r="D118" t="s">
        <v>1479</v>
      </c>
      <c r="E118" s="6">
        <v>1.1805555555555555E-2</v>
      </c>
    </row>
    <row r="119" spans="1:5">
      <c r="A119" t="s">
        <v>1480</v>
      </c>
      <c r="B119" s="14" t="s">
        <v>1477</v>
      </c>
      <c r="C119" s="13">
        <v>44714</v>
      </c>
      <c r="D119" t="s">
        <v>1481</v>
      </c>
      <c r="E119" s="6">
        <v>1.1111111111111112E-2</v>
      </c>
    </row>
    <row r="120" spans="1:5">
      <c r="A120" t="s">
        <v>1482</v>
      </c>
      <c r="B120" s="14" t="s">
        <v>1483</v>
      </c>
      <c r="C120" s="13">
        <v>44715</v>
      </c>
      <c r="D120" t="s">
        <v>1412</v>
      </c>
      <c r="E120" s="6">
        <v>4.7222222222222221E-2</v>
      </c>
    </row>
    <row r="121" spans="1:5">
      <c r="A121" t="s">
        <v>1484</v>
      </c>
      <c r="B121" s="14" t="s">
        <v>1485</v>
      </c>
      <c r="C121" s="13">
        <v>44724</v>
      </c>
      <c r="D121" t="s">
        <v>1486</v>
      </c>
      <c r="E121" s="6">
        <v>2.2222222222222223E-2</v>
      </c>
    </row>
    <row r="122" spans="1:5">
      <c r="A122" t="s">
        <v>1487</v>
      </c>
      <c r="B122" s="14" t="s">
        <v>1488</v>
      </c>
      <c r="C122" s="13">
        <v>44738</v>
      </c>
      <c r="D122" t="s">
        <v>1489</v>
      </c>
      <c r="E122" s="6">
        <v>9.0277777777777787E-3</v>
      </c>
    </row>
    <row r="123" spans="1:5">
      <c r="A123" t="s">
        <v>1490</v>
      </c>
      <c r="B123" s="14" t="s">
        <v>1488</v>
      </c>
      <c r="C123" s="13">
        <v>44738</v>
      </c>
      <c r="D123" t="s">
        <v>1491</v>
      </c>
      <c r="E123" s="6">
        <v>6.2499999999999995E-3</v>
      </c>
    </row>
    <row r="124" spans="1:5">
      <c r="A124" t="s">
        <v>1492</v>
      </c>
      <c r="B124" s="14" t="s">
        <v>1488</v>
      </c>
      <c r="C124" s="13">
        <v>44738</v>
      </c>
      <c r="D124" t="s">
        <v>1474</v>
      </c>
      <c r="E124" s="6">
        <v>1.5277777777777777E-2</v>
      </c>
    </row>
    <row r="125" spans="1:5">
      <c r="A125" t="s">
        <v>1493</v>
      </c>
      <c r="B125" s="14" t="s">
        <v>1488</v>
      </c>
      <c r="C125" s="13">
        <v>44738</v>
      </c>
      <c r="D125" t="s">
        <v>1481</v>
      </c>
      <c r="E125" s="6">
        <v>1.1111111111111112E-2</v>
      </c>
    </row>
    <row r="126" spans="1:5">
      <c r="A126" t="s">
        <v>1494</v>
      </c>
      <c r="B126" s="14" t="s">
        <v>1488</v>
      </c>
      <c r="C126" s="13">
        <v>44738</v>
      </c>
      <c r="D126" t="s">
        <v>1495</v>
      </c>
      <c r="E126" s="6">
        <v>5.4166666666666669E-2</v>
      </c>
    </row>
    <row r="127" spans="1:5">
      <c r="A127" t="s">
        <v>1496</v>
      </c>
      <c r="B127" s="14" t="s">
        <v>1488</v>
      </c>
      <c r="C127" s="13">
        <v>44738</v>
      </c>
      <c r="D127" t="s">
        <v>1470</v>
      </c>
      <c r="E127" s="6">
        <v>1.0416666666666666E-2</v>
      </c>
    </row>
    <row r="128" spans="1:5">
      <c r="A128" t="s">
        <v>1497</v>
      </c>
      <c r="B128" s="14" t="s">
        <v>1488</v>
      </c>
      <c r="C128" s="13">
        <v>44738</v>
      </c>
      <c r="D128" t="s">
        <v>1479</v>
      </c>
      <c r="E128" s="6">
        <v>1.1805555555555555E-2</v>
      </c>
    </row>
    <row r="129" spans="1:5">
      <c r="A129" t="s">
        <v>1498</v>
      </c>
      <c r="B129" s="14" t="s">
        <v>1488</v>
      </c>
      <c r="C129" s="13">
        <v>44738</v>
      </c>
      <c r="D129" t="s">
        <v>1481</v>
      </c>
      <c r="E129" s="6">
        <v>1.1111111111111112E-2</v>
      </c>
    </row>
    <row r="130" spans="1:5">
      <c r="A130" t="s">
        <v>1499</v>
      </c>
      <c r="B130" s="14" t="s">
        <v>1488</v>
      </c>
      <c r="C130" s="13">
        <v>44738</v>
      </c>
      <c r="D130" t="s">
        <v>1311</v>
      </c>
      <c r="E130" s="6">
        <v>4.0972222222222222E-2</v>
      </c>
    </row>
    <row r="131" spans="1:5">
      <c r="A131" t="s">
        <v>1500</v>
      </c>
      <c r="B131" s="14" t="s">
        <v>1488</v>
      </c>
      <c r="C131" s="13">
        <v>44738</v>
      </c>
      <c r="D131" t="s">
        <v>1501</v>
      </c>
      <c r="E131" s="6">
        <v>7.6388888888888886E-3</v>
      </c>
    </row>
    <row r="132" spans="1:5">
      <c r="A132" t="s">
        <v>1502</v>
      </c>
      <c r="B132" s="14" t="s">
        <v>1503</v>
      </c>
      <c r="C132" s="13">
        <v>44743</v>
      </c>
      <c r="D132" t="s">
        <v>1410</v>
      </c>
      <c r="E132" s="6">
        <v>2.0833333333333332E-2</v>
      </c>
    </row>
    <row r="133" spans="1:5">
      <c r="A133" t="s">
        <v>1504</v>
      </c>
      <c r="B133" s="14" t="s">
        <v>1503</v>
      </c>
      <c r="C133" s="13">
        <v>44743</v>
      </c>
      <c r="D133" t="s">
        <v>1423</v>
      </c>
      <c r="E133" s="6">
        <v>1.4583333333333332E-2</v>
      </c>
    </row>
    <row r="134" spans="1:5">
      <c r="A134" t="s">
        <v>1505</v>
      </c>
      <c r="B134" s="14" t="s">
        <v>1506</v>
      </c>
      <c r="C134" s="13">
        <v>44770</v>
      </c>
      <c r="D134" t="s">
        <v>1433</v>
      </c>
      <c r="E134" s="6">
        <v>1.6666666666666666E-2</v>
      </c>
    </row>
    <row r="135" spans="1:5">
      <c r="A135" t="s">
        <v>1507</v>
      </c>
      <c r="B135" s="14" t="s">
        <v>1506</v>
      </c>
      <c r="C135" s="13">
        <v>44770</v>
      </c>
      <c r="D135" t="s">
        <v>1421</v>
      </c>
      <c r="E135" s="6">
        <v>1.8749999999999999E-2</v>
      </c>
    </row>
    <row r="136" spans="1:5">
      <c r="A136" t="s">
        <v>1508</v>
      </c>
      <c r="B136" s="14" t="s">
        <v>1509</v>
      </c>
      <c r="C136" s="13">
        <v>44803</v>
      </c>
      <c r="D136" t="s">
        <v>1481</v>
      </c>
      <c r="E136" s="6">
        <v>1.1111111111111112E-2</v>
      </c>
    </row>
    <row r="137" spans="1:5">
      <c r="A137" t="s">
        <v>1510</v>
      </c>
      <c r="B137" s="14" t="s">
        <v>1509</v>
      </c>
      <c r="C137" s="13">
        <v>44803</v>
      </c>
      <c r="D137" t="s">
        <v>1479</v>
      </c>
      <c r="E137" s="6">
        <v>1.1805555555555555E-2</v>
      </c>
    </row>
    <row r="138" spans="1:5">
      <c r="A138" t="s">
        <v>1511</v>
      </c>
      <c r="B138" s="14" t="s">
        <v>1512</v>
      </c>
      <c r="C138" s="13">
        <v>44816</v>
      </c>
      <c r="D138" t="s">
        <v>1346</v>
      </c>
      <c r="E138" s="6">
        <v>2.7083333333333334E-2</v>
      </c>
    </row>
    <row r="139" spans="1:5">
      <c r="A139" t="s">
        <v>1513</v>
      </c>
      <c r="B139" s="14" t="s">
        <v>1514</v>
      </c>
      <c r="C139" s="13">
        <v>44841</v>
      </c>
      <c r="D139" t="s">
        <v>1349</v>
      </c>
      <c r="E139" s="6">
        <v>2.6388888888888889E-2</v>
      </c>
    </row>
    <row r="140" spans="1:5">
      <c r="A140" t="s">
        <v>1515</v>
      </c>
      <c r="B140" s="14" t="s">
        <v>1514</v>
      </c>
      <c r="C140" s="13">
        <v>44841</v>
      </c>
      <c r="D140" t="s">
        <v>1363</v>
      </c>
      <c r="E140" s="6">
        <v>3.5416666666666666E-2</v>
      </c>
    </row>
    <row r="141" spans="1:5">
      <c r="A141" t="s">
        <v>1516</v>
      </c>
      <c r="B141" s="14" t="s">
        <v>1517</v>
      </c>
      <c r="C141" s="13">
        <v>44847</v>
      </c>
      <c r="D141" t="s">
        <v>1403</v>
      </c>
      <c r="E141" s="6">
        <v>1.9444444444444445E-2</v>
      </c>
    </row>
    <row r="142" spans="1:5">
      <c r="A142" t="s">
        <v>1518</v>
      </c>
      <c r="B142" s="14" t="s">
        <v>1517</v>
      </c>
      <c r="C142" s="13">
        <v>44847</v>
      </c>
      <c r="D142" t="s">
        <v>1336</v>
      </c>
      <c r="E142" s="6">
        <v>2.4999999999999998E-2</v>
      </c>
    </row>
    <row r="143" spans="1:5">
      <c r="A143" t="s">
        <v>1519</v>
      </c>
      <c r="B143" s="14" t="s">
        <v>1520</v>
      </c>
      <c r="C143" s="13">
        <v>44848</v>
      </c>
      <c r="D143" t="s">
        <v>1421</v>
      </c>
      <c r="E143" s="6">
        <v>1.8749999999999999E-2</v>
      </c>
    </row>
    <row r="144" spans="1:5">
      <c r="A144" t="s">
        <v>1521</v>
      </c>
      <c r="B144" s="14" t="s">
        <v>1522</v>
      </c>
      <c r="C144" s="13">
        <v>44873</v>
      </c>
      <c r="D144" t="s">
        <v>1346</v>
      </c>
      <c r="E144" s="6">
        <v>2.7083333333333334E-2</v>
      </c>
    </row>
    <row r="145" spans="1:5">
      <c r="A145" t="s">
        <v>1523</v>
      </c>
      <c r="B145" s="14" t="s">
        <v>1524</v>
      </c>
      <c r="C145" s="13">
        <v>44908</v>
      </c>
      <c r="D145" t="s">
        <v>1421</v>
      </c>
      <c r="E145" s="6">
        <v>1.8749999999999999E-2</v>
      </c>
    </row>
    <row r="146" spans="1:5">
      <c r="A146" t="s">
        <v>1525</v>
      </c>
      <c r="B146" s="14" t="s">
        <v>1526</v>
      </c>
      <c r="C146" s="13">
        <v>44909</v>
      </c>
      <c r="D146" t="s">
        <v>1357</v>
      </c>
      <c r="E146" s="6">
        <v>2.2916666666666669E-2</v>
      </c>
    </row>
    <row r="147" spans="1:5">
      <c r="A147" t="s">
        <v>1527</v>
      </c>
      <c r="B147" s="14" t="s">
        <v>1526</v>
      </c>
      <c r="C147" s="13">
        <v>44909</v>
      </c>
      <c r="D147" t="s">
        <v>1528</v>
      </c>
      <c r="E147" s="6">
        <v>1.2499999999999999E-2</v>
      </c>
    </row>
    <row r="148" spans="1:5">
      <c r="A148" t="s">
        <v>1529</v>
      </c>
      <c r="B148" s="14" t="s">
        <v>1526</v>
      </c>
      <c r="C148" s="13">
        <v>44909</v>
      </c>
      <c r="D148" t="s">
        <v>1423</v>
      </c>
      <c r="E148" s="6">
        <v>1.4583333333333332E-2</v>
      </c>
    </row>
    <row r="149" spans="1:5">
      <c r="A149" t="s">
        <v>1530</v>
      </c>
      <c r="B149" s="14" t="s">
        <v>1526</v>
      </c>
      <c r="C149" s="13">
        <v>44909</v>
      </c>
      <c r="D149" t="s">
        <v>1423</v>
      </c>
      <c r="E149" s="6">
        <v>1.4583333333333332E-2</v>
      </c>
    </row>
    <row r="150" spans="1:5">
      <c r="A150" t="s">
        <v>1531</v>
      </c>
      <c r="B150" s="14" t="s">
        <v>1532</v>
      </c>
      <c r="C150" s="13">
        <v>44929</v>
      </c>
      <c r="D150" t="s">
        <v>1486</v>
      </c>
      <c r="E150" s="6">
        <v>2.2222222222222223E-2</v>
      </c>
    </row>
    <row r="151" spans="1:5">
      <c r="A151" t="s">
        <v>1533</v>
      </c>
      <c r="B151" s="14" t="s">
        <v>1534</v>
      </c>
      <c r="C151" s="13">
        <v>44932</v>
      </c>
      <c r="D151" t="s">
        <v>1357</v>
      </c>
      <c r="E151" s="6">
        <v>2.2916666666666669E-2</v>
      </c>
    </row>
    <row r="152" spans="1:5">
      <c r="A152" t="s">
        <v>1535</v>
      </c>
      <c r="B152" s="14" t="s">
        <v>1534</v>
      </c>
      <c r="C152" s="13">
        <v>44932</v>
      </c>
      <c r="D152" t="s">
        <v>1423</v>
      </c>
      <c r="E152" s="6">
        <v>1.4583333333333332E-2</v>
      </c>
    </row>
    <row r="153" spans="1:5">
      <c r="A153" t="s">
        <v>1536</v>
      </c>
      <c r="B153" s="14" t="s">
        <v>1534</v>
      </c>
      <c r="C153" s="13">
        <v>44932</v>
      </c>
      <c r="D153" t="s">
        <v>1537</v>
      </c>
      <c r="E153" s="6">
        <v>2.1527777777777781E-2</v>
      </c>
    </row>
    <row r="154" spans="1:5">
      <c r="A154" t="s">
        <v>1538</v>
      </c>
      <c r="B154" s="14" t="s">
        <v>1539</v>
      </c>
      <c r="C154" s="13">
        <v>44935</v>
      </c>
      <c r="D154" t="s">
        <v>1374</v>
      </c>
      <c r="E154" s="6">
        <v>2.4305555555555556E-2</v>
      </c>
    </row>
    <row r="155" spans="1:5">
      <c r="A155" t="s">
        <v>1540</v>
      </c>
      <c r="B155" s="14" t="s">
        <v>1539</v>
      </c>
      <c r="C155" s="13">
        <v>44935</v>
      </c>
      <c r="D155" t="s">
        <v>1396</v>
      </c>
      <c r="E155" s="6">
        <v>1.3888888888888888E-2</v>
      </c>
    </row>
    <row r="156" spans="1:5">
      <c r="A156" t="s">
        <v>1541</v>
      </c>
      <c r="B156" s="14" t="s">
        <v>1539</v>
      </c>
      <c r="C156" s="13">
        <v>44935</v>
      </c>
      <c r="D156" t="s">
        <v>1346</v>
      </c>
      <c r="E156" s="6">
        <v>2.7083333333333334E-2</v>
      </c>
    </row>
    <row r="157" spans="1:5">
      <c r="A157" t="s">
        <v>1542</v>
      </c>
      <c r="B157" s="14" t="s">
        <v>1543</v>
      </c>
      <c r="C157" s="13">
        <v>44953</v>
      </c>
      <c r="D157" t="s">
        <v>1479</v>
      </c>
      <c r="E157" s="6">
        <v>1.1805555555555555E-2</v>
      </c>
    </row>
    <row r="158" spans="1:5">
      <c r="A158" t="s">
        <v>1544</v>
      </c>
      <c r="B158" s="14" t="s">
        <v>1545</v>
      </c>
      <c r="C158" s="13">
        <v>44955</v>
      </c>
      <c r="D158" t="s">
        <v>1546</v>
      </c>
      <c r="E158" s="6">
        <v>1.5972222222222224E-2</v>
      </c>
    </row>
    <row r="159" spans="1:5">
      <c r="A159" t="s">
        <v>1547</v>
      </c>
      <c r="B159" s="14" t="s">
        <v>1548</v>
      </c>
      <c r="C159" s="13">
        <v>44957</v>
      </c>
      <c r="D159" t="s">
        <v>1349</v>
      </c>
      <c r="E159" s="6">
        <v>2.6388888888888889E-2</v>
      </c>
    </row>
    <row r="160" spans="1:5">
      <c r="A160" t="s">
        <v>1549</v>
      </c>
      <c r="B160" s="14" t="s">
        <v>1550</v>
      </c>
      <c r="C160" s="13">
        <v>44963</v>
      </c>
      <c r="D160" t="s">
        <v>1551</v>
      </c>
      <c r="E160" s="6">
        <v>4.5833333333333337E-2</v>
      </c>
    </row>
    <row r="161" spans="1:5">
      <c r="A161" t="s">
        <v>1552</v>
      </c>
      <c r="B161" s="14" t="s">
        <v>1553</v>
      </c>
      <c r="C161" s="13">
        <v>44985</v>
      </c>
      <c r="D161" t="s">
        <v>1423</v>
      </c>
      <c r="E161" s="6">
        <v>1.4583333333333332E-2</v>
      </c>
    </row>
    <row r="162" spans="1:5">
      <c r="A162" t="s">
        <v>1554</v>
      </c>
      <c r="B162" s="14" t="s">
        <v>1555</v>
      </c>
      <c r="C162" s="13">
        <v>45009</v>
      </c>
      <c r="D162" t="s">
        <v>1359</v>
      </c>
      <c r="E162" s="6">
        <v>2.7777777777777776E-2</v>
      </c>
    </row>
    <row r="163" spans="1:5">
      <c r="A163" t="s">
        <v>1556</v>
      </c>
      <c r="B163" s="14" t="s">
        <v>1555</v>
      </c>
      <c r="C163" s="13">
        <v>45009</v>
      </c>
      <c r="D163" t="s">
        <v>1324</v>
      </c>
      <c r="E163" s="6">
        <v>1.8055555555555557E-2</v>
      </c>
    </row>
    <row r="164" spans="1:5">
      <c r="A164" t="s">
        <v>1557</v>
      </c>
      <c r="B164" s="14" t="s">
        <v>1558</v>
      </c>
      <c r="C164" s="13">
        <v>45083</v>
      </c>
      <c r="D164" t="s">
        <v>1352</v>
      </c>
      <c r="E164" s="6">
        <v>1.7361111111111112E-2</v>
      </c>
    </row>
    <row r="165" spans="1:5">
      <c r="A165" t="s">
        <v>1559</v>
      </c>
      <c r="B165" s="14" t="s">
        <v>1558</v>
      </c>
      <c r="C165" s="13">
        <v>45083</v>
      </c>
      <c r="D165" t="s">
        <v>1363</v>
      </c>
      <c r="E165" s="6">
        <v>3.5416666666666666E-2</v>
      </c>
    </row>
    <row r="166" spans="1:5">
      <c r="A166" t="s">
        <v>1560</v>
      </c>
      <c r="B166" s="14" t="s">
        <v>1561</v>
      </c>
      <c r="C166" s="13">
        <v>45084</v>
      </c>
      <c r="D166" t="s">
        <v>1336</v>
      </c>
      <c r="E166" s="6">
        <v>2.4999999999999998E-2</v>
      </c>
    </row>
    <row r="167" spans="1:5">
      <c r="A167" t="s">
        <v>1562</v>
      </c>
      <c r="B167" s="14" t="s">
        <v>1561</v>
      </c>
      <c r="C167" s="13">
        <v>45084</v>
      </c>
      <c r="D167" t="s">
        <v>1452</v>
      </c>
      <c r="E167" s="6">
        <v>2.9861111111111113E-2</v>
      </c>
    </row>
    <row r="168" spans="1:5">
      <c r="B168" s="13"/>
      <c r="C168" s="13"/>
      <c r="E168" s="6">
        <f>SUM(Table1[Duration])</f>
        <v>3.8215277777777779</v>
      </c>
    </row>
  </sheetData>
  <pageMargins left="0.7" right="0.7" top="0.75" bottom="0.75" header="0.3" footer="0.3"/>
  <pageSetup orientation="portrait" r:id="rId2"/>
  <drawing r:id="rId3"/>
  <tableParts count="1">
    <tablePart r:id="rId4"/>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_rels/item19.xml.rels><?xml version="1.0" encoding="UTF-8" standalone="yes"?>
<Relationships xmlns="http://schemas.openxmlformats.org/package/2006/relationships"><Relationship Id="rId1" Type="http://schemas.openxmlformats.org/officeDocument/2006/relationships/customXmlProps" Target="itemProps19.xml"/></Relationships>
</file>

<file path=customXml/_rels/item20.xml.rels><?xml version="1.0" encoding="UTF-8" standalone="yes"?>
<Relationships xmlns="http://schemas.openxmlformats.org/package/2006/relationships"><Relationship Id="rId1" Type="http://schemas.openxmlformats.org/officeDocument/2006/relationships/customXmlProps" Target="itemProps20.xml"/></Relationships>
</file>

<file path=customXml/_rels/item21.xml.rels><?xml version="1.0" encoding="UTF-8" standalone="yes"?>
<Relationships xmlns="http://schemas.openxmlformats.org/package/2006/relationships"><Relationship Id="rId1" Type="http://schemas.openxmlformats.org/officeDocument/2006/relationships/customXmlProps" Target="itemProps21.xml"/></Relationships>
</file>

<file path=customXml/_rels/item22.xml.rels><?xml version="1.0" encoding="UTF-8" standalone="yes"?>
<Relationships xmlns="http://schemas.openxmlformats.org/package/2006/relationships"><Relationship Id="rId1" Type="http://schemas.openxmlformats.org/officeDocument/2006/relationships/customXmlProps" Target="itemProps22.xml"/></Relationships>
</file>

<file path=customXml/_rels/item23.xml.rels><?xml version="1.0" encoding="UTF-8" standalone="yes"?>
<Relationships xmlns="http://schemas.openxmlformats.org/package/2006/relationships"><Relationship Id="rId1" Type="http://schemas.openxmlformats.org/officeDocument/2006/relationships/customXmlProps" Target="itemProps23.xml"/></Relationships>
</file>

<file path=customXml/_rels/item24.xml.rels><?xml version="1.0" encoding="UTF-8" standalone="yes"?>
<Relationships xmlns="http://schemas.openxmlformats.org/package/2006/relationships"><Relationship Id="rId1" Type="http://schemas.openxmlformats.org/officeDocument/2006/relationships/customXmlProps" Target="itemProps24.xml"/></Relationships>
</file>

<file path=customXml/_rels/item25.xml.rels><?xml version="1.0" encoding="UTF-8" standalone="yes"?>
<Relationships xmlns="http://schemas.openxmlformats.org/package/2006/relationships"><Relationship Id="rId1" Type="http://schemas.openxmlformats.org/officeDocument/2006/relationships/customXmlProps" Target="itemProps25.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18.xml>��
</file>

<file path=customXml/item19.xml>��
</file>

<file path=customXml/item20.xml>��
</file>

<file path=customXml/item21.xml>��
</file>

<file path=customXml/item22.xml>��
</file>

<file path=customXml/item23.xml>��
</file>

<file path=customXml/item24.xml>��
</file>

<file path=customXml/item25.xml>��
</file>

<file path=customXml/itemProps1.xml><?xml version="1.0" encoding="utf-8"?>
<ds:datastoreItem xmlns:ds="http://schemas.openxmlformats.org/officeDocument/2006/customXml" ds:itemID="{D30EC05E-E1AB-4B75-B93F-4ECD5D54996A}"/>
</file>

<file path=customXml/itemProps2.xml><?xml version="1.0" encoding="utf-8"?>
<ds:datastoreItem xmlns:ds="http://schemas.openxmlformats.org/officeDocument/2006/customXml" ds:itemID="{CAADD136-3994-4108-90DE-8AA700F810C6}"/>
</file>

<file path=customXml/itemProps3.xml><?xml version="1.0" encoding="utf-8"?>
<ds:datastoreItem xmlns:ds="http://schemas.openxmlformats.org/officeDocument/2006/customXml" ds:itemID="{B942B3FF-EC25-4186-A2B1-1FF5F6C36361}"/>
</file>

<file path=customXml/itemProps4.xml><?xml version="1.0" encoding="utf-8"?>
<ds:datastoreItem xmlns:ds="http://schemas.openxmlformats.org/officeDocument/2006/customXml" ds:itemID="{E24E382F-550B-4B00-8E9F-A44FA1C33C2C}"/>
</file>

<file path=customXml/itemProps5.xml><?xml version="1.0" encoding="utf-8"?>
<ds:datastoreItem xmlns:ds="http://schemas.openxmlformats.org/officeDocument/2006/customXml" ds:itemID="{63D9DE0D-4D7B-4688-B9DA-8BD90F60CB28}"/>
</file>

<file path=customXml/itemProps6.xml><?xml version="1.0" encoding="utf-8"?>
<ds:datastoreItem xmlns:ds="http://schemas.openxmlformats.org/officeDocument/2006/customXml" ds:itemID="{DDA4828E-0FE3-4BD7-95A9-03BC1DF10E96}"/>
</file>

<file path=customXml/itemProps7.xml><?xml version="1.0" encoding="utf-8"?>
<ds:datastoreItem xmlns:ds="http://schemas.openxmlformats.org/officeDocument/2006/customXml" ds:itemID="{2B49CD79-77DB-4B05-A410-A5124DE7A766}"/>
</file>

<file path=customXml/itemProps8.xml><?xml version="1.0" encoding="utf-8"?>
<ds:datastoreItem xmlns:ds="http://schemas.openxmlformats.org/officeDocument/2006/customXml" ds:itemID="{96F33A84-83F4-44B3-8353-F1D0FCD16F4C}"/>
</file>

<file path=customXml/itemProps9.xml><?xml version="1.0" encoding="utf-8"?>
<ds:datastoreItem xmlns:ds="http://schemas.openxmlformats.org/officeDocument/2006/customXml" ds:itemID="{6E04FF24-6CCC-4869-981D-353073DEBB6C}"/>
</file>

<file path=customXml/itemProps10.xml><?xml version="1.0" encoding="utf-8"?>
<ds:datastoreItem xmlns:ds="http://schemas.openxmlformats.org/officeDocument/2006/customXml" ds:itemID="{8DE711A4-F8BB-47A3-803D-004262FA22A4}"/>
</file>

<file path=customXml/itemProps11.xml><?xml version="1.0" encoding="utf-8"?>
<ds:datastoreItem xmlns:ds="http://schemas.openxmlformats.org/officeDocument/2006/customXml" ds:itemID="{76AA6DF5-F8C7-4429-9B42-5F08BAB3CA62}"/>
</file>

<file path=customXml/itemProps12.xml><?xml version="1.0" encoding="utf-8"?>
<ds:datastoreItem xmlns:ds="http://schemas.openxmlformats.org/officeDocument/2006/customXml" ds:itemID="{A0E55DBF-72EF-4C42-8803-C0528D48A6BA}"/>
</file>

<file path=customXml/itemProps13.xml><?xml version="1.0" encoding="utf-8"?>
<ds:datastoreItem xmlns:ds="http://schemas.openxmlformats.org/officeDocument/2006/customXml" ds:itemID="{67FAAEAB-F28A-4CF5-B526-0017835DA58B}"/>
</file>

<file path=customXml/itemProps14.xml><?xml version="1.0" encoding="utf-8"?>
<ds:datastoreItem xmlns:ds="http://schemas.openxmlformats.org/officeDocument/2006/customXml" ds:itemID="{07D1B4CA-FD13-440B-ADD2-D8B721AD2A0B}"/>
</file>

<file path=customXml/itemProps15.xml><?xml version="1.0" encoding="utf-8"?>
<ds:datastoreItem xmlns:ds="http://schemas.openxmlformats.org/officeDocument/2006/customXml" ds:itemID="{593D4F25-6A5F-4DFA-A8EA-9A3C61B30B8F}"/>
</file>

<file path=customXml/itemProps16.xml><?xml version="1.0" encoding="utf-8"?>
<ds:datastoreItem xmlns:ds="http://schemas.openxmlformats.org/officeDocument/2006/customXml" ds:itemID="{91B4FADF-DD4E-4DCC-933F-7B2F57C63A9E}"/>
</file>

<file path=customXml/itemProps17.xml><?xml version="1.0" encoding="utf-8"?>
<ds:datastoreItem xmlns:ds="http://schemas.openxmlformats.org/officeDocument/2006/customXml" ds:itemID="{E269F4ED-E0F1-4AF3-A63D-F3352AF13CD4}"/>
</file>

<file path=customXml/itemProps18.xml><?xml version="1.0" encoding="utf-8"?>
<ds:datastoreItem xmlns:ds="http://schemas.openxmlformats.org/officeDocument/2006/customXml" ds:itemID="{376A52D5-4E6C-4E89-BBFA-D8558633C219}"/>
</file>

<file path=customXml/itemProps19.xml><?xml version="1.0" encoding="utf-8"?>
<ds:datastoreItem xmlns:ds="http://schemas.openxmlformats.org/officeDocument/2006/customXml" ds:itemID="{D10A1502-B651-423B-B6B2-B89905C41ABE}"/>
</file>

<file path=customXml/itemProps20.xml><?xml version="1.0" encoding="utf-8"?>
<ds:datastoreItem xmlns:ds="http://schemas.openxmlformats.org/officeDocument/2006/customXml" ds:itemID="{FA575269-44A9-4BBA-8EA2-0209118269F5}"/>
</file>

<file path=customXml/itemProps21.xml><?xml version="1.0" encoding="utf-8"?>
<ds:datastoreItem xmlns:ds="http://schemas.openxmlformats.org/officeDocument/2006/customXml" ds:itemID="{307A919B-3797-4876-953D-D37B3A371A32}"/>
</file>

<file path=customXml/itemProps22.xml><?xml version="1.0" encoding="utf-8"?>
<ds:datastoreItem xmlns:ds="http://schemas.openxmlformats.org/officeDocument/2006/customXml" ds:itemID="{15AAC511-88D7-4A27-A91D-3275DE24299E}"/>
</file>

<file path=customXml/itemProps23.xml><?xml version="1.0" encoding="utf-8"?>
<ds:datastoreItem xmlns:ds="http://schemas.openxmlformats.org/officeDocument/2006/customXml" ds:itemID="{3A0F910B-6D2F-4213-ACB0-156953CFFC66}"/>
</file>

<file path=customXml/itemProps24.xml><?xml version="1.0" encoding="utf-8"?>
<ds:datastoreItem xmlns:ds="http://schemas.openxmlformats.org/officeDocument/2006/customXml" ds:itemID="{DABB1EAB-A3F7-454D-AD53-9780531D774C}"/>
</file>

<file path=customXml/itemProps25.xml><?xml version="1.0" encoding="utf-8"?>
<ds:datastoreItem xmlns:ds="http://schemas.openxmlformats.org/officeDocument/2006/customXml" ds:itemID="{4DEC4180-573D-4240-98F6-643EC051D1EF}"/>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Gabriël Wolmarans</dc:creator>
  <cp:keywords/>
  <dc:description/>
  <cp:lastModifiedBy/>
  <cp:revision/>
  <dcterms:created xsi:type="dcterms:W3CDTF">2016-11-28T03:24:58Z</dcterms:created>
  <dcterms:modified xsi:type="dcterms:W3CDTF">2024-05-11T18:22:02Z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a2382664-0f9b-428c-bb05-677ca6c729d7</vt:lpwstr>
  </property>
</Properties>
</file>