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1295" windowHeight="12855"/>
  </bookViews>
  <sheets>
    <sheet name="Rating" sheetId="5" r:id="rId1"/>
    <sheet name="Rating change" sheetId="3" r:id="rId2"/>
    <sheet name="Sheet3" sheetId="4" r:id="rId3"/>
    <sheet name="Sheet2" sheetId="2" r:id="rId4"/>
    <sheet name="Sheet1" sheetId="1" r:id="rId5"/>
    <sheet name="Sheet5" sheetId="6" r:id="rId6"/>
  </sheets>
  <calcPr calcId="145621"/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2" i="3" l="1"/>
  <c r="B45" i="2"/>
  <c r="B44" i="2"/>
  <c r="B43" i="2"/>
  <c r="H14" i="1"/>
  <c r="N12" i="1"/>
  <c r="F17" i="1"/>
  <c r="F16" i="1"/>
  <c r="F18" i="1"/>
  <c r="F15" i="1"/>
  <c r="F14" i="1"/>
  <c r="Z6" i="1"/>
  <c r="Q6" i="1"/>
  <c r="R6" i="1"/>
  <c r="S6" i="1"/>
  <c r="T6" i="1"/>
  <c r="U6" i="1"/>
  <c r="V6" i="1"/>
  <c r="W6" i="1"/>
  <c r="X6" i="1"/>
  <c r="Y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6" i="1"/>
  <c r="B17" i="3" l="1"/>
  <c r="B6" i="5" s="1"/>
  <c r="B33" i="3"/>
  <c r="C11" i="5" s="1"/>
  <c r="B13" i="3"/>
  <c r="D4" i="5" s="1"/>
  <c r="B25" i="3"/>
  <c r="D8" i="5" s="1"/>
  <c r="B37" i="3"/>
  <c r="D12" i="5" s="1"/>
  <c r="B10" i="3"/>
  <c r="D3" i="5" s="1"/>
  <c r="B14" i="3"/>
  <c r="B5" i="5" s="1"/>
  <c r="B18" i="3"/>
  <c r="C6" i="5" s="1"/>
  <c r="B22" i="3"/>
  <c r="D7" i="5" s="1"/>
  <c r="B26" i="3"/>
  <c r="B9" i="5" s="1"/>
  <c r="B30" i="3"/>
  <c r="C10" i="5" s="1"/>
  <c r="B34" i="3"/>
  <c r="D11" i="5" s="1"/>
  <c r="B38" i="3"/>
  <c r="B13" i="5" s="1"/>
  <c r="B7" i="3"/>
  <c r="D2" i="5" s="1"/>
  <c r="B11" i="3"/>
  <c r="B4" i="5" s="1"/>
  <c r="B15" i="3"/>
  <c r="C5" i="5" s="1"/>
  <c r="B19" i="3"/>
  <c r="D6" i="5" s="1"/>
  <c r="B23" i="3"/>
  <c r="B8" i="5" s="1"/>
  <c r="B27" i="3"/>
  <c r="C9" i="5" s="1"/>
  <c r="B31" i="3"/>
  <c r="D10" i="5" s="1"/>
  <c r="B35" i="3"/>
  <c r="B12" i="5" s="1"/>
  <c r="B39" i="3"/>
  <c r="C13" i="5" s="1"/>
  <c r="B5" i="3"/>
  <c r="B2" i="5" s="1"/>
  <c r="B8" i="3"/>
  <c r="B3" i="5" s="1"/>
  <c r="B12" i="3"/>
  <c r="C4" i="5" s="1"/>
  <c r="B16" i="3"/>
  <c r="D5" i="5" s="1"/>
  <c r="B20" i="3"/>
  <c r="B7" i="5" s="1"/>
  <c r="B24" i="3"/>
  <c r="C8" i="5" s="1"/>
  <c r="B28" i="3"/>
  <c r="D9" i="5" s="1"/>
  <c r="B32" i="3"/>
  <c r="B11" i="5" s="1"/>
  <c r="B36" i="3"/>
  <c r="C12" i="5" s="1"/>
  <c r="B40" i="3"/>
  <c r="D13" i="5" s="1"/>
  <c r="B9" i="3"/>
  <c r="B21" i="3"/>
  <c r="C7" i="5" s="1"/>
  <c r="B29" i="3"/>
  <c r="B10" i="5" s="1"/>
  <c r="B6" i="3"/>
  <c r="D43" i="3" l="1"/>
  <c r="E43" i="3"/>
  <c r="E45" i="3"/>
  <c r="C20" i="5"/>
  <c r="C18" i="5"/>
  <c r="B18" i="5"/>
  <c r="C3" i="5"/>
  <c r="B44" i="3"/>
  <c r="C2" i="5"/>
  <c r="D44" i="3" l="1"/>
  <c r="D46" i="3"/>
  <c r="E44" i="3"/>
  <c r="B19" i="5"/>
  <c r="C19" i="5"/>
  <c r="B21" i="5"/>
  <c r="D19" i="5"/>
  <c r="D47" i="3" l="1"/>
  <c r="B22" i="5"/>
</calcChain>
</file>

<file path=xl/comments1.xml><?xml version="1.0" encoding="utf-8"?>
<comments xmlns="http://schemas.openxmlformats.org/spreadsheetml/2006/main">
  <authors>
    <author>Author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Vandersloot out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Thomas, Courtey Williams out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Thomas, Courtey Williams out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Thomas, Courtey Williams out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Thomas, Courtey Williams out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Alana Beard inj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 xml:space="preserve">Candace Parker back?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>Rebekkah Brunson out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Rebekkah Brunson out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 xml:space="preserve">Kayla McBride
</t>
        </r>
        <r>
          <rPr>
            <b/>
            <sz val="9"/>
            <color indexed="81"/>
            <rFont val="宋体"/>
            <family val="3"/>
            <charset val="134"/>
          </rPr>
          <t>后卫回归会向</t>
        </r>
        <r>
          <rPr>
            <b/>
            <sz val="9"/>
            <color indexed="81"/>
            <rFont val="Tahoma"/>
            <family val="2"/>
          </rPr>
          <t>high move</t>
        </r>
      </text>
    </comment>
  </commentList>
</comments>
</file>

<file path=xl/sharedStrings.xml><?xml version="1.0" encoding="utf-8"?>
<sst xmlns="http://schemas.openxmlformats.org/spreadsheetml/2006/main" count="377" uniqueCount="101">
  <si>
    <t>Atlanta</t>
  </si>
  <si>
    <t>H</t>
    <phoneticPr fontId="1" type="noConversion"/>
  </si>
  <si>
    <t>A</t>
    <phoneticPr fontId="1" type="noConversion"/>
  </si>
  <si>
    <t>S</t>
    <phoneticPr fontId="1" type="noConversion"/>
  </si>
  <si>
    <t>T</t>
    <phoneticPr fontId="1" type="noConversion"/>
  </si>
  <si>
    <t>HDC</t>
    <phoneticPr fontId="1" type="noConversion"/>
  </si>
  <si>
    <t>Hilo</t>
    <phoneticPr fontId="1" type="noConversion"/>
  </si>
  <si>
    <t>All</t>
    <phoneticPr fontId="1" type="noConversion"/>
  </si>
  <si>
    <t>H-A</t>
    <phoneticPr fontId="1" type="noConversion"/>
  </si>
  <si>
    <t>Chicago</t>
  </si>
  <si>
    <t>Connecticut</t>
  </si>
  <si>
    <t>Dallas</t>
  </si>
  <si>
    <t>Indiana</t>
  </si>
  <si>
    <t>Los_Angeles</t>
  </si>
  <si>
    <t>Minnesota</t>
  </si>
  <si>
    <t>New_York</t>
  </si>
  <si>
    <t>Phoenix</t>
  </si>
  <si>
    <t>San_Antonio</t>
  </si>
  <si>
    <t>Seattle</t>
  </si>
  <si>
    <t>Washington</t>
  </si>
  <si>
    <t>Los_Angeles</t>
    <phoneticPr fontId="4" type="noConversion"/>
  </si>
  <si>
    <t>Los_Angeles</t>
    <phoneticPr fontId="4" type="noConversion"/>
  </si>
  <si>
    <t>Los_Angeles</t>
    <phoneticPr fontId="4" type="noConversion"/>
  </si>
  <si>
    <t>H</t>
    <phoneticPr fontId="4" type="noConversion"/>
  </si>
  <si>
    <t>H</t>
    <phoneticPr fontId="4" type="noConversion"/>
  </si>
  <si>
    <t>A</t>
    <phoneticPr fontId="4" type="noConversion"/>
  </si>
  <si>
    <t>A</t>
    <phoneticPr fontId="4" type="noConversion"/>
  </si>
  <si>
    <t>H</t>
    <phoneticPr fontId="4" type="noConversion"/>
  </si>
  <si>
    <t>AVE TT</t>
    <phoneticPr fontId="1" type="noConversion"/>
  </si>
  <si>
    <t>HDC</t>
    <phoneticPr fontId="1" type="noConversion"/>
  </si>
  <si>
    <t>HA</t>
    <phoneticPr fontId="1" type="noConversion"/>
  </si>
  <si>
    <t>Regular</t>
    <phoneticPr fontId="1" type="noConversion"/>
  </si>
  <si>
    <t>Playoff</t>
    <phoneticPr fontId="1" type="noConversion"/>
  </si>
  <si>
    <t>Hilo（Regular）</t>
    <phoneticPr fontId="1" type="noConversion"/>
  </si>
  <si>
    <t>Hilo（Play-off）</t>
    <phoneticPr fontId="1" type="noConversion"/>
  </si>
  <si>
    <t>Las Vegas</t>
    <phoneticPr fontId="1" type="noConversion"/>
  </si>
  <si>
    <t>No.</t>
  </si>
  <si>
    <t>Match Date&amp;Time</t>
  </si>
  <si>
    <t>League Code</t>
  </si>
  <si>
    <t>Away</t>
  </si>
  <si>
    <t>Home</t>
  </si>
  <si>
    <t>HDC</t>
  </si>
  <si>
    <t>HiLo</t>
  </si>
  <si>
    <t>WBA</t>
  </si>
  <si>
    <t>Minnesota Lynx</t>
  </si>
  <si>
    <t>New York Liberty</t>
  </si>
  <si>
    <t>Chicago Sky</t>
  </si>
  <si>
    <t>Seattle Storm</t>
  </si>
  <si>
    <t>Dallas Wings</t>
  </si>
  <si>
    <t>Atlanta Dream</t>
  </si>
  <si>
    <t>Indiana Fever</t>
  </si>
  <si>
    <t>Connecticut Sun</t>
  </si>
  <si>
    <t>Chikago: Vandersloot out</t>
    <phoneticPr fontId="1" type="noConversion"/>
  </si>
  <si>
    <t>NY: Kia Vaughn out</t>
    <phoneticPr fontId="1" type="noConversion"/>
  </si>
  <si>
    <t>Indiana: Shenise Johnson ?</t>
    <phoneticPr fontId="1" type="noConversion"/>
  </si>
  <si>
    <t>Dallas: Glory Johnson, Aerial Powers, Theresa Plaisance, out</t>
    <phoneticPr fontId="1" type="noConversion"/>
  </si>
  <si>
    <t>Hilo</t>
  </si>
  <si>
    <t>Hilo</t>
    <phoneticPr fontId="1" type="noConversion"/>
  </si>
  <si>
    <t>HA</t>
  </si>
  <si>
    <t>HA</t>
    <phoneticPr fontId="1" type="noConversion"/>
  </si>
  <si>
    <t>Home</t>
    <phoneticPr fontId="1" type="noConversion"/>
  </si>
  <si>
    <t>Away</t>
    <phoneticPr fontId="1" type="noConversion"/>
  </si>
  <si>
    <t>Team</t>
  </si>
  <si>
    <t>Team</t>
    <phoneticPr fontId="1" type="noConversion"/>
  </si>
  <si>
    <t>Average</t>
    <phoneticPr fontId="1" type="noConversion"/>
  </si>
  <si>
    <t>Phoenix Mercury</t>
  </si>
  <si>
    <t>Washington Mystics</t>
  </si>
  <si>
    <t>Las Vegas Aces</t>
  </si>
  <si>
    <t>Los Angeles Sparks</t>
  </si>
  <si>
    <t>Atlanta Dream</t>
    <phoneticPr fontId="1" type="noConversion"/>
  </si>
  <si>
    <t>Connecticut Sun</t>
    <phoneticPr fontId="1" type="noConversion"/>
  </si>
  <si>
    <t>Dallas Wings</t>
    <phoneticPr fontId="1" type="noConversion"/>
  </si>
  <si>
    <t>Indiana Fever</t>
    <phoneticPr fontId="1" type="noConversion"/>
  </si>
  <si>
    <t>Los Angeles Sparks</t>
    <phoneticPr fontId="1" type="noConversion"/>
  </si>
  <si>
    <t>Minnesota Lynx</t>
    <phoneticPr fontId="1" type="noConversion"/>
  </si>
  <si>
    <t>New York Liberty</t>
    <phoneticPr fontId="1" type="noConversion"/>
  </si>
  <si>
    <t>Phoenix Mercury</t>
    <phoneticPr fontId="1" type="noConversion"/>
  </si>
  <si>
    <t>Las Vegas Aces</t>
    <phoneticPr fontId="1" type="noConversion"/>
  </si>
  <si>
    <t>Seattle Storm</t>
    <phoneticPr fontId="1" type="noConversion"/>
  </si>
  <si>
    <t>Washington Mystics</t>
    <phoneticPr fontId="1" type="noConversion"/>
  </si>
  <si>
    <t>HDC</t>
    <phoneticPr fontId="1" type="noConversion"/>
  </si>
  <si>
    <t>Hilo</t>
    <phoneticPr fontId="1" type="noConversion"/>
  </si>
  <si>
    <t>Chicago Sky</t>
    <phoneticPr fontId="1" type="noConversion"/>
  </si>
  <si>
    <t>Chicago Stefanie Dolson dbt, Allie Quigley dbt,HDC +0.5, Hilo +0.5</t>
  </si>
  <si>
    <t>Round Name</t>
  </si>
  <si>
    <t>Status</t>
  </si>
  <si>
    <t>Last update time</t>
  </si>
  <si>
    <t>WBA-2018-2018-04</t>
  </si>
  <si>
    <t>On time</t>
  </si>
  <si>
    <t>Details Modify Delete</t>
  </si>
  <si>
    <t>Fri301</t>
  </si>
  <si>
    <t>Fri302</t>
  </si>
  <si>
    <t>Fri303</t>
  </si>
  <si>
    <t>Fri304</t>
  </si>
  <si>
    <t>Thu301</t>
  </si>
  <si>
    <t>Thu302</t>
  </si>
  <si>
    <t>Thu303</t>
  </si>
  <si>
    <t>Thu304</t>
  </si>
  <si>
    <t>Thu305</t>
  </si>
  <si>
    <t>MINNESOTA LYNX</t>
  </si>
  <si>
    <t>INDIANA 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</si>
</sst>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  <charset val="136"/>
    </font>
    <font>
      <b/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11"/>
      <color rgb="FF000000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5" fillId="0" borderId="0" xfId="0" applyNumberFormat="1" applyFon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2" xfId="0" applyFill="1" applyBorder="1" applyAlignment="1"/>
    <xf numFmtId="0" fontId="0" fillId="2" borderId="13" xfId="0" applyFill="1" applyBorder="1" applyAlignment="1">
      <alignment horizontal="center" vertical="center"/>
    </xf>
    <xf numFmtId="0" fontId="0" fillId="0" borderId="6" xfId="0" applyBorder="1" applyAlignment="1"/>
    <xf numFmtId="0" fontId="0" fillId="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0" xfId="0" applyBorder="1" applyAlignment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22" fontId="0" fillId="0" borderId="0" xfId="0" applyNumberFormat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5" borderId="2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10" borderId="2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6" fontId="0" fillId="7" borderId="2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76" fontId="0" fillId="0" borderId="5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4" fontId="0" fillId="0" borderId="6" xfId="0" applyNumberFormat="1" applyBorder="1"/>
    <xf numFmtId="22" fontId="0" fillId="0" borderId="1" xfId="0" applyNumberFormat="1" applyBorder="1"/>
    <xf numFmtId="0" fontId="0" fillId="0" borderId="1" xfId="0" applyBorder="1"/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30" xfId="0" applyBorder="1"/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_Book4" xfId="1"/>
  </cellStyles>
  <dxfs count="7"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  <dxf>
      <font>
        <color auto="1"/>
      </font>
      <fill>
        <patternFill>
          <fgColor rgb="FFFF0000"/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4</xdr:col>
          <xdr:colOff>857250</xdr:colOff>
          <xdr:row>6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4</xdr:col>
          <xdr:colOff>857250</xdr:colOff>
          <xdr:row>6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457200</xdr:colOff>
          <xdr:row>6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4</xdr:col>
          <xdr:colOff>857250</xdr:colOff>
          <xdr:row>6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466725</xdr:colOff>
          <xdr:row>6</xdr:row>
          <xdr:rowOff>123825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3" sqref="E23"/>
    </sheetView>
  </sheetViews>
  <sheetFormatPr defaultRowHeight="13.5"/>
  <cols>
    <col min="1" max="1" width="20.5" customWidth="1"/>
    <col min="2" max="2" width="15.125" customWidth="1"/>
    <col min="3" max="3" width="18.5" customWidth="1"/>
  </cols>
  <sheetData>
    <row r="1" spans="1:5">
      <c r="A1" s="50"/>
      <c r="B1" s="51" t="s">
        <v>5</v>
      </c>
      <c r="C1" s="51" t="s">
        <v>57</v>
      </c>
      <c r="D1" s="52" t="s">
        <v>59</v>
      </c>
    </row>
    <row r="2" spans="1:5">
      <c r="A2" s="48" t="s">
        <v>49</v>
      </c>
      <c r="B2" s="64">
        <f>'Rating change'!B5</f>
        <v>11</v>
      </c>
      <c r="C2" s="65">
        <f>'Rating change'!B6</f>
        <v>162</v>
      </c>
      <c r="D2" s="66">
        <f>'Rating change'!B7</f>
        <v>2.56</v>
      </c>
    </row>
    <row r="3" spans="1:5">
      <c r="A3" s="48" t="s">
        <v>46</v>
      </c>
      <c r="B3" s="64">
        <f>'Rating change'!B8</f>
        <v>14.5</v>
      </c>
      <c r="C3" s="65">
        <f>'Rating change'!B9</f>
        <v>169.5</v>
      </c>
      <c r="D3" s="66">
        <f>'Rating change'!B10</f>
        <v>2.75</v>
      </c>
    </row>
    <row r="4" spans="1:5">
      <c r="A4" s="48" t="s">
        <v>51</v>
      </c>
      <c r="B4" s="64">
        <f>'Rating change'!B11</f>
        <v>7.5</v>
      </c>
      <c r="C4" s="65">
        <f>'Rating change'!B12</f>
        <v>170.5</v>
      </c>
      <c r="D4" s="66">
        <f>'Rating change'!B13</f>
        <v>3.25</v>
      </c>
    </row>
    <row r="5" spans="1:5">
      <c r="A5" s="48" t="s">
        <v>48</v>
      </c>
      <c r="B5" s="64">
        <f>'Rating change'!B14</f>
        <v>5.5</v>
      </c>
      <c r="C5" s="65">
        <f>'Rating change'!B15</f>
        <v>171</v>
      </c>
      <c r="D5" s="66">
        <f>'Rating change'!B16</f>
        <v>2.58</v>
      </c>
    </row>
    <row r="6" spans="1:5">
      <c r="A6" s="48" t="s">
        <v>50</v>
      </c>
      <c r="B6" s="64">
        <f>'Rating change'!B17</f>
        <v>15</v>
      </c>
      <c r="C6" s="65">
        <f>'Rating change'!B18</f>
        <v>160</v>
      </c>
      <c r="D6" s="66">
        <f>'Rating change'!B19</f>
        <v>1.5</v>
      </c>
    </row>
    <row r="7" spans="1:5">
      <c r="A7" s="48" t="s">
        <v>68</v>
      </c>
      <c r="B7" s="64">
        <f>'Rating change'!B20</f>
        <v>6.5</v>
      </c>
      <c r="C7" s="65">
        <f>'Rating change'!B21</f>
        <v>158</v>
      </c>
      <c r="D7" s="66">
        <f>'Rating change'!B22</f>
        <v>3</v>
      </c>
    </row>
    <row r="8" spans="1:5">
      <c r="A8" s="48" t="s">
        <v>44</v>
      </c>
      <c r="B8" s="64">
        <f>'Rating change'!B23</f>
        <v>4</v>
      </c>
      <c r="C8" s="65">
        <f>'Rating change'!B24</f>
        <v>159</v>
      </c>
      <c r="D8" s="66">
        <f>'Rating change'!B25</f>
        <v>2.5</v>
      </c>
    </row>
    <row r="9" spans="1:5">
      <c r="A9" s="48" t="s">
        <v>45</v>
      </c>
      <c r="B9" s="64">
        <f>'Rating change'!B26</f>
        <v>11.5</v>
      </c>
      <c r="C9" s="65">
        <f>'Rating change'!B27</f>
        <v>161</v>
      </c>
      <c r="D9" s="66">
        <f>'Rating change'!B28</f>
        <v>2</v>
      </c>
    </row>
    <row r="10" spans="1:5">
      <c r="A10" s="48" t="s">
        <v>65</v>
      </c>
      <c r="B10" s="64">
        <f>'Rating change'!B29</f>
        <v>5.5</v>
      </c>
      <c r="C10" s="65">
        <f>'Rating change'!B30</f>
        <v>167</v>
      </c>
      <c r="D10" s="66">
        <f>'Rating change'!B31</f>
        <v>2.69</v>
      </c>
    </row>
    <row r="11" spans="1:5">
      <c r="A11" s="48" t="s">
        <v>67</v>
      </c>
      <c r="B11" s="64">
        <f>'Rating change'!B32</f>
        <v>14.5</v>
      </c>
      <c r="C11" s="65">
        <f>'Rating change'!B33</f>
        <v>166</v>
      </c>
      <c r="D11" s="66">
        <f>'Rating change'!B34</f>
        <v>2.4700000000000002</v>
      </c>
    </row>
    <row r="12" spans="1:5">
      <c r="A12" s="48" t="s">
        <v>47</v>
      </c>
      <c r="B12" s="64">
        <f>'Rating change'!B35</f>
        <v>3.5</v>
      </c>
      <c r="C12" s="65">
        <f>'Rating change'!B36</f>
        <v>166.5</v>
      </c>
      <c r="D12" s="66">
        <f>'Rating change'!B37</f>
        <v>2.875</v>
      </c>
    </row>
    <row r="13" spans="1:5" ht="14.25" thickBot="1">
      <c r="A13" s="49" t="s">
        <v>66</v>
      </c>
      <c r="B13" s="69">
        <f>'Rating change'!B38</f>
        <v>7</v>
      </c>
      <c r="C13" s="67">
        <f>'Rating change'!B39</f>
        <v>167</v>
      </c>
      <c r="D13" s="68">
        <f>'Rating change'!B40</f>
        <v>2.875</v>
      </c>
    </row>
    <row r="15" spans="1:5" ht="14.25" thickBot="1"/>
    <row r="16" spans="1:5">
      <c r="A16" s="40"/>
      <c r="B16" s="39" t="s">
        <v>61</v>
      </c>
      <c r="C16" s="38" t="s">
        <v>60</v>
      </c>
      <c r="D16" s="31"/>
      <c r="E16" s="31"/>
    </row>
    <row r="17" spans="1:5" ht="14.25" thickBot="1">
      <c r="A17" s="35" t="s">
        <v>63</v>
      </c>
      <c r="B17" s="42" t="s">
        <v>44</v>
      </c>
      <c r="C17" s="41" t="s">
        <v>65</v>
      </c>
      <c r="D17" s="31"/>
      <c r="E17" s="31"/>
    </row>
    <row r="18" spans="1:5">
      <c r="A18" s="35" t="s">
        <v>5</v>
      </c>
      <c r="B18" s="33">
        <f>VLOOKUP($B$17,$A$2:$D$13,2,FALSE)</f>
        <v>4</v>
      </c>
      <c r="C18" s="32">
        <f>VLOOKUP($C$17,$A$2:$D$13,2,FALSE)</f>
        <v>5.5</v>
      </c>
      <c r="D18" s="37" t="s">
        <v>64</v>
      </c>
      <c r="E18" s="31"/>
    </row>
    <row r="19" spans="1:5" ht="14.25" thickBot="1">
      <c r="A19" s="35" t="s">
        <v>57</v>
      </c>
      <c r="B19" s="33">
        <f>VLOOKUP($B$17,$A$2:$D$13,3,FALSE)</f>
        <v>159</v>
      </c>
      <c r="C19" s="32">
        <f>VLOOKUP($C$17,$A$2:$D$13,3,FALSE)</f>
        <v>167</v>
      </c>
      <c r="D19" s="63">
        <f>AVERAGE(C2:C13)</f>
        <v>164.79166666666666</v>
      </c>
      <c r="E19" s="31"/>
    </row>
    <row r="20" spans="1:5">
      <c r="A20" s="35" t="s">
        <v>59</v>
      </c>
      <c r="B20" s="43"/>
      <c r="C20" s="32">
        <f>VLOOKUP($C$17,$A$2:$D$13,4,FALSE)</f>
        <v>2.69</v>
      </c>
      <c r="D20" s="31"/>
      <c r="E20" s="31"/>
    </row>
    <row r="21" spans="1:5">
      <c r="A21" s="35" t="s">
        <v>29</v>
      </c>
      <c r="B21" s="87">
        <f>(C18-C20-B18)</f>
        <v>-1.19</v>
      </c>
      <c r="C21" s="88"/>
      <c r="D21" s="31"/>
    </row>
    <row r="22" spans="1:5" ht="14.25" thickBot="1">
      <c r="A22" s="36" t="s">
        <v>33</v>
      </c>
      <c r="B22" s="89">
        <f>C19*B19/D19</f>
        <v>161.1307206068268</v>
      </c>
      <c r="C22" s="90"/>
      <c r="D22" s="31"/>
    </row>
    <row r="23" spans="1:5">
      <c r="A23" s="91"/>
      <c r="B23" s="91"/>
      <c r="C23" s="31"/>
      <c r="D23" s="31"/>
    </row>
    <row r="24" spans="1:5">
      <c r="A24" s="31"/>
      <c r="B24" s="31"/>
      <c r="C24" s="31"/>
      <c r="D24" s="31"/>
    </row>
  </sheetData>
  <mergeCells count="3">
    <mergeCell ref="B21:C21"/>
    <mergeCell ref="B22:C22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47"/>
  <sheetViews>
    <sheetView zoomScale="85" zoomScaleNormal="85" workbookViewId="0">
      <pane xSplit="5" topLeftCell="BR1" activePane="topRight" state="frozen"/>
      <selection pane="topRight" activeCell="BV21" sqref="BV21"/>
    </sheetView>
  </sheetViews>
  <sheetFormatPr defaultRowHeight="13.5"/>
  <cols>
    <col min="1" max="1" width="12" customWidth="1"/>
    <col min="3" max="3" width="20.25" customWidth="1"/>
    <col min="4" max="4" width="16.5" customWidth="1"/>
    <col min="5" max="5" width="18.25" customWidth="1"/>
    <col min="6" max="7" width="10.5" bestFit="1" customWidth="1"/>
    <col min="8" max="8" width="9.5" bestFit="1" customWidth="1"/>
    <col min="9" max="10" width="10.5" bestFit="1" customWidth="1"/>
    <col min="11" max="11" width="9.5" bestFit="1" customWidth="1"/>
    <col min="12" max="13" width="10.5" bestFit="1" customWidth="1"/>
  </cols>
  <sheetData>
    <row r="1" spans="1:62" ht="14.25" thickBot="1">
      <c r="C1" s="100">
        <v>2017</v>
      </c>
      <c r="D1" s="100"/>
    </row>
    <row r="2" spans="1:62" s="30" customFormat="1" ht="14.25" hidden="1" customHeight="1" thickBot="1">
      <c r="A2" s="45"/>
      <c r="B2" s="28">
        <f>MATCH(1,D2:CD2,0)</f>
        <v>10</v>
      </c>
      <c r="C2" s="29">
        <v>0</v>
      </c>
      <c r="D2" s="30">
        <f>IF(E5="",C2+1,0)</f>
        <v>0</v>
      </c>
      <c r="E2" s="30">
        <f t="shared" ref="E2:BJ2" si="0">IF(F5="",D2+1,0)</f>
        <v>0</v>
      </c>
      <c r="F2" s="30">
        <f t="shared" si="0"/>
        <v>0</v>
      </c>
      <c r="G2" s="30">
        <f t="shared" si="0"/>
        <v>0</v>
      </c>
      <c r="H2" s="30">
        <f t="shared" si="0"/>
        <v>0</v>
      </c>
      <c r="I2" s="30">
        <f t="shared" si="0"/>
        <v>0</v>
      </c>
      <c r="J2" s="30">
        <f t="shared" si="0"/>
        <v>0</v>
      </c>
      <c r="K2" s="30">
        <f t="shared" si="0"/>
        <v>0</v>
      </c>
      <c r="L2" s="30">
        <f t="shared" si="0"/>
        <v>0</v>
      </c>
      <c r="M2" s="30">
        <f t="shared" si="0"/>
        <v>1</v>
      </c>
      <c r="N2" s="30">
        <f t="shared" si="0"/>
        <v>2</v>
      </c>
      <c r="O2" s="30">
        <f t="shared" si="0"/>
        <v>3</v>
      </c>
      <c r="P2" s="30">
        <f t="shared" si="0"/>
        <v>4</v>
      </c>
      <c r="Q2" s="30">
        <f t="shared" si="0"/>
        <v>5</v>
      </c>
      <c r="R2" s="30">
        <f t="shared" si="0"/>
        <v>6</v>
      </c>
      <c r="S2" s="30">
        <f t="shared" si="0"/>
        <v>7</v>
      </c>
      <c r="T2" s="30">
        <f t="shared" si="0"/>
        <v>8</v>
      </c>
      <c r="U2" s="30">
        <f t="shared" si="0"/>
        <v>9</v>
      </c>
      <c r="V2" s="30">
        <f t="shared" si="0"/>
        <v>10</v>
      </c>
      <c r="W2" s="30">
        <f t="shared" si="0"/>
        <v>11</v>
      </c>
      <c r="X2" s="30">
        <f t="shared" si="0"/>
        <v>12</v>
      </c>
      <c r="Y2" s="30">
        <f t="shared" si="0"/>
        <v>13</v>
      </c>
      <c r="Z2" s="30">
        <f t="shared" si="0"/>
        <v>14</v>
      </c>
      <c r="AA2" s="30">
        <f t="shared" si="0"/>
        <v>15</v>
      </c>
      <c r="AB2" s="30">
        <f t="shared" si="0"/>
        <v>16</v>
      </c>
      <c r="AC2" s="30">
        <f t="shared" si="0"/>
        <v>17</v>
      </c>
      <c r="AD2" s="30">
        <f t="shared" si="0"/>
        <v>18</v>
      </c>
      <c r="AE2" s="30">
        <f t="shared" si="0"/>
        <v>19</v>
      </c>
      <c r="AF2" s="30">
        <f t="shared" si="0"/>
        <v>20</v>
      </c>
      <c r="AG2" s="30">
        <f t="shared" si="0"/>
        <v>21</v>
      </c>
      <c r="AH2" s="30">
        <f t="shared" si="0"/>
        <v>22</v>
      </c>
      <c r="AI2" s="30">
        <f t="shared" si="0"/>
        <v>23</v>
      </c>
      <c r="AJ2" s="30">
        <f t="shared" si="0"/>
        <v>24</v>
      </c>
      <c r="AK2" s="30">
        <f t="shared" si="0"/>
        <v>25</v>
      </c>
      <c r="AL2" s="30">
        <f t="shared" si="0"/>
        <v>26</v>
      </c>
      <c r="AM2" s="30">
        <f t="shared" si="0"/>
        <v>27</v>
      </c>
      <c r="AN2" s="30">
        <f t="shared" si="0"/>
        <v>28</v>
      </c>
      <c r="AO2" s="30">
        <f t="shared" si="0"/>
        <v>29</v>
      </c>
      <c r="AP2" s="30">
        <f t="shared" si="0"/>
        <v>30</v>
      </c>
      <c r="AQ2" s="30">
        <f t="shared" si="0"/>
        <v>31</v>
      </c>
      <c r="AR2" s="30">
        <f t="shared" si="0"/>
        <v>32</v>
      </c>
      <c r="AS2" s="30">
        <f t="shared" si="0"/>
        <v>33</v>
      </c>
      <c r="AT2" s="30">
        <f t="shared" si="0"/>
        <v>34</v>
      </c>
      <c r="AU2" s="30">
        <f t="shared" si="0"/>
        <v>35</v>
      </c>
      <c r="AV2" s="30">
        <f t="shared" si="0"/>
        <v>36</v>
      </c>
      <c r="AW2" s="30">
        <f t="shared" si="0"/>
        <v>37</v>
      </c>
      <c r="AX2" s="30">
        <f t="shared" si="0"/>
        <v>38</v>
      </c>
      <c r="AY2" s="30">
        <f t="shared" si="0"/>
        <v>39</v>
      </c>
      <c r="AZ2" s="30">
        <f t="shared" si="0"/>
        <v>40</v>
      </c>
      <c r="BA2" s="30">
        <f t="shared" si="0"/>
        <v>41</v>
      </c>
      <c r="BB2" s="30">
        <f t="shared" si="0"/>
        <v>42</v>
      </c>
      <c r="BC2" s="30">
        <f t="shared" si="0"/>
        <v>43</v>
      </c>
      <c r="BD2" s="30">
        <f t="shared" si="0"/>
        <v>44</v>
      </c>
      <c r="BE2" s="30">
        <f t="shared" si="0"/>
        <v>45</v>
      </c>
      <c r="BF2" s="30">
        <f t="shared" si="0"/>
        <v>46</v>
      </c>
      <c r="BG2" s="30">
        <f t="shared" si="0"/>
        <v>47</v>
      </c>
      <c r="BH2" s="30">
        <f t="shared" si="0"/>
        <v>48</v>
      </c>
      <c r="BI2" s="30">
        <f t="shared" si="0"/>
        <v>49</v>
      </c>
      <c r="BJ2" s="30">
        <f t="shared" si="0"/>
        <v>50</v>
      </c>
    </row>
    <row r="3" spans="1:62" s="6" customFormat="1">
      <c r="C3" s="23" t="s">
        <v>31</v>
      </c>
      <c r="D3" s="8">
        <v>163.5</v>
      </c>
      <c r="E3" s="8"/>
    </row>
    <row r="4" spans="1:62" s="7" customFormat="1" ht="14.25" thickBot="1">
      <c r="C4" s="24" t="s">
        <v>32</v>
      </c>
      <c r="D4" s="10">
        <v>166.7</v>
      </c>
      <c r="E4" s="10"/>
      <c r="F4" s="72">
        <v>43245</v>
      </c>
      <c r="G4" s="72">
        <v>43251</v>
      </c>
      <c r="H4" s="72">
        <v>43258</v>
      </c>
      <c r="I4" s="72">
        <v>43271</v>
      </c>
      <c r="J4" s="72">
        <v>43279</v>
      </c>
      <c r="K4" s="72">
        <v>43286</v>
      </c>
      <c r="L4" s="72">
        <v>43293</v>
      </c>
      <c r="M4" s="72">
        <v>43300</v>
      </c>
    </row>
    <row r="5" spans="1:62" s="5" customFormat="1" ht="14.25" customHeight="1" thickBot="1">
      <c r="A5" s="92" t="s">
        <v>69</v>
      </c>
      <c r="B5" s="5">
        <f>INDEX(D5:CD5,$B$2)</f>
        <v>11</v>
      </c>
      <c r="C5" s="104" t="s">
        <v>0</v>
      </c>
      <c r="D5" s="8">
        <v>9.5</v>
      </c>
      <c r="E5" s="25">
        <v>11</v>
      </c>
      <c r="F5" s="75">
        <v>11</v>
      </c>
      <c r="G5" s="75">
        <v>10.5</v>
      </c>
      <c r="H5" s="75">
        <v>9.5</v>
      </c>
      <c r="I5" s="75">
        <v>9.5</v>
      </c>
      <c r="J5" s="75">
        <v>10</v>
      </c>
      <c r="K5" s="75">
        <v>11</v>
      </c>
      <c r="L5" s="83">
        <v>11</v>
      </c>
      <c r="M5" s="75">
        <v>11</v>
      </c>
      <c r="N5" s="76"/>
      <c r="O5" s="76"/>
      <c r="P5" s="76"/>
      <c r="Q5" s="77"/>
      <c r="R5" s="77"/>
      <c r="S5" s="77"/>
      <c r="T5" s="77"/>
    </row>
    <row r="6" spans="1:62" s="6" customFormat="1" ht="14.25" customHeight="1" thickBot="1">
      <c r="A6" s="95"/>
      <c r="B6" s="5">
        <f t="shared" ref="B6:B40" si="1">INDEX(D6:CD6,$B$2)</f>
        <v>162</v>
      </c>
      <c r="C6" s="105"/>
      <c r="D6" s="9">
        <v>161.64705882352942</v>
      </c>
      <c r="E6" s="26">
        <v>161.64705882352942</v>
      </c>
      <c r="F6" s="75">
        <v>160.5</v>
      </c>
      <c r="G6" s="75">
        <v>159.5</v>
      </c>
      <c r="H6" s="75">
        <v>159.5</v>
      </c>
      <c r="I6" s="75">
        <v>158</v>
      </c>
      <c r="J6" s="75">
        <v>157.5</v>
      </c>
      <c r="K6" s="75">
        <v>159</v>
      </c>
      <c r="L6" s="83">
        <v>159</v>
      </c>
      <c r="M6" s="75">
        <v>162</v>
      </c>
      <c r="N6" s="78"/>
      <c r="O6" s="78"/>
      <c r="P6" s="78"/>
      <c r="Q6" s="79"/>
      <c r="R6" s="79"/>
      <c r="S6" s="79"/>
      <c r="T6" s="79"/>
    </row>
    <row r="7" spans="1:62" s="7" customFormat="1" ht="14.25" customHeight="1" thickBot="1">
      <c r="A7" s="96"/>
      <c r="B7" s="5">
        <f t="shared" si="1"/>
        <v>2.56</v>
      </c>
      <c r="C7" s="106"/>
      <c r="D7" s="44">
        <v>2.56</v>
      </c>
      <c r="E7" s="61">
        <v>2.56</v>
      </c>
      <c r="F7" s="75">
        <v>2.56</v>
      </c>
      <c r="G7" s="75">
        <v>2.56</v>
      </c>
      <c r="H7" s="75">
        <v>2.56</v>
      </c>
      <c r="I7" s="75">
        <v>2.56</v>
      </c>
      <c r="J7" s="75">
        <v>2.56</v>
      </c>
      <c r="K7" s="75">
        <v>2.56</v>
      </c>
      <c r="L7" s="83">
        <v>2.56</v>
      </c>
      <c r="M7" s="75">
        <v>2.56</v>
      </c>
      <c r="N7" s="80"/>
      <c r="O7" s="80"/>
      <c r="P7" s="80"/>
      <c r="Q7" s="81"/>
      <c r="R7" s="81"/>
      <c r="S7" s="81"/>
      <c r="T7" s="81"/>
    </row>
    <row r="8" spans="1:62" s="5" customFormat="1" ht="14.25" thickBot="1">
      <c r="A8" s="92" t="s">
        <v>82</v>
      </c>
      <c r="B8" s="5">
        <f t="shared" si="1"/>
        <v>14.5</v>
      </c>
      <c r="C8" s="104" t="s">
        <v>9</v>
      </c>
      <c r="D8" s="8">
        <v>14</v>
      </c>
      <c r="E8" s="25">
        <v>14.5</v>
      </c>
      <c r="F8" s="75">
        <v>13.5</v>
      </c>
      <c r="G8" s="75">
        <v>13.5</v>
      </c>
      <c r="H8" s="75">
        <v>14</v>
      </c>
      <c r="I8" s="75">
        <v>14.5</v>
      </c>
      <c r="J8" s="75">
        <v>13.5</v>
      </c>
      <c r="K8" s="75">
        <v>14.5</v>
      </c>
      <c r="L8" s="83">
        <v>14.5</v>
      </c>
      <c r="M8" s="75">
        <v>14.5</v>
      </c>
      <c r="N8" s="76"/>
      <c r="O8" s="76"/>
      <c r="P8" s="76"/>
      <c r="Q8" s="77"/>
      <c r="R8" s="77"/>
      <c r="S8" s="77"/>
      <c r="T8" s="77"/>
    </row>
    <row r="9" spans="1:62" s="6" customFormat="1" ht="14.25" thickBot="1">
      <c r="A9" s="95"/>
      <c r="B9" s="5">
        <f t="shared" si="1"/>
        <v>169.5</v>
      </c>
      <c r="C9" s="105"/>
      <c r="D9" s="9">
        <v>165.19117647058823</v>
      </c>
      <c r="E9" s="26">
        <v>165.19117647058823</v>
      </c>
      <c r="F9" s="75">
        <v>160.5</v>
      </c>
      <c r="G9" s="75">
        <v>160.5</v>
      </c>
      <c r="H9" s="75">
        <v>162</v>
      </c>
      <c r="I9" s="75">
        <v>162.5</v>
      </c>
      <c r="J9" s="75">
        <v>162.5</v>
      </c>
      <c r="K9" s="75">
        <v>168</v>
      </c>
      <c r="L9" s="83">
        <v>169</v>
      </c>
      <c r="M9" s="75">
        <v>169.5</v>
      </c>
      <c r="N9" s="78"/>
      <c r="O9" s="78"/>
      <c r="P9" s="78"/>
      <c r="Q9" s="79"/>
      <c r="R9" s="79"/>
      <c r="S9" s="79"/>
      <c r="T9" s="79"/>
    </row>
    <row r="10" spans="1:62" s="7" customFormat="1" ht="14.25" thickBot="1">
      <c r="A10" s="96"/>
      <c r="B10" s="5">
        <f t="shared" si="1"/>
        <v>2.75</v>
      </c>
      <c r="C10" s="106"/>
      <c r="D10" s="44">
        <v>2.75</v>
      </c>
      <c r="E10" s="61">
        <v>2.75</v>
      </c>
      <c r="F10" s="75">
        <v>2.75</v>
      </c>
      <c r="G10" s="75">
        <v>2.75</v>
      </c>
      <c r="H10" s="75">
        <v>2.75</v>
      </c>
      <c r="I10" s="75">
        <v>2.75</v>
      </c>
      <c r="J10" s="75">
        <v>2.75</v>
      </c>
      <c r="K10" s="75">
        <v>2.75</v>
      </c>
      <c r="L10" s="83">
        <v>2.75</v>
      </c>
      <c r="M10" s="75">
        <v>2.75</v>
      </c>
      <c r="N10" s="80"/>
      <c r="O10" s="80"/>
      <c r="P10" s="80"/>
      <c r="Q10" s="81"/>
      <c r="R10" s="81"/>
      <c r="S10" s="81"/>
      <c r="T10" s="81"/>
    </row>
    <row r="11" spans="1:62" s="5" customFormat="1" ht="14.25" thickBot="1">
      <c r="A11" s="92" t="s">
        <v>70</v>
      </c>
      <c r="B11" s="5">
        <f t="shared" si="1"/>
        <v>7.5</v>
      </c>
      <c r="C11" s="104" t="s">
        <v>10</v>
      </c>
      <c r="D11" s="8">
        <v>9</v>
      </c>
      <c r="E11" s="25">
        <v>9.5</v>
      </c>
      <c r="F11" s="75">
        <v>4</v>
      </c>
      <c r="G11" s="75">
        <v>5</v>
      </c>
      <c r="H11" s="75">
        <v>3</v>
      </c>
      <c r="I11" s="75">
        <v>3</v>
      </c>
      <c r="J11" s="75">
        <v>5</v>
      </c>
      <c r="K11" s="75">
        <v>7.5</v>
      </c>
      <c r="L11" s="83">
        <v>7.5</v>
      </c>
      <c r="M11" s="75">
        <v>7.5</v>
      </c>
      <c r="N11" s="76"/>
      <c r="O11" s="76"/>
      <c r="P11" s="76"/>
      <c r="Q11" s="77"/>
      <c r="R11" s="77"/>
      <c r="S11" s="77"/>
      <c r="T11" s="77"/>
    </row>
    <row r="12" spans="1:62" s="6" customFormat="1" ht="14.25" thickBot="1">
      <c r="A12" s="93"/>
      <c r="B12" s="5">
        <f t="shared" si="1"/>
        <v>170.5</v>
      </c>
      <c r="C12" s="105"/>
      <c r="D12" s="9">
        <v>166.08571428571429</v>
      </c>
      <c r="E12" s="26">
        <v>166.08571428571429</v>
      </c>
      <c r="F12" s="75">
        <v>165</v>
      </c>
      <c r="G12" s="75">
        <v>166</v>
      </c>
      <c r="H12" s="75">
        <v>167</v>
      </c>
      <c r="I12" s="75">
        <v>169</v>
      </c>
      <c r="J12" s="75">
        <v>170.5</v>
      </c>
      <c r="K12" s="75">
        <v>165</v>
      </c>
      <c r="L12" s="83">
        <v>165</v>
      </c>
      <c r="M12" s="75">
        <v>170.5</v>
      </c>
      <c r="N12" s="78"/>
      <c r="O12" s="78"/>
      <c r="P12" s="78"/>
      <c r="Q12" s="79"/>
      <c r="R12" s="79"/>
      <c r="S12" s="79"/>
      <c r="T12" s="79"/>
    </row>
    <row r="13" spans="1:62" s="7" customFormat="1" ht="14.25" thickBot="1">
      <c r="A13" s="94"/>
      <c r="B13" s="5">
        <f t="shared" si="1"/>
        <v>3.25</v>
      </c>
      <c r="C13" s="106"/>
      <c r="D13" s="44">
        <v>3.7949999999999999</v>
      </c>
      <c r="E13" s="61">
        <v>3.7949999999999999</v>
      </c>
      <c r="F13" s="75">
        <v>3.25</v>
      </c>
      <c r="G13" s="75">
        <v>3.25</v>
      </c>
      <c r="H13" s="75">
        <v>3.25</v>
      </c>
      <c r="I13" s="75">
        <v>3.25</v>
      </c>
      <c r="J13" s="75">
        <v>3.25</v>
      </c>
      <c r="K13" s="75">
        <v>3.25</v>
      </c>
      <c r="L13" s="83">
        <v>3.25</v>
      </c>
      <c r="M13" s="75">
        <v>3.25</v>
      </c>
      <c r="N13" s="80"/>
      <c r="O13" s="80"/>
      <c r="P13" s="80"/>
      <c r="Q13" s="81"/>
      <c r="R13" s="81"/>
      <c r="S13" s="81"/>
      <c r="T13" s="81"/>
    </row>
    <row r="14" spans="1:62" s="5" customFormat="1" ht="14.25" thickBot="1">
      <c r="A14" s="97" t="s">
        <v>71</v>
      </c>
      <c r="B14" s="5">
        <f t="shared" si="1"/>
        <v>5.5</v>
      </c>
      <c r="C14" s="101" t="s">
        <v>11</v>
      </c>
      <c r="D14" s="8">
        <v>13.1</v>
      </c>
      <c r="E14" s="25">
        <v>10.5</v>
      </c>
      <c r="F14" s="75">
        <v>9</v>
      </c>
      <c r="G14" s="75">
        <v>9</v>
      </c>
      <c r="H14" s="75">
        <v>9</v>
      </c>
      <c r="I14" s="75">
        <v>9</v>
      </c>
      <c r="J14" s="25">
        <v>8</v>
      </c>
      <c r="K14" s="75">
        <v>8</v>
      </c>
      <c r="L14" s="75">
        <v>6</v>
      </c>
      <c r="M14" s="75">
        <v>5.5</v>
      </c>
      <c r="N14" s="76"/>
      <c r="O14" s="76"/>
      <c r="P14" s="76"/>
      <c r="Q14" s="77"/>
      <c r="R14" s="77"/>
      <c r="S14" s="77"/>
      <c r="T14" s="77"/>
    </row>
    <row r="15" spans="1:62" s="6" customFormat="1" ht="14.25" thickBot="1">
      <c r="A15" s="95"/>
      <c r="B15" s="5">
        <f t="shared" si="1"/>
        <v>171</v>
      </c>
      <c r="C15" s="102"/>
      <c r="D15" s="9">
        <v>169.05714285714285</v>
      </c>
      <c r="E15" s="26">
        <v>167</v>
      </c>
      <c r="F15" s="75">
        <v>165</v>
      </c>
      <c r="G15" s="75">
        <v>165</v>
      </c>
      <c r="H15" s="75">
        <v>165</v>
      </c>
      <c r="I15" s="75">
        <v>166</v>
      </c>
      <c r="J15" s="25">
        <v>167</v>
      </c>
      <c r="K15" s="75">
        <v>170</v>
      </c>
      <c r="L15" s="83">
        <v>170</v>
      </c>
      <c r="M15" s="75">
        <v>171</v>
      </c>
      <c r="N15" s="78"/>
      <c r="O15" s="78"/>
      <c r="P15" s="78"/>
      <c r="Q15" s="79"/>
      <c r="R15" s="79"/>
      <c r="S15" s="79"/>
      <c r="T15" s="79"/>
    </row>
    <row r="16" spans="1:62" s="7" customFormat="1" ht="14.25" thickBot="1">
      <c r="A16" s="96"/>
      <c r="B16" s="5">
        <f t="shared" si="1"/>
        <v>2.58</v>
      </c>
      <c r="C16" s="103"/>
      <c r="D16" s="44">
        <v>2.58</v>
      </c>
      <c r="E16" s="61">
        <v>2.58</v>
      </c>
      <c r="F16" s="75">
        <v>2.58</v>
      </c>
      <c r="G16" s="75">
        <v>2.58</v>
      </c>
      <c r="H16" s="75">
        <v>2.58</v>
      </c>
      <c r="I16" s="75">
        <v>2.58</v>
      </c>
      <c r="J16" s="25">
        <v>2.58</v>
      </c>
      <c r="K16" s="75">
        <v>2.58</v>
      </c>
      <c r="L16" s="83">
        <v>2.58</v>
      </c>
      <c r="M16" s="75">
        <v>2.58</v>
      </c>
      <c r="N16" s="80"/>
      <c r="O16" s="80"/>
      <c r="P16" s="80"/>
      <c r="Q16" s="81"/>
      <c r="R16" s="81"/>
      <c r="S16" s="81"/>
      <c r="T16" s="81"/>
    </row>
    <row r="17" spans="1:20" s="5" customFormat="1" ht="14.25" thickBot="1">
      <c r="A17" s="97" t="s">
        <v>72</v>
      </c>
      <c r="B17" s="5">
        <f t="shared" si="1"/>
        <v>15</v>
      </c>
      <c r="C17" s="104" t="s">
        <v>12</v>
      </c>
      <c r="D17" s="8">
        <v>15</v>
      </c>
      <c r="E17" s="25">
        <v>15.5</v>
      </c>
      <c r="F17" s="75">
        <v>16.5</v>
      </c>
      <c r="G17" s="75">
        <v>16.5</v>
      </c>
      <c r="H17" s="75">
        <v>16.5</v>
      </c>
      <c r="I17" s="75">
        <v>16.5</v>
      </c>
      <c r="J17" s="75">
        <v>14.5</v>
      </c>
      <c r="K17" s="75">
        <v>15</v>
      </c>
      <c r="L17" s="83">
        <v>15</v>
      </c>
      <c r="M17" s="75">
        <v>15</v>
      </c>
      <c r="N17" s="76"/>
      <c r="O17" s="76"/>
      <c r="P17" s="76"/>
      <c r="Q17" s="77"/>
      <c r="R17" s="77"/>
      <c r="S17" s="77"/>
      <c r="T17" s="77"/>
    </row>
    <row r="18" spans="1:20" s="6" customFormat="1" ht="14.25" thickBot="1">
      <c r="A18" s="95"/>
      <c r="B18" s="5">
        <f t="shared" si="1"/>
        <v>160</v>
      </c>
      <c r="C18" s="105"/>
      <c r="D18" s="9">
        <v>160.14705882352942</v>
      </c>
      <c r="E18" s="26">
        <v>156</v>
      </c>
      <c r="F18" s="75">
        <v>154.5</v>
      </c>
      <c r="G18" s="75">
        <v>156</v>
      </c>
      <c r="H18" s="75">
        <v>156</v>
      </c>
      <c r="I18" s="75">
        <v>154.5</v>
      </c>
      <c r="J18" s="75">
        <v>156</v>
      </c>
      <c r="K18" s="75">
        <v>159</v>
      </c>
      <c r="L18" s="83">
        <v>159</v>
      </c>
      <c r="M18" s="75">
        <v>160</v>
      </c>
      <c r="N18" s="78"/>
      <c r="O18" s="78"/>
      <c r="P18" s="78"/>
      <c r="Q18" s="79"/>
      <c r="R18" s="79"/>
      <c r="S18" s="79"/>
      <c r="T18" s="79"/>
    </row>
    <row r="19" spans="1:20" s="7" customFormat="1" ht="14.25" thickBot="1">
      <c r="A19" s="96"/>
      <c r="B19" s="5">
        <f t="shared" si="1"/>
        <v>1.5</v>
      </c>
      <c r="C19" s="106"/>
      <c r="D19" s="44">
        <v>1.28</v>
      </c>
      <c r="E19" s="61">
        <v>1.28</v>
      </c>
      <c r="F19" s="75">
        <v>1.5</v>
      </c>
      <c r="G19" s="75">
        <v>1.5</v>
      </c>
      <c r="H19" s="75">
        <v>1.5</v>
      </c>
      <c r="I19" s="75">
        <v>1.5</v>
      </c>
      <c r="J19" s="75">
        <v>1.5</v>
      </c>
      <c r="K19" s="75">
        <v>1.5</v>
      </c>
      <c r="L19" s="83">
        <v>1.5</v>
      </c>
      <c r="M19" s="75">
        <v>1.5</v>
      </c>
      <c r="N19" s="80"/>
      <c r="O19" s="80"/>
      <c r="P19" s="80"/>
      <c r="Q19" s="81"/>
      <c r="R19" s="81"/>
      <c r="S19" s="81"/>
      <c r="T19" s="81"/>
    </row>
    <row r="20" spans="1:20" s="5" customFormat="1" ht="14.25" thickBot="1">
      <c r="A20" s="92" t="s">
        <v>73</v>
      </c>
      <c r="B20" s="5">
        <f t="shared" si="1"/>
        <v>6.5</v>
      </c>
      <c r="C20" s="101" t="s">
        <v>13</v>
      </c>
      <c r="D20" s="8">
        <v>5</v>
      </c>
      <c r="E20" s="25">
        <v>5.5</v>
      </c>
      <c r="F20" s="75">
        <v>2</v>
      </c>
      <c r="G20" s="75">
        <v>2</v>
      </c>
      <c r="H20" s="75">
        <v>2</v>
      </c>
      <c r="I20" s="75">
        <v>1.5</v>
      </c>
      <c r="J20" s="75">
        <v>2</v>
      </c>
      <c r="K20" s="75">
        <v>2</v>
      </c>
      <c r="L20" s="83">
        <v>3.5</v>
      </c>
      <c r="M20" s="75">
        <v>6.5</v>
      </c>
      <c r="N20" s="76"/>
      <c r="O20" s="76"/>
      <c r="P20" s="76"/>
      <c r="Q20" s="77"/>
      <c r="R20" s="77"/>
      <c r="S20" s="77"/>
      <c r="T20" s="77"/>
    </row>
    <row r="21" spans="1:20" s="6" customFormat="1" ht="14.25" thickBot="1">
      <c r="A21" s="93"/>
      <c r="B21" s="5">
        <f t="shared" si="1"/>
        <v>158</v>
      </c>
      <c r="C21" s="102"/>
      <c r="D21" s="9">
        <v>160.92857142857142</v>
      </c>
      <c r="E21" s="26">
        <v>157.5</v>
      </c>
      <c r="F21" s="75">
        <v>156</v>
      </c>
      <c r="G21" s="75">
        <v>160</v>
      </c>
      <c r="H21" s="75">
        <v>161</v>
      </c>
      <c r="I21" s="75">
        <v>161.5</v>
      </c>
      <c r="J21" s="75">
        <v>162.5</v>
      </c>
      <c r="K21" s="75">
        <v>160.5</v>
      </c>
      <c r="L21" s="83">
        <v>158</v>
      </c>
      <c r="M21" s="75">
        <v>158</v>
      </c>
      <c r="N21" s="78"/>
      <c r="O21" s="78"/>
      <c r="P21" s="78"/>
      <c r="Q21" s="79"/>
      <c r="R21" s="79"/>
      <c r="S21" s="79"/>
      <c r="T21" s="79"/>
    </row>
    <row r="22" spans="1:20" s="7" customFormat="1" ht="14.25" thickBot="1">
      <c r="A22" s="94"/>
      <c r="B22" s="5">
        <f t="shared" si="1"/>
        <v>3</v>
      </c>
      <c r="C22" s="103"/>
      <c r="D22" s="44">
        <v>3.145</v>
      </c>
      <c r="E22" s="61">
        <v>3.145</v>
      </c>
      <c r="F22" s="75">
        <v>3</v>
      </c>
      <c r="G22" s="75">
        <v>3</v>
      </c>
      <c r="H22" s="75">
        <v>3</v>
      </c>
      <c r="I22" s="75">
        <v>3</v>
      </c>
      <c r="J22" s="75">
        <v>3</v>
      </c>
      <c r="K22" s="75">
        <v>3</v>
      </c>
      <c r="L22" s="83">
        <v>3</v>
      </c>
      <c r="M22" s="75">
        <v>3</v>
      </c>
      <c r="N22" s="80"/>
      <c r="O22" s="80"/>
      <c r="P22" s="80"/>
      <c r="Q22" s="81"/>
      <c r="R22" s="81"/>
      <c r="S22" s="81"/>
      <c r="T22" s="81"/>
    </row>
    <row r="23" spans="1:20" s="5" customFormat="1" ht="16.5" customHeight="1" thickBot="1">
      <c r="A23" s="92" t="s">
        <v>74</v>
      </c>
      <c r="B23" s="5">
        <f t="shared" si="1"/>
        <v>4</v>
      </c>
      <c r="C23" s="101" t="s">
        <v>14</v>
      </c>
      <c r="D23" s="8">
        <v>0</v>
      </c>
      <c r="E23" s="25">
        <v>0</v>
      </c>
      <c r="F23" s="75">
        <v>0</v>
      </c>
      <c r="G23" s="75">
        <v>1</v>
      </c>
      <c r="H23" s="75">
        <v>2</v>
      </c>
      <c r="I23" s="75">
        <v>2</v>
      </c>
      <c r="J23" s="75">
        <v>2</v>
      </c>
      <c r="K23" s="75">
        <v>2</v>
      </c>
      <c r="L23" s="83">
        <v>4</v>
      </c>
      <c r="M23" s="75">
        <v>4</v>
      </c>
      <c r="N23" s="76"/>
      <c r="O23" s="76"/>
      <c r="P23" s="76"/>
      <c r="Q23" s="77"/>
      <c r="R23" s="77"/>
      <c r="S23" s="77"/>
      <c r="T23" s="77"/>
    </row>
    <row r="24" spans="1:20" s="6" customFormat="1" ht="14.25" thickBot="1">
      <c r="A24" s="93"/>
      <c r="B24" s="5">
        <f t="shared" si="1"/>
        <v>159</v>
      </c>
      <c r="C24" s="102"/>
      <c r="D24" s="9">
        <v>161.02380952380952</v>
      </c>
      <c r="E24" s="26">
        <v>160.5</v>
      </c>
      <c r="F24" s="75">
        <v>159</v>
      </c>
      <c r="G24" s="75">
        <v>158</v>
      </c>
      <c r="H24" s="75">
        <v>158</v>
      </c>
      <c r="I24" s="75">
        <v>159</v>
      </c>
      <c r="J24" s="75">
        <v>160</v>
      </c>
      <c r="K24" s="75">
        <v>158</v>
      </c>
      <c r="L24" s="83">
        <v>158</v>
      </c>
      <c r="M24" s="75">
        <v>159</v>
      </c>
      <c r="N24" s="78"/>
      <c r="O24" s="78"/>
      <c r="P24" s="78"/>
      <c r="Q24" s="79"/>
      <c r="R24" s="79"/>
      <c r="S24" s="79"/>
      <c r="T24" s="79"/>
    </row>
    <row r="25" spans="1:20" s="7" customFormat="1" ht="14.25" thickBot="1">
      <c r="A25" s="94"/>
      <c r="B25" s="5">
        <f t="shared" si="1"/>
        <v>2.5</v>
      </c>
      <c r="C25" s="103"/>
      <c r="D25" s="44">
        <v>2.0499999999999998</v>
      </c>
      <c r="E25" s="61">
        <v>2.0499999999999998</v>
      </c>
      <c r="F25" s="75">
        <v>2.5</v>
      </c>
      <c r="G25" s="75">
        <v>2.5</v>
      </c>
      <c r="H25" s="75">
        <v>2.5</v>
      </c>
      <c r="I25" s="75">
        <v>2.5</v>
      </c>
      <c r="J25" s="75">
        <v>2.5</v>
      </c>
      <c r="K25" s="75">
        <v>2.5</v>
      </c>
      <c r="L25" s="83">
        <v>2.5</v>
      </c>
      <c r="M25" s="75">
        <v>2.5</v>
      </c>
      <c r="N25" s="80"/>
      <c r="O25" s="80"/>
      <c r="P25" s="80"/>
      <c r="Q25" s="81"/>
      <c r="R25" s="81"/>
      <c r="S25" s="81"/>
      <c r="T25" s="81"/>
    </row>
    <row r="26" spans="1:20" s="5" customFormat="1" ht="14.25" thickBot="1">
      <c r="A26" s="92" t="s">
        <v>75</v>
      </c>
      <c r="B26" s="5">
        <f t="shared" si="1"/>
        <v>11.5</v>
      </c>
      <c r="C26" s="104" t="s">
        <v>15</v>
      </c>
      <c r="D26" s="8">
        <v>9.5</v>
      </c>
      <c r="E26" s="25">
        <v>9</v>
      </c>
      <c r="F26" s="75">
        <v>6.5</v>
      </c>
      <c r="G26" s="75">
        <v>6.5</v>
      </c>
      <c r="H26" s="75">
        <v>7.5</v>
      </c>
      <c r="I26" s="75">
        <v>7.5</v>
      </c>
      <c r="J26" s="75">
        <v>9</v>
      </c>
      <c r="K26" s="75">
        <v>11</v>
      </c>
      <c r="L26" s="83">
        <v>11</v>
      </c>
      <c r="M26" s="83">
        <v>11.5</v>
      </c>
      <c r="N26" s="76"/>
      <c r="O26" s="76"/>
      <c r="P26" s="76"/>
      <c r="Q26" s="77"/>
      <c r="R26" s="77"/>
      <c r="S26" s="77"/>
      <c r="T26" s="77"/>
    </row>
    <row r="27" spans="1:20" s="6" customFormat="1" ht="14.25" thickBot="1">
      <c r="A27" s="93"/>
      <c r="B27" s="5">
        <f t="shared" si="1"/>
        <v>161</v>
      </c>
      <c r="C27" s="105"/>
      <c r="D27" s="9">
        <v>159.14285714285714</v>
      </c>
      <c r="E27" s="26">
        <v>155</v>
      </c>
      <c r="F27" s="75">
        <v>153</v>
      </c>
      <c r="G27" s="75">
        <v>155</v>
      </c>
      <c r="H27" s="75">
        <v>157</v>
      </c>
      <c r="I27" s="75">
        <v>158</v>
      </c>
      <c r="J27" s="75">
        <v>158</v>
      </c>
      <c r="K27" s="75">
        <v>159.5</v>
      </c>
      <c r="L27" s="83">
        <v>159.5</v>
      </c>
      <c r="M27" s="83">
        <v>161</v>
      </c>
      <c r="N27" s="78"/>
      <c r="O27" s="78"/>
      <c r="P27" s="78"/>
      <c r="Q27" s="79"/>
      <c r="R27" s="79"/>
      <c r="S27" s="79"/>
      <c r="T27" s="79"/>
    </row>
    <row r="28" spans="1:20" s="7" customFormat="1" ht="14.25" thickBot="1">
      <c r="A28" s="94"/>
      <c r="B28" s="5">
        <f t="shared" si="1"/>
        <v>2</v>
      </c>
      <c r="C28" s="106"/>
      <c r="D28" s="44">
        <v>1.98</v>
      </c>
      <c r="E28" s="61">
        <v>1.98</v>
      </c>
      <c r="F28" s="75">
        <v>2</v>
      </c>
      <c r="G28" s="75">
        <v>2</v>
      </c>
      <c r="H28" s="75">
        <v>2</v>
      </c>
      <c r="I28" s="75">
        <v>2</v>
      </c>
      <c r="J28" s="75">
        <v>2</v>
      </c>
      <c r="K28" s="75">
        <v>2</v>
      </c>
      <c r="L28" s="83">
        <v>2</v>
      </c>
      <c r="M28" s="75">
        <v>2</v>
      </c>
      <c r="N28" s="80"/>
      <c r="O28" s="80"/>
      <c r="P28" s="80"/>
      <c r="Q28" s="81"/>
      <c r="R28" s="81"/>
      <c r="S28" s="81"/>
      <c r="T28" s="81"/>
    </row>
    <row r="29" spans="1:20" s="5" customFormat="1" ht="14.25" thickBot="1">
      <c r="A29" s="92" t="s">
        <v>76</v>
      </c>
      <c r="B29" s="5">
        <f t="shared" si="1"/>
        <v>5.5</v>
      </c>
      <c r="C29" s="101" t="s">
        <v>16</v>
      </c>
      <c r="D29" s="8">
        <v>10</v>
      </c>
      <c r="E29" s="25">
        <v>9.5</v>
      </c>
      <c r="F29" s="75">
        <v>6.5</v>
      </c>
      <c r="G29" s="75">
        <v>6.5</v>
      </c>
      <c r="H29" s="75">
        <v>6.5</v>
      </c>
      <c r="I29" s="75">
        <v>6.5</v>
      </c>
      <c r="J29" s="75">
        <v>5</v>
      </c>
      <c r="K29" s="75">
        <v>5.5</v>
      </c>
      <c r="L29" s="83">
        <v>5.5</v>
      </c>
      <c r="M29" s="75">
        <v>5.5</v>
      </c>
      <c r="N29" s="76"/>
      <c r="O29" s="76"/>
      <c r="P29" s="76"/>
      <c r="Q29" s="77"/>
      <c r="R29" s="77"/>
      <c r="S29" s="77"/>
      <c r="T29" s="77"/>
    </row>
    <row r="30" spans="1:20" s="6" customFormat="1" ht="14.25" thickBot="1">
      <c r="A30" s="93"/>
      <c r="B30" s="5">
        <f t="shared" si="1"/>
        <v>167</v>
      </c>
      <c r="C30" s="102"/>
      <c r="D30" s="9">
        <v>161.13</v>
      </c>
      <c r="E30" s="26">
        <v>157</v>
      </c>
      <c r="F30" s="75">
        <v>158</v>
      </c>
      <c r="G30" s="75">
        <v>159</v>
      </c>
      <c r="H30" s="75">
        <v>159</v>
      </c>
      <c r="I30" s="75">
        <v>160</v>
      </c>
      <c r="J30" s="75">
        <v>160</v>
      </c>
      <c r="K30" s="75">
        <v>162</v>
      </c>
      <c r="L30" s="83">
        <v>162</v>
      </c>
      <c r="M30" s="75">
        <v>167</v>
      </c>
      <c r="N30" s="78"/>
      <c r="O30" s="78"/>
      <c r="P30" s="78"/>
      <c r="Q30" s="79"/>
      <c r="R30" s="79"/>
      <c r="S30" s="79"/>
      <c r="T30" s="79"/>
    </row>
    <row r="31" spans="1:20" s="7" customFormat="1" ht="14.25" thickBot="1">
      <c r="A31" s="94"/>
      <c r="B31" s="5">
        <f t="shared" si="1"/>
        <v>2.69</v>
      </c>
      <c r="C31" s="103"/>
      <c r="D31" s="44">
        <v>2.69</v>
      </c>
      <c r="E31" s="61">
        <v>2.69</v>
      </c>
      <c r="F31" s="75">
        <v>2.69</v>
      </c>
      <c r="G31" s="75">
        <v>2.69</v>
      </c>
      <c r="H31" s="75">
        <v>2.69</v>
      </c>
      <c r="I31" s="75">
        <v>2.69</v>
      </c>
      <c r="J31" s="75">
        <v>2.69</v>
      </c>
      <c r="K31" s="75">
        <v>2.69</v>
      </c>
      <c r="L31" s="83">
        <v>2.69</v>
      </c>
      <c r="M31" s="75">
        <v>2.69</v>
      </c>
      <c r="N31" s="80"/>
      <c r="O31" s="80"/>
      <c r="P31" s="80"/>
      <c r="Q31" s="81"/>
      <c r="R31" s="81"/>
      <c r="S31" s="81"/>
      <c r="T31" s="81"/>
    </row>
    <row r="32" spans="1:20" s="5" customFormat="1" ht="14.25" thickBot="1">
      <c r="A32" s="92" t="s">
        <v>77</v>
      </c>
      <c r="B32" s="5">
        <f t="shared" si="1"/>
        <v>14.5</v>
      </c>
      <c r="C32" s="101" t="s">
        <v>35</v>
      </c>
      <c r="D32" s="8">
        <v>15.5</v>
      </c>
      <c r="E32" s="25">
        <v>22.5</v>
      </c>
      <c r="F32" s="75">
        <v>16.5</v>
      </c>
      <c r="G32" s="75">
        <v>16.5</v>
      </c>
      <c r="H32" s="75">
        <v>16</v>
      </c>
      <c r="I32" s="75">
        <v>16</v>
      </c>
      <c r="J32" s="25">
        <v>15.5</v>
      </c>
      <c r="K32" s="75">
        <v>14.5</v>
      </c>
      <c r="L32" s="83">
        <v>14.5</v>
      </c>
      <c r="M32" s="75">
        <v>14.5</v>
      </c>
      <c r="N32" s="76"/>
      <c r="O32" s="76"/>
      <c r="P32" s="76"/>
      <c r="Q32" s="77"/>
      <c r="R32" s="77"/>
      <c r="S32" s="77"/>
      <c r="T32" s="77"/>
    </row>
    <row r="33" spans="1:20" s="6" customFormat="1" ht="14.25" thickBot="1">
      <c r="A33" s="93"/>
      <c r="B33" s="5">
        <f t="shared" si="1"/>
        <v>166</v>
      </c>
      <c r="C33" s="102"/>
      <c r="D33" s="9">
        <v>156.66</v>
      </c>
      <c r="E33" s="26">
        <v>156.66</v>
      </c>
      <c r="F33" s="75">
        <v>154</v>
      </c>
      <c r="G33" s="75">
        <v>165</v>
      </c>
      <c r="H33" s="75">
        <v>165</v>
      </c>
      <c r="I33" s="75">
        <v>165.5</v>
      </c>
      <c r="J33" s="25">
        <v>165.5</v>
      </c>
      <c r="K33" s="75">
        <v>165.5</v>
      </c>
      <c r="L33" s="83">
        <v>166</v>
      </c>
      <c r="M33" s="75">
        <v>166</v>
      </c>
      <c r="N33" s="78"/>
      <c r="O33" s="78"/>
      <c r="P33" s="78"/>
      <c r="Q33" s="79"/>
      <c r="R33" s="79"/>
      <c r="S33" s="79"/>
      <c r="T33" s="79"/>
    </row>
    <row r="34" spans="1:20" s="7" customFormat="1" ht="14.25" thickBot="1">
      <c r="A34" s="94"/>
      <c r="B34" s="5">
        <f t="shared" si="1"/>
        <v>2.4700000000000002</v>
      </c>
      <c r="C34" s="103"/>
      <c r="D34" s="44">
        <v>2.4700000000000002</v>
      </c>
      <c r="E34" s="61">
        <v>2.4700000000000002</v>
      </c>
      <c r="F34" s="75">
        <v>2.4700000000000002</v>
      </c>
      <c r="G34" s="75">
        <v>2.4700000000000002</v>
      </c>
      <c r="H34" s="75">
        <v>2.4700000000000002</v>
      </c>
      <c r="I34" s="75">
        <v>2.4700000000000002</v>
      </c>
      <c r="J34" s="25">
        <v>2.4700000000000002</v>
      </c>
      <c r="K34" s="75">
        <v>2.4700000000000002</v>
      </c>
      <c r="L34" s="83">
        <v>2.4700000000000002</v>
      </c>
      <c r="M34" s="75">
        <v>2.4700000000000002</v>
      </c>
      <c r="N34" s="80"/>
      <c r="O34" s="80"/>
      <c r="P34" s="80"/>
      <c r="Q34" s="81"/>
      <c r="R34" s="81"/>
      <c r="S34" s="81"/>
      <c r="T34" s="81"/>
    </row>
    <row r="35" spans="1:20" s="5" customFormat="1" ht="14.25" thickBot="1">
      <c r="A35" s="92" t="s">
        <v>78</v>
      </c>
      <c r="B35" s="5">
        <f t="shared" si="1"/>
        <v>3.5</v>
      </c>
      <c r="C35" s="101" t="s">
        <v>18</v>
      </c>
      <c r="D35" s="8">
        <v>12</v>
      </c>
      <c r="E35" s="25">
        <v>12.5</v>
      </c>
      <c r="F35" s="75">
        <v>8.5</v>
      </c>
      <c r="G35" s="75">
        <v>8.5</v>
      </c>
      <c r="H35" s="75">
        <v>8</v>
      </c>
      <c r="I35" s="75">
        <v>6.5</v>
      </c>
      <c r="J35" s="75">
        <v>6.5</v>
      </c>
      <c r="K35" s="75">
        <v>5</v>
      </c>
      <c r="L35" s="75">
        <v>3.5</v>
      </c>
      <c r="M35" s="75">
        <v>3.5</v>
      </c>
      <c r="N35" s="76"/>
      <c r="O35" s="76"/>
      <c r="P35" s="76"/>
      <c r="Q35" s="77"/>
      <c r="R35" s="77"/>
      <c r="S35" s="77"/>
      <c r="T35" s="77"/>
    </row>
    <row r="36" spans="1:20" s="6" customFormat="1" ht="14.25" thickBot="1">
      <c r="A36" s="93"/>
      <c r="B36" s="5">
        <f t="shared" si="1"/>
        <v>166.5</v>
      </c>
      <c r="C36" s="102"/>
      <c r="D36" s="9">
        <v>163.56</v>
      </c>
      <c r="E36" s="26">
        <v>163.56</v>
      </c>
      <c r="F36" s="75">
        <v>160</v>
      </c>
      <c r="G36" s="75">
        <v>160</v>
      </c>
      <c r="H36" s="75">
        <v>163</v>
      </c>
      <c r="I36" s="75">
        <v>166</v>
      </c>
      <c r="J36" s="75">
        <v>167</v>
      </c>
      <c r="K36" s="75">
        <v>167</v>
      </c>
      <c r="L36" s="75">
        <v>166</v>
      </c>
      <c r="M36" s="75">
        <v>166.5</v>
      </c>
      <c r="N36" s="78"/>
      <c r="O36" s="78"/>
      <c r="P36" s="78"/>
      <c r="Q36" s="79"/>
      <c r="R36" s="79"/>
      <c r="S36" s="79"/>
      <c r="T36" s="79"/>
    </row>
    <row r="37" spans="1:20" s="7" customFormat="1" ht="14.25" thickBot="1">
      <c r="A37" s="94"/>
      <c r="B37" s="5">
        <f t="shared" si="1"/>
        <v>2.875</v>
      </c>
      <c r="C37" s="103"/>
      <c r="D37" s="44">
        <v>2.875</v>
      </c>
      <c r="E37" s="61">
        <v>2.875</v>
      </c>
      <c r="F37" s="75">
        <v>2.875</v>
      </c>
      <c r="G37" s="75">
        <v>2.875</v>
      </c>
      <c r="H37" s="75">
        <v>2.875</v>
      </c>
      <c r="I37" s="75">
        <v>2.875</v>
      </c>
      <c r="J37" s="75">
        <v>2.875</v>
      </c>
      <c r="K37" s="75">
        <v>2.875</v>
      </c>
      <c r="L37" s="83">
        <v>2.875</v>
      </c>
      <c r="M37" s="75">
        <v>2.875</v>
      </c>
      <c r="N37" s="80"/>
      <c r="O37" s="80"/>
      <c r="P37" s="80"/>
      <c r="Q37" s="81"/>
      <c r="R37" s="81"/>
      <c r="S37" s="81"/>
      <c r="T37" s="81"/>
    </row>
    <row r="38" spans="1:20" s="5" customFormat="1" ht="14.25" thickBot="1">
      <c r="A38" s="92" t="s">
        <v>79</v>
      </c>
      <c r="B38" s="5">
        <f t="shared" si="1"/>
        <v>7</v>
      </c>
      <c r="C38" s="104" t="s">
        <v>19</v>
      </c>
      <c r="D38" s="8">
        <v>9</v>
      </c>
      <c r="E38" s="25">
        <v>8.75</v>
      </c>
      <c r="F38" s="75">
        <v>8.5</v>
      </c>
      <c r="G38" s="75">
        <v>8.5</v>
      </c>
      <c r="H38" s="75">
        <v>9.5</v>
      </c>
      <c r="I38" s="75">
        <v>9.5</v>
      </c>
      <c r="J38" s="75">
        <v>9.5</v>
      </c>
      <c r="K38" s="75">
        <v>7</v>
      </c>
      <c r="L38" s="83">
        <v>7</v>
      </c>
      <c r="M38" s="75">
        <v>7</v>
      </c>
      <c r="N38" s="76"/>
      <c r="O38" s="76"/>
      <c r="P38" s="76"/>
      <c r="Q38" s="77"/>
      <c r="R38" s="77"/>
      <c r="S38" s="77"/>
      <c r="T38" s="77"/>
    </row>
    <row r="39" spans="1:20" s="6" customFormat="1" ht="14.25" thickBot="1">
      <c r="A39" s="93"/>
      <c r="B39" s="5">
        <f t="shared" si="1"/>
        <v>167</v>
      </c>
      <c r="C39" s="105"/>
      <c r="D39" s="9">
        <v>162.88</v>
      </c>
      <c r="E39" s="26">
        <v>162.30000000000001</v>
      </c>
      <c r="F39" s="75">
        <v>161</v>
      </c>
      <c r="G39" s="75">
        <v>162</v>
      </c>
      <c r="H39" s="75">
        <v>163</v>
      </c>
      <c r="I39" s="75">
        <v>161</v>
      </c>
      <c r="J39" s="75">
        <v>162.5</v>
      </c>
      <c r="K39" s="75">
        <v>164</v>
      </c>
      <c r="L39" s="83">
        <v>164</v>
      </c>
      <c r="M39" s="75">
        <v>167</v>
      </c>
      <c r="N39" s="78"/>
      <c r="O39" s="78"/>
      <c r="P39" s="78"/>
      <c r="Q39" s="79"/>
      <c r="R39" s="79"/>
      <c r="S39" s="79"/>
      <c r="T39" s="79"/>
    </row>
    <row r="40" spans="1:20" s="7" customFormat="1" ht="14.25" thickBot="1">
      <c r="A40" s="94"/>
      <c r="B40" s="5">
        <f t="shared" si="1"/>
        <v>2.875</v>
      </c>
      <c r="C40" s="106"/>
      <c r="D40" s="44">
        <v>2.875</v>
      </c>
      <c r="E40" s="61">
        <v>2.875</v>
      </c>
      <c r="F40" s="75">
        <v>2.875</v>
      </c>
      <c r="G40" s="75">
        <v>2.875</v>
      </c>
      <c r="H40" s="75">
        <v>2.875</v>
      </c>
      <c r="I40" s="75">
        <v>2.875</v>
      </c>
      <c r="J40" s="75">
        <v>2.875</v>
      </c>
      <c r="K40" s="75">
        <v>2.875</v>
      </c>
      <c r="L40" s="83">
        <v>2.875</v>
      </c>
      <c r="M40" s="75">
        <v>2.875</v>
      </c>
      <c r="N40" s="80"/>
      <c r="O40" s="80"/>
      <c r="P40" s="80"/>
      <c r="Q40" s="81"/>
      <c r="R40" s="81"/>
      <c r="S40" s="81"/>
      <c r="T40" s="81"/>
    </row>
    <row r="41" spans="1:20">
      <c r="A41" s="6"/>
      <c r="B41" s="5"/>
      <c r="C41" s="11"/>
      <c r="D41" s="12" t="s">
        <v>39</v>
      </c>
      <c r="E41" s="13" t="s">
        <v>40</v>
      </c>
    </row>
    <row r="42" spans="1:20" ht="14.25" thickBot="1">
      <c r="A42" s="6"/>
      <c r="B42" s="6"/>
      <c r="C42" s="18" t="s">
        <v>62</v>
      </c>
      <c r="D42" s="46" t="s">
        <v>100</v>
      </c>
      <c r="E42" s="47" t="s">
        <v>99</v>
      </c>
    </row>
    <row r="43" spans="1:20">
      <c r="B43" s="37" t="s">
        <v>64</v>
      </c>
      <c r="C43" s="14" t="s">
        <v>41</v>
      </c>
      <c r="D43" s="33">
        <f>VLOOKUP($D$42,Rating!$A$2:$D$13,2,FALSE)</f>
        <v>15</v>
      </c>
      <c r="E43" s="33">
        <f>VLOOKUP($E$42,Rating!$A$2:$D$13,2,FALSE)</f>
        <v>4</v>
      </c>
    </row>
    <row r="44" spans="1:20" ht="14.25" thickBot="1">
      <c r="B44" s="34">
        <f>AVERAGE(B36,B39,B33,B30,B27,B24,B21,B18,B15,B12,B9,B6)</f>
        <v>164.79166666666666</v>
      </c>
      <c r="C44" s="14" t="s">
        <v>56</v>
      </c>
      <c r="D44" s="33">
        <f>VLOOKUP($D$42,Rating!$A$2:$D$13,3,FALSE)</f>
        <v>160</v>
      </c>
      <c r="E44" s="33">
        <f>VLOOKUP($E$42,Rating!$A$2:$D$13,3,FALSE)</f>
        <v>159</v>
      </c>
    </row>
    <row r="45" spans="1:20">
      <c r="C45" s="14" t="s">
        <v>58</v>
      </c>
      <c r="D45" s="62"/>
      <c r="E45" s="33">
        <f>VLOOKUP($E$42,Rating!$A$2:$D$13,4,FALSE)</f>
        <v>2.5</v>
      </c>
    </row>
    <row r="46" spans="1:20" ht="14.25" thickBot="1">
      <c r="C46" s="70" t="s">
        <v>80</v>
      </c>
      <c r="D46" s="98">
        <f>(E43-E45-D43)</f>
        <v>-13.5</v>
      </c>
      <c r="E46" s="99"/>
    </row>
    <row r="47" spans="1:20" ht="14.25" thickBot="1">
      <c r="C47" s="71" t="s">
        <v>81</v>
      </c>
      <c r="D47" s="98">
        <f>D44*E44/B44</f>
        <v>154.37673830594184</v>
      </c>
      <c r="E47" s="99"/>
    </row>
  </sheetData>
  <mergeCells count="27">
    <mergeCell ref="D46:E46"/>
    <mergeCell ref="D47:E47"/>
    <mergeCell ref="C1:D1"/>
    <mergeCell ref="C23:C25"/>
    <mergeCell ref="C26:C28"/>
    <mergeCell ref="C29:C31"/>
    <mergeCell ref="C32:C34"/>
    <mergeCell ref="C35:C37"/>
    <mergeCell ref="C38:C40"/>
    <mergeCell ref="C5:C7"/>
    <mergeCell ref="C8:C10"/>
    <mergeCell ref="C11:C13"/>
    <mergeCell ref="C14:C16"/>
    <mergeCell ref="C17:C19"/>
    <mergeCell ref="C20:C22"/>
    <mergeCell ref="A5:A7"/>
    <mergeCell ref="A8:A10"/>
    <mergeCell ref="A11:A13"/>
    <mergeCell ref="A14:A16"/>
    <mergeCell ref="A17:A19"/>
    <mergeCell ref="A35:A37"/>
    <mergeCell ref="A38:A40"/>
    <mergeCell ref="A20:A22"/>
    <mergeCell ref="A23:A25"/>
    <mergeCell ref="A26:A28"/>
    <mergeCell ref="A29:A31"/>
    <mergeCell ref="A32:A34"/>
  </mergeCells>
  <phoneticPr fontId="1" type="noConversion"/>
  <conditionalFormatting sqref="F5:I40">
    <cfRule type="expression" dxfId="6" priority="7">
      <formula>IF(F5=E5, FALSE,TRUE)</formula>
    </cfRule>
  </conditionalFormatting>
  <conditionalFormatting sqref="J5:J40">
    <cfRule type="expression" dxfId="5" priority="6">
      <formula>IF(J5=I5, FALSE,TRUE)</formula>
    </cfRule>
  </conditionalFormatting>
  <conditionalFormatting sqref="K5:K40">
    <cfRule type="expression" dxfId="4" priority="5">
      <formula>IF(K5=J5, FALSE,TRUE)</formula>
    </cfRule>
  </conditionalFormatting>
  <conditionalFormatting sqref="L5:L39">
    <cfRule type="expression" dxfId="3" priority="4">
      <formula>IF(L5=K5, FALSE,TRUE)</formula>
    </cfRule>
  </conditionalFormatting>
  <conditionalFormatting sqref="L40">
    <cfRule type="expression" dxfId="2" priority="3">
      <formula>IF(L40=K40, FALSE,TRUE)</formula>
    </cfRule>
  </conditionalFormatting>
  <conditionalFormatting sqref="M5:M39">
    <cfRule type="expression" dxfId="1" priority="2">
      <formula>IF(M5=L5, FALSE,TRUE)</formula>
    </cfRule>
  </conditionalFormatting>
  <conditionalFormatting sqref="M40">
    <cfRule type="expression" dxfId="0" priority="1">
      <formula>IF(M40=L40, FALSE,TRUE)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77"/>
  <sheetViews>
    <sheetView topLeftCell="A41" workbookViewId="0">
      <selection activeCell="H76" sqref="H76"/>
    </sheetView>
  </sheetViews>
  <sheetFormatPr defaultRowHeight="13.5"/>
  <cols>
    <col min="1" max="1" width="18" customWidth="1"/>
    <col min="2" max="2" width="16" customWidth="1"/>
    <col min="3" max="3" width="19.375" customWidth="1"/>
    <col min="4" max="4" width="17.5" customWidth="1"/>
    <col min="5" max="5" width="18.5" customWidth="1"/>
  </cols>
  <sheetData>
    <row r="1" spans="1:8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8">
      <c r="A2">
        <v>1</v>
      </c>
      <c r="B2" s="27">
        <v>43246.3125</v>
      </c>
      <c r="C2" t="s">
        <v>43</v>
      </c>
      <c r="D2" t="s">
        <v>44</v>
      </c>
      <c r="E2" t="s">
        <v>45</v>
      </c>
      <c r="F2">
        <v>-11</v>
      </c>
      <c r="G2">
        <v>152</v>
      </c>
      <c r="H2" t="s">
        <v>53</v>
      </c>
    </row>
    <row r="3" spans="1:8">
      <c r="A3">
        <v>2</v>
      </c>
      <c r="B3" s="27">
        <v>43246.416666666664</v>
      </c>
      <c r="C3" t="s">
        <v>43</v>
      </c>
      <c r="D3" t="s">
        <v>46</v>
      </c>
      <c r="E3" t="s">
        <v>47</v>
      </c>
      <c r="F3">
        <v>-0.5</v>
      </c>
      <c r="G3">
        <v>165</v>
      </c>
      <c r="H3" t="s">
        <v>52</v>
      </c>
    </row>
    <row r="4" spans="1:8">
      <c r="A4">
        <v>3</v>
      </c>
      <c r="B4" s="27">
        <v>43247.25</v>
      </c>
      <c r="C4" t="s">
        <v>43</v>
      </c>
      <c r="D4" t="s">
        <v>48</v>
      </c>
      <c r="E4" t="s">
        <v>49</v>
      </c>
      <c r="F4">
        <v>-3</v>
      </c>
      <c r="G4">
        <v>165</v>
      </c>
      <c r="H4" t="s">
        <v>55</v>
      </c>
    </row>
    <row r="5" spans="1:8">
      <c r="A5">
        <v>4</v>
      </c>
      <c r="B5" s="27">
        <v>43247.291666666664</v>
      </c>
      <c r="C5" t="s">
        <v>43</v>
      </c>
      <c r="D5" t="s">
        <v>50</v>
      </c>
      <c r="E5" t="s">
        <v>51</v>
      </c>
      <c r="F5">
        <v>5</v>
      </c>
      <c r="G5">
        <v>158.5</v>
      </c>
      <c r="H5" t="s">
        <v>54</v>
      </c>
    </row>
    <row r="9" spans="1:8">
      <c r="A9">
        <v>1</v>
      </c>
      <c r="B9" s="27">
        <v>43253.333333333336</v>
      </c>
      <c r="C9" t="s">
        <v>43</v>
      </c>
      <c r="D9" t="s">
        <v>65</v>
      </c>
      <c r="E9" t="s">
        <v>44</v>
      </c>
      <c r="F9">
        <v>-8</v>
      </c>
      <c r="G9">
        <v>156.5</v>
      </c>
    </row>
    <row r="10" spans="1:8">
      <c r="A10">
        <v>2</v>
      </c>
      <c r="B10" s="27">
        <v>43253.375</v>
      </c>
      <c r="C10" t="s">
        <v>43</v>
      </c>
      <c r="D10" t="s">
        <v>51</v>
      </c>
      <c r="E10" t="s">
        <v>46</v>
      </c>
      <c r="F10">
        <v>5.5</v>
      </c>
      <c r="G10">
        <v>166</v>
      </c>
    </row>
    <row r="11" spans="1:8">
      <c r="A11">
        <v>3</v>
      </c>
      <c r="B11" s="27">
        <v>43254.291666666664</v>
      </c>
      <c r="C11" t="s">
        <v>43</v>
      </c>
      <c r="D11" t="s">
        <v>45</v>
      </c>
      <c r="E11" t="s">
        <v>50</v>
      </c>
      <c r="F11">
        <v>8.5</v>
      </c>
      <c r="G11">
        <v>151</v>
      </c>
    </row>
    <row r="12" spans="1:8">
      <c r="A12">
        <v>4</v>
      </c>
      <c r="B12" s="27">
        <v>43254.333333333336</v>
      </c>
      <c r="C12" t="s">
        <v>43</v>
      </c>
      <c r="D12" t="s">
        <v>47</v>
      </c>
      <c r="E12" t="s">
        <v>48</v>
      </c>
      <c r="F12">
        <v>-2</v>
      </c>
      <c r="G12">
        <v>164.5</v>
      </c>
    </row>
    <row r="17" spans="1:9">
      <c r="A17" s="73">
        <v>43260.125</v>
      </c>
      <c r="B17" s="74" t="s">
        <v>43</v>
      </c>
      <c r="C17" s="74" t="s">
        <v>49</v>
      </c>
      <c r="D17" s="74" t="s">
        <v>67</v>
      </c>
      <c r="E17" s="74">
        <v>4</v>
      </c>
      <c r="F17" s="74">
        <v>163</v>
      </c>
      <c r="G17" s="74"/>
    </row>
    <row r="18" spans="1:9">
      <c r="A18" s="73">
        <v>43260.291666666664</v>
      </c>
      <c r="B18" s="74" t="s">
        <v>43</v>
      </c>
      <c r="C18" s="74" t="s">
        <v>48</v>
      </c>
      <c r="D18" s="74" t="s">
        <v>50</v>
      </c>
      <c r="E18" s="74">
        <v>6</v>
      </c>
      <c r="F18" s="74">
        <v>159.5</v>
      </c>
      <c r="G18" s="74"/>
    </row>
    <row r="19" spans="1:9">
      <c r="A19" s="73">
        <v>43260.416666666664</v>
      </c>
      <c r="B19" s="74" t="s">
        <v>43</v>
      </c>
      <c r="C19" s="74" t="s">
        <v>46</v>
      </c>
      <c r="D19" s="74" t="s">
        <v>65</v>
      </c>
      <c r="E19" s="74">
        <v>-9.5</v>
      </c>
      <c r="F19" s="74">
        <v>160.5</v>
      </c>
      <c r="G19" s="74" t="s">
        <v>83</v>
      </c>
    </row>
    <row r="20" spans="1:9">
      <c r="A20" s="73">
        <v>43261.083333333336</v>
      </c>
      <c r="B20" s="74" t="s">
        <v>43</v>
      </c>
      <c r="C20" s="74" t="s">
        <v>44</v>
      </c>
      <c r="D20" s="74" t="s">
        <v>51</v>
      </c>
      <c r="E20" s="74">
        <v>-2</v>
      </c>
      <c r="F20" s="74">
        <v>163.5</v>
      </c>
      <c r="G20" s="74"/>
    </row>
    <row r="24" spans="1:9">
      <c r="A24" s="74" t="s">
        <v>84</v>
      </c>
      <c r="B24" s="74" t="s">
        <v>85</v>
      </c>
      <c r="C24" s="74" t="s">
        <v>37</v>
      </c>
      <c r="D24" s="74" t="s">
        <v>38</v>
      </c>
      <c r="E24" s="74" t="s">
        <v>39</v>
      </c>
      <c r="F24" s="74" t="s">
        <v>40</v>
      </c>
      <c r="G24" s="74" t="s">
        <v>41</v>
      </c>
      <c r="H24" s="74" t="s">
        <v>42</v>
      </c>
      <c r="I24" s="74" t="s">
        <v>86</v>
      </c>
    </row>
    <row r="25" spans="1:9">
      <c r="A25" s="74" t="s">
        <v>87</v>
      </c>
      <c r="B25" s="74" t="s">
        <v>88</v>
      </c>
      <c r="C25" s="73">
        <v>43268.333333333336</v>
      </c>
      <c r="D25" s="74" t="s">
        <v>43</v>
      </c>
      <c r="E25" s="74" t="s">
        <v>45</v>
      </c>
      <c r="F25" s="74" t="s">
        <v>44</v>
      </c>
      <c r="G25" s="74">
        <v>-8</v>
      </c>
      <c r="H25" s="74">
        <v>154</v>
      </c>
      <c r="I25" s="73">
        <v>43265.958101851851</v>
      </c>
    </row>
    <row r="26" spans="1:9">
      <c r="A26" s="74" t="s">
        <v>87</v>
      </c>
      <c r="B26" s="74" t="s">
        <v>88</v>
      </c>
      <c r="C26" s="73">
        <v>43267.416666666664</v>
      </c>
      <c r="D26" s="74" t="s">
        <v>43</v>
      </c>
      <c r="E26" s="74" t="s">
        <v>51</v>
      </c>
      <c r="F26" s="74" t="s">
        <v>47</v>
      </c>
      <c r="G26" s="74">
        <v>2</v>
      </c>
      <c r="H26" s="74">
        <v>169</v>
      </c>
      <c r="I26" s="73">
        <v>43265.958101851851</v>
      </c>
    </row>
    <row r="27" spans="1:9">
      <c r="A27" s="74" t="s">
        <v>87</v>
      </c>
      <c r="B27" s="74" t="s">
        <v>88</v>
      </c>
      <c r="C27" s="73">
        <v>43267.333333333336</v>
      </c>
      <c r="D27" s="74" t="s">
        <v>43</v>
      </c>
      <c r="E27" s="74" t="s">
        <v>67</v>
      </c>
      <c r="F27" s="74" t="s">
        <v>48</v>
      </c>
      <c r="G27" s="74">
        <v>-9.5</v>
      </c>
      <c r="H27" s="74">
        <v>169</v>
      </c>
      <c r="I27" s="73">
        <v>43265.958101851851</v>
      </c>
    </row>
    <row r="28" spans="1:9">
      <c r="A28" s="74" t="s">
        <v>87</v>
      </c>
      <c r="B28" s="74" t="s">
        <v>88</v>
      </c>
      <c r="C28" s="73">
        <v>43267.291666666664</v>
      </c>
      <c r="D28" s="74" t="s">
        <v>43</v>
      </c>
      <c r="E28" s="74" t="s">
        <v>68</v>
      </c>
      <c r="F28" s="74" t="s">
        <v>66</v>
      </c>
      <c r="G28" s="74">
        <v>4.5</v>
      </c>
      <c r="H28" s="74">
        <v>162.5</v>
      </c>
      <c r="I28" s="73">
        <v>43265.958101851851</v>
      </c>
    </row>
    <row r="29" spans="1:9">
      <c r="A29" t="s">
        <v>89</v>
      </c>
    </row>
    <row r="32" spans="1:9">
      <c r="A32" s="74" t="s">
        <v>36</v>
      </c>
      <c r="B32" s="74" t="s">
        <v>37</v>
      </c>
      <c r="C32" s="74" t="s">
        <v>38</v>
      </c>
      <c r="D32" s="74" t="s">
        <v>39</v>
      </c>
      <c r="E32" s="74" t="s">
        <v>40</v>
      </c>
      <c r="F32" s="74" t="s">
        <v>41</v>
      </c>
      <c r="G32" s="74" t="s">
        <v>42</v>
      </c>
    </row>
    <row r="33" spans="1:7">
      <c r="A33" s="74">
        <v>1</v>
      </c>
      <c r="B33" s="73">
        <v>43274.291666666664</v>
      </c>
      <c r="C33" s="74" t="s">
        <v>43</v>
      </c>
      <c r="D33" s="74" t="s">
        <v>51</v>
      </c>
      <c r="E33" s="74" t="s">
        <v>49</v>
      </c>
      <c r="F33" s="74">
        <v>4</v>
      </c>
      <c r="G33" s="74">
        <v>165</v>
      </c>
    </row>
    <row r="34" spans="1:7">
      <c r="A34" s="74">
        <v>2</v>
      </c>
      <c r="B34" s="73">
        <v>43274.333333333336</v>
      </c>
      <c r="C34" s="74" t="s">
        <v>43</v>
      </c>
      <c r="D34" s="74" t="s">
        <v>68</v>
      </c>
      <c r="E34" s="74" t="s">
        <v>48</v>
      </c>
      <c r="F34" s="74">
        <v>5</v>
      </c>
      <c r="G34" s="74">
        <v>165.5</v>
      </c>
    </row>
    <row r="35" spans="1:7">
      <c r="A35" s="74">
        <v>3</v>
      </c>
      <c r="B35" s="73">
        <v>43274.375</v>
      </c>
      <c r="C35" s="74" t="s">
        <v>43</v>
      </c>
      <c r="D35" s="74" t="s">
        <v>66</v>
      </c>
      <c r="E35" s="74" t="s">
        <v>46</v>
      </c>
      <c r="F35" s="74">
        <v>2.5</v>
      </c>
      <c r="G35" s="74">
        <v>161.5</v>
      </c>
    </row>
    <row r="36" spans="1:7">
      <c r="A36" s="74">
        <v>4</v>
      </c>
      <c r="B36" s="73">
        <v>43274.416666666664</v>
      </c>
      <c r="C36" s="74" t="s">
        <v>43</v>
      </c>
      <c r="D36" s="74" t="s">
        <v>44</v>
      </c>
      <c r="E36" s="74" t="s">
        <v>65</v>
      </c>
      <c r="F36" s="74">
        <v>2</v>
      </c>
      <c r="G36" s="74">
        <v>157.5</v>
      </c>
    </row>
    <row r="37" spans="1:7">
      <c r="A37" s="74">
        <v>5</v>
      </c>
      <c r="B37" s="73">
        <v>43274.416666666664</v>
      </c>
      <c r="C37" s="74" t="s">
        <v>43</v>
      </c>
      <c r="D37" s="74" t="s">
        <v>45</v>
      </c>
      <c r="E37" s="74" t="s">
        <v>67</v>
      </c>
      <c r="F37" s="74">
        <v>6</v>
      </c>
      <c r="G37" s="74">
        <v>161.5</v>
      </c>
    </row>
    <row r="38" spans="1:7">
      <c r="A38" s="74">
        <v>6</v>
      </c>
      <c r="B38" s="73">
        <v>43274.416666666664</v>
      </c>
      <c r="C38" s="74" t="s">
        <v>43</v>
      </c>
      <c r="D38" s="74" t="s">
        <v>50</v>
      </c>
      <c r="E38" s="74" t="s">
        <v>47</v>
      </c>
      <c r="F38" s="74">
        <v>-13</v>
      </c>
      <c r="G38" s="74">
        <v>158.5</v>
      </c>
    </row>
    <row r="41" spans="1:7">
      <c r="A41" s="74" t="s">
        <v>36</v>
      </c>
      <c r="B41" s="74" t="s">
        <v>37</v>
      </c>
      <c r="C41" s="74" t="s">
        <v>38</v>
      </c>
      <c r="D41" s="74" t="s">
        <v>39</v>
      </c>
      <c r="E41" s="74" t="s">
        <v>40</v>
      </c>
      <c r="F41" s="74" t="s">
        <v>41</v>
      </c>
      <c r="G41" s="74" t="s">
        <v>42</v>
      </c>
    </row>
    <row r="42" spans="1:7">
      <c r="A42" s="74" t="s">
        <v>90</v>
      </c>
      <c r="B42" s="73">
        <v>43281.291666666664</v>
      </c>
      <c r="C42" s="74" t="s">
        <v>43</v>
      </c>
      <c r="D42" s="74" t="s">
        <v>65</v>
      </c>
      <c r="E42" s="74" t="s">
        <v>50</v>
      </c>
      <c r="F42" s="74">
        <v>8</v>
      </c>
      <c r="G42" s="74">
        <v>153.5</v>
      </c>
    </row>
    <row r="43" spans="1:7">
      <c r="A43" s="74" t="s">
        <v>91</v>
      </c>
      <c r="B43" s="73">
        <v>43281.3125</v>
      </c>
      <c r="C43" s="74" t="s">
        <v>43</v>
      </c>
      <c r="D43" s="74" t="s">
        <v>46</v>
      </c>
      <c r="E43" s="74" t="s">
        <v>45</v>
      </c>
      <c r="F43" s="74">
        <v>-6.5</v>
      </c>
      <c r="G43" s="74">
        <v>158</v>
      </c>
    </row>
    <row r="44" spans="1:7">
      <c r="A44" s="74" t="s">
        <v>92</v>
      </c>
      <c r="B44" s="73">
        <v>43281.333333333336</v>
      </c>
      <c r="C44" s="74" t="s">
        <v>43</v>
      </c>
      <c r="D44" s="74" t="s">
        <v>49</v>
      </c>
      <c r="E44" s="74" t="s">
        <v>44</v>
      </c>
      <c r="F44" s="74">
        <v>-10.5</v>
      </c>
      <c r="G44" s="74">
        <v>155</v>
      </c>
    </row>
    <row r="45" spans="1:7">
      <c r="A45" s="74" t="s">
        <v>93</v>
      </c>
      <c r="B45" s="73">
        <v>43281.4375</v>
      </c>
      <c r="C45" s="74" t="s">
        <v>43</v>
      </c>
      <c r="D45" s="74" t="s">
        <v>68</v>
      </c>
      <c r="E45" s="74" t="s">
        <v>67</v>
      </c>
      <c r="F45" s="74">
        <v>11</v>
      </c>
      <c r="G45" s="74">
        <v>165.5</v>
      </c>
    </row>
    <row r="47" spans="1:7">
      <c r="A47" s="74" t="s">
        <v>36</v>
      </c>
      <c r="B47" s="74" t="s">
        <v>37</v>
      </c>
      <c r="C47" s="74" t="s">
        <v>38</v>
      </c>
      <c r="D47" s="74" t="s">
        <v>39</v>
      </c>
      <c r="E47" s="74" t="s">
        <v>40</v>
      </c>
      <c r="F47" s="74" t="s">
        <v>41</v>
      </c>
      <c r="G47" s="74" t="s">
        <v>42</v>
      </c>
    </row>
    <row r="48" spans="1:7">
      <c r="A48" s="74" t="s">
        <v>94</v>
      </c>
      <c r="B48" s="73">
        <v>43287.291666666664</v>
      </c>
      <c r="C48" s="74" t="s">
        <v>43</v>
      </c>
      <c r="D48" s="74" t="s">
        <v>45</v>
      </c>
      <c r="E48" s="74" t="s">
        <v>66</v>
      </c>
      <c r="F48" s="74">
        <v>-2.5</v>
      </c>
      <c r="G48" s="74">
        <v>158</v>
      </c>
    </row>
    <row r="49" spans="1:7">
      <c r="A49" s="74" t="s">
        <v>95</v>
      </c>
      <c r="B49" s="73">
        <v>43287.333333333336</v>
      </c>
      <c r="C49" s="74" t="s">
        <v>43</v>
      </c>
      <c r="D49" s="74" t="s">
        <v>50</v>
      </c>
      <c r="E49" s="74" t="s">
        <v>48</v>
      </c>
      <c r="F49" s="74">
        <v>-9</v>
      </c>
      <c r="G49" s="74">
        <v>160.5</v>
      </c>
    </row>
    <row r="50" spans="1:7">
      <c r="A50" s="74" t="s">
        <v>96</v>
      </c>
      <c r="B50" s="73">
        <v>43287.333333333336</v>
      </c>
      <c r="C50" s="74" t="s">
        <v>43</v>
      </c>
      <c r="D50" s="74" t="s">
        <v>68</v>
      </c>
      <c r="E50" s="74" t="s">
        <v>44</v>
      </c>
      <c r="F50" s="74">
        <v>-2.5</v>
      </c>
      <c r="G50" s="74">
        <v>160</v>
      </c>
    </row>
    <row r="51" spans="1:7">
      <c r="A51" s="74" t="s">
        <v>97</v>
      </c>
      <c r="B51" s="73">
        <v>43287.416666666664</v>
      </c>
      <c r="C51" s="74" t="s">
        <v>43</v>
      </c>
      <c r="D51" s="74" t="s">
        <v>51</v>
      </c>
      <c r="E51" s="74" t="s">
        <v>65</v>
      </c>
      <c r="F51" s="74">
        <v>-2.5</v>
      </c>
      <c r="G51" s="74">
        <v>168</v>
      </c>
    </row>
    <row r="52" spans="1:7">
      <c r="A52" s="74" t="s">
        <v>98</v>
      </c>
      <c r="B52" s="73">
        <v>43287.416666666664</v>
      </c>
      <c r="C52" s="74" t="s">
        <v>43</v>
      </c>
      <c r="D52" s="74" t="s">
        <v>46</v>
      </c>
      <c r="E52" s="74" t="s">
        <v>67</v>
      </c>
      <c r="F52" s="74">
        <v>-0.5</v>
      </c>
      <c r="G52" s="74">
        <v>165.5</v>
      </c>
    </row>
    <row r="53" spans="1:7">
      <c r="A53" s="74" t="s">
        <v>37</v>
      </c>
      <c r="B53" s="74" t="s">
        <v>38</v>
      </c>
      <c r="C53" s="74" t="s">
        <v>39</v>
      </c>
      <c r="D53" s="74" t="s">
        <v>40</v>
      </c>
      <c r="E53" s="74" t="s">
        <v>41</v>
      </c>
      <c r="F53" s="74" t="s">
        <v>42</v>
      </c>
    </row>
    <row r="54" spans="1:7">
      <c r="A54" s="73">
        <v>43288.291666666664</v>
      </c>
      <c r="B54" s="74" t="s">
        <v>43</v>
      </c>
      <c r="C54" s="74" t="s">
        <v>47</v>
      </c>
      <c r="D54" s="74" t="s">
        <v>49</v>
      </c>
      <c r="E54" s="74">
        <v>3.5</v>
      </c>
      <c r="F54" s="74">
        <v>163</v>
      </c>
    </row>
    <row r="55" spans="1:7">
      <c r="A55" s="73">
        <v>43289.291666666664</v>
      </c>
      <c r="B55" s="73" t="s">
        <v>43</v>
      </c>
      <c r="C55" s="74" t="s">
        <v>66</v>
      </c>
      <c r="D55" s="74" t="s">
        <v>68</v>
      </c>
      <c r="E55" s="74">
        <v>-8</v>
      </c>
      <c r="F55" s="74">
        <v>161.5</v>
      </c>
    </row>
    <row r="56" spans="1:7">
      <c r="A56" s="73">
        <v>43289.354166666664</v>
      </c>
      <c r="B56" s="73" t="s">
        <v>43</v>
      </c>
      <c r="C56" s="74" t="s">
        <v>44</v>
      </c>
      <c r="D56" s="74" t="s">
        <v>46</v>
      </c>
      <c r="E56" s="74">
        <v>9.5</v>
      </c>
      <c r="F56" s="74">
        <v>162.5</v>
      </c>
    </row>
    <row r="57" spans="1:7">
      <c r="A57" s="73">
        <v>43289.4375</v>
      </c>
      <c r="B57" s="73" t="s">
        <v>43</v>
      </c>
      <c r="C57" s="74" t="s">
        <v>51</v>
      </c>
      <c r="D57" s="74" t="s">
        <v>67</v>
      </c>
      <c r="E57" s="74">
        <v>4.5</v>
      </c>
      <c r="F57" s="74">
        <v>167.5</v>
      </c>
    </row>
    <row r="58" spans="1:7">
      <c r="E58" s="84"/>
      <c r="F58" s="84"/>
    </row>
    <row r="59" spans="1:7">
      <c r="A59" s="85" t="s">
        <v>37</v>
      </c>
      <c r="B59" s="85" t="s">
        <v>38</v>
      </c>
      <c r="C59" s="85" t="s">
        <v>39</v>
      </c>
      <c r="D59" s="85" t="s">
        <v>40</v>
      </c>
      <c r="E59" s="85" t="s">
        <v>41</v>
      </c>
      <c r="F59" s="85" t="s">
        <v>42</v>
      </c>
    </row>
    <row r="60" spans="1:7">
      <c r="A60" s="86">
        <v>43295.291666666664</v>
      </c>
      <c r="B60" s="85" t="s">
        <v>43</v>
      </c>
      <c r="C60" s="85" t="s">
        <v>46</v>
      </c>
      <c r="D60" s="85" t="s">
        <v>66</v>
      </c>
      <c r="E60" s="85">
        <v>-10.5</v>
      </c>
      <c r="F60" s="85">
        <v>170</v>
      </c>
    </row>
    <row r="61" spans="1:7">
      <c r="A61" s="86">
        <v>43295.291666666664</v>
      </c>
      <c r="B61" s="85" t="s">
        <v>43</v>
      </c>
      <c r="C61" s="85" t="s">
        <v>65</v>
      </c>
      <c r="D61" s="85" t="s">
        <v>51</v>
      </c>
      <c r="E61" s="85">
        <v>-1.5</v>
      </c>
      <c r="F61" s="85">
        <v>164</v>
      </c>
    </row>
    <row r="62" spans="1:7">
      <c r="A62" s="86">
        <v>43295.291666666664</v>
      </c>
      <c r="B62" s="85" t="s">
        <v>43</v>
      </c>
      <c r="C62" s="85" t="s">
        <v>50</v>
      </c>
      <c r="D62" s="85" t="s">
        <v>49</v>
      </c>
      <c r="E62" s="85">
        <v>-6.5</v>
      </c>
      <c r="F62" s="85">
        <v>155</v>
      </c>
    </row>
    <row r="63" spans="1:7">
      <c r="A63" s="86">
        <v>43295.333333333336</v>
      </c>
      <c r="B63" s="85" t="s">
        <v>43</v>
      </c>
      <c r="C63" s="85" t="s">
        <v>67</v>
      </c>
      <c r="D63" s="85" t="s">
        <v>44</v>
      </c>
      <c r="E63" s="85">
        <v>-13</v>
      </c>
      <c r="F63" s="85">
        <v>161</v>
      </c>
    </row>
    <row r="64" spans="1:7">
      <c r="A64" s="86">
        <v>43296.375</v>
      </c>
      <c r="B64" s="85" t="s">
        <v>43</v>
      </c>
      <c r="C64" s="85" t="s">
        <v>48</v>
      </c>
      <c r="D64" s="85" t="s">
        <v>47</v>
      </c>
      <c r="E64" s="85">
        <v>-5.5</v>
      </c>
      <c r="F64" s="85">
        <v>173</v>
      </c>
    </row>
    <row r="67" spans="1:6">
      <c r="A67" s="27">
        <v>43297.125</v>
      </c>
      <c r="B67" t="s">
        <v>43</v>
      </c>
      <c r="C67" t="s">
        <v>66</v>
      </c>
      <c r="D67" t="s">
        <v>49</v>
      </c>
      <c r="E67" s="82">
        <v>1.5</v>
      </c>
      <c r="F67" s="82">
        <v>160</v>
      </c>
    </row>
    <row r="68" spans="1:6">
      <c r="A68" s="27">
        <v>43297.125</v>
      </c>
      <c r="B68" t="s">
        <v>43</v>
      </c>
      <c r="C68" t="s">
        <v>46</v>
      </c>
      <c r="D68" t="s">
        <v>45</v>
      </c>
      <c r="E68" s="82">
        <v>-5.5</v>
      </c>
      <c r="F68" s="82">
        <v>165</v>
      </c>
    </row>
    <row r="69" spans="1:6">
      <c r="A69" s="27">
        <v>43297.208333333336</v>
      </c>
      <c r="B69" t="s">
        <v>43</v>
      </c>
      <c r="C69" t="s">
        <v>65</v>
      </c>
      <c r="D69" t="s">
        <v>50</v>
      </c>
      <c r="E69" s="82">
        <v>8</v>
      </c>
      <c r="F69" s="82">
        <v>158</v>
      </c>
    </row>
    <row r="70" spans="1:6">
      <c r="A70" s="27">
        <v>43297.25</v>
      </c>
      <c r="B70" t="s">
        <v>43</v>
      </c>
      <c r="C70" t="s">
        <v>68</v>
      </c>
      <c r="D70" t="s">
        <v>67</v>
      </c>
      <c r="E70" s="82">
        <v>8.5</v>
      </c>
      <c r="F70" s="82">
        <v>161</v>
      </c>
    </row>
    <row r="71" spans="1:6">
      <c r="A71" s="27">
        <v>43297.291666666664</v>
      </c>
      <c r="B71" t="s">
        <v>43</v>
      </c>
      <c r="C71" t="s">
        <v>51</v>
      </c>
      <c r="D71" t="s">
        <v>44</v>
      </c>
      <c r="E71" s="82">
        <v>-6</v>
      </c>
      <c r="F71" s="82">
        <v>160</v>
      </c>
    </row>
    <row r="75" spans="1:6">
      <c r="A75" s="27">
        <v>43302.291666666664</v>
      </c>
      <c r="B75" t="s">
        <v>43</v>
      </c>
      <c r="C75" t="s">
        <v>47</v>
      </c>
      <c r="D75" t="s">
        <v>51</v>
      </c>
      <c r="E75">
        <v>1</v>
      </c>
      <c r="F75">
        <v>172.5</v>
      </c>
    </row>
    <row r="76" spans="1:6">
      <c r="A76" s="27">
        <v>43302.375</v>
      </c>
      <c r="B76" t="s">
        <v>43</v>
      </c>
      <c r="C76" t="s">
        <v>48</v>
      </c>
      <c r="D76" t="s">
        <v>46</v>
      </c>
      <c r="E76">
        <v>6.5</v>
      </c>
      <c r="F76">
        <v>176</v>
      </c>
    </row>
    <row r="77" spans="1:6">
      <c r="A77" s="27">
        <v>43302.4375</v>
      </c>
      <c r="B77" t="s">
        <v>43</v>
      </c>
      <c r="C77" t="s">
        <v>50</v>
      </c>
      <c r="D77" t="s">
        <v>68</v>
      </c>
      <c r="E77">
        <v>-11.5</v>
      </c>
      <c r="F77">
        <v>153.5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83" r:id="rId4" name="Control 11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466725</xdr:colOff>
                <xdr:row>6</xdr:row>
                <xdr:rowOff>123825</xdr:rowOff>
              </to>
            </anchor>
          </controlPr>
        </control>
      </mc:Choice>
      <mc:Fallback>
        <control shapeId="3083" r:id="rId4" name="Control 11"/>
      </mc:Fallback>
    </mc:AlternateContent>
    <mc:AlternateContent xmlns:mc="http://schemas.openxmlformats.org/markup-compatibility/2006">
      <mc:Choice Requires="x14">
        <control shapeId="3082" r:id="rId6" name="Control 10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4</xdr:col>
                <xdr:colOff>857250</xdr:colOff>
                <xdr:row>6</xdr:row>
                <xdr:rowOff>57150</xdr:rowOff>
              </to>
            </anchor>
          </controlPr>
        </control>
      </mc:Choice>
      <mc:Fallback>
        <control shapeId="3082" r:id="rId6" name="Control 10"/>
      </mc:Fallback>
    </mc:AlternateContent>
    <mc:AlternateContent xmlns:mc="http://schemas.openxmlformats.org/markup-compatibility/2006">
      <mc:Choice Requires="x14">
        <control shapeId="3081" r:id="rId8" name="Control 9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81" r:id="rId8" name="Control 9"/>
      </mc:Fallback>
    </mc:AlternateContent>
    <mc:AlternateContent xmlns:mc="http://schemas.openxmlformats.org/markup-compatibility/2006">
      <mc:Choice Requires="x14">
        <control shapeId="3080" r:id="rId10" name="Control 8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80" r:id="rId10" name="Control 8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4</xdr:col>
                <xdr:colOff>857250</xdr:colOff>
                <xdr:row>6</xdr:row>
                <xdr:rowOff>57150</xdr:rowOff>
              </to>
            </anchor>
          </controlPr>
        </control>
      </mc:Choice>
      <mc:Fallback>
        <control shapeId="3079" r:id="rId11" name="Control 7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7" r:id="rId13" name="Control 5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77" r:id="rId13" name="Control 5"/>
      </mc:Fallback>
    </mc:AlternateContent>
    <mc:AlternateContent xmlns:mc="http://schemas.openxmlformats.org/markup-compatibility/2006">
      <mc:Choice Requires="x14">
        <control shapeId="3075" r:id="rId14" name="Control 3">
          <controlPr defaultSize="0" r:id="rId7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4</xdr:col>
                <xdr:colOff>857250</xdr:colOff>
                <xdr:row>6</xdr:row>
                <xdr:rowOff>57150</xdr:rowOff>
              </to>
            </anchor>
          </controlPr>
        </control>
      </mc:Choice>
      <mc:Fallback>
        <control shapeId="3075" r:id="rId14" name="Control 3"/>
      </mc:Fallback>
    </mc:AlternateContent>
    <mc:AlternateContent xmlns:mc="http://schemas.openxmlformats.org/markup-compatibility/2006">
      <mc:Choice Requires="x14">
        <control shapeId="3074" r:id="rId15" name="Control 2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74" r:id="rId15" name="Control 2"/>
      </mc:Fallback>
    </mc:AlternateContent>
    <mc:AlternateContent xmlns:mc="http://schemas.openxmlformats.org/markup-compatibility/2006">
      <mc:Choice Requires="x14">
        <control shapeId="3073" r:id="rId16" name="Control 1">
          <controlPr defaultSize="0" r:id="rId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457200</xdr:colOff>
                <xdr:row>6</xdr:row>
                <xdr:rowOff>57150</xdr:rowOff>
              </to>
            </anchor>
          </controlPr>
        </control>
      </mc:Choice>
      <mc:Fallback>
        <control shapeId="3073" r:id="rId16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3" workbookViewId="0">
      <selection sqref="A1:C45"/>
    </sheetView>
  </sheetViews>
  <sheetFormatPr defaultRowHeight="13.5"/>
  <cols>
    <col min="1" max="1" width="24.375" customWidth="1"/>
  </cols>
  <sheetData>
    <row r="1" spans="1:26">
      <c r="A1" s="19" t="s">
        <v>31</v>
      </c>
      <c r="B1" s="8">
        <v>160.4</v>
      </c>
      <c r="C1" s="6"/>
      <c r="D1" s="6"/>
      <c r="E1" s="6"/>
      <c r="F1" s="6"/>
      <c r="G1" s="6"/>
      <c r="H1" s="6"/>
      <c r="I1" s="6">
        <v>160.4</v>
      </c>
    </row>
    <row r="2" spans="1:26" ht="14.25" thickBot="1">
      <c r="A2" s="22" t="s">
        <v>32</v>
      </c>
      <c r="B2" s="10">
        <v>166.7</v>
      </c>
      <c r="C2" s="21"/>
      <c r="D2" s="21"/>
      <c r="E2" s="100"/>
      <c r="F2" s="100"/>
      <c r="G2" s="100"/>
      <c r="H2" s="100"/>
      <c r="I2" s="21">
        <v>166.7</v>
      </c>
      <c r="J2" s="17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s="5" customFormat="1">
      <c r="A3" s="101" t="s">
        <v>0</v>
      </c>
      <c r="B3" s="8">
        <v>0.5</v>
      </c>
      <c r="C3" s="6"/>
      <c r="D3" s="6"/>
      <c r="E3" s="6"/>
      <c r="F3" s="6"/>
      <c r="G3" s="6"/>
      <c r="H3" s="6"/>
      <c r="I3" s="6"/>
    </row>
    <row r="4" spans="1:26" s="6" customFormat="1">
      <c r="A4" s="102"/>
      <c r="B4" s="9">
        <v>161.64705882352942</v>
      </c>
    </row>
    <row r="5" spans="1:26" s="7" customFormat="1" ht="14.25" thickBot="1">
      <c r="A5" s="103"/>
      <c r="B5" s="20">
        <v>2.56</v>
      </c>
      <c r="C5" s="6"/>
      <c r="D5" s="6"/>
      <c r="E5" s="6"/>
      <c r="F5" s="6"/>
      <c r="G5" s="6"/>
      <c r="H5" s="6"/>
      <c r="I5" s="6">
        <v>5.12</v>
      </c>
    </row>
    <row r="6" spans="1:26">
      <c r="A6" s="101" t="s">
        <v>9</v>
      </c>
      <c r="B6" s="8">
        <v>-4</v>
      </c>
      <c r="C6" s="6"/>
      <c r="D6" s="6"/>
      <c r="E6" s="6"/>
      <c r="F6" s="6"/>
      <c r="G6" s="6"/>
      <c r="H6" s="6"/>
      <c r="I6" s="6"/>
    </row>
    <row r="7" spans="1:26">
      <c r="A7" s="102"/>
      <c r="B7" s="9">
        <v>165.19117647058823</v>
      </c>
      <c r="C7" s="6"/>
      <c r="D7" s="6"/>
      <c r="E7" s="6"/>
      <c r="F7" s="6"/>
      <c r="G7" s="6"/>
      <c r="H7" s="6"/>
      <c r="I7" s="6"/>
    </row>
    <row r="8" spans="1:26" ht="14.25" thickBot="1">
      <c r="A8" s="103"/>
      <c r="B8" s="20">
        <v>2.75</v>
      </c>
      <c r="C8" s="6"/>
      <c r="D8" s="6"/>
      <c r="E8" s="6"/>
      <c r="F8" s="6"/>
      <c r="G8" s="6"/>
      <c r="H8" s="6"/>
      <c r="I8" s="6">
        <v>5.5</v>
      </c>
    </row>
    <row r="9" spans="1:26">
      <c r="A9" s="101" t="s">
        <v>10</v>
      </c>
      <c r="B9" s="8">
        <v>1</v>
      </c>
      <c r="C9" s="6"/>
      <c r="D9" s="6"/>
      <c r="E9" s="6"/>
      <c r="F9" s="6"/>
      <c r="G9" s="6"/>
      <c r="H9" s="6"/>
      <c r="I9" s="6"/>
    </row>
    <row r="10" spans="1:26">
      <c r="A10" s="102"/>
      <c r="B10" s="9">
        <v>166.08571428571429</v>
      </c>
      <c r="C10" s="6"/>
      <c r="D10" s="6"/>
      <c r="E10" s="6"/>
      <c r="F10" s="6"/>
      <c r="G10" s="6"/>
      <c r="H10" s="6"/>
      <c r="I10" s="6"/>
    </row>
    <row r="11" spans="1:26" ht="14.25" thickBot="1">
      <c r="A11" s="103"/>
      <c r="B11" s="20">
        <v>3.7949999999999999</v>
      </c>
      <c r="C11" s="6"/>
      <c r="D11" s="6"/>
      <c r="E11" s="6"/>
      <c r="F11" s="6"/>
      <c r="G11" s="6"/>
      <c r="H11" s="6"/>
      <c r="I11" s="6">
        <v>7.59</v>
      </c>
    </row>
    <row r="12" spans="1:26">
      <c r="A12" s="101" t="s">
        <v>11</v>
      </c>
      <c r="B12" s="8">
        <v>-3.1</v>
      </c>
      <c r="C12" s="6"/>
      <c r="D12" s="6"/>
      <c r="E12" s="6"/>
      <c r="F12" s="6"/>
      <c r="G12" s="6"/>
      <c r="H12" s="6"/>
      <c r="I12" s="6"/>
    </row>
    <row r="13" spans="1:26">
      <c r="A13" s="102"/>
      <c r="B13" s="9">
        <v>169.05714285714285</v>
      </c>
      <c r="C13" s="6"/>
      <c r="D13" s="6"/>
      <c r="E13" s="6"/>
      <c r="F13" s="6"/>
      <c r="G13" s="6"/>
      <c r="H13" s="6"/>
      <c r="I13" s="6"/>
    </row>
    <row r="14" spans="1:26" ht="14.25" thickBot="1">
      <c r="A14" s="103"/>
      <c r="B14" s="20">
        <v>2.58</v>
      </c>
      <c r="C14" s="6"/>
      <c r="D14" s="6"/>
      <c r="E14" s="6"/>
      <c r="F14" s="6"/>
      <c r="G14" s="6"/>
      <c r="H14" s="6"/>
      <c r="I14" s="6">
        <v>5.16</v>
      </c>
    </row>
    <row r="15" spans="1:26">
      <c r="A15" s="101" t="s">
        <v>12</v>
      </c>
      <c r="B15" s="8">
        <v>-5</v>
      </c>
      <c r="C15" s="6"/>
      <c r="D15" s="6"/>
      <c r="E15" s="6"/>
      <c r="F15" s="6"/>
      <c r="G15" s="6"/>
      <c r="H15" s="6"/>
      <c r="I15" s="6"/>
    </row>
    <row r="16" spans="1:26">
      <c r="A16" s="102"/>
      <c r="B16" s="9">
        <v>160.14705882352942</v>
      </c>
      <c r="C16" s="6"/>
      <c r="D16" s="6"/>
      <c r="E16" s="6"/>
      <c r="F16" s="6"/>
      <c r="G16" s="6"/>
      <c r="H16" s="6"/>
      <c r="I16" s="6"/>
    </row>
    <row r="17" spans="1:9" ht="14.25" thickBot="1">
      <c r="A17" s="103"/>
      <c r="B17" s="20">
        <v>1.28</v>
      </c>
      <c r="C17" s="6"/>
      <c r="D17" s="6"/>
      <c r="E17" s="6"/>
      <c r="F17" s="6"/>
      <c r="G17" s="6"/>
      <c r="H17" s="6"/>
      <c r="I17" s="6">
        <v>2.56</v>
      </c>
    </row>
    <row r="18" spans="1:9">
      <c r="A18" s="101" t="s">
        <v>13</v>
      </c>
      <c r="B18" s="8">
        <v>5</v>
      </c>
      <c r="C18" s="6"/>
      <c r="D18" s="6"/>
      <c r="E18" s="6"/>
      <c r="F18" s="6"/>
      <c r="G18" s="6"/>
      <c r="H18" s="6"/>
      <c r="I18" s="6">
        <v>7.5</v>
      </c>
    </row>
    <row r="19" spans="1:9">
      <c r="A19" s="102"/>
      <c r="B19" s="9">
        <v>160.92857142857142</v>
      </c>
      <c r="C19" s="6"/>
      <c r="D19" s="6"/>
      <c r="E19" s="6"/>
      <c r="F19" s="6"/>
      <c r="G19" s="6"/>
      <c r="H19" s="6"/>
      <c r="I19" s="6">
        <v>160.9</v>
      </c>
    </row>
    <row r="20" spans="1:9" ht="14.25" thickBot="1">
      <c r="A20" s="103"/>
      <c r="B20" s="20">
        <v>3.145</v>
      </c>
      <c r="C20" s="6"/>
      <c r="D20" s="6"/>
      <c r="E20" s="6"/>
      <c r="F20" s="6"/>
      <c r="G20" s="6"/>
      <c r="H20" s="6"/>
      <c r="I20" s="6">
        <v>6.29</v>
      </c>
    </row>
    <row r="21" spans="1:9">
      <c r="A21" s="101" t="s">
        <v>14</v>
      </c>
      <c r="B21" s="8">
        <v>10</v>
      </c>
      <c r="C21" s="6"/>
      <c r="D21" s="6"/>
      <c r="E21" s="6"/>
      <c r="F21" s="6"/>
      <c r="G21" s="6"/>
      <c r="H21" s="6"/>
      <c r="I21" s="6">
        <v>12</v>
      </c>
    </row>
    <row r="22" spans="1:9">
      <c r="A22" s="102"/>
      <c r="B22" s="9">
        <v>161.02380952380952</v>
      </c>
      <c r="C22" s="6"/>
      <c r="D22" s="6"/>
      <c r="E22" s="6"/>
      <c r="F22" s="6"/>
      <c r="G22" s="6"/>
      <c r="H22" s="6"/>
      <c r="I22" s="6">
        <v>161</v>
      </c>
    </row>
    <row r="23" spans="1:9" ht="14.25" thickBot="1">
      <c r="A23" s="103"/>
      <c r="B23" s="20">
        <v>2.0499999999999998</v>
      </c>
      <c r="C23" s="6"/>
      <c r="D23" s="6"/>
      <c r="E23" s="6"/>
      <c r="F23" s="6"/>
      <c r="G23" s="6"/>
      <c r="H23" s="6"/>
      <c r="I23" s="6">
        <v>2</v>
      </c>
    </row>
    <row r="24" spans="1:9">
      <c r="A24" s="101" t="s">
        <v>15</v>
      </c>
      <c r="B24" s="8">
        <v>0.5</v>
      </c>
      <c r="C24" s="6"/>
      <c r="D24" s="6"/>
      <c r="E24" s="6"/>
      <c r="F24" s="6"/>
      <c r="G24" s="6"/>
      <c r="H24" s="6"/>
      <c r="I24" s="6"/>
    </row>
    <row r="25" spans="1:9">
      <c r="A25" s="102"/>
      <c r="B25" s="9">
        <v>159.14285714285714</v>
      </c>
      <c r="C25" s="6"/>
      <c r="D25" s="6"/>
      <c r="E25" s="6"/>
      <c r="F25" s="6"/>
      <c r="G25" s="6"/>
      <c r="H25" s="6"/>
      <c r="I25" s="6">
        <v>159.13999999999999</v>
      </c>
    </row>
    <row r="26" spans="1:9" ht="14.25" thickBot="1">
      <c r="A26" s="103"/>
      <c r="B26" s="20">
        <v>1.98</v>
      </c>
      <c r="C26" s="6"/>
      <c r="D26" s="6"/>
      <c r="E26" s="6"/>
      <c r="F26" s="6"/>
      <c r="G26" s="6"/>
      <c r="H26" s="6"/>
      <c r="I26" s="6">
        <v>3.96</v>
      </c>
    </row>
    <row r="27" spans="1:9">
      <c r="A27" s="101" t="s">
        <v>16</v>
      </c>
      <c r="B27" s="8">
        <v>0</v>
      </c>
      <c r="C27" s="6"/>
      <c r="D27" s="6"/>
      <c r="E27" s="6"/>
      <c r="F27" s="6"/>
      <c r="G27" s="6"/>
      <c r="H27" s="6"/>
      <c r="I27" s="6">
        <v>5.2</v>
      </c>
    </row>
    <row r="28" spans="1:9">
      <c r="A28" s="102"/>
      <c r="B28" s="9">
        <v>161.13</v>
      </c>
      <c r="C28" s="6"/>
      <c r="D28" s="6"/>
      <c r="E28" s="6"/>
      <c r="F28" s="6"/>
      <c r="G28" s="6"/>
      <c r="H28" s="6"/>
      <c r="I28" s="6">
        <v>161.13</v>
      </c>
    </row>
    <row r="29" spans="1:9" ht="14.25" thickBot="1">
      <c r="A29" s="103"/>
      <c r="B29" s="20">
        <v>2.69</v>
      </c>
      <c r="C29" s="6"/>
      <c r="D29" s="6"/>
      <c r="E29" s="6"/>
      <c r="F29" s="6"/>
      <c r="G29" s="6"/>
      <c r="H29" s="6"/>
      <c r="I29" s="6">
        <v>5.38</v>
      </c>
    </row>
    <row r="30" spans="1:9">
      <c r="A30" s="101" t="s">
        <v>17</v>
      </c>
      <c r="B30" s="8">
        <v>-5.5</v>
      </c>
      <c r="C30" s="6"/>
      <c r="D30" s="6"/>
      <c r="E30" s="6"/>
      <c r="F30" s="6"/>
      <c r="G30" s="6"/>
      <c r="H30" s="6"/>
      <c r="I30" s="6"/>
    </row>
    <row r="31" spans="1:9">
      <c r="A31" s="102"/>
      <c r="B31" s="9">
        <v>156.66</v>
      </c>
      <c r="C31" s="6"/>
      <c r="D31" s="6"/>
      <c r="E31" s="6"/>
      <c r="F31" s="6"/>
      <c r="G31" s="6"/>
      <c r="H31" s="6"/>
      <c r="I31" s="6">
        <v>156.66</v>
      </c>
    </row>
    <row r="32" spans="1:9" ht="14.25" thickBot="1">
      <c r="A32" s="103"/>
      <c r="B32" s="20">
        <v>2.4700000000000002</v>
      </c>
      <c r="C32" s="6"/>
      <c r="D32" s="6"/>
      <c r="E32" s="6"/>
      <c r="F32" s="6"/>
      <c r="G32" s="6"/>
      <c r="H32" s="6"/>
      <c r="I32" s="6">
        <v>4.9400000000000004</v>
      </c>
    </row>
    <row r="33" spans="1:9">
      <c r="A33" s="101" t="s">
        <v>18</v>
      </c>
      <c r="B33" s="8">
        <v>-2</v>
      </c>
      <c r="C33" s="6"/>
      <c r="D33" s="6"/>
      <c r="E33" s="6"/>
      <c r="F33" s="6"/>
      <c r="G33" s="6"/>
      <c r="H33" s="6"/>
      <c r="I33" s="6">
        <v>5.5</v>
      </c>
    </row>
    <row r="34" spans="1:9">
      <c r="A34" s="102"/>
      <c r="B34" s="9">
        <v>163.56</v>
      </c>
      <c r="C34" s="6"/>
      <c r="D34" s="6"/>
      <c r="E34" s="6"/>
      <c r="F34" s="6"/>
      <c r="G34" s="6"/>
      <c r="H34" s="6"/>
      <c r="I34" s="6">
        <v>163.56</v>
      </c>
    </row>
    <row r="35" spans="1:9" ht="14.25" thickBot="1">
      <c r="A35" s="103"/>
      <c r="B35" s="20">
        <v>2.875</v>
      </c>
      <c r="C35" s="6"/>
      <c r="D35" s="6"/>
      <c r="E35" s="6"/>
      <c r="F35" s="6"/>
      <c r="G35" s="6"/>
      <c r="H35" s="6"/>
      <c r="I35" s="6">
        <v>5.75</v>
      </c>
    </row>
    <row r="36" spans="1:9">
      <c r="A36" s="101" t="s">
        <v>19</v>
      </c>
      <c r="B36" s="8">
        <v>1</v>
      </c>
      <c r="C36" s="6"/>
      <c r="D36" s="6"/>
      <c r="E36" s="6"/>
      <c r="F36" s="6"/>
      <c r="G36" s="6"/>
      <c r="H36" s="6"/>
      <c r="I36" s="6">
        <v>3.5</v>
      </c>
    </row>
    <row r="37" spans="1:9">
      <c r="A37" s="102"/>
      <c r="B37" s="9">
        <v>162.88</v>
      </c>
      <c r="C37" s="6"/>
      <c r="D37" s="6"/>
      <c r="E37" s="6"/>
      <c r="F37" s="6"/>
      <c r="G37" s="6"/>
      <c r="H37" s="6"/>
      <c r="I37" s="6">
        <v>162.88</v>
      </c>
    </row>
    <row r="38" spans="1:9" ht="14.25" thickBot="1">
      <c r="A38" s="103"/>
      <c r="B38" s="20">
        <v>2.875</v>
      </c>
      <c r="C38" s="6"/>
    </row>
    <row r="39" spans="1:9" ht="14.25" thickBot="1">
      <c r="A39" s="11"/>
      <c r="B39" s="12" t="s">
        <v>1</v>
      </c>
      <c r="C39" s="13" t="s">
        <v>2</v>
      </c>
    </row>
    <row r="40" spans="1:9">
      <c r="A40" s="14" t="s">
        <v>3</v>
      </c>
      <c r="B40" s="8">
        <v>0</v>
      </c>
      <c r="C40" s="8">
        <v>-2</v>
      </c>
    </row>
    <row r="41" spans="1:9">
      <c r="A41" s="14" t="s">
        <v>4</v>
      </c>
      <c r="B41" s="9">
        <v>161.13</v>
      </c>
      <c r="C41" s="9">
        <v>163.56</v>
      </c>
    </row>
    <row r="42" spans="1:9" ht="14.25" thickBot="1">
      <c r="A42" s="14" t="s">
        <v>30</v>
      </c>
      <c r="B42" s="20">
        <v>2.69</v>
      </c>
      <c r="C42" s="15"/>
    </row>
    <row r="43" spans="1:9">
      <c r="A43" s="14" t="s">
        <v>29</v>
      </c>
      <c r="B43" s="107">
        <f>-(B40+B42-C40)</f>
        <v>-4.6899999999999995</v>
      </c>
      <c r="C43" s="108"/>
    </row>
    <row r="44" spans="1:9">
      <c r="A44" s="14" t="s">
        <v>33</v>
      </c>
      <c r="B44" s="107">
        <f>B41*C41/B1</f>
        <v>164.30438154613466</v>
      </c>
      <c r="C44" s="108"/>
    </row>
    <row r="45" spans="1:9" ht="14.25" thickBot="1">
      <c r="A45" s="16" t="s">
        <v>34</v>
      </c>
      <c r="B45" s="98">
        <f>B41*C41/B2</f>
        <v>158.09491781643672</v>
      </c>
      <c r="C45" s="99"/>
    </row>
  </sheetData>
  <mergeCells count="25">
    <mergeCell ref="B45:C45"/>
    <mergeCell ref="O2:P2"/>
    <mergeCell ref="Q2:R2"/>
    <mergeCell ref="S2:T2"/>
    <mergeCell ref="U2:V2"/>
    <mergeCell ref="W2:X2"/>
    <mergeCell ref="Y2:Z2"/>
    <mergeCell ref="E2:F2"/>
    <mergeCell ref="G2:H2"/>
    <mergeCell ref="K2:L2"/>
    <mergeCell ref="M2:N2"/>
    <mergeCell ref="A18:A20"/>
    <mergeCell ref="A21:A23"/>
    <mergeCell ref="A24:A26"/>
    <mergeCell ref="B43:C43"/>
    <mergeCell ref="B44:C44"/>
    <mergeCell ref="A27:A29"/>
    <mergeCell ref="A30:A32"/>
    <mergeCell ref="A33:A35"/>
    <mergeCell ref="A36:A38"/>
    <mergeCell ref="A3:A5"/>
    <mergeCell ref="A6:A8"/>
    <mergeCell ref="A9:A11"/>
    <mergeCell ref="A12:A14"/>
    <mergeCell ref="A15:A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="85" zoomScaleNormal="85" workbookViewId="0">
      <selection activeCell="B5" sqref="B5:Z5"/>
    </sheetView>
  </sheetViews>
  <sheetFormatPr defaultRowHeight="13.5"/>
  <cols>
    <col min="1" max="1" width="14" customWidth="1"/>
  </cols>
  <sheetData>
    <row r="1" spans="1:26">
      <c r="C1" s="109" t="s">
        <v>0</v>
      </c>
      <c r="D1" s="109"/>
      <c r="E1" s="109" t="s">
        <v>9</v>
      </c>
      <c r="F1" s="109"/>
      <c r="G1" s="109" t="s">
        <v>10</v>
      </c>
      <c r="H1" s="109"/>
      <c r="I1" s="109" t="s">
        <v>11</v>
      </c>
      <c r="J1" s="109"/>
      <c r="K1" s="109" t="s">
        <v>12</v>
      </c>
      <c r="L1" s="109"/>
      <c r="M1" s="109" t="s">
        <v>13</v>
      </c>
      <c r="N1" s="109"/>
      <c r="O1" s="109" t="s">
        <v>14</v>
      </c>
      <c r="P1" s="109"/>
      <c r="Q1" s="109" t="s">
        <v>15</v>
      </c>
      <c r="R1" s="109"/>
      <c r="S1" s="109" t="s">
        <v>16</v>
      </c>
      <c r="T1" s="109"/>
      <c r="U1" s="109" t="s">
        <v>17</v>
      </c>
      <c r="V1" s="109"/>
      <c r="W1" s="109" t="s">
        <v>18</v>
      </c>
      <c r="X1" s="109"/>
      <c r="Y1" s="109" t="s">
        <v>19</v>
      </c>
      <c r="Z1" s="109"/>
    </row>
    <row r="2" spans="1:26"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5</v>
      </c>
      <c r="R2" t="s">
        <v>6</v>
      </c>
      <c r="S2" t="s">
        <v>5</v>
      </c>
      <c r="T2" t="s">
        <v>6</v>
      </c>
      <c r="U2" t="s">
        <v>5</v>
      </c>
      <c r="V2" t="s">
        <v>6</v>
      </c>
      <c r="W2" t="s">
        <v>5</v>
      </c>
      <c r="X2" t="s">
        <v>6</v>
      </c>
      <c r="Y2" t="s">
        <v>5</v>
      </c>
      <c r="Z2" t="s">
        <v>6</v>
      </c>
    </row>
    <row r="3" spans="1:26">
      <c r="A3" s="109"/>
      <c r="B3" s="1" t="s">
        <v>1</v>
      </c>
      <c r="C3">
        <v>-8.8235294117647065E-2</v>
      </c>
      <c r="D3">
        <v>161.73529411764707</v>
      </c>
      <c r="E3">
        <v>1.8235294117647058</v>
      </c>
      <c r="F3">
        <v>165.94117647058823</v>
      </c>
      <c r="G3">
        <v>-5.9444444444444446</v>
      </c>
      <c r="H3">
        <v>167.25</v>
      </c>
      <c r="I3">
        <v>0.58823529411764708</v>
      </c>
      <c r="J3">
        <v>169.05882352941177</v>
      </c>
      <c r="K3">
        <v>3.1470588235294117</v>
      </c>
      <c r="L3">
        <v>160.52941176470588</v>
      </c>
      <c r="M3">
        <v>-9</v>
      </c>
      <c r="N3">
        <v>160.78571428571428</v>
      </c>
      <c r="O3">
        <v>-10.886363636363637</v>
      </c>
      <c r="P3">
        <v>161.72727272727272</v>
      </c>
      <c r="Q3">
        <v>-3.25</v>
      </c>
      <c r="R3">
        <v>157.69444444444446</v>
      </c>
      <c r="S3">
        <v>-2.6315789473684212</v>
      </c>
      <c r="T3">
        <v>160.42105263157896</v>
      </c>
      <c r="U3">
        <v>6.2058823529411766</v>
      </c>
      <c r="V3">
        <v>156.55882352941177</v>
      </c>
      <c r="W3">
        <v>-3.5</v>
      </c>
      <c r="X3">
        <v>162.64705882352942</v>
      </c>
      <c r="Y3">
        <v>-3.9210526315789473</v>
      </c>
      <c r="Z3">
        <v>163.26315789473685</v>
      </c>
    </row>
    <row r="4" spans="1:26">
      <c r="A4" s="109"/>
      <c r="B4" s="1" t="s">
        <v>2</v>
      </c>
      <c r="C4">
        <v>5.0294117647058822</v>
      </c>
      <c r="D4">
        <v>161.55882352941177</v>
      </c>
      <c r="E4">
        <v>7.3235294117647056</v>
      </c>
      <c r="F4">
        <v>164.44117647058823</v>
      </c>
      <c r="G4">
        <v>1.6470588235294117</v>
      </c>
      <c r="H4">
        <v>164.85294117647058</v>
      </c>
      <c r="I4">
        <v>5.75</v>
      </c>
      <c r="J4">
        <v>169.05555555555554</v>
      </c>
      <c r="K4">
        <v>5.7058823529411766</v>
      </c>
      <c r="L4">
        <v>159.76470588235293</v>
      </c>
      <c r="M4">
        <v>-2.7142857142857144</v>
      </c>
      <c r="N4">
        <v>161.07142857142858</v>
      </c>
      <c r="O4">
        <v>-6.7750000000000004</v>
      </c>
      <c r="P4">
        <v>160.25</v>
      </c>
      <c r="Q4">
        <v>0.70588235294117652</v>
      </c>
      <c r="R4">
        <v>160.6764705882353</v>
      </c>
      <c r="S4">
        <v>2.75</v>
      </c>
      <c r="T4">
        <v>161.80000000000001</v>
      </c>
      <c r="U4">
        <v>11.147058823529411</v>
      </c>
      <c r="V4">
        <v>156.76470588235293</v>
      </c>
      <c r="W4">
        <v>2.25</v>
      </c>
      <c r="X4">
        <v>164.41666666666666</v>
      </c>
      <c r="Y4">
        <v>1.825</v>
      </c>
      <c r="Z4">
        <v>162.52500000000001</v>
      </c>
    </row>
    <row r="5" spans="1:26">
      <c r="A5" s="109"/>
      <c r="B5" s="1" t="s">
        <v>7</v>
      </c>
      <c r="C5">
        <v>2.4705882352941178</v>
      </c>
      <c r="D5">
        <v>161.64705882352942</v>
      </c>
      <c r="E5">
        <v>4.5735294117647056</v>
      </c>
      <c r="F5">
        <v>165.19117647058823</v>
      </c>
      <c r="G5">
        <v>-2.2571428571428571</v>
      </c>
      <c r="H5">
        <v>166.08571428571429</v>
      </c>
      <c r="I5">
        <v>3.2428571428571429</v>
      </c>
      <c r="J5">
        <v>169.05714285714285</v>
      </c>
      <c r="K5">
        <v>4.4264705882352944</v>
      </c>
      <c r="L5">
        <v>160.14705882352942</v>
      </c>
      <c r="M5">
        <v>-5.8571428571428568</v>
      </c>
      <c r="N5">
        <v>160.92857142857142</v>
      </c>
      <c r="O5">
        <v>-8.9285714285714288</v>
      </c>
      <c r="P5">
        <v>161.02380952380952</v>
      </c>
      <c r="Q5">
        <v>-1.3285714285714285</v>
      </c>
      <c r="R5">
        <v>159.14285714285714</v>
      </c>
      <c r="S5">
        <v>0.12820512820512819</v>
      </c>
      <c r="T5">
        <v>161.12820512820514</v>
      </c>
      <c r="U5">
        <v>8.6764705882352935</v>
      </c>
      <c r="V5">
        <v>156.66176470588235</v>
      </c>
      <c r="W5">
        <v>-0.54285714285714282</v>
      </c>
      <c r="X5">
        <v>163.55714285714285</v>
      </c>
      <c r="Y5">
        <v>-0.97435897435897434</v>
      </c>
      <c r="Z5">
        <v>162.88461538461539</v>
      </c>
    </row>
    <row r="6" spans="1:26">
      <c r="A6" s="109"/>
      <c r="B6" s="1" t="s">
        <v>8</v>
      </c>
      <c r="C6">
        <f>C3-C4</f>
        <v>-5.117647058823529</v>
      </c>
      <c r="D6">
        <f t="shared" ref="D6:Z6" si="0">D3-D4</f>
        <v>0.17647058823530415</v>
      </c>
      <c r="E6">
        <f t="shared" si="0"/>
        <v>-5.5</v>
      </c>
      <c r="F6">
        <f t="shared" si="0"/>
        <v>1.5</v>
      </c>
      <c r="G6">
        <f t="shared" si="0"/>
        <v>-7.5915032679738559</v>
      </c>
      <c r="H6">
        <f t="shared" si="0"/>
        <v>2.3970588235294201</v>
      </c>
      <c r="I6">
        <f t="shared" si="0"/>
        <v>-5.1617647058823533</v>
      </c>
      <c r="J6">
        <f t="shared" si="0"/>
        <v>3.2679738562251259E-3</v>
      </c>
      <c r="K6">
        <f t="shared" si="0"/>
        <v>-2.5588235294117649</v>
      </c>
      <c r="L6">
        <f t="shared" si="0"/>
        <v>0.76470588235295622</v>
      </c>
      <c r="M6">
        <f t="shared" si="0"/>
        <v>-6.2857142857142856</v>
      </c>
      <c r="N6">
        <f t="shared" si="0"/>
        <v>-0.28571428571430602</v>
      </c>
      <c r="O6">
        <f t="shared" si="0"/>
        <v>-4.1113636363636363</v>
      </c>
      <c r="P6">
        <f t="shared" si="0"/>
        <v>1.4772727272727195</v>
      </c>
      <c r="Q6">
        <f t="shared" si="0"/>
        <v>-3.9558823529411766</v>
      </c>
      <c r="R6">
        <f t="shared" si="0"/>
        <v>-2.9820261437908471</v>
      </c>
      <c r="S6">
        <f t="shared" si="0"/>
        <v>-5.3815789473684212</v>
      </c>
      <c r="T6">
        <f t="shared" si="0"/>
        <v>-1.378947368421052</v>
      </c>
      <c r="U6">
        <f t="shared" si="0"/>
        <v>-4.9411764705882346</v>
      </c>
      <c r="V6">
        <f t="shared" si="0"/>
        <v>-0.20588235294115975</v>
      </c>
      <c r="W6">
        <f t="shared" si="0"/>
        <v>-5.75</v>
      </c>
      <c r="X6">
        <f t="shared" si="0"/>
        <v>-1.7696078431372371</v>
      </c>
      <c r="Y6">
        <f t="shared" si="0"/>
        <v>-5.7460526315789471</v>
      </c>
      <c r="Z6">
        <f t="shared" si="0"/>
        <v>0.7381578947368439</v>
      </c>
    </row>
    <row r="8" spans="1:26">
      <c r="M8">
        <v>7.5</v>
      </c>
      <c r="N8">
        <v>160</v>
      </c>
      <c r="O8">
        <v>10</v>
      </c>
      <c r="P8">
        <v>161</v>
      </c>
    </row>
    <row r="12" spans="1:26">
      <c r="M12" t="s">
        <v>28</v>
      </c>
      <c r="N12">
        <f>AVERAGE(D5,F5,H5,J5,L5,N5,P5,R5,T5,V5,X5,Z5)</f>
        <v>162.28792645263235</v>
      </c>
    </row>
    <row r="13" spans="1:26">
      <c r="A13" s="109" t="s">
        <v>14</v>
      </c>
      <c r="B13" s="109"/>
    </row>
    <row r="14" spans="1:26" ht="14.25">
      <c r="A14" s="2" t="s">
        <v>20</v>
      </c>
      <c r="B14" s="3" t="s">
        <v>23</v>
      </c>
      <c r="C14" s="4">
        <v>-5.5</v>
      </c>
      <c r="D14" s="4">
        <v>157.5</v>
      </c>
      <c r="E14">
        <v>-4.1113636363636363</v>
      </c>
      <c r="F14">
        <f>C14-E14</f>
        <v>-1.3886363636363637</v>
      </c>
      <c r="H14">
        <f>N5*P5/N12</f>
        <v>159.67504298735673</v>
      </c>
    </row>
    <row r="15" spans="1:26" ht="14.25">
      <c r="A15" s="2" t="s">
        <v>21</v>
      </c>
      <c r="B15" s="3" t="s">
        <v>24</v>
      </c>
      <c r="C15" s="4">
        <v>-7</v>
      </c>
      <c r="D15" s="4">
        <v>159</v>
      </c>
      <c r="E15">
        <v>-4.1113636363636363</v>
      </c>
      <c r="F15">
        <f>C15-E15</f>
        <v>-2.8886363636363637</v>
      </c>
    </row>
    <row r="16" spans="1:26" ht="14.25">
      <c r="A16" s="2" t="s">
        <v>22</v>
      </c>
      <c r="B16" s="3" t="s">
        <v>25</v>
      </c>
      <c r="C16" s="4">
        <v>2.5</v>
      </c>
      <c r="D16" s="4">
        <v>155</v>
      </c>
      <c r="E16">
        <v>-6.2857142857142856</v>
      </c>
      <c r="F16">
        <f>C16+E16</f>
        <v>-3.7857142857142856</v>
      </c>
    </row>
    <row r="17" spans="1:6" ht="14.25">
      <c r="A17" s="2" t="s">
        <v>21</v>
      </c>
      <c r="B17" s="3" t="s">
        <v>26</v>
      </c>
      <c r="C17" s="4">
        <v>2.5</v>
      </c>
      <c r="D17" s="4">
        <v>152.5</v>
      </c>
      <c r="E17">
        <v>-6.2857142857142856</v>
      </c>
      <c r="F17">
        <f>C17+E17</f>
        <v>-3.7857142857142856</v>
      </c>
    </row>
    <row r="18" spans="1:6" ht="14.25">
      <c r="A18" s="2" t="s">
        <v>21</v>
      </c>
      <c r="B18" s="3" t="s">
        <v>27</v>
      </c>
      <c r="C18" s="4">
        <v>-4.5</v>
      </c>
      <c r="D18" s="4">
        <v>153.5</v>
      </c>
      <c r="E18">
        <v>-4.1113636363636363</v>
      </c>
      <c r="F18">
        <f>C18-E18</f>
        <v>-0.38863636363636367</v>
      </c>
    </row>
  </sheetData>
  <mergeCells count="15">
    <mergeCell ref="W1:X1"/>
    <mergeCell ref="Y1:Z1"/>
    <mergeCell ref="A13:B13"/>
    <mergeCell ref="K1:L1"/>
    <mergeCell ref="M1:N1"/>
    <mergeCell ref="O1:P1"/>
    <mergeCell ref="Q1:R1"/>
    <mergeCell ref="S1:T1"/>
    <mergeCell ref="U1:V1"/>
    <mergeCell ref="A3:A4"/>
    <mergeCell ref="A5:A6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workbookViewId="0">
      <selection activeCell="A17" sqref="A17:I28"/>
    </sheetView>
  </sheetViews>
  <sheetFormatPr defaultRowHeight="13.5"/>
  <sheetData>
    <row r="2" spans="6:10">
      <c r="J2" t="s">
        <v>49</v>
      </c>
    </row>
    <row r="3" spans="6:10">
      <c r="J3" t="s">
        <v>46</v>
      </c>
    </row>
    <row r="4" spans="6:10">
      <c r="J4" t="s">
        <v>51</v>
      </c>
    </row>
    <row r="5" spans="6:10">
      <c r="F5" s="27"/>
      <c r="J5" t="s">
        <v>48</v>
      </c>
    </row>
    <row r="6" spans="6:10">
      <c r="F6" s="27"/>
      <c r="J6" t="s">
        <v>50</v>
      </c>
    </row>
    <row r="7" spans="6:10">
      <c r="F7" s="27"/>
      <c r="J7" t="s">
        <v>68</v>
      </c>
    </row>
    <row r="8" spans="6:10">
      <c r="F8" s="27"/>
      <c r="J8" t="s">
        <v>44</v>
      </c>
    </row>
    <row r="9" spans="6:10">
      <c r="F9" s="27"/>
      <c r="J9" t="s">
        <v>45</v>
      </c>
    </row>
    <row r="10" spans="6:10">
      <c r="F10" s="27"/>
      <c r="J10" t="s">
        <v>65</v>
      </c>
    </row>
    <row r="11" spans="6:10">
      <c r="F11" s="27"/>
      <c r="J11" t="s">
        <v>67</v>
      </c>
    </row>
    <row r="12" spans="6:10">
      <c r="F12" s="27"/>
      <c r="J12" t="s">
        <v>47</v>
      </c>
    </row>
    <row r="13" spans="6:10">
      <c r="F13" s="27"/>
      <c r="J13" t="s">
        <v>66</v>
      </c>
    </row>
    <row r="14" spans="6:10">
      <c r="F14" s="27"/>
    </row>
    <row r="15" spans="6:10">
      <c r="F15" s="27"/>
    </row>
    <row r="16" spans="6:10">
      <c r="F16" s="27"/>
    </row>
    <row r="17" spans="1:9">
      <c r="A17" s="56">
        <v>-0.5</v>
      </c>
      <c r="B17" s="57"/>
      <c r="C17" s="57">
        <v>2.56</v>
      </c>
      <c r="D17" s="57"/>
      <c r="E17" s="57"/>
      <c r="F17" s="57"/>
      <c r="G17" s="57"/>
      <c r="H17" s="57"/>
      <c r="I17" s="53" t="s">
        <v>49</v>
      </c>
    </row>
    <row r="18" spans="1:9">
      <c r="A18" s="58">
        <v>-3</v>
      </c>
      <c r="B18" s="57"/>
      <c r="C18" s="57">
        <v>2.75</v>
      </c>
      <c r="D18" s="57"/>
      <c r="E18" s="57"/>
      <c r="F18" s="57"/>
      <c r="G18" s="57"/>
      <c r="H18" s="57"/>
      <c r="I18" s="54" t="s">
        <v>46</v>
      </c>
    </row>
    <row r="19" spans="1:9">
      <c r="A19" s="58">
        <v>6.5</v>
      </c>
      <c r="B19" s="57"/>
      <c r="C19" s="57">
        <v>3.25</v>
      </c>
      <c r="D19" s="57"/>
      <c r="E19" s="57"/>
      <c r="F19" s="57"/>
      <c r="G19" s="57"/>
      <c r="H19" s="57"/>
      <c r="I19" s="55" t="s">
        <v>51</v>
      </c>
    </row>
    <row r="20" spans="1:9">
      <c r="A20" s="58">
        <v>1.5</v>
      </c>
      <c r="B20" s="57"/>
      <c r="C20" s="57">
        <v>2.58</v>
      </c>
      <c r="D20" s="57"/>
      <c r="E20" s="57"/>
      <c r="F20" s="57"/>
      <c r="G20" s="57"/>
      <c r="H20" s="57"/>
      <c r="I20" s="54" t="s">
        <v>48</v>
      </c>
    </row>
    <row r="21" spans="1:9">
      <c r="A21" s="58">
        <v>-6</v>
      </c>
      <c r="B21" s="57"/>
      <c r="C21" s="57">
        <v>1.5</v>
      </c>
      <c r="D21" s="57"/>
      <c r="E21" s="57"/>
      <c r="F21" s="57"/>
      <c r="G21" s="57"/>
      <c r="H21" s="57"/>
      <c r="I21" s="55" t="s">
        <v>50</v>
      </c>
    </row>
    <row r="22" spans="1:9">
      <c r="A22" s="58">
        <v>8.5</v>
      </c>
      <c r="B22" s="57"/>
      <c r="C22" s="57">
        <v>3</v>
      </c>
      <c r="D22" s="57"/>
      <c r="E22" s="57"/>
      <c r="F22" s="57"/>
      <c r="G22" s="57"/>
      <c r="H22" s="57"/>
      <c r="I22" s="54" t="s">
        <v>68</v>
      </c>
    </row>
    <row r="23" spans="1:9">
      <c r="A23" s="58">
        <v>10.5</v>
      </c>
      <c r="B23" s="57"/>
      <c r="C23" s="57">
        <v>2.5</v>
      </c>
      <c r="D23" s="57"/>
      <c r="E23" s="57"/>
      <c r="F23" s="57"/>
      <c r="G23" s="57"/>
      <c r="H23" s="57"/>
      <c r="I23" s="55" t="s">
        <v>44</v>
      </c>
    </row>
    <row r="24" spans="1:9">
      <c r="A24" s="58">
        <v>4</v>
      </c>
      <c r="B24" s="57"/>
      <c r="C24" s="57">
        <v>2</v>
      </c>
      <c r="D24" s="57"/>
      <c r="E24" s="57"/>
      <c r="F24" s="57"/>
      <c r="G24" s="57"/>
      <c r="H24" s="57"/>
      <c r="I24" s="54" t="s">
        <v>45</v>
      </c>
    </row>
    <row r="25" spans="1:9">
      <c r="A25" s="58">
        <v>4</v>
      </c>
      <c r="B25" s="57"/>
      <c r="C25" s="57">
        <v>2.69</v>
      </c>
      <c r="D25" s="57"/>
      <c r="E25" s="57"/>
      <c r="F25" s="57"/>
      <c r="G25" s="57"/>
      <c r="H25" s="57"/>
      <c r="I25" s="55" t="s">
        <v>65</v>
      </c>
    </row>
    <row r="26" spans="1:9">
      <c r="A26" s="58">
        <v>-6</v>
      </c>
      <c r="B26" s="57"/>
      <c r="C26" s="57">
        <v>2.4700000000000002</v>
      </c>
      <c r="D26" s="57"/>
      <c r="E26" s="57"/>
      <c r="F26" s="57"/>
      <c r="G26" s="57"/>
      <c r="H26" s="57"/>
      <c r="I26" s="54" t="s">
        <v>67</v>
      </c>
    </row>
    <row r="27" spans="1:9">
      <c r="A27" s="58">
        <v>2</v>
      </c>
      <c r="B27" s="57"/>
      <c r="C27" s="57">
        <v>2.875</v>
      </c>
      <c r="D27" s="57"/>
      <c r="E27" s="57"/>
      <c r="F27" s="57"/>
      <c r="G27" s="57"/>
      <c r="H27" s="57"/>
      <c r="I27" s="55" t="s">
        <v>47</v>
      </c>
    </row>
    <row r="28" spans="1:9" ht="14.25" thickBot="1">
      <c r="A28" s="59">
        <v>2</v>
      </c>
      <c r="B28" s="57"/>
      <c r="C28" s="57">
        <v>2.875</v>
      </c>
      <c r="D28" s="57"/>
      <c r="E28" s="57"/>
      <c r="F28" s="57"/>
      <c r="G28" s="57"/>
      <c r="H28" s="57"/>
      <c r="I28" s="60" t="s">
        <v>66</v>
      </c>
    </row>
  </sheetData>
  <sortState ref="J2:J13">
    <sortCondition ref="J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</vt:lpstr>
      <vt:lpstr>Rating change</vt:lpstr>
      <vt:lpstr>Sheet3</vt:lpstr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2018-07-19T08:02:09Z</dcterms:modified>
</cp:coreProperties>
</file>