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renenembrini/Documents/GitHub/01_consegna_esercizio/"/>
    </mc:Choice>
  </mc:AlternateContent>
  <xr:revisionPtr revIDLastSave="0" documentId="13_ncr:1_{B50CFC6C-4EB2-8740-825D-F630774B65C5}" xr6:coauthVersionLast="47" xr6:coauthVersionMax="47" xr10:uidLastSave="{00000000-0000-0000-0000-000000000000}"/>
  <bookViews>
    <workbookView xWindow="3160" yWindow="520" windowWidth="28800" windowHeight="1594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Assoluti_Iva!$A$3:$G$321</definedName>
    <definedName name="_xlnm._FilterDatabase" localSheetId="4" hidden="1">CONTA_SE!$A$1:$E$80</definedName>
    <definedName name="ACCES">Assoluti_Iva!$A$181:$C$215</definedName>
    <definedName name="CAB">Assoluti_Iva!$A$300:$C$309</definedName>
    <definedName name="CDROM">Assoluti_Iva!$A$103:$C$110</definedName>
    <definedName name="Codice">#REF!</definedName>
    <definedName name="CONT">Assoluti_Iva!$A$310:$C$321</definedName>
    <definedName name="CPU">Assoluti_Iva!$A$153:$C$173</definedName>
    <definedName name="DANIELE">#REF!</definedName>
    <definedName name="DATI">Assoluti_Iva!$A$3:$C$321</definedName>
    <definedName name="HD">Assoluti_Iva!$A$76:$C$99</definedName>
    <definedName name="IMPO">#REF!</definedName>
    <definedName name="IMPORTO">#REF!</definedName>
    <definedName name="IO_B">Assoluti_Iva!$A$61:$C$75</definedName>
    <definedName name="IVATOT">Assoluti_Iva!$G$3</definedName>
    <definedName name="MAIN_B">Assoluti_Iva!$A$20:$C$35</definedName>
    <definedName name="MAST">Assoluti_Iva!$A$111:$C$121</definedName>
    <definedName name="MEDIA">Assoluti_Iva!$A$142:$C$152</definedName>
    <definedName name="MEM">Assoluti_Iva!$A$122:$C$124</definedName>
    <definedName name="MO">Assoluti_Iva!$A$8:$C$8</definedName>
    <definedName name="MODEM">Assoluti_Iva!$A$125:$C$141</definedName>
    <definedName name="MON">Assoluti_Iva!$A$4:$C$17</definedName>
    <definedName name="MONLCD">Assoluti_Iva!$A$18:$C$19</definedName>
    <definedName name="SOFT">Assoluti_Iva!$A$216:$C$265</definedName>
    <definedName name="STAMP">Assoluti_Iva!$A$266:$C$299</definedName>
    <definedName name="TAST">Assoluti_Iva!$A$174:$C$180</definedName>
    <definedName name="VIDEO_B">Assoluti_Iva!$A$36:$C$60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4" i="4" l="1"/>
  <c r="D5" i="3"/>
  <c r="D6" i="3"/>
  <c r="D7" i="3"/>
  <c r="D8" i="3"/>
  <c r="D9" i="3"/>
  <c r="D10" i="3"/>
  <c r="D4" i="3"/>
  <c r="G3" i="2"/>
  <c r="G4" i="2"/>
  <c r="G5" i="2"/>
  <c r="G6" i="2"/>
  <c r="G7" i="2"/>
  <c r="G8" i="2"/>
  <c r="G9" i="2"/>
  <c r="G2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4" i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E2" i="2"/>
  <c r="E3" i="2"/>
  <c r="E4" i="2"/>
  <c r="E5" i="2"/>
  <c r="E6" i="2"/>
  <c r="E7" i="2"/>
  <c r="E8" i="2"/>
  <c r="E9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4" i="1"/>
  <c r="B3" i="2"/>
  <c r="B4" i="2"/>
  <c r="B5" i="2"/>
  <c r="B6" i="2"/>
  <c r="B7" i="2"/>
  <c r="B8" i="2"/>
  <c r="B9" i="2"/>
  <c r="B2" i="2"/>
  <c r="D16" i="4"/>
  <c r="I19" i="7" l="1"/>
  <c r="I11" i="7"/>
  <c r="I23" i="7"/>
  <c r="I13" i="7"/>
  <c r="I28" i="7"/>
  <c r="I20" i="7"/>
  <c r="I12" i="7"/>
  <c r="I27" i="7"/>
  <c r="I26" i="7"/>
  <c r="I18" i="7"/>
  <c r="I10" i="7"/>
  <c r="I15" i="7"/>
  <c r="I22" i="7"/>
  <c r="I21" i="7"/>
  <c r="I25" i="7"/>
  <c r="I17" i="7"/>
  <c r="I9" i="7"/>
  <c r="I14" i="7"/>
  <c r="I29" i="7"/>
  <c r="I24" i="7"/>
  <c r="I16" i="7"/>
  <c r="I8" i="7"/>
  <c r="I7" i="7"/>
  <c r="H14" i="7"/>
  <c r="H28" i="7"/>
  <c r="H23" i="7"/>
  <c r="H15" i="7"/>
  <c r="H29" i="7"/>
  <c r="H21" i="7"/>
  <c r="H13" i="7"/>
  <c r="H20" i="7"/>
  <c r="H12" i="7"/>
  <c r="H11" i="7"/>
  <c r="H19" i="7"/>
  <c r="H26" i="7"/>
  <c r="H18" i="7"/>
  <c r="H10" i="7"/>
  <c r="H27" i="7"/>
  <c r="H25" i="7"/>
  <c r="H17" i="7"/>
  <c r="H9" i="7"/>
  <c r="H22" i="7"/>
  <c r="H24" i="7"/>
  <c r="H16" i="7"/>
  <c r="H8" i="7"/>
</calcChain>
</file>

<file path=xl/sharedStrings.xml><?xml version="1.0" encoding="utf-8"?>
<sst xmlns="http://schemas.openxmlformats.org/spreadsheetml/2006/main" count="986" uniqueCount="639">
  <si>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</si>
  <si>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</si>
  <si>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</si>
  <si>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</si>
  <si>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</si>
  <si>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</si>
  <si>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</si>
  <si>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</si>
  <si>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</si>
  <si>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</si>
  <si>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</si>
  <si>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</si>
  <si>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</si>
  <si>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</si>
  <si>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</si>
  <si>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</si>
  <si>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</si>
  <si>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</si>
  <si>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</si>
  <si>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</si>
  <si>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</si>
  <si>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</si>
  <si>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</si>
  <si>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</si>
  <si>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</si>
  <si>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</si>
  <si>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</si>
  <si>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</si>
  <si>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</si>
  <si>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</si>
  <si>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</si>
  <si>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</si>
  <si>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</si>
  <si>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</si>
  <si>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</si>
  <si>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MON. 14" LCD 0.28 LCD400V NEC</t>
  </si>
  <si>
    <t>1024x768 75Hz, TFT, Energy Star, P&amp;P</t>
  </si>
  <si>
    <t>MON. 20" LCD 0.31 LCD2000sf NEC</t>
  </si>
  <si>
    <t>1280X1024 75Hz, TFT, Energy Star, P&amp;P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</si>
  <si>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</si>
  <si>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</si>
  <si>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</si>
  <si>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</si>
  <si>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</si>
  <si>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</si>
  <si>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</si>
  <si>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</si>
  <si>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</si>
  <si>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</si>
  <si>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</si>
  <si>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</si>
  <si>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</si>
  <si>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</si>
  <si>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</si>
  <si>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</si>
  <si>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</si>
  <si>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</si>
  <si>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</si>
  <si>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</si>
  <si>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</si>
  <si>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</si>
  <si>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</si>
  <si>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</si>
  <si>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</si>
  <si>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</si>
  <si>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</si>
  <si>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</si>
  <si>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</si>
  <si>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</si>
  <si>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</si>
  <si>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</si>
  <si>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</si>
  <si>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</si>
  <si>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</si>
  <si>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</si>
  <si>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</si>
  <si>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</si>
  <si>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</si>
  <si>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</si>
  <si>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</si>
  <si>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</si>
  <si>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</si>
  <si>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</si>
  <si>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</si>
  <si>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</si>
  <si>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</si>
  <si>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</si>
  <si>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</si>
  <si>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</si>
  <si>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</si>
  <si>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</si>
  <si>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</si>
  <si>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</si>
  <si>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</si>
  <si>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</si>
  <si>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</si>
  <si>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</si>
  <si>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</si>
  <si>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</si>
  <si>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</si>
  <si>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</si>
  <si>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</si>
  <si>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</si>
  <si>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</si>
  <si>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</si>
  <si>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</si>
  <si>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</si>
  <si>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</si>
  <si>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</si>
  <si>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</si>
  <si>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</si>
  <si>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</si>
  <si>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</si>
  <si>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</si>
  <si>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</si>
  <si>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</si>
  <si>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</si>
  <si>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</si>
  <si>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</si>
  <si>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</si>
  <si>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</si>
  <si>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</si>
  <si>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</si>
  <si>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</si>
  <si>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</si>
  <si>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</si>
  <si>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</si>
  <si>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</si>
  <si>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</si>
  <si>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</si>
  <si>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</si>
  <si>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</si>
  <si>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</si>
  <si>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</si>
  <si>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</si>
  <si>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</si>
  <si>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</si>
  <si>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</si>
  <si>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</si>
  <si>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</si>
  <si>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</si>
  <si>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</si>
  <si>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</si>
  <si>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</si>
  <si>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</si>
  <si>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</si>
  <si>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</si>
  <si>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</si>
  <si>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</si>
  <si>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</si>
  <si>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</si>
  <si>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</si>
  <si>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</si>
  <si>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</si>
  <si>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</si>
  <si>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</si>
  <si>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</si>
  <si>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</si>
  <si>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</si>
  <si>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</si>
  <si>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</si>
  <si>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</si>
  <si>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</si>
  <si>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</si>
  <si>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</si>
  <si>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</si>
  <si>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</si>
  <si>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</si>
  <si>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</si>
  <si>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</si>
  <si>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</si>
  <si>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</si>
  <si>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</si>
  <si>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</si>
  <si>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</si>
  <si>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</si>
  <si>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</si>
  <si>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</si>
  <si>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</si>
  <si>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</si>
  <si>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</si>
  <si>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</si>
  <si>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</si>
  <si>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</si>
  <si>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</si>
  <si>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</si>
  <si>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</si>
  <si>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</si>
  <si>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</si>
  <si>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</si>
  <si>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</si>
  <si>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</si>
  <si>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</si>
  <si>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</si>
  <si>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</si>
  <si>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</si>
  <si>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</si>
  <si>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</si>
  <si>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</si>
  <si>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</si>
  <si>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</si>
  <si>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</si>
  <si>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</si>
  <si>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</si>
  <si>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</si>
  <si>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</si>
  <si>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</si>
  <si>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</si>
  <si>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SIMM 8MB 72 PIN (EDO)</t>
  </si>
  <si>
    <t>SIMM 16MB 72 PIN (EDO)</t>
  </si>
  <si>
    <t>SIMM 32MB 72 PIN (EDO)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</si>
  <si>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</si>
  <si>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</si>
  <si>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</si>
  <si>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</si>
  <si>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</si>
  <si>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</si>
  <si>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</si>
  <si>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</si>
  <si>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</si>
  <si>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</si>
  <si>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</si>
  <si>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</si>
  <si>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</si>
  <si>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</si>
  <si>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</si>
  <si>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</si>
  <si>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</si>
  <si>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</si>
  <si>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</si>
  <si>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</si>
  <si>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</si>
  <si>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</si>
  <si>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</si>
  <si>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</si>
  <si>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</si>
  <si>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</si>
  <si>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</si>
  <si>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</si>
  <si>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</si>
  <si>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</si>
  <si>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</si>
  <si>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</si>
  <si>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</si>
  <si>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</si>
  <si>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</si>
  <si>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</si>
  <si>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</si>
  <si>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</si>
  <si>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</si>
  <si>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</si>
  <si>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</si>
  <si>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</si>
  <si>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</si>
  <si>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</si>
  <si>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</si>
  <si>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</si>
  <si>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</si>
  <si>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</si>
  <si>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</si>
  <si>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</si>
  <si>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</si>
  <si>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</si>
  <si>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</si>
  <si>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</si>
  <si>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</si>
  <si>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</si>
  <si>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</si>
  <si>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</si>
  <si>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</si>
  <si>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</si>
  <si>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</si>
  <si>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</si>
  <si>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</si>
  <si>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</si>
  <si>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</si>
  <si>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</si>
  <si>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</si>
  <si>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</si>
  <si>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</si>
  <si>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</si>
  <si>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</si>
  <si>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</si>
  <si>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</si>
  <si>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</si>
  <si>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</si>
  <si>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</si>
  <si>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</si>
  <si>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</si>
  <si>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</si>
  <si>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</si>
  <si>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</si>
  <si>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</si>
  <si>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</si>
  <si>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</si>
  <si>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</si>
  <si>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</si>
  <si>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</si>
  <si>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</si>
  <si>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</si>
  <si>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</si>
  <si>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</si>
  <si>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</si>
  <si>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</si>
  <si>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</si>
  <si>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</si>
  <si>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</si>
  <si>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</si>
  <si>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</si>
  <si>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</si>
  <si>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</si>
  <si>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</si>
  <si>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</si>
  <si>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</si>
  <si>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</si>
  <si>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</si>
  <si>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</si>
  <si>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</si>
  <si>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</si>
  <si>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</si>
  <si>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</si>
  <si>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</si>
  <si>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</si>
  <si>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</si>
  <si>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</si>
  <si>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</si>
  <si>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</si>
  <si>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</si>
  <si>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</si>
  <si>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</si>
  <si>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</si>
  <si>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</si>
  <si>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</si>
  <si>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</si>
  <si>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</si>
  <si>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</si>
  <si>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</si>
  <si>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</si>
  <si>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</si>
  <si>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</si>
  <si>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</si>
  <si>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</si>
  <si>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</si>
  <si>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</si>
  <si>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</si>
  <si>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</si>
  <si>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</si>
  <si>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</si>
  <si>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</si>
  <si>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</si>
  <si>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</si>
  <si>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</si>
  <si>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</si>
  <si>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</si>
  <si>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</si>
  <si>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</si>
  <si>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</si>
  <si>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</si>
  <si>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</si>
  <si>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</si>
  <si>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</si>
  <si>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</si>
  <si>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</si>
  <si>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</si>
  <si>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</si>
  <si>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</si>
  <si>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</si>
  <si>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</si>
  <si>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</si>
  <si>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</si>
  <si>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</si>
  <si>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</si>
  <si>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</si>
  <si>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</si>
  <si>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</si>
  <si>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</si>
  <si>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</si>
  <si>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</si>
  <si>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</si>
  <si>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</si>
  <si>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</si>
  <si>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</si>
  <si>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</si>
  <si>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</si>
  <si>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</si>
  <si>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</si>
  <si>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</si>
  <si>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</si>
  <si>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</si>
  <si>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</si>
  <si>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</si>
  <si>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</si>
  <si>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</si>
  <si>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</si>
  <si>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</si>
  <si>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</si>
  <si>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</si>
  <si>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</si>
  <si>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</si>
  <si>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</si>
  <si>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</si>
  <si>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</si>
  <si>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</si>
  <si>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</si>
  <si>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</si>
  <si>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</si>
  <si>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</si>
  <si>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</si>
  <si>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</si>
  <si>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</si>
  <si>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</si>
  <si>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</si>
  <si>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</si>
  <si>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</si>
  <si>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</si>
  <si>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</si>
  <si>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</si>
  <si>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</si>
  <si>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</si>
  <si>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</si>
  <si>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</si>
  <si>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</si>
  <si>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</si>
  <si>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</si>
  <si>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</si>
  <si>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</si>
  <si>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</si>
  <si>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</si>
  <si>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</si>
  <si>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</si>
  <si>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</si>
  <si>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</si>
  <si>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</si>
  <si>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</si>
  <si>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</si>
  <si>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</si>
  <si>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</si>
  <si>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</si>
  <si>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</si>
  <si>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</si>
  <si>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</si>
  <si>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</si>
  <si>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</si>
  <si>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</si>
  <si>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</si>
  <si>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</si>
  <si>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</si>
  <si>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</si>
  <si>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</si>
  <si>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</si>
  <si>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</si>
  <si>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</si>
  <si>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</si>
  <si>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</si>
  <si>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</si>
  <si>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</si>
  <si>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</si>
  <si>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</si>
  <si>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</si>
  <si>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</si>
  <si>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</si>
  <si>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</si>
  <si>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</si>
  <si>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</si>
  <si>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</si>
  <si>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</si>
  <si>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</si>
  <si>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</si>
  <si>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</si>
  <si>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</si>
  <si>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</si>
  <si>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</si>
  <si>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</si>
  <si>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</si>
  <si>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</si>
  <si>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</si>
  <si>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</si>
  <si>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</si>
  <si>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</si>
  <si>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</si>
  <si>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</si>
  <si>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</si>
  <si>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</si>
  <si>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</si>
  <si>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</si>
  <si>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</si>
  <si>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</si>
  <si>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</si>
  <si>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</si>
  <si>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</si>
  <si>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</si>
  <si>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</si>
  <si>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</si>
  <si>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</si>
  <si>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</si>
  <si>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</si>
  <si>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</si>
  <si>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</si>
  <si>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</si>
  <si>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</si>
  <si>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</si>
  <si>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</si>
  <si>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</si>
  <si>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</si>
  <si>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</si>
  <si>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</si>
  <si>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</si>
  <si>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</si>
  <si>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</si>
  <si>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</si>
  <si>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</si>
  <si>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</si>
  <si>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</si>
  <si>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</si>
  <si>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</si>
  <si>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</si>
  <si>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</si>
  <si>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</si>
  <si>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</si>
  <si>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</si>
  <si>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</si>
  <si>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</si>
  <si>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</si>
  <si>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</si>
  <si>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</si>
  <si>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</si>
  <si>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</si>
  <si>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</si>
  <si>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</si>
  <si>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</si>
  <si>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</si>
  <si>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</si>
  <si>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</si>
  <si>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</si>
  <si>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</si>
  <si>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</si>
  <si>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</si>
  <si>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</si>
  <si>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</si>
  <si>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</si>
  <si>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</si>
  <si>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</si>
  <si>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</si>
  <si>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</si>
  <si>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</si>
  <si>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</si>
  <si>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</si>
  <si>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</si>
  <si>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</si>
  <si>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</si>
  <si>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</si>
  <si>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</si>
  <si>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</si>
  <si>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</si>
  <si>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</si>
  <si>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</si>
  <si>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</si>
  <si>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</si>
  <si>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</si>
  <si>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</si>
  <si>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</si>
  <si>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</si>
  <si>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</si>
  <si>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</si>
  <si>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</si>
  <si>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</si>
  <si>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</si>
  <si>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</si>
  <si>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</si>
  <si>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</si>
  <si>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</si>
  <si>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</si>
  <si>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</si>
  <si>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</si>
  <si>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</si>
  <si>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</si>
  <si>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</si>
  <si>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</si>
  <si>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</si>
  <si>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</si>
  <si>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</si>
  <si>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</si>
  <si>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</si>
  <si>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</si>
  <si>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</si>
  <si>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</si>
  <si>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</si>
  <si>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</si>
  <si>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</si>
  <si>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</si>
  <si>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</si>
  <si>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</si>
  <si>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</si>
  <si>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</si>
  <si>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</si>
  <si>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</si>
  <si>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</si>
  <si>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</si>
  <si>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</si>
  <si>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</si>
  <si>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</si>
  <si>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</si>
  <si>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</si>
  <si>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</si>
  <si>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</si>
  <si>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</si>
  <si>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</si>
  <si>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</si>
  <si>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</si>
  <si>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</si>
  <si>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</si>
  <si>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</si>
  <si>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</si>
  <si>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</si>
  <si>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</si>
  <si>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</si>
  <si>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</si>
  <si>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</si>
  <si>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</si>
  <si>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</si>
  <si>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</si>
  <si>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</si>
  <si>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</si>
  <si>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</si>
  <si>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</si>
  <si>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</si>
  <si>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</si>
  <si>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</si>
  <si>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</si>
  <si>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</si>
  <si>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</si>
  <si>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</si>
  <si>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</si>
  <si>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</si>
  <si>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</si>
  <si>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</si>
  <si>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</si>
  <si>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33086</t>
  </si>
  <si>
    <t>IVAinclusa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</si>
</sst>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#,##0.00\ &quot;€&quot;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3" xfId="0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49" fontId="1" fillId="0" borderId="9" xfId="0" applyNumberFormat="1" applyFont="1" applyBorder="1"/>
    <xf numFmtId="49" fontId="12" fillId="0" borderId="9" xfId="0" applyNumberFormat="1" applyFont="1" applyBorder="1"/>
    <xf numFmtId="0" fontId="4" fillId="5" borderId="24" xfId="0" applyFont="1" applyFill="1" applyBorder="1"/>
    <xf numFmtId="1" fontId="1" fillId="0" borderId="28" xfId="0" applyNumberFormat="1" applyFont="1" applyBorder="1"/>
    <xf numFmtId="169" fontId="1" fillId="0" borderId="0" xfId="0" applyNumberFormat="1" applyFont="1"/>
    <xf numFmtId="14" fontId="1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6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2060"/>
      </font>
      <fill>
        <patternFill patternType="solid">
          <fgColor rgb="FFC6EFCE"/>
          <bgColor theme="4" tint="0.59996337778862885"/>
        </patternFill>
      </fill>
    </dxf>
    <dxf>
      <font>
        <color rgb="FF00B050"/>
      </font>
      <fill>
        <patternFill patternType="solid">
          <fgColor rgb="FFDBE5F1"/>
          <bgColor theme="6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Row],[Punteggio]],$I$2:$K$6,2,0)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1"/>
  <sheetViews>
    <sheetView zoomScale="94" zoomScaleNormal="94" workbookViewId="0">
      <pane ySplit="3" topLeftCell="A4" activePane="bottomLeft" state="frozen"/>
      <selection pane="bottomLeft" activeCell="F4" sqref="F4:F321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17.3984375" bestFit="1" customWidth="1"/>
    <col min="4" max="4" width="16" bestFit="1" customWidth="1"/>
    <col min="5" max="5" width="75.59765625" bestFit="1" customWidth="1"/>
    <col min="6" max="6" width="21.19921875" customWidth="1"/>
    <col min="7" max="7" width="5.59765625" bestFit="1" customWidth="1"/>
    <col min="8" max="26" width="8.59765625" customWidth="1"/>
  </cols>
  <sheetData>
    <row r="1" spans="1:26" ht="39" customHeight="1" x14ac:dyDescent="0.2">
      <c r="A1" s="59" t="s">
        <v>0</v>
      </c>
      <c r="B1" s="60"/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2" t="s">
        <v>1</v>
      </c>
      <c r="B2" s="60"/>
      <c r="C2" s="60"/>
      <c r="D2" s="60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6</v>
      </c>
      <c r="E3" s="2" t="s">
        <v>5</v>
      </c>
      <c r="F3" s="4" t="s">
        <v>638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7</v>
      </c>
      <c r="B4" s="1" t="s">
        <v>8</v>
      </c>
      <c r="C4" s="6">
        <v>281000</v>
      </c>
      <c r="D4" s="6">
        <f>C4*20%</f>
        <v>56200</v>
      </c>
      <c r="E4" s="1" t="str">
        <f>_xlfn.CONCAT(A4,B4)</f>
        <v>MON.SVGA 0,28 14" AOC 4VLR1024 x 768, MPR II, N.I.,  Energy Star Digital</v>
      </c>
      <c r="F4" s="6">
        <f>SUM(C4:D4)</f>
        <v>337200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9</v>
      </c>
      <c r="B5" s="1" t="s">
        <v>10</v>
      </c>
      <c r="C5" s="6">
        <v>323000</v>
      </c>
      <c r="D5" s="6">
        <f t="shared" ref="D5:D64" si="0">C5*20%</f>
        <v>64600</v>
      </c>
      <c r="E5" s="1" t="str">
        <f t="shared" ref="E5:E64" si="1">_xlfn.CONCAT(A5,B5)</f>
        <v>MON.SVGA 0,28 15" AOC 5VLR1280 x 1024, MPR II, N.I., Energy Star Digital</v>
      </c>
      <c r="F5" s="6">
        <f t="shared" ref="F5:F68" si="2">SUM(C5:D5)</f>
        <v>387600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11</v>
      </c>
      <c r="B6" s="1" t="s">
        <v>12</v>
      </c>
      <c r="C6" s="6">
        <v>344000</v>
      </c>
      <c r="D6" s="6">
        <f t="shared" si="0"/>
        <v>68800</v>
      </c>
      <c r="E6" s="1" t="str">
        <f t="shared" si="1"/>
        <v>MON.SVGA 0,28 15" AOC 5NLR OSD1280 x 1024, MPR II, N.I., Energy Star Digital, 69KHz</v>
      </c>
      <c r="F6" s="6">
        <f t="shared" si="2"/>
        <v>412800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13</v>
      </c>
      <c r="B7" s="1" t="s">
        <v>14</v>
      </c>
      <c r="C7" s="6">
        <v>361000</v>
      </c>
      <c r="D7" s="6">
        <f t="shared" si="0"/>
        <v>72200</v>
      </c>
      <c r="E7" s="1" t="str">
        <f t="shared" si="1"/>
        <v>MON.SVGA 0,28 15" AOC 5GLR+ OSD1280 x 1024, MPR II,TCO'92 N.I., Energy Star Digit 69KHz</v>
      </c>
      <c r="F7" s="6">
        <f t="shared" si="2"/>
        <v>433200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15</v>
      </c>
      <c r="B8" s="1" t="s">
        <v>16</v>
      </c>
      <c r="C8" s="6">
        <v>521000</v>
      </c>
      <c r="D8" s="6">
        <f t="shared" si="0"/>
        <v>104200</v>
      </c>
      <c r="E8" s="1" t="str">
        <f t="shared" si="1"/>
        <v>MON. 15" 0.23 CM500ET HITACHI1152x870, 75 Hz, MPR II,TCO'92, N.I.,Energy Star, P&amp;P</v>
      </c>
      <c r="F8" s="6">
        <f t="shared" si="2"/>
        <v>625200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17</v>
      </c>
      <c r="B9" s="1" t="s">
        <v>18</v>
      </c>
      <c r="C9" s="6">
        <v>527000</v>
      </c>
      <c r="D9" s="6">
        <f t="shared" si="0"/>
        <v>105400</v>
      </c>
      <c r="E9" s="1" t="str">
        <f t="shared" si="1"/>
        <v>MON. 15" 0.28 A500 NEC1280x1024, 60Hz, MPR II, Energy Star, P&amp;P</v>
      </c>
      <c r="F9" s="6">
        <f t="shared" si="2"/>
        <v>632400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19</v>
      </c>
      <c r="B10" s="1" t="s">
        <v>20</v>
      </c>
      <c r="C10" s="6">
        <v>626000</v>
      </c>
      <c r="D10" s="6">
        <f t="shared" si="0"/>
        <v>125200</v>
      </c>
      <c r="E10" s="1" t="str">
        <f t="shared" si="1"/>
        <v>MON.SVGA 0,28 17" AOC 7VLR1280 x 1024, MPR II, N.I., Energy Star Digital  70KHz</v>
      </c>
      <c r="F10" s="6">
        <f t="shared" si="2"/>
        <v>751200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21</v>
      </c>
      <c r="B11" s="1" t="s">
        <v>22</v>
      </c>
      <c r="C11" s="6">
        <v>656000</v>
      </c>
      <c r="D11" s="6">
        <f t="shared" si="0"/>
        <v>131200</v>
      </c>
      <c r="E11" s="1" t="str">
        <f t="shared" si="1"/>
        <v>MON. 15" 0.25 E500 NEC, Croma Clear1280x1024, 65Hz,TCO'95, MPR II, Energy Star, P&amp;P</v>
      </c>
      <c r="F11" s="6">
        <f t="shared" si="2"/>
        <v>787200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23</v>
      </c>
      <c r="B12" s="1" t="s">
        <v>24</v>
      </c>
      <c r="C12" s="6">
        <v>666000</v>
      </c>
      <c r="D12" s="6">
        <f t="shared" si="0"/>
        <v>133200</v>
      </c>
      <c r="E12" s="1" t="str">
        <f t="shared" si="1"/>
        <v>MON.SVGA 0,26 17" AOC 7GLR OSD1280 x 1024,TCO '92, Energy Star Digital, 85KHz</v>
      </c>
      <c r="F12" s="6">
        <f t="shared" si="2"/>
        <v>799200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25</v>
      </c>
      <c r="B13" s="1" t="s">
        <v>26</v>
      </c>
      <c r="C13" s="6">
        <v>882000</v>
      </c>
      <c r="D13" s="6">
        <f t="shared" si="0"/>
        <v>176400</v>
      </c>
      <c r="E13" s="1" t="str">
        <f t="shared" si="1"/>
        <v>MON. 17" 0.28 A700 NEC1280x1024, 65Hz, MPR II, Energy Star, P&amp;P</v>
      </c>
      <c r="F13" s="6">
        <f t="shared" si="2"/>
        <v>1058400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27</v>
      </c>
      <c r="B14" s="1" t="s">
        <v>28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HITACHI1280x1024,80 Hz,TCO '95 N.I.,Energy Star, P&amp;P </v>
      </c>
      <c r="F14" s="6">
        <f t="shared" si="2"/>
        <v>1329600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29</v>
      </c>
      <c r="B15" s="1" t="s">
        <v>30</v>
      </c>
      <c r="C15" s="6">
        <v>1316000</v>
      </c>
      <c r="D15" s="6">
        <f t="shared" si="0"/>
        <v>263200</v>
      </c>
      <c r="E15" s="1" t="str">
        <f t="shared" si="1"/>
        <v>MON. 17" 0.25 P750 NEC, Croma Clear1600x1280, 75Hz, TCO'92, MPR II, Energy Star, P&amp;P</v>
      </c>
      <c r="F15" s="6">
        <f t="shared" si="2"/>
        <v>1579200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31</v>
      </c>
      <c r="B16" s="1" t="s">
        <v>32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HITACHI1600x1200,75 Hz,TCO '95 N.I.,Energy Star, P&amp;P </v>
      </c>
      <c r="F16" s="6">
        <f t="shared" si="2"/>
        <v>1912800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33</v>
      </c>
      <c r="B17" s="1" t="s">
        <v>34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HITACHI1600x1280,75 Hz,TCO '95 N.I.,Energy Star, P&amp;P </v>
      </c>
      <c r="F17" s="6">
        <f t="shared" si="2"/>
        <v>3262800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35</v>
      </c>
      <c r="B18" s="1" t="s">
        <v>36</v>
      </c>
      <c r="C18" s="6">
        <v>4092000</v>
      </c>
      <c r="D18" s="6">
        <f t="shared" si="0"/>
        <v>818400</v>
      </c>
      <c r="E18" s="1" t="str">
        <f t="shared" si="1"/>
        <v>MON. 14" LCD 0.28 LCD400V NEC1024x768 75Hz, TFT, Energy Star, P&amp;P</v>
      </c>
      <c r="F18" s="6">
        <f t="shared" si="2"/>
        <v>4910400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13859000</v>
      </c>
      <c r="D19" s="6">
        <f t="shared" si="0"/>
        <v>2771800</v>
      </c>
      <c r="E19" s="1" t="str">
        <f t="shared" si="1"/>
        <v>MON. 20" LCD 0.31 LCD2000sf NEC1280X1024 75Hz, TFT, Energy Star, P&amp;P</v>
      </c>
      <c r="F19" s="6">
        <f t="shared" si="2"/>
        <v>16630800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167000</v>
      </c>
      <c r="D20" s="6">
        <f t="shared" si="0"/>
        <v>33400</v>
      </c>
      <c r="E20" s="1" t="str">
        <f t="shared" si="1"/>
        <v>M/B ASUS SP97-V SVGA SHARE MEMORYPCI/ISA/Media Bus. SIS 5598 Share Memory, 4XPCI, 3XISA</v>
      </c>
      <c r="F20" s="6">
        <f t="shared" si="2"/>
        <v>200400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 t="s">
        <v>42</v>
      </c>
      <c r="C21" s="6">
        <v>202000</v>
      </c>
      <c r="D21" s="6">
        <f t="shared" si="0"/>
        <v>40400</v>
      </c>
      <c r="E21" s="1" t="str">
        <f t="shared" si="1"/>
        <v>M/B ASUS TXP4PCI/ISA/Media Bus.TX/ 2 x 168 Pin DIMM, 4 x 72 Pin</v>
      </c>
      <c r="F21" s="6">
        <f t="shared" si="2"/>
        <v>242400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43</v>
      </c>
      <c r="B22" s="1" t="s">
        <v>44</v>
      </c>
      <c r="C22" s="6">
        <v>203000</v>
      </c>
      <c r="D22" s="6">
        <f t="shared" si="0"/>
        <v>40600</v>
      </c>
      <c r="E22" s="1" t="str">
        <f t="shared" si="1"/>
        <v>M/B ASUS SP98AGP-X ATXPCI/ISA/Media Bus. SIS 5591 Share Memory, 3XPCI, 3XISA</v>
      </c>
      <c r="F22" s="6">
        <f t="shared" si="2"/>
        <v>243600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45</v>
      </c>
      <c r="B23" s="1" t="s">
        <v>42</v>
      </c>
      <c r="C23" s="6">
        <v>234000</v>
      </c>
      <c r="D23" s="6">
        <f t="shared" si="0"/>
        <v>46800</v>
      </c>
      <c r="E23" s="1" t="str">
        <f t="shared" si="1"/>
        <v>M/B ASUS TX-97 - E PCI/ISA/Media Bus.TX/ 2 x 168 Pin DIMM, 4 x 72 Pin</v>
      </c>
      <c r="F23" s="6">
        <f t="shared" si="2"/>
        <v>280800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252000</v>
      </c>
      <c r="D24" s="6">
        <f t="shared" si="0"/>
        <v>50400</v>
      </c>
      <c r="E24" s="1" t="str">
        <f t="shared" si="1"/>
        <v>M/B ASUS TX-97 PCI/ISA/Media Bus.TX/ 3 x 168 Pin DIMM</v>
      </c>
      <c r="F24" s="6">
        <f t="shared" si="2"/>
        <v>302400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42</v>
      </c>
      <c r="C25" s="6">
        <v>259000</v>
      </c>
      <c r="D25" s="6">
        <f t="shared" si="0"/>
        <v>51800</v>
      </c>
      <c r="E25" s="1" t="str">
        <f t="shared" si="1"/>
        <v>M/B ASUS TX-97 - XE ATX NO AUDIOPCI/ISA/Media Bus.TX/ 2 x 168 Pin DIMM, 4 x 72 Pin</v>
      </c>
      <c r="F25" s="6">
        <f t="shared" si="2"/>
        <v>310800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269000</v>
      </c>
      <c r="D26" s="6">
        <f t="shared" si="0"/>
        <v>53800</v>
      </c>
      <c r="E26" s="1" t="str">
        <f t="shared" si="1"/>
        <v>M/B ASUS P2L97-BPCI/ISA/Intel 440LX/233-333 Mhz AT BABY</v>
      </c>
      <c r="F26" s="6">
        <f t="shared" si="2"/>
        <v>322800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52</v>
      </c>
      <c r="C27" s="6">
        <v>271000</v>
      </c>
      <c r="D27" s="6">
        <f t="shared" si="0"/>
        <v>54200</v>
      </c>
      <c r="E27" s="1" t="str">
        <f t="shared" si="1"/>
        <v>M/B ASUS  P55T2P4 430HX 512K P5PCI/ISA/Media Bus.Triton II/ZIF7/75-200 MHz</v>
      </c>
      <c r="F27" s="6">
        <f t="shared" si="2"/>
        <v>325200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53</v>
      </c>
      <c r="B28" s="1" t="s">
        <v>54</v>
      </c>
      <c r="C28" s="6">
        <v>292000</v>
      </c>
      <c r="D28" s="6">
        <f t="shared" si="0"/>
        <v>58400</v>
      </c>
      <c r="E28" s="1" t="str">
        <f t="shared" si="1"/>
        <v>M/B ASUS P2L97 ATXPCI/ISA/Intel 440LX/233-333 Mhz</v>
      </c>
      <c r="F28" s="6">
        <f t="shared" si="2"/>
        <v>350400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55</v>
      </c>
      <c r="B29" s="1" t="s">
        <v>56</v>
      </c>
      <c r="C29" s="6">
        <v>293000</v>
      </c>
      <c r="D29" s="6">
        <f t="shared" si="0"/>
        <v>58600</v>
      </c>
      <c r="E29" s="1" t="str">
        <f t="shared" si="1"/>
        <v>M/B ASUS XP55T2P4 512K ATX P5PCI/ISA/Media Bus.Triton II/ZIF7/ 75-200 MHz</v>
      </c>
      <c r="F29" s="6">
        <f t="shared" si="2"/>
        <v>351600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57</v>
      </c>
      <c r="B30" s="1" t="s">
        <v>42</v>
      </c>
      <c r="C30" s="6">
        <v>307000</v>
      </c>
      <c r="D30" s="6">
        <f t="shared" si="0"/>
        <v>61400</v>
      </c>
      <c r="E30" s="1" t="str">
        <f t="shared" si="1"/>
        <v>M/B ASUS TX-97 -XE ATX -CREATIVE VIBRA16PCI/ISA/Media Bus.TX/ 2 x 168 Pin DIMM, 4 x 72 Pin</v>
      </c>
      <c r="F30" s="6">
        <f t="shared" si="2"/>
        <v>368400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440000</v>
      </c>
      <c r="D31" s="6">
        <f t="shared" si="0"/>
        <v>88000</v>
      </c>
      <c r="E31" s="1" t="str">
        <f t="shared" si="1"/>
        <v>M/B ASUS P2L97-A ATX+VGA AGP 4MBPCI/ISA/Intel 440LX/233-333 Mhz ATI 3D Rage Pro AGP</v>
      </c>
      <c r="F31" s="6">
        <f t="shared" si="2"/>
        <v>528000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61</v>
      </c>
      <c r="C32" s="6">
        <v>487000</v>
      </c>
      <c r="D32" s="6">
        <f t="shared" si="0"/>
        <v>97400</v>
      </c>
      <c r="E32" s="1" t="str">
        <f t="shared" si="1"/>
        <v>M/B ASUS P2L97-S ADAPTEC ATXPCI/ISA/Intel 440LX/233-333 Mhz/Adaptec 7880</v>
      </c>
      <c r="F32" s="6">
        <f t="shared" si="2"/>
        <v>584400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62</v>
      </c>
      <c r="B33" s="1" t="s">
        <v>63</v>
      </c>
      <c r="C33" s="6">
        <v>566000</v>
      </c>
      <c r="D33" s="6">
        <f t="shared" si="0"/>
        <v>113200</v>
      </c>
      <c r="E33" s="1" t="str">
        <f t="shared" si="1"/>
        <v>M/B ASUS P65UP5+P55T2D 512K DUAL P5PCI/ISA/Media Bus/Intel 430HX/75-200 Mhz</v>
      </c>
      <c r="F33" s="6">
        <f t="shared" si="2"/>
        <v>679200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64</v>
      </c>
      <c r="B34" s="1" t="s">
        <v>61</v>
      </c>
      <c r="C34" s="6">
        <v>802000</v>
      </c>
      <c r="D34" s="6">
        <f t="shared" si="0"/>
        <v>160400</v>
      </c>
      <c r="E34" s="1" t="str">
        <f t="shared" si="1"/>
        <v>M/B ASUS P2L97-DS DUAL P IIPCI/ISA/Intel 440LX/233-333 Mhz/Adaptec 7880</v>
      </c>
      <c r="F34" s="6">
        <f t="shared" si="2"/>
        <v>962400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1579000</v>
      </c>
      <c r="D35" s="6">
        <f t="shared" si="0"/>
        <v>315800</v>
      </c>
      <c r="E35" s="1" t="str">
        <f t="shared" si="1"/>
        <v>M/B ASUS P65UP8+PKND DUAL PIIIntel 440FX CPU INTEL RISC i960, SCSI I20 RAID, EXP 1GB</v>
      </c>
      <c r="F35" s="6">
        <f t="shared" si="2"/>
        <v>1894800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68</v>
      </c>
      <c r="C36" s="6">
        <v>70000</v>
      </c>
      <c r="D36" s="6">
        <f t="shared" si="0"/>
        <v>14000</v>
      </c>
      <c r="E36" s="1" t="str">
        <f t="shared" si="1"/>
        <v>SVGA S3 3D PRO VIRGE 2MBS3 PRO VIRGE DX 2MB Edo exp. 4MB 3D Acc.</v>
      </c>
      <c r="F36" s="6">
        <f t="shared" si="2"/>
        <v>84000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69</v>
      </c>
      <c r="B37" s="1" t="s">
        <v>70</v>
      </c>
      <c r="C37" s="6">
        <v>104000</v>
      </c>
      <c r="D37" s="6">
        <f t="shared" si="0"/>
        <v>20800</v>
      </c>
      <c r="E37" s="1" t="str">
        <f t="shared" si="1"/>
        <v>CREATIVE ECLIPSE 4MBACC. 2D/3D 4MB LAGUNA 3D max 1600x1200</v>
      </c>
      <c r="F37" s="6">
        <f t="shared" si="2"/>
        <v>124800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71</v>
      </c>
      <c r="B38" s="1" t="s">
        <v>72</v>
      </c>
      <c r="C38" s="6">
        <v>127000</v>
      </c>
      <c r="D38" s="6">
        <f t="shared" si="0"/>
        <v>25400</v>
      </c>
      <c r="E38" s="1" t="str">
        <f t="shared" si="1"/>
        <v>ADD-ON MATROX m3D 4MBMATROX - NEC Power VR PCX2</v>
      </c>
      <c r="F38" s="6">
        <f t="shared" si="2"/>
        <v>152400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73</v>
      </c>
      <c r="B39" s="1" t="s">
        <v>74</v>
      </c>
      <c r="C39" s="6">
        <v>162000</v>
      </c>
      <c r="D39" s="6">
        <f t="shared" si="0"/>
        <v>32400</v>
      </c>
      <c r="E39" s="1" t="str">
        <f t="shared" si="1"/>
        <v>ASUS 3DP-V264GT2 4MB TV-OUTATI Rage II+ , 2D/3D, DVD Acc.,TV OUT</v>
      </c>
      <c r="F39" s="6">
        <f t="shared" si="2"/>
        <v>194400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75</v>
      </c>
      <c r="B40" s="1" t="s">
        <v>76</v>
      </c>
      <c r="C40" s="6">
        <v>179000</v>
      </c>
      <c r="D40" s="6">
        <f t="shared" si="0"/>
        <v>35800</v>
      </c>
      <c r="E40" s="1" t="str">
        <f t="shared" si="1"/>
        <v>SVGA MYSTIQUE 220 "BULK" 4MBMATROX,MGA 1064SG SGRAM</v>
      </c>
      <c r="F40" s="6">
        <f t="shared" si="2"/>
        <v>214800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77</v>
      </c>
      <c r="B41" s="1" t="s">
        <v>78</v>
      </c>
      <c r="C41" s="6">
        <v>186000</v>
      </c>
      <c r="D41" s="6">
        <f t="shared" si="0"/>
        <v>37200</v>
      </c>
      <c r="E41" s="1" t="str">
        <f t="shared" si="1"/>
        <v>ASUS 3DP-V385GX2 4MB TV-OUT S3 VIRGE/GX2,2D/3D DVD Acc. VIDEO-IN&amp;TV OUT</v>
      </c>
      <c r="F41" s="6">
        <f t="shared" si="2"/>
        <v>223200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79</v>
      </c>
      <c r="B42" s="1" t="s">
        <v>78</v>
      </c>
      <c r="C42" s="6">
        <v>186000</v>
      </c>
      <c r="D42" s="6">
        <f t="shared" si="0"/>
        <v>37200</v>
      </c>
      <c r="E42" s="1" t="str">
        <f t="shared" si="1"/>
        <v>ASUS V385GX2 AGP 4MB TV-OUTS3 VIRGE/GX2,2D/3D DVD Acc. VIDEO-IN&amp;TV OUT</v>
      </c>
      <c r="F42" s="6">
        <f t="shared" si="2"/>
        <v>223200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80</v>
      </c>
      <c r="B43" s="1" t="s">
        <v>81</v>
      </c>
      <c r="C43" s="6">
        <v>203000</v>
      </c>
      <c r="D43" s="6">
        <f t="shared" si="0"/>
        <v>40600</v>
      </c>
      <c r="E43" s="1" t="str">
        <f t="shared" si="1"/>
        <v>CREATIVE GRAPHIC EXXTREME 4MBACC. 2D/3D 4MB SGRAM T.I.9735AC</v>
      </c>
      <c r="F43" s="6">
        <f t="shared" si="2"/>
        <v>243600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82</v>
      </c>
      <c r="B44" s="1" t="s">
        <v>76</v>
      </c>
      <c r="C44" s="6">
        <v>212000</v>
      </c>
      <c r="D44" s="6">
        <f t="shared" si="0"/>
        <v>42400</v>
      </c>
      <c r="E44" s="1" t="str">
        <f t="shared" si="1"/>
        <v>SVGA MYSTIQUE 220  4MBMATROX,MGA 1064SG SGRAM</v>
      </c>
      <c r="F44" s="6">
        <f t="shared" si="2"/>
        <v>254400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84</v>
      </c>
      <c r="C45" s="6">
        <v>222000</v>
      </c>
      <c r="D45" s="6">
        <f t="shared" si="0"/>
        <v>44400</v>
      </c>
      <c r="E45" s="1" t="str">
        <f t="shared" si="1"/>
        <v>SVGA ACC. 3D/FX VOODO RUSH 4MBACC.2D/3D 3D/FX Voodo Rush+AT25 Game+Giochi</v>
      </c>
      <c r="F45" s="6">
        <f t="shared" si="2"/>
        <v>266400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85</v>
      </c>
      <c r="B46" s="1" t="s">
        <v>86</v>
      </c>
      <c r="C46" s="6">
        <v>245000</v>
      </c>
      <c r="D46" s="6">
        <f t="shared" si="0"/>
        <v>49000</v>
      </c>
      <c r="E46" s="1" t="str">
        <f t="shared" si="1"/>
        <v>SVGA ACC. 3D/FX VOODO RUSH 6MBACC.2D/3D 3D/FX Voodoo Rush+AT25 Game+Giochi</v>
      </c>
      <c r="F46" s="6">
        <f t="shared" si="2"/>
        <v>294000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87</v>
      </c>
      <c r="B47" s="1" t="s">
        <v>88</v>
      </c>
      <c r="C47" s="6">
        <v>251000</v>
      </c>
      <c r="D47" s="6">
        <f t="shared" si="0"/>
        <v>50200</v>
      </c>
      <c r="E47" s="1" t="str">
        <f t="shared" si="1"/>
        <v>RAINBOW R. TVMATROX</v>
      </c>
      <c r="F47" s="6">
        <f t="shared" si="2"/>
        <v>301200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89</v>
      </c>
      <c r="B48" s="1" t="s">
        <v>90</v>
      </c>
      <c r="C48" s="6">
        <v>257000</v>
      </c>
      <c r="D48" s="6">
        <f t="shared" si="0"/>
        <v>51400</v>
      </c>
      <c r="E48" s="1" t="str">
        <f t="shared" si="1"/>
        <v>ASUS 3D EXPLORER AGP 4MB TV-OUTASUS, 2D/3D, 4MB SGRAM SGS T. RIVA128</v>
      </c>
      <c r="F48" s="6">
        <f t="shared" si="2"/>
        <v>308400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91</v>
      </c>
      <c r="B49" s="1" t="s">
        <v>90</v>
      </c>
      <c r="C49" s="6">
        <v>269000</v>
      </c>
      <c r="D49" s="6">
        <f t="shared" si="0"/>
        <v>53800</v>
      </c>
      <c r="E49" s="1" t="str">
        <f t="shared" si="1"/>
        <v>ASUS 3D EXPLORER PCI 4MB TV-OUTASUS, 2D/3D, 4MB SGRAM SGS T. RIVA128</v>
      </c>
      <c r="F49" s="6">
        <f t="shared" si="2"/>
        <v>322800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92</v>
      </c>
      <c r="B50" s="1" t="s">
        <v>93</v>
      </c>
      <c r="C50" s="6">
        <v>314000</v>
      </c>
      <c r="D50" s="6">
        <f t="shared" si="0"/>
        <v>62800</v>
      </c>
      <c r="E50" s="1" t="str">
        <f t="shared" si="1"/>
        <v xml:space="preserve">SVGA MILLENNIUM II 4MB "BULK"MATROX,MGA MILLENNIUM II WRAM </v>
      </c>
      <c r="F50" s="6">
        <f t="shared" si="2"/>
        <v>376800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94</v>
      </c>
      <c r="B51" s="1" t="s">
        <v>95</v>
      </c>
      <c r="C51" s="6">
        <v>325000</v>
      </c>
      <c r="D51" s="6">
        <f t="shared" si="0"/>
        <v>65000</v>
      </c>
      <c r="E51" s="1" t="str">
        <f t="shared" si="1"/>
        <v>SVGA MILLENNIUM II 4MB AGPMATROX,MGA MILLENNIUM II WRAM  AGP</v>
      </c>
      <c r="F51" s="6">
        <f t="shared" si="2"/>
        <v>390000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96</v>
      </c>
      <c r="B52" s="1" t="s">
        <v>97</v>
      </c>
      <c r="C52" s="6">
        <v>347000</v>
      </c>
      <c r="D52" s="6">
        <f t="shared" si="0"/>
        <v>69400</v>
      </c>
      <c r="E52" s="1" t="str">
        <f t="shared" si="1"/>
        <v>RAINBOW R. STUDIOper MATROX MYSTIQUE</v>
      </c>
      <c r="F52" s="6">
        <f t="shared" si="2"/>
        <v>416400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98</v>
      </c>
      <c r="B53" s="1" t="s">
        <v>93</v>
      </c>
      <c r="C53" s="6">
        <v>369000</v>
      </c>
      <c r="D53" s="6">
        <f t="shared" si="0"/>
        <v>73800</v>
      </c>
      <c r="E53" s="1" t="str">
        <f t="shared" si="1"/>
        <v xml:space="preserve">SVGA MILLENNIUM II 4MBMATROX,MGA MILLENNIUM II WRAM </v>
      </c>
      <c r="F53" s="6">
        <f t="shared" si="2"/>
        <v>442800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99</v>
      </c>
      <c r="B54" s="1" t="s">
        <v>100</v>
      </c>
      <c r="C54" s="6">
        <v>402000</v>
      </c>
      <c r="D54" s="6">
        <f t="shared" si="0"/>
        <v>80400</v>
      </c>
      <c r="E54" s="1" t="str">
        <f t="shared" si="1"/>
        <v>CREATIVE VOODO-2 8MB Add-onACC.3D Voodo 3Dfx + Pixelfx PQFP 256pin+Texelfx PQFP208pin</v>
      </c>
      <c r="F54" s="6">
        <f t="shared" si="2"/>
        <v>482400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101</v>
      </c>
      <c r="B55" s="1" t="s">
        <v>93</v>
      </c>
      <c r="C55" s="6">
        <v>471000</v>
      </c>
      <c r="D55" s="6">
        <f t="shared" si="0"/>
        <v>94200</v>
      </c>
      <c r="E55" s="1" t="str">
        <f t="shared" si="1"/>
        <v xml:space="preserve">SVGA MILLENNIUM II 8MB "BULK"MATROX,MGA MILLENNIUM II WRAM </v>
      </c>
      <c r="F55" s="6">
        <f t="shared" si="2"/>
        <v>565200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95</v>
      </c>
      <c r="C56" s="6">
        <v>476000</v>
      </c>
      <c r="D56" s="6">
        <f t="shared" si="0"/>
        <v>95200</v>
      </c>
      <c r="E56" s="1" t="str">
        <f t="shared" si="1"/>
        <v>SVGA MILLENNIUM II 8MB AGPMATROX,MGA MILLENNIUM II WRAM  AGP</v>
      </c>
      <c r="F56" s="6">
        <f t="shared" si="2"/>
        <v>571200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100</v>
      </c>
      <c r="C57" s="6">
        <v>492000</v>
      </c>
      <c r="D57" s="6">
        <f t="shared" si="0"/>
        <v>98400</v>
      </c>
      <c r="E57" s="1" t="str">
        <f t="shared" si="1"/>
        <v>CREATIVE VOODO-2 12MB Add-onACC.3D Voodo 3Dfx + Pixelfx PQFP 256pin+Texelfx PQFP208pin</v>
      </c>
      <c r="F57" s="6">
        <f t="shared" si="2"/>
        <v>590400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104</v>
      </c>
      <c r="B58" s="1" t="s">
        <v>105</v>
      </c>
      <c r="C58" s="6">
        <v>531000</v>
      </c>
      <c r="D58" s="6">
        <f t="shared" si="0"/>
        <v>106200</v>
      </c>
      <c r="E58" s="1" t="str">
        <f t="shared" si="1"/>
        <v>VIDEO &amp; GRAPHIC KITMATROX MISTIQUE 4MB+ RAINBOW RUNNER</v>
      </c>
      <c r="F58" s="6">
        <f t="shared" si="2"/>
        <v>637200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93</v>
      </c>
      <c r="C59" s="6">
        <v>552000</v>
      </c>
      <c r="D59" s="6">
        <f t="shared" si="0"/>
        <v>110400</v>
      </c>
      <c r="E59" s="1" t="str">
        <f t="shared" si="1"/>
        <v xml:space="preserve">SVGA MILLENNIUM II 8MBMATROX,MGA MILLENNIUM II WRAM </v>
      </c>
      <c r="F59" s="6">
        <f t="shared" si="2"/>
        <v>662400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108</v>
      </c>
      <c r="C60" s="6">
        <v>1487000</v>
      </c>
      <c r="D60" s="6">
        <f t="shared" si="0"/>
        <v>297400</v>
      </c>
      <c r="E60" s="1" t="str">
        <f t="shared" si="1"/>
        <v>ASUS 3DP- V500TX 16MB Work.Prof.3d3D LABS GLINT500TX,8MB VRAM Frame Buffer,8MB DRAM</v>
      </c>
      <c r="F60" s="6">
        <f t="shared" si="2"/>
        <v>1784400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109</v>
      </c>
      <c r="B61" s="1" t="s">
        <v>110</v>
      </c>
      <c r="C61" s="6">
        <v>101000</v>
      </c>
      <c r="D61" s="6">
        <f t="shared" si="0"/>
        <v>20200</v>
      </c>
      <c r="E61" s="1" t="str">
        <f t="shared" si="1"/>
        <v>Contr. PCI SCSIFast SCSI-2</v>
      </c>
      <c r="F61" s="6">
        <f t="shared" si="2"/>
        <v>121200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111</v>
      </c>
      <c r="B62" s="1" t="s">
        <v>112</v>
      </c>
      <c r="C62" s="6">
        <v>38000</v>
      </c>
      <c r="D62" s="6">
        <f t="shared" si="0"/>
        <v>7600</v>
      </c>
      <c r="E62" s="1" t="str">
        <f t="shared" si="1"/>
        <v>Contr. PCI EIDETekram 690B, 4 canali EIDE</v>
      </c>
      <c r="F62" s="6">
        <f t="shared" si="2"/>
        <v>45600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113</v>
      </c>
      <c r="B63" s="1" t="s">
        <v>114</v>
      </c>
      <c r="C63" s="6">
        <v>137000</v>
      </c>
      <c r="D63" s="6">
        <f t="shared" si="0"/>
        <v>27400</v>
      </c>
      <c r="E63" s="1" t="str">
        <f t="shared" si="1"/>
        <v>Contr. PCI SC200 SCSI-2ASUS NCR-53C810 Ultra Fast, SCSI-2</v>
      </c>
      <c r="F63" s="6">
        <f t="shared" si="2"/>
        <v>164400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115</v>
      </c>
      <c r="B64" s="1" t="s">
        <v>116</v>
      </c>
      <c r="C64" s="6">
        <v>222000</v>
      </c>
      <c r="D64" s="6">
        <f t="shared" si="0"/>
        <v>44400</v>
      </c>
      <c r="E64" s="1" t="str">
        <f t="shared" si="1"/>
        <v>Contr. PCI SC875 Wide SCSI, SCSI-2ASUS NCR-53C875 Ultra Fast, Wide SCSI e SCSI-2</v>
      </c>
      <c r="F64" s="6">
        <f t="shared" si="2"/>
        <v>266400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117</v>
      </c>
      <c r="B65" s="1" t="s">
        <v>118</v>
      </c>
      <c r="C65" s="6">
        <v>501000</v>
      </c>
      <c r="D65" s="6">
        <f t="shared" ref="D65:D123" si="3">C65*20%</f>
        <v>100200</v>
      </c>
      <c r="E65" s="1" t="str">
        <f t="shared" ref="E65:E123" si="4">_xlfn.CONCAT(A65,B65)</f>
        <v>Contr. PCI AHA 2940AU SCSI-2Adaptec 2940 Ultra Fast, SCSI-2, sw EZ SCSI 4.0</v>
      </c>
      <c r="F65" s="6">
        <f t="shared" si="2"/>
        <v>601200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119</v>
      </c>
      <c r="B66" s="1" t="s">
        <v>120</v>
      </c>
      <c r="C66" s="6">
        <v>428000</v>
      </c>
      <c r="D66" s="6">
        <f t="shared" si="3"/>
        <v>85600</v>
      </c>
      <c r="E66" s="1" t="str">
        <f t="shared" si="4"/>
        <v>Contr. PCI AHA 2940UW Wide SCSI OEMAdaptec 2940 Ultra Fast, Wide SCSI e SCSI-2</v>
      </c>
      <c r="F66" s="6">
        <f t="shared" si="2"/>
        <v>513600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121</v>
      </c>
      <c r="B67" s="1" t="s">
        <v>122</v>
      </c>
      <c r="C67" s="6">
        <v>561000</v>
      </c>
      <c r="D67" s="6">
        <f t="shared" si="3"/>
        <v>112200</v>
      </c>
      <c r="E67" s="1" t="str">
        <f t="shared" si="4"/>
        <v>Contr. PCI AHA 2940UW Wide SCSIAdaptec 2940 Ultra Fast, Wide SCSI e SCSI-2, sw EZ SCSI</v>
      </c>
      <c r="F67" s="6">
        <f t="shared" si="2"/>
        <v>673200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123</v>
      </c>
      <c r="B68" s="1" t="s">
        <v>124</v>
      </c>
      <c r="C68" s="6">
        <v>1578000</v>
      </c>
      <c r="D68" s="6">
        <f t="shared" si="3"/>
        <v>315600</v>
      </c>
      <c r="E68" s="1" t="str">
        <f t="shared" si="4"/>
        <v>Contr.PCI DA2100 Dual Wide SCSIASUS Infotrend-500127 dual Ultra Fast, Wide SCSI, RAID</v>
      </c>
      <c r="F68" s="6">
        <f t="shared" si="2"/>
        <v>1893600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125</v>
      </c>
      <c r="B69" s="1" t="s">
        <v>126</v>
      </c>
      <c r="C69" s="6">
        <v>34000</v>
      </c>
      <c r="D69" s="6">
        <f t="shared" si="3"/>
        <v>6800</v>
      </c>
      <c r="E69" s="1" t="str">
        <f t="shared" si="4"/>
        <v>Scheda 2 porte seriali, 1 porta parallela16550 Fast UART</v>
      </c>
      <c r="F69" s="6">
        <f t="shared" ref="F69:F132" si="5">SUM(C69:D69)</f>
        <v>40800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127</v>
      </c>
      <c r="B70" s="1" t="s">
        <v>128</v>
      </c>
      <c r="C70" s="6">
        <v>20000</v>
      </c>
      <c r="D70" s="6">
        <f t="shared" si="3"/>
        <v>4000</v>
      </c>
      <c r="E70" s="1" t="str">
        <f t="shared" si="4"/>
        <v xml:space="preserve">Scheda singola seriale </v>
      </c>
      <c r="F70" s="6">
        <f t="shared" si="5"/>
        <v>24000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129</v>
      </c>
      <c r="B71" s="1" t="s">
        <v>128</v>
      </c>
      <c r="C71" s="6">
        <v>23000</v>
      </c>
      <c r="D71" s="6">
        <f t="shared" si="3"/>
        <v>4600</v>
      </c>
      <c r="E71" s="1" t="str">
        <f t="shared" si="4"/>
        <v xml:space="preserve">Scheda doppia seriale </v>
      </c>
      <c r="F71" s="6">
        <f t="shared" si="5"/>
        <v>27600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130</v>
      </c>
      <c r="B72" s="1"/>
      <c r="C72" s="6">
        <v>98000</v>
      </c>
      <c r="D72" s="6">
        <f t="shared" si="3"/>
        <v>19600</v>
      </c>
      <c r="E72" s="1" t="str">
        <f t="shared" si="4"/>
        <v>Scheda 4 porte seriali</v>
      </c>
      <c r="F72" s="6">
        <f t="shared" si="5"/>
        <v>117600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131</v>
      </c>
      <c r="B73" s="1"/>
      <c r="C73" s="6">
        <v>251000</v>
      </c>
      <c r="D73" s="6">
        <f t="shared" si="3"/>
        <v>50200</v>
      </c>
      <c r="E73" s="1" t="str">
        <f t="shared" si="4"/>
        <v>Scheda 8 porte seriali</v>
      </c>
      <c r="F73" s="6">
        <f t="shared" si="5"/>
        <v>301200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/>
      <c r="C74" s="6">
        <v>15000</v>
      </c>
      <c r="D74" s="6">
        <f t="shared" si="3"/>
        <v>3000</v>
      </c>
      <c r="E74" s="1" t="str">
        <f t="shared" si="4"/>
        <v>Scheda singola parallela</v>
      </c>
      <c r="F74" s="6">
        <f t="shared" si="5"/>
        <v>18000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133</v>
      </c>
      <c r="B75" s="1"/>
      <c r="C75" s="6">
        <v>14000</v>
      </c>
      <c r="D75" s="6">
        <f t="shared" si="3"/>
        <v>2800</v>
      </c>
      <c r="E75" s="1" t="str">
        <f t="shared" si="4"/>
        <v>Scheda 2 porte joystick</v>
      </c>
      <c r="F75" s="6">
        <f t="shared" si="5"/>
        <v>16800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134</v>
      </c>
      <c r="B76" s="1" t="s">
        <v>135</v>
      </c>
      <c r="C76" s="6">
        <v>399000</v>
      </c>
      <c r="D76" s="6">
        <f t="shared" si="3"/>
        <v>79800</v>
      </c>
      <c r="E76" s="1" t="str">
        <f t="shared" si="4"/>
        <v>HARD DISK 2.5"  2,1GB U.Dma2,5" 12mm HITACHI - DK226A-21</v>
      </c>
      <c r="F76" s="6">
        <f t="shared" si="5"/>
        <v>478800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 t="s">
        <v>137</v>
      </c>
      <c r="C77" s="6">
        <v>259000</v>
      </c>
      <c r="D77" s="6">
        <f t="shared" si="3"/>
        <v>51800</v>
      </c>
      <c r="E77" s="1" t="str">
        <f t="shared" si="4"/>
        <v xml:space="preserve">HD 2,1 GB Ultra DMA 5400rpm3,5" ULTRA DMA FUJITSU </v>
      </c>
      <c r="F77" s="6">
        <f t="shared" si="5"/>
        <v>310800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138</v>
      </c>
      <c r="B78" s="1" t="s">
        <v>137</v>
      </c>
      <c r="C78" s="6">
        <v>324000</v>
      </c>
      <c r="D78" s="6">
        <f t="shared" si="3"/>
        <v>64800</v>
      </c>
      <c r="E78" s="1" t="str">
        <f t="shared" si="4"/>
        <v xml:space="preserve">HD 3,2 GB Ultra DMA 5400rpm3,5" ULTRA DMA FUJITSU </v>
      </c>
      <c r="F78" s="6">
        <f t="shared" si="5"/>
        <v>388800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139</v>
      </c>
      <c r="B79" s="1" t="s">
        <v>137</v>
      </c>
      <c r="C79" s="6">
        <v>378000</v>
      </c>
      <c r="D79" s="6">
        <f t="shared" si="3"/>
        <v>75600</v>
      </c>
      <c r="E79" s="1" t="str">
        <f t="shared" si="4"/>
        <v xml:space="preserve">HD 4,3 GB Ultra DMA 5400rpm3,5" ULTRA DMA FUJITSU </v>
      </c>
      <c r="F79" s="6">
        <f t="shared" si="5"/>
        <v>453600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140</v>
      </c>
      <c r="B80" s="1" t="s">
        <v>137</v>
      </c>
      <c r="C80" s="6">
        <v>469000</v>
      </c>
      <c r="D80" s="6">
        <f t="shared" si="3"/>
        <v>93800</v>
      </c>
      <c r="E80" s="1" t="str">
        <f t="shared" si="4"/>
        <v xml:space="preserve">HD 5,2 GB Ultra DMA 5400rpm3,5" ULTRA DMA FUJITSU </v>
      </c>
      <c r="F80" s="6">
        <f t="shared" si="5"/>
        <v>562800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141</v>
      </c>
      <c r="B81" s="1" t="s">
        <v>137</v>
      </c>
      <c r="C81" s="6">
        <v>556000</v>
      </c>
      <c r="D81" s="6">
        <f t="shared" si="3"/>
        <v>111200</v>
      </c>
      <c r="E81" s="1" t="str">
        <f t="shared" si="4"/>
        <v xml:space="preserve">HD 6,4 GB Ultra DMA 5400rpm3,5" ULTRA DMA FUJITSU </v>
      </c>
      <c r="F81" s="6">
        <f t="shared" si="5"/>
        <v>667200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476000</v>
      </c>
      <c r="D82" s="6">
        <f t="shared" si="3"/>
        <v>95200</v>
      </c>
      <c r="E82" s="1" t="str">
        <f t="shared" si="4"/>
        <v>HD 2 GB SCSI III 5400 rpm3,5" SCSI QUANTUM FIREBALL ST</v>
      </c>
      <c r="F82" s="6">
        <f t="shared" si="5"/>
        <v>571200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477000</v>
      </c>
      <c r="D83" s="6">
        <f t="shared" si="3"/>
        <v>95400</v>
      </c>
      <c r="E83" s="1" t="str">
        <f t="shared" si="4"/>
        <v>HD 3,2 GB SCSI III 5400rpm3,5" SCSI QUANTUM FIREBALL ST</v>
      </c>
      <c r="F83" s="6">
        <f t="shared" si="5"/>
        <v>572400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556000</v>
      </c>
      <c r="D84" s="6">
        <f t="shared" si="3"/>
        <v>111200</v>
      </c>
      <c r="E84" s="1" t="str">
        <f t="shared" si="4"/>
        <v>HD 4,3 GB SCSI 5400 rpm3,5" SCSI QUANTUM FIREBALL ST</v>
      </c>
      <c r="F84" s="6">
        <f t="shared" si="5"/>
        <v>667200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147</v>
      </c>
      <c r="C85" s="6">
        <v>695000</v>
      </c>
      <c r="D85" s="6">
        <f t="shared" si="3"/>
        <v>139000</v>
      </c>
      <c r="E85" s="1" t="str">
        <f t="shared" si="4"/>
        <v>HD 4,5 GB SCSI ULTRA WIDE 7200rpm3,5" SCSI III, QUANTUM VIKING</v>
      </c>
      <c r="F85" s="6">
        <f t="shared" si="5"/>
        <v>834000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148</v>
      </c>
      <c r="B86" s="1" t="s">
        <v>149</v>
      </c>
      <c r="C86" s="6">
        <v>1279000</v>
      </c>
      <c r="D86" s="6">
        <f t="shared" si="3"/>
        <v>255800</v>
      </c>
      <c r="E86" s="1" t="str">
        <f t="shared" si="4"/>
        <v>HD 4,5 GB SCSI ULTRA WIDE 10.000rpm3,5" SCSI U.W. SEAGATE CHEETAH</v>
      </c>
      <c r="F86" s="6">
        <f t="shared" si="5"/>
        <v>1534800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150</v>
      </c>
      <c r="B87" s="1" t="s">
        <v>151</v>
      </c>
      <c r="C87" s="6">
        <v>35000</v>
      </c>
      <c r="D87" s="6">
        <f t="shared" si="3"/>
        <v>7000</v>
      </c>
      <c r="E87" s="1" t="str">
        <f t="shared" si="4"/>
        <v>FDD 1,44MBPANASONIC</v>
      </c>
      <c r="F87" s="6">
        <f t="shared" si="5"/>
        <v>42000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152</v>
      </c>
      <c r="B88" s="1" t="s">
        <v>153</v>
      </c>
      <c r="C88" s="6">
        <v>175000</v>
      </c>
      <c r="D88" s="6">
        <f t="shared" si="3"/>
        <v>35000</v>
      </c>
      <c r="E88" s="1" t="str">
        <f t="shared" si="4"/>
        <v>FLOPPY DRIVE 120MBPANASONIC LS-120</v>
      </c>
      <c r="F88" s="6">
        <f t="shared" si="5"/>
        <v>210000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154</v>
      </c>
      <c r="B89" s="1" t="s">
        <v>155</v>
      </c>
      <c r="C89" s="6">
        <v>272000</v>
      </c>
      <c r="D89" s="6">
        <f t="shared" si="3"/>
        <v>54400</v>
      </c>
      <c r="E89" s="1" t="str">
        <f t="shared" si="4"/>
        <v>ZIP DRIVE 100MB PARALL.IOMEGA</v>
      </c>
      <c r="F89" s="6">
        <f t="shared" si="5"/>
        <v>326400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156</v>
      </c>
      <c r="B90" s="1" t="s">
        <v>155</v>
      </c>
      <c r="C90" s="6">
        <v>198000</v>
      </c>
      <c r="D90" s="6">
        <f t="shared" si="3"/>
        <v>39600</v>
      </c>
      <c r="E90" s="1" t="str">
        <f t="shared" si="4"/>
        <v>ZIP ATAPI 100MB INTERNOIOMEGA</v>
      </c>
      <c r="F90" s="6">
        <f t="shared" si="5"/>
        <v>237600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157</v>
      </c>
      <c r="B91" s="1" t="s">
        <v>155</v>
      </c>
      <c r="C91" s="6">
        <v>290000</v>
      </c>
      <c r="D91" s="6">
        <f t="shared" si="3"/>
        <v>58000</v>
      </c>
      <c r="E91" s="1" t="str">
        <f t="shared" si="4"/>
        <v>ZIP DRIVE 100MB SCSIIOMEGA</v>
      </c>
      <c r="F91" s="6">
        <f t="shared" si="5"/>
        <v>348000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158</v>
      </c>
      <c r="B92" s="1" t="s">
        <v>155</v>
      </c>
      <c r="C92" s="6">
        <v>589000</v>
      </c>
      <c r="D92" s="6">
        <f t="shared" si="3"/>
        <v>117800</v>
      </c>
      <c r="E92" s="1" t="str">
        <f t="shared" si="4"/>
        <v>JAZ DRIVE 1GB INT.IOMEGA</v>
      </c>
      <c r="F92" s="6">
        <f t="shared" si="5"/>
        <v>706800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159</v>
      </c>
      <c r="B93" s="1" t="s">
        <v>155</v>
      </c>
      <c r="C93" s="6">
        <v>743000</v>
      </c>
      <c r="D93" s="6">
        <f t="shared" si="3"/>
        <v>148600</v>
      </c>
      <c r="E93" s="1" t="str">
        <f t="shared" si="4"/>
        <v>JAZ DRIVE 1GB EXT.IOMEGA</v>
      </c>
      <c r="F93" s="6">
        <f t="shared" si="5"/>
        <v>891600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128</v>
      </c>
      <c r="C94" s="6">
        <v>271000</v>
      </c>
      <c r="D94" s="6">
        <f t="shared" si="3"/>
        <v>54200</v>
      </c>
      <c r="E94" s="1" t="str">
        <f t="shared" si="4"/>
        <v xml:space="preserve">KIT 10  CARTUCCE ZIP DRIVE </v>
      </c>
      <c r="F94" s="6">
        <f t="shared" si="5"/>
        <v>325200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161</v>
      </c>
      <c r="B95" s="1" t="s">
        <v>128</v>
      </c>
      <c r="C95" s="6">
        <v>632000</v>
      </c>
      <c r="D95" s="6">
        <f t="shared" si="3"/>
        <v>126400</v>
      </c>
      <c r="E95" s="1" t="str">
        <f t="shared" si="4"/>
        <v xml:space="preserve">KIT 3 CARTUCCE JAZ DRIVE </v>
      </c>
      <c r="F95" s="6">
        <f t="shared" si="5"/>
        <v>758400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162</v>
      </c>
      <c r="B96" s="1" t="s">
        <v>163</v>
      </c>
      <c r="C96" s="6">
        <v>90000</v>
      </c>
      <c r="D96" s="6">
        <f t="shared" si="3"/>
        <v>18000</v>
      </c>
      <c r="E96" s="1" t="str">
        <f t="shared" si="4"/>
        <v>KIT 3 CARTUCCE 120MB 3Mper LS-120</v>
      </c>
      <c r="F96" s="6">
        <f t="shared" si="5"/>
        <v>108000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165</v>
      </c>
      <c r="C97" s="6">
        <v>4000</v>
      </c>
      <c r="D97" s="6">
        <f t="shared" si="3"/>
        <v>800</v>
      </c>
      <c r="E97" s="1" t="str">
        <f t="shared" si="4"/>
        <v>FRAME HDD Kit montaggio Hard Disk 3,5"</v>
      </c>
      <c r="F97" s="6">
        <f t="shared" si="5"/>
        <v>4800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166</v>
      </c>
      <c r="B98" s="1" t="s">
        <v>167</v>
      </c>
      <c r="C98" s="6">
        <v>5000</v>
      </c>
      <c r="D98" s="6">
        <f t="shared" si="3"/>
        <v>1000</v>
      </c>
      <c r="E98" s="1" t="str">
        <f t="shared" si="4"/>
        <v>FRAME FDD Kit montaggio Floppy Disk Drive 3,5"</v>
      </c>
      <c r="F98" s="6">
        <f t="shared" si="5"/>
        <v>6000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168</v>
      </c>
      <c r="B99" s="1" t="s">
        <v>169</v>
      </c>
      <c r="C99" s="6">
        <v>41000</v>
      </c>
      <c r="D99" s="6">
        <f t="shared" si="3"/>
        <v>8200</v>
      </c>
      <c r="E99" s="1" t="str">
        <f t="shared" si="4"/>
        <v>FRAME REMOVIBILE 3.5"Kit FRAME REMOVIBILE per HDD 3,5"</v>
      </c>
      <c r="F99" s="6">
        <f t="shared" si="5"/>
        <v>49200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170</v>
      </c>
      <c r="B100" s="1" t="s">
        <v>171</v>
      </c>
      <c r="C100" s="6">
        <v>737000</v>
      </c>
      <c r="D100" s="6">
        <f t="shared" si="3"/>
        <v>147400</v>
      </c>
      <c r="E100" s="1" t="str">
        <f t="shared" si="4"/>
        <v>M.O. + CD 4X,  PD 2000 INT. 650 MBPLASMON PD2000I</v>
      </c>
      <c r="F100" s="6">
        <f t="shared" si="5"/>
        <v>884400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172</v>
      </c>
      <c r="B101" s="1" t="s">
        <v>173</v>
      </c>
      <c r="C101" s="6">
        <v>910000</v>
      </c>
      <c r="D101" s="6">
        <f t="shared" si="3"/>
        <v>182000</v>
      </c>
      <c r="E101" s="1" t="str">
        <f t="shared" si="4"/>
        <v>M.O. + CD 4X,  PD 2000 EXT. 650 MBPLASMON PD2000E</v>
      </c>
      <c r="F101" s="6">
        <f t="shared" si="5"/>
        <v>1092000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174</v>
      </c>
      <c r="B102" s="1"/>
      <c r="C102" s="6">
        <v>241000</v>
      </c>
      <c r="D102" s="6">
        <f t="shared" si="3"/>
        <v>48200</v>
      </c>
      <c r="E102" s="1" t="str">
        <f t="shared" si="4"/>
        <v>KIT 5 CARTUCCE 650 MB</v>
      </c>
      <c r="F102" s="6">
        <f t="shared" si="5"/>
        <v>289200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175</v>
      </c>
      <c r="B103" s="1" t="s">
        <v>176</v>
      </c>
      <c r="C103" s="6">
        <v>112000</v>
      </c>
      <c r="D103" s="6">
        <f t="shared" si="3"/>
        <v>22400</v>
      </c>
      <c r="E103" s="1" t="str">
        <f t="shared" si="4"/>
        <v>CD ROM 24X HITACHI CDR 833024 velocita',EIDE</v>
      </c>
      <c r="F103" s="6">
        <f t="shared" si="5"/>
        <v>134400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177</v>
      </c>
      <c r="B104" s="1" t="s">
        <v>176</v>
      </c>
      <c r="C104" s="6">
        <v>113000</v>
      </c>
      <c r="D104" s="6">
        <f t="shared" si="3"/>
        <v>22600</v>
      </c>
      <c r="E104" s="1" t="str">
        <f t="shared" si="4"/>
        <v>CD ROM 24X CREATIVE24 velocita',EIDE</v>
      </c>
      <c r="F104" s="6">
        <f t="shared" si="5"/>
        <v>135600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178</v>
      </c>
      <c r="B105" s="1" t="s">
        <v>179</v>
      </c>
      <c r="C105" s="6">
        <v>121000</v>
      </c>
      <c r="D105" s="6">
        <f t="shared" si="3"/>
        <v>24200</v>
      </c>
      <c r="E105" s="1" t="str">
        <f t="shared" si="4"/>
        <v>CD ROM 24X PIONEER 502-S Bulk24 velocita',EIDE,SLOT-IN</v>
      </c>
      <c r="F105" s="6">
        <f t="shared" si="5"/>
        <v>145200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180</v>
      </c>
      <c r="B106" s="1" t="s">
        <v>181</v>
      </c>
      <c r="C106" s="6">
        <v>160000</v>
      </c>
      <c r="D106" s="6">
        <f t="shared" si="3"/>
        <v>32000</v>
      </c>
      <c r="E106" s="1" t="str">
        <f t="shared" si="4"/>
        <v>CD ROM 34X ASUS34 velocita',EIDE</v>
      </c>
      <c r="F106" s="6">
        <f t="shared" si="5"/>
        <v>192000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182</v>
      </c>
      <c r="B107" s="1" t="s">
        <v>183</v>
      </c>
      <c r="C107" s="6">
        <v>195000</v>
      </c>
      <c r="D107" s="6">
        <f t="shared" si="3"/>
        <v>39000</v>
      </c>
      <c r="E107" s="1" t="str">
        <f t="shared" si="4"/>
        <v>CD ROM 24X SCSI NEC24 velocita',SCSI</v>
      </c>
      <c r="F107" s="6">
        <f t="shared" si="5"/>
        <v>234000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184</v>
      </c>
      <c r="B108" s="1" t="s">
        <v>185</v>
      </c>
      <c r="C108" s="6">
        <v>215000</v>
      </c>
      <c r="D108" s="6">
        <f t="shared" si="3"/>
        <v>43000</v>
      </c>
      <c r="E108" s="1" t="str">
        <f t="shared" si="4"/>
        <v>CD ROM 32X SCSI WAITEC32 velocita',SCSI</v>
      </c>
      <c r="F108" s="6">
        <f t="shared" si="5"/>
        <v>258000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186</v>
      </c>
      <c r="B109" s="1" t="s">
        <v>185</v>
      </c>
      <c r="C109" s="6">
        <v>321000</v>
      </c>
      <c r="D109" s="6">
        <f t="shared" si="3"/>
        <v>64200</v>
      </c>
      <c r="E109" s="1" t="str">
        <f t="shared" si="4"/>
        <v>CD ROM PLEXTOR PX-32TSI32 velocita',SCSI</v>
      </c>
      <c r="F109" s="6">
        <f t="shared" si="5"/>
        <v>385200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187</v>
      </c>
      <c r="B110" s="1" t="s">
        <v>188</v>
      </c>
      <c r="C110" s="6">
        <v>614000</v>
      </c>
      <c r="D110" s="6">
        <f t="shared" si="3"/>
        <v>122800</v>
      </c>
      <c r="E110" s="1" t="str">
        <f t="shared" si="4"/>
        <v>DVD CREATIVE KIT ENCORE DXR2CREATIVE</v>
      </c>
      <c r="F110" s="6">
        <f t="shared" si="5"/>
        <v>736800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189</v>
      </c>
      <c r="B111" s="1" t="s">
        <v>190</v>
      </c>
      <c r="C111" s="6">
        <v>30000</v>
      </c>
      <c r="D111" s="6">
        <f t="shared" si="3"/>
        <v>6000</v>
      </c>
      <c r="E111" s="1" t="str">
        <f t="shared" si="4"/>
        <v>CONFEZIONE 10 CDR 74'Kit 10 pz.</v>
      </c>
      <c r="F111" s="6">
        <f t="shared" si="5"/>
        <v>36000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191</v>
      </c>
      <c r="B112" s="1" t="s">
        <v>192</v>
      </c>
      <c r="C112" s="6">
        <v>34000</v>
      </c>
      <c r="D112" s="6">
        <f t="shared" si="3"/>
        <v>6800</v>
      </c>
      <c r="E112" s="1" t="str">
        <f t="shared" si="4"/>
        <v>CD RISCRIVIBILE 74'VERBATIM</v>
      </c>
      <c r="F112" s="6">
        <f t="shared" si="5"/>
        <v>40800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193</v>
      </c>
      <c r="B113" s="1" t="s">
        <v>190</v>
      </c>
      <c r="C113" s="6">
        <v>35000</v>
      </c>
      <c r="D113" s="6">
        <f t="shared" si="3"/>
        <v>7000</v>
      </c>
      <c r="E113" s="1" t="str">
        <f t="shared" si="4"/>
        <v>CONFEZIONE 10 CDR 74' KODAKKit 10 pz.</v>
      </c>
      <c r="F113" s="6">
        <f t="shared" si="5"/>
        <v>42000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194</v>
      </c>
      <c r="B114" s="1" t="s">
        <v>195</v>
      </c>
      <c r="C114" s="6">
        <v>77000</v>
      </c>
      <c r="D114" s="6">
        <f t="shared" si="3"/>
        <v>15400</v>
      </c>
      <c r="E114" s="1" t="str">
        <f t="shared" si="4"/>
        <v>SOFTWARE LABELLER CD KITSoftware per creazione etichette CD</v>
      </c>
      <c r="F114" s="6">
        <f t="shared" si="5"/>
        <v>92400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196</v>
      </c>
      <c r="B115" s="1" t="s">
        <v>197</v>
      </c>
      <c r="C115" s="6">
        <v>723000</v>
      </c>
      <c r="D115" s="6">
        <f t="shared" si="3"/>
        <v>144600</v>
      </c>
      <c r="E115" s="1" t="str">
        <f t="shared" si="4"/>
        <v>WAITEC WT48/1 - GEAR -int. 4 WRITE 8 READ</v>
      </c>
      <c r="F115" s="6">
        <f t="shared" si="5"/>
        <v>867600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198</v>
      </c>
      <c r="B116" s="1" t="s">
        <v>199</v>
      </c>
      <c r="C116" s="6">
        <v>742000</v>
      </c>
      <c r="D116" s="6">
        <f t="shared" si="3"/>
        <v>148400</v>
      </c>
      <c r="E116" s="1" t="str">
        <f t="shared" si="4"/>
        <v>WAITEC 2036EI/1 - SOFTWARE CD RISCRIVIBILE 2REW,2WRI,6READ, EIDE</v>
      </c>
      <c r="F116" s="6">
        <f t="shared" si="5"/>
        <v>890400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200</v>
      </c>
      <c r="B117" s="1" t="s">
        <v>201</v>
      </c>
      <c r="C117" s="6">
        <v>778000</v>
      </c>
      <c r="D117" s="6">
        <f t="shared" si="3"/>
        <v>155600</v>
      </c>
      <c r="E117" s="1" t="str">
        <f t="shared" si="4"/>
        <v>RICOH MP6200ADP + SOFT.+5 CDRCD RISCRIVIBILE 2REW,2WRI,6R E-IDE</v>
      </c>
      <c r="F117" s="6">
        <f t="shared" si="5"/>
        <v>933600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202</v>
      </c>
      <c r="B118" s="1" t="s">
        <v>203</v>
      </c>
      <c r="C118" s="6">
        <v>878000</v>
      </c>
      <c r="D118" s="6">
        <f t="shared" si="3"/>
        <v>175600</v>
      </c>
      <c r="E118" s="1" t="str">
        <f t="shared" si="4"/>
        <v>RICOH MP6200SR - SOFTWARE SCSICD RISCRIVIBILE 2REW,2WRI,6READ, SCSI</v>
      </c>
      <c r="F118" s="6">
        <f t="shared" si="5"/>
        <v>1053600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204</v>
      </c>
      <c r="B119" s="1" t="s">
        <v>203</v>
      </c>
      <c r="C119" s="6">
        <v>883000</v>
      </c>
      <c r="D119" s="6">
        <f t="shared" si="3"/>
        <v>176600</v>
      </c>
      <c r="E119" s="1" t="str">
        <f t="shared" si="4"/>
        <v>WAITEC 2026/1 - SOFTWARE SCSICD RISCRIVIBILE 2REW,2WRI,6READ, SCSI</v>
      </c>
      <c r="F119" s="6">
        <f t="shared" si="5"/>
        <v>1059600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205</v>
      </c>
      <c r="B120" s="1" t="s">
        <v>197</v>
      </c>
      <c r="C120" s="6">
        <v>913000</v>
      </c>
      <c r="D120" s="6">
        <f t="shared" si="3"/>
        <v>182600</v>
      </c>
      <c r="E120" s="1" t="str">
        <f t="shared" si="4"/>
        <v>CDR 480i PLASMON EASY CDint. 4 WRITE 8 READ</v>
      </c>
      <c r="F120" s="6">
        <f t="shared" si="5"/>
        <v>1095600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206</v>
      </c>
      <c r="B121" s="1" t="s">
        <v>207</v>
      </c>
      <c r="C121" s="6">
        <v>1125000</v>
      </c>
      <c r="D121" s="6">
        <f t="shared" si="3"/>
        <v>225000</v>
      </c>
      <c r="E121" s="1" t="str">
        <f t="shared" si="4"/>
        <v>CDR 480e PLASMON EASY CDext. 4 WRITE 8 READ</v>
      </c>
      <c r="F121" s="6">
        <f t="shared" si="5"/>
        <v>1350000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208</v>
      </c>
      <c r="B122" s="1"/>
      <c r="C122" s="6">
        <v>33000</v>
      </c>
      <c r="D122" s="6">
        <f t="shared" si="3"/>
        <v>6600</v>
      </c>
      <c r="E122" s="1" t="str">
        <f t="shared" si="4"/>
        <v>SIMM 8MB 72 PIN (EDO)</v>
      </c>
      <c r="F122" s="6">
        <f t="shared" si="5"/>
        <v>39600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209</v>
      </c>
      <c r="B123" s="1"/>
      <c r="C123" s="6">
        <v>52000</v>
      </c>
      <c r="D123" s="6">
        <f t="shared" si="3"/>
        <v>10400</v>
      </c>
      <c r="E123" s="1" t="str">
        <f t="shared" si="4"/>
        <v>SIMM 16MB 72 PIN (EDO)</v>
      </c>
      <c r="F123" s="6">
        <f t="shared" si="5"/>
        <v>62400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210</v>
      </c>
      <c r="B124" s="1"/>
      <c r="C124" s="6">
        <v>97000</v>
      </c>
      <c r="D124" s="6">
        <f t="shared" ref="D124:D182" si="6">C124*20%</f>
        <v>19400</v>
      </c>
      <c r="E124" s="1" t="str">
        <f t="shared" ref="E124:E182" si="7">_xlfn.CONCAT(A124,B124)</f>
        <v>SIMM 32MB 72 PIN (EDO)</v>
      </c>
      <c r="F124" s="6">
        <f t="shared" si="5"/>
        <v>116400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211</v>
      </c>
      <c r="B125" s="1" t="s">
        <v>212</v>
      </c>
      <c r="C125" s="6">
        <v>131000</v>
      </c>
      <c r="D125" s="6">
        <f t="shared" si="6"/>
        <v>26200</v>
      </c>
      <c r="E125" s="1" t="str">
        <f t="shared" si="7"/>
        <v>M/F MOTOROLA 3400PRO 28800 EXTMOTOROLA</v>
      </c>
      <c r="F125" s="6">
        <f t="shared" si="5"/>
        <v>157200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213</v>
      </c>
      <c r="B126" s="1" t="s">
        <v>214</v>
      </c>
      <c r="C126" s="6">
        <v>169000</v>
      </c>
      <c r="D126" s="6">
        <f t="shared" si="6"/>
        <v>33800</v>
      </c>
      <c r="E126" s="1" t="str">
        <f t="shared" si="7"/>
        <v>M/F LEONARDO PC 33600 INT OEMDIGICOM</v>
      </c>
      <c r="F126" s="6">
        <f t="shared" si="5"/>
        <v>202800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215</v>
      </c>
      <c r="B127" s="1" t="s">
        <v>214</v>
      </c>
      <c r="C127" s="6">
        <v>190000</v>
      </c>
      <c r="D127" s="6">
        <f t="shared" si="6"/>
        <v>38000</v>
      </c>
      <c r="E127" s="1" t="str">
        <f t="shared" si="7"/>
        <v>M/F LEONARDO PC 33600 EXTDIGICOM</v>
      </c>
      <c r="F127" s="6">
        <f t="shared" si="5"/>
        <v>228000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216</v>
      </c>
      <c r="B128" s="1" t="s">
        <v>212</v>
      </c>
      <c r="C128" s="6">
        <v>191000</v>
      </c>
      <c r="D128" s="6">
        <f t="shared" si="6"/>
        <v>38200</v>
      </c>
      <c r="E128" s="1" t="str">
        <f t="shared" si="7"/>
        <v>M/F MOTOROLA 56K  EXT BULKMOTOROLA</v>
      </c>
      <c r="F128" s="6">
        <f t="shared" si="5"/>
        <v>229200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217</v>
      </c>
      <c r="B129" s="1" t="s">
        <v>214</v>
      </c>
      <c r="C129" s="6">
        <v>197000</v>
      </c>
      <c r="D129" s="6">
        <f t="shared" si="6"/>
        <v>39400</v>
      </c>
      <c r="E129" s="1" t="str">
        <f t="shared" si="7"/>
        <v>M/F LEONARDO PC 33600 INTDIGICOM</v>
      </c>
      <c r="F129" s="6">
        <f t="shared" si="5"/>
        <v>236400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218</v>
      </c>
      <c r="B130" s="1" t="s">
        <v>214</v>
      </c>
      <c r="C130" s="6">
        <v>201000</v>
      </c>
      <c r="D130" s="6">
        <f t="shared" si="6"/>
        <v>40200</v>
      </c>
      <c r="E130" s="1" t="str">
        <f t="shared" si="7"/>
        <v>M/F TIZIANO 33600 EXTDIGICOM</v>
      </c>
      <c r="F130" s="6">
        <f t="shared" si="5"/>
        <v>241200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219</v>
      </c>
      <c r="B131" s="1" t="s">
        <v>220</v>
      </c>
      <c r="C131" s="6">
        <v>220000</v>
      </c>
      <c r="D131" s="6">
        <f t="shared" si="6"/>
        <v>44000</v>
      </c>
      <c r="E131" s="1" t="str">
        <f t="shared" si="7"/>
        <v>M/F SPORTSTER FLASH 33600 EXT ITA US ROBOTICS</v>
      </c>
      <c r="F131" s="6">
        <f t="shared" si="5"/>
        <v>264000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221</v>
      </c>
      <c r="B132" s="1" t="s">
        <v>212</v>
      </c>
      <c r="C132" s="6">
        <v>250000</v>
      </c>
      <c r="D132" s="6">
        <f t="shared" si="6"/>
        <v>50000</v>
      </c>
      <c r="E132" s="1" t="str">
        <f t="shared" si="7"/>
        <v>M/F MOTOROLA 56K  EXTMOTOROLA</v>
      </c>
      <c r="F132" s="6">
        <f t="shared" si="5"/>
        <v>300000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222</v>
      </c>
      <c r="B133" s="1" t="s">
        <v>214</v>
      </c>
      <c r="C133" s="6">
        <v>257000</v>
      </c>
      <c r="D133" s="6">
        <f t="shared" si="6"/>
        <v>51400</v>
      </c>
      <c r="E133" s="1" t="str">
        <f t="shared" si="7"/>
        <v>M/F LEONARDO  56K  EXTDIGICOM</v>
      </c>
      <c r="F133" s="6">
        <f t="shared" ref="F133:F196" si="8">SUM(C133:D133)</f>
        <v>308400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223</v>
      </c>
      <c r="B134" s="1" t="s">
        <v>214</v>
      </c>
      <c r="C134" s="6">
        <v>278000</v>
      </c>
      <c r="D134" s="6">
        <f t="shared" si="6"/>
        <v>55600</v>
      </c>
      <c r="E134" s="1" t="str">
        <f t="shared" si="7"/>
        <v>M/F TIZIANO 56K EXTDIGICOM</v>
      </c>
      <c r="F134" s="6">
        <f t="shared" si="8"/>
        <v>333600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224</v>
      </c>
      <c r="B135" s="1" t="s">
        <v>220</v>
      </c>
      <c r="C135" s="6">
        <v>280000</v>
      </c>
      <c r="D135" s="6">
        <f t="shared" si="6"/>
        <v>56000</v>
      </c>
      <c r="E135" s="1" t="str">
        <f t="shared" si="7"/>
        <v>M/F SPORTSTER MESSAGE PLUSUS ROBOTICS</v>
      </c>
      <c r="F135" s="6">
        <f t="shared" si="8"/>
        <v>336000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225</v>
      </c>
      <c r="B136" s="1" t="s">
        <v>214</v>
      </c>
      <c r="C136" s="6">
        <v>300000</v>
      </c>
      <c r="D136" s="6">
        <f t="shared" si="6"/>
        <v>60000</v>
      </c>
      <c r="E136" s="1" t="str">
        <f t="shared" si="7"/>
        <v>M/F LEONARDO PCMCIA 33600DIGICOM</v>
      </c>
      <c r="F136" s="6">
        <f t="shared" si="8"/>
        <v>360000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227</v>
      </c>
      <c r="C137" s="6">
        <v>305000</v>
      </c>
      <c r="D137" s="6">
        <f t="shared" si="6"/>
        <v>61000</v>
      </c>
      <c r="E137" s="1" t="str">
        <f t="shared" si="7"/>
        <v>KIT VIDEOCONFERENZA "GALILEO"DIGICOM / H.324</v>
      </c>
      <c r="F137" s="6">
        <f t="shared" si="8"/>
        <v>366000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228</v>
      </c>
      <c r="B138" s="1" t="s">
        <v>214</v>
      </c>
      <c r="C138" s="6">
        <v>335000</v>
      </c>
      <c r="D138" s="6">
        <f t="shared" si="6"/>
        <v>67000</v>
      </c>
      <c r="E138" s="1" t="str">
        <f t="shared" si="7"/>
        <v>MODEM ISDN TINTORETTO EXT.DIGICOM</v>
      </c>
      <c r="F138" s="6">
        <f t="shared" si="8"/>
        <v>402000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229</v>
      </c>
      <c r="B139" s="1" t="s">
        <v>214</v>
      </c>
      <c r="C139" s="6">
        <v>360000</v>
      </c>
      <c r="D139" s="6">
        <f t="shared" si="6"/>
        <v>72000</v>
      </c>
      <c r="E139" s="1" t="str">
        <f t="shared" si="7"/>
        <v>M/F LEONARDO PCMCIA 56KDIGICOM</v>
      </c>
      <c r="F139" s="6">
        <f t="shared" si="8"/>
        <v>432000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230</v>
      </c>
      <c r="B140" s="1" t="s">
        <v>212</v>
      </c>
      <c r="C140" s="6">
        <v>429000</v>
      </c>
      <c r="D140" s="6">
        <f t="shared" si="6"/>
        <v>85800</v>
      </c>
      <c r="E140" s="1" t="str">
        <f t="shared" si="7"/>
        <v>MODEM MOTOROLA ISDN  EXT.64/128KMOTOROLA</v>
      </c>
      <c r="F140" s="6">
        <f t="shared" si="8"/>
        <v>514800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231</v>
      </c>
      <c r="B141" s="1" t="s">
        <v>214</v>
      </c>
      <c r="C141" s="6">
        <v>701000</v>
      </c>
      <c r="D141" s="6">
        <f t="shared" si="6"/>
        <v>140200</v>
      </c>
      <c r="E141" s="1" t="str">
        <f t="shared" si="7"/>
        <v>M/F ISDN DONATELLO EXT.DIGICOM</v>
      </c>
      <c r="F141" s="6">
        <f t="shared" si="8"/>
        <v>841200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233</v>
      </c>
      <c r="C142" s="6">
        <v>90000</v>
      </c>
      <c r="D142" s="6">
        <f t="shared" si="6"/>
        <v>18000</v>
      </c>
      <c r="E142" s="1" t="str">
        <f t="shared" si="7"/>
        <v>SOUND AXP201/U PCI 64Asus - ESS Maestro-1 Audio accellerator</v>
      </c>
      <c r="F142" s="6">
        <f t="shared" si="8"/>
        <v>108000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234</v>
      </c>
      <c r="B143" s="1" t="s">
        <v>235</v>
      </c>
      <c r="C143" s="6">
        <v>69000</v>
      </c>
      <c r="D143" s="6">
        <f t="shared" si="6"/>
        <v>13800</v>
      </c>
      <c r="E143" s="1" t="str">
        <f t="shared" si="7"/>
        <v>SOUND BLASTER 16 PnP  O.E.M.Creative</v>
      </c>
      <c r="F143" s="6">
        <f t="shared" si="8"/>
        <v>82800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236</v>
      </c>
      <c r="B144" s="1" t="s">
        <v>235</v>
      </c>
      <c r="C144" s="6">
        <v>89000</v>
      </c>
      <c r="D144" s="6">
        <f t="shared" si="6"/>
        <v>17800</v>
      </c>
      <c r="E144" s="1" t="str">
        <f t="shared" si="7"/>
        <v>SOUND BLASTER 16 PnP NO IDECreative</v>
      </c>
      <c r="F144" s="6">
        <f t="shared" si="8"/>
        <v>106800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237</v>
      </c>
      <c r="B145" s="1" t="s">
        <v>235</v>
      </c>
      <c r="C145" s="6">
        <v>138000</v>
      </c>
      <c r="D145" s="6">
        <f t="shared" si="6"/>
        <v>27600</v>
      </c>
      <c r="E145" s="1" t="str">
        <f t="shared" si="7"/>
        <v>SOUND BLASTER AWE64 STD OEMCreative</v>
      </c>
      <c r="F145" s="6">
        <f t="shared" si="8"/>
        <v>165600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238</v>
      </c>
      <c r="B146" s="1" t="s">
        <v>235</v>
      </c>
      <c r="C146" s="6">
        <v>196000</v>
      </c>
      <c r="D146" s="6">
        <f t="shared" si="6"/>
        <v>39200</v>
      </c>
      <c r="E146" s="1" t="str">
        <f t="shared" si="7"/>
        <v>SOUND BLASTER AWE64 STANDARDCreative</v>
      </c>
      <c r="F146" s="6">
        <f t="shared" si="8"/>
        <v>235200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239</v>
      </c>
      <c r="B147" s="1" t="s">
        <v>235</v>
      </c>
      <c r="C147" s="6">
        <v>329000</v>
      </c>
      <c r="D147" s="6">
        <f t="shared" si="6"/>
        <v>65800</v>
      </c>
      <c r="E147" s="1" t="str">
        <f t="shared" si="7"/>
        <v>SOUND BLASTER AWE64 GOLD PNP Creative</v>
      </c>
      <c r="F147" s="6">
        <f t="shared" si="8"/>
        <v>394800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240</v>
      </c>
      <c r="B148" s="1" t="s">
        <v>235</v>
      </c>
      <c r="C148" s="6">
        <v>295000</v>
      </c>
      <c r="D148" s="6">
        <f t="shared" si="6"/>
        <v>59000</v>
      </c>
      <c r="E148" s="1" t="str">
        <f t="shared" si="7"/>
        <v>KIT "DISCOVERY AWE64" 24X PNPCreative</v>
      </c>
      <c r="F148" s="6">
        <f t="shared" si="8"/>
        <v>354000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241</v>
      </c>
      <c r="B149" s="1" t="s">
        <v>242</v>
      </c>
      <c r="C149" s="6">
        <v>19000</v>
      </c>
      <c r="D149" s="6">
        <f t="shared" si="6"/>
        <v>3800</v>
      </c>
      <c r="E149" s="1" t="str">
        <f t="shared" si="7"/>
        <v>SPEAKERS MLI-699MLI-60</v>
      </c>
      <c r="F149" s="6">
        <f t="shared" si="8"/>
        <v>22800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243</v>
      </c>
      <c r="B150" s="1" t="s">
        <v>244</v>
      </c>
      <c r="C150" s="6">
        <v>26000</v>
      </c>
      <c r="D150" s="6">
        <f t="shared" si="6"/>
        <v>5200</v>
      </c>
      <c r="E150" s="1" t="str">
        <f t="shared" si="7"/>
        <v>SPEAKER 25 WFS-60</v>
      </c>
      <c r="F150" s="6">
        <f t="shared" si="8"/>
        <v>31200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245</v>
      </c>
      <c r="B151" s="1" t="s">
        <v>246</v>
      </c>
      <c r="C151" s="6">
        <v>28000</v>
      </c>
      <c r="D151" s="6">
        <f t="shared" si="6"/>
        <v>5600</v>
      </c>
      <c r="E151" s="1" t="str">
        <f t="shared" si="7"/>
        <v>SPEAKER PROFESSIONAL 70 WFS-70</v>
      </c>
      <c r="F151" s="6">
        <f t="shared" si="8"/>
        <v>33600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 t="s">
        <v>247</v>
      </c>
      <c r="B152" s="1" t="s">
        <v>248</v>
      </c>
      <c r="C152" s="6">
        <v>56000</v>
      </c>
      <c r="D152" s="6">
        <f t="shared" si="6"/>
        <v>11200</v>
      </c>
      <c r="E152" s="1" t="str">
        <f t="shared" si="7"/>
        <v>ULTRA SPEAKER 130WFS-100</v>
      </c>
      <c r="F152" s="6">
        <f t="shared" si="8"/>
        <v>67200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249</v>
      </c>
      <c r="B153" s="1"/>
      <c r="C153" s="6">
        <v>216000</v>
      </c>
      <c r="D153" s="6">
        <f t="shared" si="6"/>
        <v>43200</v>
      </c>
      <c r="E153" s="1" t="str">
        <f t="shared" si="7"/>
        <v>PENTIUM 166 INTEL MMX</v>
      </c>
      <c r="F153" s="6">
        <f t="shared" si="8"/>
        <v>259200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250</v>
      </c>
      <c r="B154" s="1"/>
      <c r="C154" s="6">
        <v>250000</v>
      </c>
      <c r="D154" s="6">
        <f t="shared" si="6"/>
        <v>50000</v>
      </c>
      <c r="E154" s="1" t="str">
        <f t="shared" si="7"/>
        <v>PENTIUM 200 INTEL MMX</v>
      </c>
      <c r="F154" s="6">
        <f t="shared" si="8"/>
        <v>300000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251</v>
      </c>
      <c r="B155" s="1"/>
      <c r="C155" s="6">
        <v>382000</v>
      </c>
      <c r="D155" s="6">
        <f t="shared" si="6"/>
        <v>76400</v>
      </c>
      <c r="E155" s="1" t="str">
        <f t="shared" si="7"/>
        <v>PENTIUM 233 INTEL MMX</v>
      </c>
      <c r="F155" s="6">
        <f t="shared" si="8"/>
        <v>458400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252</v>
      </c>
      <c r="B156" s="1"/>
      <c r="C156" s="6">
        <v>524000</v>
      </c>
      <c r="D156" s="6">
        <f t="shared" si="6"/>
        <v>104800</v>
      </c>
      <c r="E156" s="1" t="str">
        <f t="shared" si="7"/>
        <v>PENTIUM II 233 INTEL 512k</v>
      </c>
      <c r="F156" s="6">
        <f t="shared" si="8"/>
        <v>628800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253</v>
      </c>
      <c r="B157" s="1"/>
      <c r="C157" s="6">
        <v>757000</v>
      </c>
      <c r="D157" s="6">
        <f t="shared" si="6"/>
        <v>151400</v>
      </c>
      <c r="E157" s="1" t="str">
        <f t="shared" si="7"/>
        <v>PENTIUM II 266 INTEL 512k</v>
      </c>
      <c r="F157" s="6">
        <f t="shared" si="8"/>
        <v>908400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254</v>
      </c>
      <c r="B158" s="1"/>
      <c r="C158" s="6">
        <v>1045000</v>
      </c>
      <c r="D158" s="6">
        <f t="shared" si="6"/>
        <v>209000</v>
      </c>
      <c r="E158" s="1" t="str">
        <f t="shared" si="7"/>
        <v>PENTIUM II 300 INTEL 512K</v>
      </c>
      <c r="F158" s="6">
        <f t="shared" si="8"/>
        <v>1254000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255</v>
      </c>
      <c r="B159" s="1"/>
      <c r="C159" s="6">
        <v>1568000</v>
      </c>
      <c r="D159" s="6">
        <f t="shared" si="6"/>
        <v>313600</v>
      </c>
      <c r="E159" s="1" t="str">
        <f t="shared" si="7"/>
        <v>PENTIUM II 333 INTEL 512K</v>
      </c>
      <c r="F159" s="6">
        <f t="shared" si="8"/>
        <v>1881600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256</v>
      </c>
      <c r="B160" s="1"/>
      <c r="C160" s="6">
        <v>117000</v>
      </c>
      <c r="D160" s="6">
        <f t="shared" si="6"/>
        <v>23400</v>
      </c>
      <c r="E160" s="1" t="str">
        <f t="shared" si="7"/>
        <v>SGS P 166+</v>
      </c>
      <c r="F160" s="6">
        <f t="shared" si="8"/>
        <v>140400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257</v>
      </c>
      <c r="B161" s="1"/>
      <c r="C161" s="6">
        <v>158000</v>
      </c>
      <c r="D161" s="6">
        <f t="shared" si="6"/>
        <v>31600</v>
      </c>
      <c r="E161" s="1" t="str">
        <f t="shared" si="7"/>
        <v>IBM 200 MX</v>
      </c>
      <c r="F161" s="6">
        <f t="shared" si="8"/>
        <v>189600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258</v>
      </c>
      <c r="B162" s="1"/>
      <c r="C162" s="6">
        <v>260000</v>
      </c>
      <c r="D162" s="6">
        <f t="shared" si="6"/>
        <v>52000</v>
      </c>
      <c r="E162" s="1" t="str">
        <f t="shared" si="7"/>
        <v>IBM 233 MX</v>
      </c>
      <c r="F162" s="6">
        <f t="shared" si="8"/>
        <v>312000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/>
      <c r="C163" s="6">
        <v>193000</v>
      </c>
      <c r="D163" s="6">
        <f t="shared" si="6"/>
        <v>38600</v>
      </c>
      <c r="E163" s="1" t="str">
        <f t="shared" si="7"/>
        <v>AMD K6-166</v>
      </c>
      <c r="F163" s="6">
        <f t="shared" si="8"/>
        <v>231600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260</v>
      </c>
      <c r="B164" s="1"/>
      <c r="C164" s="6">
        <v>270000</v>
      </c>
      <c r="D164" s="6">
        <f t="shared" si="6"/>
        <v>54000</v>
      </c>
      <c r="E164" s="1" t="str">
        <f t="shared" si="7"/>
        <v>AMD K6-200</v>
      </c>
      <c r="F164" s="6">
        <f t="shared" si="8"/>
        <v>324000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261</v>
      </c>
      <c r="B165" s="1"/>
      <c r="C165" s="6">
        <v>314000</v>
      </c>
      <c r="D165" s="6">
        <f t="shared" si="6"/>
        <v>62800</v>
      </c>
      <c r="E165" s="1" t="str">
        <f t="shared" si="7"/>
        <v>AMD K6-233</v>
      </c>
      <c r="F165" s="6">
        <f t="shared" si="8"/>
        <v>376800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262</v>
      </c>
      <c r="B166" s="1"/>
      <c r="C166" s="6">
        <v>894000</v>
      </c>
      <c r="D166" s="6">
        <f t="shared" si="6"/>
        <v>178800</v>
      </c>
      <c r="E166" s="1" t="str">
        <f t="shared" si="7"/>
        <v>PENTIUM PRO 180 MZH</v>
      </c>
      <c r="F166" s="6">
        <f t="shared" si="8"/>
        <v>1072800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263</v>
      </c>
      <c r="B167" s="1"/>
      <c r="C167" s="6">
        <v>1040000</v>
      </c>
      <c r="D167" s="6">
        <f t="shared" si="6"/>
        <v>208000</v>
      </c>
      <c r="E167" s="1" t="str">
        <f t="shared" si="7"/>
        <v>PENTIUM PRO 200 MZH</v>
      </c>
      <c r="F167" s="6">
        <f t="shared" si="8"/>
        <v>1248000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264</v>
      </c>
      <c r="B168" s="1"/>
      <c r="C168" s="6">
        <v>8000</v>
      </c>
      <c r="D168" s="6">
        <f t="shared" si="6"/>
        <v>1600</v>
      </c>
      <c r="E168" s="1" t="str">
        <f t="shared" si="7"/>
        <v>VENTOLINA PENTIUM 75-166</v>
      </c>
      <c r="F168" s="6">
        <f t="shared" si="8"/>
        <v>9600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265</v>
      </c>
      <c r="B169" s="1"/>
      <c r="C169" s="6">
        <v>10000</v>
      </c>
      <c r="D169" s="6">
        <f t="shared" si="6"/>
        <v>2000</v>
      </c>
      <c r="E169" s="1" t="str">
        <f t="shared" si="7"/>
        <v>VENTOLINA PENTIUM 200</v>
      </c>
      <c r="F169" s="6">
        <f t="shared" si="8"/>
        <v>12000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266</v>
      </c>
      <c r="B170" s="1"/>
      <c r="C170" s="6">
        <v>24000</v>
      </c>
      <c r="D170" s="6">
        <f t="shared" si="6"/>
        <v>4800</v>
      </c>
      <c r="E170" s="1" t="str">
        <f t="shared" si="7"/>
        <v>VENTOLA PER PENTIUM PRO</v>
      </c>
      <c r="F170" s="6">
        <f t="shared" si="8"/>
        <v>28800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267</v>
      </c>
      <c r="B171" s="1" t="s">
        <v>128</v>
      </c>
      <c r="C171" s="6">
        <v>11000</v>
      </c>
      <c r="D171" s="6">
        <f t="shared" si="6"/>
        <v>2200</v>
      </c>
      <c r="E171" s="1" t="str">
        <f t="shared" si="7"/>
        <v xml:space="preserve">VENTOLINA PER IBM/CYRIX 686 </v>
      </c>
      <c r="F171" s="6">
        <f t="shared" si="8"/>
        <v>13200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268</v>
      </c>
      <c r="B172" s="1" t="s">
        <v>128</v>
      </c>
      <c r="C172" s="6">
        <v>10000</v>
      </c>
      <c r="D172" s="6">
        <f t="shared" si="6"/>
        <v>2000</v>
      </c>
      <c r="E172" s="1" t="str">
        <f t="shared" si="7"/>
        <v xml:space="preserve">VENTOLA 3 PIN per TX97 </v>
      </c>
      <c r="F172" s="6">
        <f t="shared" si="8"/>
        <v>12000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269</v>
      </c>
      <c r="B173" s="1" t="s">
        <v>128</v>
      </c>
      <c r="C173" s="6">
        <v>26000</v>
      </c>
      <c r="D173" s="6">
        <f t="shared" si="6"/>
        <v>5200</v>
      </c>
      <c r="E173" s="1" t="str">
        <f t="shared" si="7"/>
        <v xml:space="preserve">VENTOLA PENTIUM II </v>
      </c>
      <c r="F173" s="6">
        <f t="shared" si="8"/>
        <v>31200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270</v>
      </c>
      <c r="B174" s="1" t="s">
        <v>271</v>
      </c>
      <c r="C174" s="6">
        <v>22000</v>
      </c>
      <c r="D174" s="6">
        <f t="shared" si="6"/>
        <v>4400</v>
      </c>
      <c r="E174" s="1" t="str">
        <f t="shared" si="7"/>
        <v>TAST. ITA 105 TASTI WIN 95UNIKEY</v>
      </c>
      <c r="F174" s="6">
        <f t="shared" si="8"/>
        <v>26400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 t="s">
        <v>273</v>
      </c>
      <c r="C175" s="6">
        <v>63000</v>
      </c>
      <c r="D175" s="6">
        <f t="shared" si="6"/>
        <v>12600</v>
      </c>
      <c r="E175" s="1" t="str">
        <f t="shared" si="7"/>
        <v>TAST. ITA   79tBTC</v>
      </c>
      <c r="F175" s="6">
        <f t="shared" si="8"/>
        <v>75600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274</v>
      </c>
      <c r="B176" s="1" t="s">
        <v>273</v>
      </c>
      <c r="C176" s="6">
        <v>63000</v>
      </c>
      <c r="D176" s="6">
        <f t="shared" si="6"/>
        <v>12600</v>
      </c>
      <c r="E176" s="1" t="str">
        <f t="shared" si="7"/>
        <v>TAST. USA 79tBTC</v>
      </c>
      <c r="F176" s="6">
        <f t="shared" si="8"/>
        <v>75600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275</v>
      </c>
      <c r="B177" s="1" t="s">
        <v>273</v>
      </c>
      <c r="C177" s="6">
        <v>26000</v>
      </c>
      <c r="D177" s="6">
        <f t="shared" si="6"/>
        <v>5200</v>
      </c>
      <c r="E177" s="1" t="str">
        <f t="shared" si="7"/>
        <v>TAST. USA 105 TASTI WIN95BTC</v>
      </c>
      <c r="F177" s="6">
        <f t="shared" si="8"/>
        <v>31200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276</v>
      </c>
      <c r="B178" s="1" t="s">
        <v>277</v>
      </c>
      <c r="C178" s="6">
        <v>25000</v>
      </c>
      <c r="D178" s="6">
        <f t="shared" si="6"/>
        <v>5000</v>
      </c>
      <c r="E178" s="1" t="str">
        <f t="shared" si="7"/>
        <v>TAST. ITA  105 TASTI NMB, WIN95NMB</v>
      </c>
      <c r="F178" s="6">
        <f t="shared" si="8"/>
        <v>30000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278</v>
      </c>
      <c r="B179" s="1" t="s">
        <v>277</v>
      </c>
      <c r="C179" s="6">
        <v>25000</v>
      </c>
      <c r="D179" s="6">
        <f t="shared" si="6"/>
        <v>5000</v>
      </c>
      <c r="E179" s="1" t="str">
        <f t="shared" si="7"/>
        <v>TAST. ITA  105 TASTI NMB, PS/2 WIN95NMB</v>
      </c>
      <c r="F179" s="6">
        <f t="shared" si="8"/>
        <v>30000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279</v>
      </c>
      <c r="B180" s="1" t="s">
        <v>277</v>
      </c>
      <c r="C180" s="6">
        <v>46000</v>
      </c>
      <c r="D180" s="6">
        <f t="shared" si="6"/>
        <v>9200</v>
      </c>
      <c r="E180" s="1" t="str">
        <f t="shared" si="7"/>
        <v>TAST. ITA 105 TASTI "CYPRESS"  WIN95NMB</v>
      </c>
      <c r="F180" s="6">
        <f t="shared" si="8"/>
        <v>55200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280</v>
      </c>
      <c r="B181" s="1" t="s">
        <v>281</v>
      </c>
      <c r="C181" s="6">
        <v>37000</v>
      </c>
      <c r="D181" s="6">
        <f t="shared" si="6"/>
        <v>7400</v>
      </c>
      <c r="E181" s="1" t="str">
        <f t="shared" si="7"/>
        <v>MOUSE  PILOT SERIALELOGITECH</v>
      </c>
      <c r="F181" s="6">
        <f t="shared" si="8"/>
        <v>44400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282</v>
      </c>
      <c r="B182" s="1" t="s">
        <v>281</v>
      </c>
      <c r="C182" s="6">
        <v>37000</v>
      </c>
      <c r="D182" s="6">
        <f t="shared" si="6"/>
        <v>7400</v>
      </c>
      <c r="E182" s="1" t="str">
        <f t="shared" si="7"/>
        <v>MOUSE  PILOT P/S2LOGITECH</v>
      </c>
      <c r="F182" s="6">
        <f t="shared" si="8"/>
        <v>44400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283</v>
      </c>
      <c r="B183" s="1" t="s">
        <v>284</v>
      </c>
      <c r="C183" s="6">
        <v>11000</v>
      </c>
      <c r="D183" s="6">
        <f t="shared" ref="D183:D245" si="9">C183*20%</f>
        <v>2200</v>
      </c>
      <c r="E183" s="1" t="str">
        <f t="shared" ref="E183:E245" si="10">_xlfn.CONCAT(A183,B183)</f>
        <v>MOUSE SERIALE 3 TASTIPRIMAX</v>
      </c>
      <c r="F183" s="6">
        <f t="shared" si="8"/>
        <v>13200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285</v>
      </c>
      <c r="B184" s="1" t="s">
        <v>284</v>
      </c>
      <c r="C184" s="6">
        <v>46000</v>
      </c>
      <c r="D184" s="6">
        <f t="shared" si="9"/>
        <v>9200</v>
      </c>
      <c r="E184" s="1" t="str">
        <f t="shared" si="10"/>
        <v>MOUSE TRACKBALL PRIMAX</v>
      </c>
      <c r="F184" s="6">
        <f t="shared" si="8"/>
        <v>55200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286</v>
      </c>
      <c r="B185" s="1" t="s">
        <v>284</v>
      </c>
      <c r="C185" s="6">
        <v>19000</v>
      </c>
      <c r="D185" s="6">
        <f t="shared" si="9"/>
        <v>3800</v>
      </c>
      <c r="E185" s="1" t="str">
        <f t="shared" si="10"/>
        <v>MOUSE "RAINBOW" SERIALEPRIMAX</v>
      </c>
      <c r="F185" s="6">
        <f t="shared" si="8"/>
        <v>22800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287</v>
      </c>
      <c r="B186" s="1" t="s">
        <v>284</v>
      </c>
      <c r="C186" s="6">
        <v>13000</v>
      </c>
      <c r="D186" s="6">
        <f t="shared" si="9"/>
        <v>2600</v>
      </c>
      <c r="E186" s="1" t="str">
        <f t="shared" si="10"/>
        <v>MOUSE  ECHO PS/2PRIMAX</v>
      </c>
      <c r="F186" s="6">
        <f t="shared" si="8"/>
        <v>15600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288</v>
      </c>
      <c r="B187" s="1" t="s">
        <v>284</v>
      </c>
      <c r="C187" s="6">
        <v>26000</v>
      </c>
      <c r="D187" s="6">
        <f t="shared" si="9"/>
        <v>5200</v>
      </c>
      <c r="E187" s="1" t="str">
        <f t="shared" si="10"/>
        <v>VENUS MOUSE SERIALEPRIMAX</v>
      </c>
      <c r="F187" s="6">
        <f t="shared" si="8"/>
        <v>31200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289</v>
      </c>
      <c r="B188" s="1" t="s">
        <v>284</v>
      </c>
      <c r="C188" s="6">
        <v>26000</v>
      </c>
      <c r="D188" s="6">
        <f t="shared" si="9"/>
        <v>5200</v>
      </c>
      <c r="E188" s="1" t="str">
        <f t="shared" si="10"/>
        <v>VENUS MOUSE PS/2PRIMAX</v>
      </c>
      <c r="F188" s="6">
        <f t="shared" si="8"/>
        <v>31200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290</v>
      </c>
      <c r="B189" s="1" t="s">
        <v>284</v>
      </c>
      <c r="C189" s="6">
        <v>20000</v>
      </c>
      <c r="D189" s="6">
        <f t="shared" si="9"/>
        <v>4000</v>
      </c>
      <c r="E189" s="1" t="str">
        <f t="shared" si="10"/>
        <v>JOYSTICK DIGITALEPRIMAX</v>
      </c>
      <c r="F189" s="6">
        <f t="shared" si="8"/>
        <v>24000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291</v>
      </c>
      <c r="B190" s="1" t="s">
        <v>284</v>
      </c>
      <c r="C190" s="6">
        <v>49000</v>
      </c>
      <c r="D190" s="6">
        <f t="shared" si="9"/>
        <v>9800</v>
      </c>
      <c r="E190" s="1" t="str">
        <f t="shared" si="10"/>
        <v>JOYSTICK ULTRASTRIKERPRIMAX</v>
      </c>
      <c r="F190" s="6">
        <f t="shared" si="8"/>
        <v>58800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292</v>
      </c>
      <c r="B191" s="1" t="s">
        <v>284</v>
      </c>
      <c r="C191" s="6">
        <v>33000</v>
      </c>
      <c r="D191" s="6">
        <f t="shared" si="9"/>
        <v>6600</v>
      </c>
      <c r="E191" s="1" t="str">
        <f t="shared" si="10"/>
        <v>NAVIGATOR MOUSEPRIMAX</v>
      </c>
      <c r="F191" s="6">
        <f t="shared" si="8"/>
        <v>39600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293</v>
      </c>
      <c r="B192" s="1" t="s">
        <v>284</v>
      </c>
      <c r="C192" s="6">
        <v>68000</v>
      </c>
      <c r="D192" s="6">
        <f t="shared" si="9"/>
        <v>13600</v>
      </c>
      <c r="E192" s="1" t="str">
        <f t="shared" si="10"/>
        <v>JOYSTICK EXCALIBURPRIMAX</v>
      </c>
      <c r="F192" s="6">
        <f t="shared" si="8"/>
        <v>81600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294</v>
      </c>
      <c r="B193" s="1" t="s">
        <v>284</v>
      </c>
      <c r="C193" s="6">
        <v>33000</v>
      </c>
      <c r="D193" s="6">
        <f t="shared" si="9"/>
        <v>6600</v>
      </c>
      <c r="E193" s="1" t="str">
        <f t="shared" si="10"/>
        <v>GAMEPAD CONQUERORPRIMAX</v>
      </c>
      <c r="F193" s="6">
        <f t="shared" si="8"/>
        <v>39600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295</v>
      </c>
      <c r="B194" s="1" t="s">
        <v>284</v>
      </c>
      <c r="C194" s="6">
        <v>147000</v>
      </c>
      <c r="D194" s="6">
        <f t="shared" si="9"/>
        <v>29400</v>
      </c>
      <c r="E194" s="1" t="str">
        <f t="shared" si="10"/>
        <v>COLOR HAND SCANNERPRIMAX</v>
      </c>
      <c r="F194" s="6">
        <f t="shared" si="8"/>
        <v>176400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296</v>
      </c>
      <c r="B195" s="1" t="s">
        <v>284</v>
      </c>
      <c r="C195" s="6">
        <v>151000</v>
      </c>
      <c r="D195" s="6">
        <f t="shared" si="9"/>
        <v>30200</v>
      </c>
      <c r="E195" s="1" t="str">
        <f t="shared" si="10"/>
        <v>SCANNER COLORADO 4800 SW + OCR PRIMAX</v>
      </c>
      <c r="F195" s="6">
        <f t="shared" si="8"/>
        <v>181200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284</v>
      </c>
      <c r="C196" s="6">
        <v>197000</v>
      </c>
      <c r="D196" s="6">
        <f t="shared" si="9"/>
        <v>39400</v>
      </c>
      <c r="E196" s="1" t="str">
        <f t="shared" si="10"/>
        <v>SCANNER COLORADO D600 SW + OCR PRIMAX</v>
      </c>
      <c r="F196" s="6">
        <f t="shared" si="8"/>
        <v>236400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284</v>
      </c>
      <c r="C197" s="6">
        <v>310000</v>
      </c>
      <c r="D197" s="6">
        <f t="shared" si="9"/>
        <v>62000</v>
      </c>
      <c r="E197" s="1" t="str">
        <f t="shared" si="10"/>
        <v>SCANNER  DIRECT 9600 SW + OCRPRIMAX</v>
      </c>
      <c r="F197" s="6">
        <f t="shared" ref="F197:F260" si="11">SUM(C197:D197)</f>
        <v>372000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299</v>
      </c>
      <c r="B198" s="1" t="s">
        <v>284</v>
      </c>
      <c r="C198" s="6">
        <v>271000</v>
      </c>
      <c r="D198" s="6">
        <f t="shared" si="9"/>
        <v>54200</v>
      </c>
      <c r="E198" s="1" t="str">
        <f t="shared" si="10"/>
        <v>SCANNER  JEWEL 4800 SCSIPRIMAX</v>
      </c>
      <c r="F198" s="6">
        <f t="shared" si="11"/>
        <v>325200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300</v>
      </c>
      <c r="B199" s="1" t="s">
        <v>284</v>
      </c>
      <c r="C199" s="6">
        <v>458000</v>
      </c>
      <c r="D199" s="6">
        <f t="shared" si="9"/>
        <v>91600</v>
      </c>
      <c r="E199" s="1" t="str">
        <f t="shared" si="10"/>
        <v>SCANNER PROFI  9600 SCSIPRIMAX</v>
      </c>
      <c r="F199" s="6">
        <f t="shared" si="11"/>
        <v>549600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301</v>
      </c>
      <c r="B200" s="1" t="s">
        <v>284</v>
      </c>
      <c r="C200" s="6">
        <v>412000</v>
      </c>
      <c r="D200" s="6">
        <f t="shared" si="9"/>
        <v>82400</v>
      </c>
      <c r="E200" s="1" t="str">
        <f t="shared" si="10"/>
        <v>SCANNER PHODOX U. S. 300PRIMAX</v>
      </c>
      <c r="F200" s="6">
        <f t="shared" si="11"/>
        <v>494400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302</v>
      </c>
      <c r="B201" s="1" t="s">
        <v>303</v>
      </c>
      <c r="C201" s="6">
        <v>807000</v>
      </c>
      <c r="D201" s="6">
        <f t="shared" si="9"/>
        <v>161400</v>
      </c>
      <c r="E201" s="1" t="str">
        <f t="shared" si="10"/>
        <v>FILMSCAN-200PCEPSON</v>
      </c>
      <c r="F201" s="6">
        <f t="shared" si="11"/>
        <v>968400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/>
      <c r="C202" s="6">
        <v>4000</v>
      </c>
      <c r="D202" s="6">
        <f t="shared" si="9"/>
        <v>800</v>
      </c>
      <c r="E202" s="1" t="str">
        <f t="shared" si="10"/>
        <v>TAPPETINO PER MOUSE</v>
      </c>
      <c r="F202" s="6">
        <f t="shared" si="11"/>
        <v>4800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/>
      <c r="C203" s="6">
        <v>81000</v>
      </c>
      <c r="D203" s="6">
        <f t="shared" si="9"/>
        <v>16200</v>
      </c>
      <c r="E203" s="1" t="str">
        <f t="shared" si="10"/>
        <v>ALIMENTATORE 200 W CE</v>
      </c>
      <c r="F203" s="6">
        <f t="shared" si="11"/>
        <v>97200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/>
      <c r="C204" s="6">
        <v>125000</v>
      </c>
      <c r="D204" s="6">
        <f t="shared" si="9"/>
        <v>25000</v>
      </c>
      <c r="E204" s="1" t="str">
        <f t="shared" si="10"/>
        <v>ALIMENTATORE 250 W CE ATX</v>
      </c>
      <c r="F204" s="6">
        <f t="shared" si="11"/>
        <v>150000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/>
      <c r="C205" s="6">
        <v>98000</v>
      </c>
      <c r="D205" s="6">
        <f t="shared" si="9"/>
        <v>19600</v>
      </c>
      <c r="E205" s="1" t="str">
        <f t="shared" si="10"/>
        <v>ALIMENTATORE 230 W CE ATX</v>
      </c>
      <c r="F205" s="6">
        <f t="shared" si="11"/>
        <v>117600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/>
      <c r="C206" s="6">
        <v>140000</v>
      </c>
      <c r="D206" s="6">
        <f t="shared" si="9"/>
        <v>28000</v>
      </c>
      <c r="E206" s="1" t="str">
        <f t="shared" si="10"/>
        <v>ALIMENTATORE 300 W CE ATX</v>
      </c>
      <c r="F206" s="6">
        <f t="shared" si="11"/>
        <v>168000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310</v>
      </c>
      <c r="C207" s="6">
        <v>5000</v>
      </c>
      <c r="D207" s="6">
        <f t="shared" si="9"/>
        <v>1000</v>
      </c>
      <c r="E207" s="1" t="str">
        <f t="shared" si="10"/>
        <v>CAVO PARALLELO STAMP. MT 1,8Unidirez.</v>
      </c>
      <c r="F207" s="6">
        <f t="shared" si="11"/>
        <v>6000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309</v>
      </c>
      <c r="B208" s="1" t="s">
        <v>311</v>
      </c>
      <c r="C208" s="6">
        <v>6000</v>
      </c>
      <c r="D208" s="6">
        <f t="shared" si="9"/>
        <v>1200</v>
      </c>
      <c r="E208" s="1" t="str">
        <f t="shared" si="10"/>
        <v>CAVO PARALLELO STAMP. MT 1,8Bidirez.</v>
      </c>
      <c r="F208" s="6">
        <f t="shared" si="11"/>
        <v>7200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312</v>
      </c>
      <c r="B209" s="1"/>
      <c r="C209" s="6">
        <v>9000</v>
      </c>
      <c r="D209" s="6">
        <f t="shared" si="9"/>
        <v>1800</v>
      </c>
      <c r="E209" s="1" t="str">
        <f t="shared" si="10"/>
        <v>CAVO PARALLELO STAMP. MT 3</v>
      </c>
      <c r="F209" s="6">
        <f t="shared" si="11"/>
        <v>10800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313</v>
      </c>
      <c r="B210" s="1" t="s">
        <v>314</v>
      </c>
      <c r="C210" s="6">
        <v>8000</v>
      </c>
      <c r="D210" s="6">
        <f t="shared" si="9"/>
        <v>1600</v>
      </c>
      <c r="E210" s="1" t="str">
        <f t="shared" si="10"/>
        <v>CONNETTORE MOUSE PS/2per M/B ASUS P55T2P4</v>
      </c>
      <c r="F210" s="6">
        <f t="shared" si="11"/>
        <v>9600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315</v>
      </c>
      <c r="B211" s="1"/>
      <c r="C211" s="6">
        <v>11000</v>
      </c>
      <c r="D211" s="6">
        <f t="shared" si="9"/>
        <v>2200</v>
      </c>
      <c r="E211" s="1" t="str">
        <f t="shared" si="10"/>
        <v>CONNETTORE TASTIERA PS/2</v>
      </c>
      <c r="F211" s="6">
        <f t="shared" si="11"/>
        <v>13200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316</v>
      </c>
      <c r="B212" s="1" t="s">
        <v>317</v>
      </c>
      <c r="C212" s="6">
        <v>21000</v>
      </c>
      <c r="D212" s="6">
        <f t="shared" si="9"/>
        <v>4200</v>
      </c>
      <c r="E212" s="1" t="str">
        <f t="shared" si="10"/>
        <v>CONNETTORE USB/MIRper M/B ASUS TX97</v>
      </c>
      <c r="F212" s="6">
        <f t="shared" si="11"/>
        <v>25200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318</v>
      </c>
      <c r="B213" s="1" t="s">
        <v>284</v>
      </c>
      <c r="C213" s="6">
        <v>14000</v>
      </c>
      <c r="D213" s="6">
        <f t="shared" si="9"/>
        <v>2800</v>
      </c>
      <c r="E213" s="1" t="str">
        <f t="shared" si="10"/>
        <v>DATA-SWITCH 2/1 MANUALEPRIMAX</v>
      </c>
      <c r="F213" s="6">
        <f t="shared" si="11"/>
        <v>16800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319</v>
      </c>
      <c r="B214" s="1" t="s">
        <v>284</v>
      </c>
      <c r="C214" s="6">
        <v>23000</v>
      </c>
      <c r="D214" s="6">
        <f t="shared" si="9"/>
        <v>4600</v>
      </c>
      <c r="E214" s="1" t="str">
        <f t="shared" si="10"/>
        <v>DATA-SWITCH 2/2 MANUALEPRIMAX</v>
      </c>
      <c r="F214" s="6">
        <f t="shared" si="11"/>
        <v>27600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320</v>
      </c>
      <c r="B215" s="1" t="s">
        <v>284</v>
      </c>
      <c r="C215" s="6">
        <v>51000</v>
      </c>
      <c r="D215" s="6">
        <f t="shared" si="9"/>
        <v>10200</v>
      </c>
      <c r="E215" s="1" t="str">
        <f t="shared" si="10"/>
        <v>DATA-SWITCH 2/1 BIDIREZ.PRIMAX</v>
      </c>
      <c r="F215" s="6">
        <f t="shared" si="11"/>
        <v>61200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321</v>
      </c>
      <c r="B216" s="1" t="s">
        <v>322</v>
      </c>
      <c r="C216" s="6">
        <v>198000</v>
      </c>
      <c r="D216" s="6">
        <f t="shared" si="9"/>
        <v>39600</v>
      </c>
      <c r="E216" s="1" t="str">
        <f t="shared" si="10"/>
        <v>COMBO DOS6.22+WIN3.11+DSK.MAN.MICROSOFT  OEM</v>
      </c>
      <c r="F216" s="6">
        <f t="shared" si="11"/>
        <v>237600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323</v>
      </c>
      <c r="B217" s="1" t="s">
        <v>322</v>
      </c>
      <c r="C217" s="6">
        <v>167000</v>
      </c>
      <c r="D217" s="6">
        <f t="shared" si="9"/>
        <v>33400</v>
      </c>
      <c r="E217" s="1" t="str">
        <f t="shared" si="10"/>
        <v>WINDOWS 95, MANUALI + CDMICROSOFT  OEM</v>
      </c>
      <c r="F217" s="6">
        <f t="shared" si="11"/>
        <v>200400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324</v>
      </c>
      <c r="B218" s="1" t="s">
        <v>325</v>
      </c>
      <c r="C218" s="6">
        <v>95000</v>
      </c>
      <c r="D218" s="6">
        <f t="shared" si="9"/>
        <v>19000</v>
      </c>
      <c r="E218" s="1" t="str">
        <f t="shared" si="10"/>
        <v>LICENZA STUDENTE SISTEMI MICROSOFT  STUDENTE</v>
      </c>
      <c r="F218" s="6">
        <f t="shared" si="11"/>
        <v>114000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326</v>
      </c>
      <c r="B219" s="1" t="s">
        <v>325</v>
      </c>
      <c r="C219" s="6">
        <v>141000</v>
      </c>
      <c r="D219" s="6">
        <f t="shared" si="9"/>
        <v>28200</v>
      </c>
      <c r="E219" s="1" t="str">
        <f t="shared" si="10"/>
        <v>LICENZA STUDENTE APPLICAZIONIMICROSOFT  STUDENTE</v>
      </c>
      <c r="F219" s="6">
        <f t="shared" si="11"/>
        <v>169200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327</v>
      </c>
      <c r="B220" s="1" t="s">
        <v>322</v>
      </c>
      <c r="C220" s="6">
        <v>351000</v>
      </c>
      <c r="D220" s="6">
        <f t="shared" si="9"/>
        <v>70200</v>
      </c>
      <c r="E220" s="1" t="str">
        <f t="shared" si="10"/>
        <v>WIN NT WORKSTATION 4.0MICROSOFT  OEM</v>
      </c>
      <c r="F220" s="6">
        <f t="shared" si="11"/>
        <v>421200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328</v>
      </c>
      <c r="B221" s="1" t="s">
        <v>329</v>
      </c>
      <c r="C221" s="6">
        <v>414000</v>
      </c>
      <c r="D221" s="6">
        <f t="shared" si="9"/>
        <v>82800</v>
      </c>
      <c r="E221" s="1" t="str">
        <f t="shared" si="10"/>
        <v>OFFICE SMALL BUSINESSWORD97,EXCEL97,OUTLOOK97,PUBLISHER97</v>
      </c>
      <c r="F221" s="6">
        <f t="shared" si="11"/>
        <v>496800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330</v>
      </c>
      <c r="B222" s="1" t="s">
        <v>322</v>
      </c>
      <c r="C222" s="6">
        <v>61000</v>
      </c>
      <c r="D222" s="6">
        <f t="shared" si="9"/>
        <v>12200</v>
      </c>
      <c r="E222" s="1" t="str">
        <f t="shared" si="10"/>
        <v>WORKS 4.5 ITA, MANUALI + CDMICROSOFT  OEM</v>
      </c>
      <c r="F222" s="6">
        <f t="shared" si="11"/>
        <v>73200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331</v>
      </c>
      <c r="B223" s="1" t="s">
        <v>322</v>
      </c>
      <c r="C223" s="6">
        <v>893000</v>
      </c>
      <c r="D223" s="6">
        <f t="shared" si="9"/>
        <v>178600</v>
      </c>
      <c r="E223" s="1" t="str">
        <f t="shared" si="10"/>
        <v>FIVE PACK WIN 95MICROSOFT  OEM</v>
      </c>
      <c r="F223" s="6">
        <f t="shared" si="11"/>
        <v>1071600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332</v>
      </c>
      <c r="B224" s="1" t="s">
        <v>322</v>
      </c>
      <c r="C224" s="6">
        <v>985000</v>
      </c>
      <c r="D224" s="6">
        <f t="shared" si="9"/>
        <v>197000</v>
      </c>
      <c r="E224" s="1" t="str">
        <f t="shared" si="10"/>
        <v>FIVE PACK COMBO WIN3.11-DOSMICROSOFT  OEM</v>
      </c>
      <c r="F224" s="6">
        <f t="shared" si="11"/>
        <v>1182000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333</v>
      </c>
      <c r="B225" s="1" t="s">
        <v>322</v>
      </c>
      <c r="C225" s="6">
        <v>296000</v>
      </c>
      <c r="D225" s="6">
        <f t="shared" si="9"/>
        <v>59200</v>
      </c>
      <c r="E225" s="1" t="str">
        <f t="shared" si="10"/>
        <v>FIVE PACK WORKS 4.5MICROSOFT  OEM</v>
      </c>
      <c r="F225" s="6">
        <f t="shared" si="11"/>
        <v>355200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334</v>
      </c>
      <c r="B226" s="1" t="s">
        <v>322</v>
      </c>
      <c r="C226" s="6">
        <v>685000</v>
      </c>
      <c r="D226" s="6">
        <f t="shared" si="9"/>
        <v>137000</v>
      </c>
      <c r="E226" s="1" t="str">
        <f t="shared" si="10"/>
        <v>3-PACK  HOME ESSENTIALS 98MICROSOFT  OEM</v>
      </c>
      <c r="F226" s="6">
        <f t="shared" si="11"/>
        <v>822000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335</v>
      </c>
      <c r="B227" s="1" t="s">
        <v>322</v>
      </c>
      <c r="C227" s="6">
        <v>1138000</v>
      </c>
      <c r="D227" s="6">
        <f t="shared" si="9"/>
        <v>227600</v>
      </c>
      <c r="E227" s="1" t="str">
        <f t="shared" si="10"/>
        <v>3-PACK WIN NT WORKSTATION 4.0MICROSOFT  OEM</v>
      </c>
      <c r="F227" s="6">
        <f t="shared" si="11"/>
        <v>1365600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336</v>
      </c>
      <c r="B228" s="1" t="s">
        <v>322</v>
      </c>
      <c r="C228" s="6">
        <v>1334000</v>
      </c>
      <c r="D228" s="6">
        <f t="shared" si="9"/>
        <v>266800</v>
      </c>
      <c r="E228" s="1" t="str">
        <f t="shared" si="10"/>
        <v>3-PACK OFFICE SMALL BUSINESSMICROSOFT  OEM</v>
      </c>
      <c r="F228" s="6">
        <f t="shared" si="11"/>
        <v>1600800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337</v>
      </c>
      <c r="B229" s="1" t="s">
        <v>128</v>
      </c>
      <c r="C229" s="6">
        <v>30000</v>
      </c>
      <c r="D229" s="6">
        <f t="shared" si="9"/>
        <v>6000</v>
      </c>
      <c r="E229" s="1" t="str">
        <f t="shared" si="10"/>
        <v xml:space="preserve">CD VIDEOGUIDA  WIN'95 </v>
      </c>
      <c r="F229" s="6">
        <f t="shared" si="11"/>
        <v>36000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338</v>
      </c>
      <c r="B230" s="1" t="s">
        <v>128</v>
      </c>
      <c r="C230" s="6">
        <v>30000</v>
      </c>
      <c r="D230" s="6">
        <f t="shared" si="9"/>
        <v>6000</v>
      </c>
      <c r="E230" s="1" t="str">
        <f t="shared" si="10"/>
        <v xml:space="preserve">CD VIDEGUIDA INTERNET </v>
      </c>
      <c r="F230" s="6">
        <f t="shared" si="11"/>
        <v>36000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339</v>
      </c>
      <c r="B231" s="1" t="s">
        <v>340</v>
      </c>
      <c r="C231" s="6">
        <v>406000</v>
      </c>
      <c r="D231" s="6">
        <f t="shared" si="9"/>
        <v>81200</v>
      </c>
      <c r="E231" s="1" t="str">
        <f t="shared" si="10"/>
        <v>WINDOWS 95 MICROSOFT</v>
      </c>
      <c r="F231" s="6">
        <f t="shared" si="11"/>
        <v>487200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341</v>
      </c>
      <c r="B232" s="1" t="s">
        <v>340</v>
      </c>
      <c r="C232" s="6">
        <v>197000</v>
      </c>
      <c r="D232" s="6">
        <f t="shared" si="9"/>
        <v>39400</v>
      </c>
      <c r="E232" s="1" t="str">
        <f t="shared" si="10"/>
        <v>WINDOWS 95 Lic. Agg.MICROSOFT</v>
      </c>
      <c r="F232" s="6">
        <f t="shared" si="11"/>
        <v>236400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342</v>
      </c>
      <c r="B233" s="1" t="s">
        <v>340</v>
      </c>
      <c r="C233" s="6">
        <v>645000</v>
      </c>
      <c r="D233" s="6">
        <f t="shared" si="9"/>
        <v>129000</v>
      </c>
      <c r="E233" s="1" t="str">
        <f t="shared" si="10"/>
        <v>EXCEL 7.0MICROSOFT</v>
      </c>
      <c r="F233" s="6">
        <f t="shared" si="11"/>
        <v>774000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343</v>
      </c>
      <c r="B234" s="1" t="s">
        <v>340</v>
      </c>
      <c r="C234" s="6">
        <v>645000</v>
      </c>
      <c r="D234" s="6">
        <f t="shared" si="9"/>
        <v>129000</v>
      </c>
      <c r="E234" s="1" t="str">
        <f t="shared" si="10"/>
        <v>EXCEL 97MICROSOFT</v>
      </c>
      <c r="F234" s="6">
        <f t="shared" si="11"/>
        <v>774000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344</v>
      </c>
      <c r="B235" s="1" t="s">
        <v>340</v>
      </c>
      <c r="C235" s="6">
        <v>259000</v>
      </c>
      <c r="D235" s="6">
        <f t="shared" si="9"/>
        <v>51800</v>
      </c>
      <c r="E235" s="1" t="str">
        <f t="shared" si="10"/>
        <v>EXCEL 97 Agg.MICROSOFT</v>
      </c>
      <c r="F235" s="6">
        <f t="shared" si="11"/>
        <v>310800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345</v>
      </c>
      <c r="B236" s="1" t="s">
        <v>340</v>
      </c>
      <c r="C236" s="6">
        <v>646000</v>
      </c>
      <c r="D236" s="6">
        <f t="shared" si="9"/>
        <v>129200</v>
      </c>
      <c r="E236" s="1" t="str">
        <f t="shared" si="10"/>
        <v>WORD 97MICROSOFT</v>
      </c>
      <c r="F236" s="6">
        <f t="shared" si="11"/>
        <v>775200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340</v>
      </c>
      <c r="C237" s="6">
        <v>259000</v>
      </c>
      <c r="D237" s="6">
        <f t="shared" si="9"/>
        <v>51800</v>
      </c>
      <c r="E237" s="1" t="str">
        <f t="shared" si="10"/>
        <v>WORD 97 Agg.MICROSOFT</v>
      </c>
      <c r="F237" s="6">
        <f t="shared" si="11"/>
        <v>310800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340</v>
      </c>
      <c r="C238" s="6">
        <v>645000</v>
      </c>
      <c r="D238" s="6">
        <f t="shared" si="9"/>
        <v>129000</v>
      </c>
      <c r="E238" s="1" t="str">
        <f t="shared" si="10"/>
        <v>ACCESS 97MICROSOFT</v>
      </c>
      <c r="F238" s="6">
        <f t="shared" si="11"/>
        <v>774000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340</v>
      </c>
      <c r="C239" s="6">
        <v>879000</v>
      </c>
      <c r="D239" s="6">
        <f t="shared" si="9"/>
        <v>175800</v>
      </c>
      <c r="E239" s="1" t="str">
        <f t="shared" si="10"/>
        <v>OFFICE 97 SMALL BUSINESSMICROSOFT</v>
      </c>
      <c r="F239" s="6">
        <f t="shared" si="11"/>
        <v>1054800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340</v>
      </c>
      <c r="C240" s="6">
        <v>259000</v>
      </c>
      <c r="D240" s="6">
        <f t="shared" si="9"/>
        <v>51800</v>
      </c>
      <c r="E240" s="1" t="str">
        <f t="shared" si="10"/>
        <v>HOME ESSENTIALS 98MICROSOFT</v>
      </c>
      <c r="F240" s="6">
        <f t="shared" si="11"/>
        <v>310800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340</v>
      </c>
      <c r="C241" s="6">
        <v>274000</v>
      </c>
      <c r="D241" s="6">
        <f t="shared" si="9"/>
        <v>54800</v>
      </c>
      <c r="E241" s="1" t="str">
        <f t="shared" si="10"/>
        <v>FRONTPAGE 98MICROSOFT</v>
      </c>
      <c r="F241" s="6">
        <f t="shared" si="11"/>
        <v>328800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340</v>
      </c>
      <c r="C242" s="6">
        <v>975000</v>
      </c>
      <c r="D242" s="6">
        <f t="shared" si="9"/>
        <v>195000</v>
      </c>
      <c r="E242" s="1" t="str">
        <f t="shared" si="10"/>
        <v>OFFICE '97MICROSOFT</v>
      </c>
      <c r="F242" s="6">
        <f t="shared" si="11"/>
        <v>1170000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340</v>
      </c>
      <c r="C243" s="6">
        <v>480000</v>
      </c>
      <c r="D243" s="6">
        <f t="shared" si="9"/>
        <v>96000</v>
      </c>
      <c r="E243" s="1" t="str">
        <f t="shared" si="10"/>
        <v>OFFICE '97 Agg.MICROSOFT</v>
      </c>
      <c r="F243" s="6">
        <f t="shared" si="11"/>
        <v>576000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340</v>
      </c>
      <c r="C244" s="6">
        <v>1187000</v>
      </c>
      <c r="D244" s="6">
        <f t="shared" si="9"/>
        <v>237400</v>
      </c>
      <c r="E244" s="1" t="str">
        <f t="shared" si="10"/>
        <v>OFFICE '97 ProfessionalMICROSOFT</v>
      </c>
      <c r="F244" s="6">
        <f t="shared" si="11"/>
        <v>1424400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340</v>
      </c>
      <c r="C245" s="6">
        <v>832000</v>
      </c>
      <c r="D245" s="6">
        <f t="shared" si="9"/>
        <v>166400</v>
      </c>
      <c r="E245" s="1" t="str">
        <f t="shared" si="10"/>
        <v>OFFICE '97 Professional Agg.MICROSOFT</v>
      </c>
      <c r="F245" s="6">
        <f t="shared" si="11"/>
        <v>998400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340</v>
      </c>
      <c r="C246" s="6">
        <v>227000</v>
      </c>
      <c r="D246" s="6">
        <f t="shared" ref="D246:D307" si="12">C246*20%</f>
        <v>45400</v>
      </c>
      <c r="E246" s="1" t="str">
        <f t="shared" ref="E246:E307" si="13">_xlfn.CONCAT(A246,B246)</f>
        <v>VISUAL BASIC 4.0 STDMICROSOFT</v>
      </c>
      <c r="F246" s="6">
        <f t="shared" si="11"/>
        <v>272400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356</v>
      </c>
      <c r="B247" s="1" t="s">
        <v>340</v>
      </c>
      <c r="C247" s="6">
        <v>98000</v>
      </c>
      <c r="D247" s="6">
        <f t="shared" si="12"/>
        <v>19600</v>
      </c>
      <c r="E247" s="1" t="str">
        <f t="shared" si="13"/>
        <v>VISUAL BASIC 4.0 Agg.MICROSOFT</v>
      </c>
      <c r="F247" s="6">
        <f t="shared" si="11"/>
        <v>117600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357</v>
      </c>
      <c r="B248" s="1" t="s">
        <v>340</v>
      </c>
      <c r="C248" s="6">
        <v>1190000</v>
      </c>
      <c r="D248" s="6">
        <f t="shared" si="12"/>
        <v>238000</v>
      </c>
      <c r="E248" s="1" t="str">
        <f t="shared" si="13"/>
        <v>VISUAL BASIC 4.0 PROFESSIONALMICROSOFT</v>
      </c>
      <c r="F248" s="6">
        <f t="shared" si="11"/>
        <v>1428000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358</v>
      </c>
      <c r="B249" s="1" t="s">
        <v>340</v>
      </c>
      <c r="C249" s="6">
        <v>300000</v>
      </c>
      <c r="D249" s="6">
        <f t="shared" si="12"/>
        <v>60000</v>
      </c>
      <c r="E249" s="1" t="str">
        <f t="shared" si="13"/>
        <v>VISUAL BASIC 4.0 PROF. Agg.MICROSOFT</v>
      </c>
      <c r="F249" s="6">
        <f t="shared" si="11"/>
        <v>360000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359</v>
      </c>
      <c r="B250" s="1" t="s">
        <v>340</v>
      </c>
      <c r="C250" s="6">
        <v>2407000</v>
      </c>
      <c r="D250" s="6">
        <f t="shared" si="12"/>
        <v>481400</v>
      </c>
      <c r="E250" s="1" t="str">
        <f t="shared" si="13"/>
        <v>VISUAL BASIC 4.0 ENTERPRICEMICROSOFT</v>
      </c>
      <c r="F250" s="6">
        <f t="shared" si="11"/>
        <v>2888400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360</v>
      </c>
      <c r="B251" s="1" t="s">
        <v>340</v>
      </c>
      <c r="C251" s="6">
        <v>1021000</v>
      </c>
      <c r="D251" s="6">
        <f t="shared" si="12"/>
        <v>204200</v>
      </c>
      <c r="E251" s="1" t="str">
        <f t="shared" si="13"/>
        <v>VISUAL BASIC 4.0 ENTERPRICE Agg.MICROSOFT</v>
      </c>
      <c r="F251" s="6">
        <f t="shared" si="11"/>
        <v>1225200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361</v>
      </c>
      <c r="B252" s="1" t="s">
        <v>340</v>
      </c>
      <c r="C252" s="6">
        <v>646000</v>
      </c>
      <c r="D252" s="6">
        <f t="shared" si="12"/>
        <v>129200</v>
      </c>
      <c r="E252" s="1" t="str">
        <f t="shared" si="13"/>
        <v>POWERPOINT 97MICROSOFT</v>
      </c>
      <c r="F252" s="6">
        <f t="shared" si="11"/>
        <v>775200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362</v>
      </c>
      <c r="B253" s="1" t="s">
        <v>340</v>
      </c>
      <c r="C253" s="6">
        <v>259000</v>
      </c>
      <c r="D253" s="6">
        <f t="shared" si="12"/>
        <v>51800</v>
      </c>
      <c r="E253" s="1" t="str">
        <f t="shared" si="13"/>
        <v>POWERPOINT 97 Agg.MICROSOFT</v>
      </c>
      <c r="F253" s="6">
        <f t="shared" si="11"/>
        <v>310800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363</v>
      </c>
      <c r="B254" s="1" t="s">
        <v>340</v>
      </c>
      <c r="C254" s="6">
        <v>193000</v>
      </c>
      <c r="D254" s="6">
        <f t="shared" si="12"/>
        <v>38600</v>
      </c>
      <c r="E254" s="1" t="str">
        <f t="shared" si="13"/>
        <v>PUBLISHER 3.0MICROSOFT</v>
      </c>
      <c r="F254" s="6">
        <f t="shared" si="11"/>
        <v>231600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364</v>
      </c>
      <c r="B255" s="1" t="s">
        <v>340</v>
      </c>
      <c r="C255" s="6">
        <v>96000</v>
      </c>
      <c r="D255" s="6">
        <f t="shared" si="12"/>
        <v>19200</v>
      </c>
      <c r="E255" s="1" t="str">
        <f t="shared" si="13"/>
        <v>PUBLISHER 3.0 Agg.MICROSOFT</v>
      </c>
      <c r="F255" s="6">
        <f t="shared" si="11"/>
        <v>115200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365</v>
      </c>
      <c r="B256" s="1" t="s">
        <v>340</v>
      </c>
      <c r="C256" s="6">
        <v>594000</v>
      </c>
      <c r="D256" s="6">
        <f t="shared" si="12"/>
        <v>118800</v>
      </c>
      <c r="E256" s="1" t="str">
        <f t="shared" si="13"/>
        <v>WINDOWS NT 4.0 WORKSTATIONMICROSOFT</v>
      </c>
      <c r="F256" s="6">
        <f t="shared" si="11"/>
        <v>712800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366</v>
      </c>
      <c r="B257" s="1" t="s">
        <v>340</v>
      </c>
      <c r="C257" s="6">
        <v>282000</v>
      </c>
      <c r="D257" s="6">
        <f t="shared" si="12"/>
        <v>56400</v>
      </c>
      <c r="E257" s="1" t="str">
        <f t="shared" si="13"/>
        <v>WINDOWS NT 4.0 Agg. WORKSTATIONMICROSOFT</v>
      </c>
      <c r="F257" s="6">
        <f t="shared" si="11"/>
        <v>338400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367</v>
      </c>
      <c r="B258" s="1" t="s">
        <v>340</v>
      </c>
      <c r="C258" s="6">
        <v>1814000</v>
      </c>
      <c r="D258" s="6">
        <f t="shared" si="12"/>
        <v>362800</v>
      </c>
      <c r="E258" s="1" t="str">
        <f t="shared" si="13"/>
        <v>WINDOWS NT 4.0 SERVER 5 clientMICROSOFT</v>
      </c>
      <c r="F258" s="6">
        <f t="shared" si="11"/>
        <v>2176800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368</v>
      </c>
      <c r="B259" s="1" t="s">
        <v>340</v>
      </c>
      <c r="C259" s="6">
        <v>193000</v>
      </c>
      <c r="D259" s="6">
        <f t="shared" si="12"/>
        <v>38600</v>
      </c>
      <c r="E259" s="1" t="str">
        <f t="shared" si="13"/>
        <v>WINDOWS 3.1MICROSOFT</v>
      </c>
      <c r="F259" s="6">
        <f t="shared" si="11"/>
        <v>231600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369</v>
      </c>
      <c r="B260" s="1" t="s">
        <v>340</v>
      </c>
      <c r="C260" s="6">
        <v>654000</v>
      </c>
      <c r="D260" s="6">
        <f t="shared" si="12"/>
        <v>130800</v>
      </c>
      <c r="E260" s="1" t="str">
        <f t="shared" si="13"/>
        <v>POWERPOINT 4.0MICROSOFT</v>
      </c>
      <c r="F260" s="6">
        <f t="shared" si="11"/>
        <v>784800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370</v>
      </c>
      <c r="B261" s="1" t="s">
        <v>340</v>
      </c>
      <c r="C261" s="6">
        <v>729000</v>
      </c>
      <c r="D261" s="6">
        <f t="shared" si="12"/>
        <v>145800</v>
      </c>
      <c r="E261" s="1" t="str">
        <f t="shared" si="13"/>
        <v>EXCEL 5.0MICROSOFT</v>
      </c>
      <c r="F261" s="6">
        <f t="shared" ref="F261:F321" si="14">SUM(C261:D261)</f>
        <v>874800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371</v>
      </c>
      <c r="B262" s="1" t="s">
        <v>340</v>
      </c>
      <c r="C262" s="6">
        <v>632000</v>
      </c>
      <c r="D262" s="6">
        <f t="shared" si="12"/>
        <v>126400</v>
      </c>
      <c r="E262" s="1" t="str">
        <f t="shared" si="13"/>
        <v>ACCESS 2.0MICROSOFT</v>
      </c>
      <c r="F262" s="6">
        <f t="shared" si="14"/>
        <v>758400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372</v>
      </c>
      <c r="B263" s="1" t="s">
        <v>340</v>
      </c>
      <c r="C263" s="6">
        <v>240000</v>
      </c>
      <c r="D263" s="6">
        <f t="shared" si="12"/>
        <v>48000</v>
      </c>
      <c r="E263" s="1" t="str">
        <f t="shared" si="13"/>
        <v>ACCESS 2.0 CompetitivoMICROSOFT</v>
      </c>
      <c r="F263" s="6">
        <f t="shared" si="14"/>
        <v>288000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373</v>
      </c>
      <c r="B264" s="1" t="s">
        <v>374</v>
      </c>
      <c r="C264" s="6">
        <v>955000</v>
      </c>
      <c r="D264" s="6">
        <f t="shared" si="12"/>
        <v>191000</v>
      </c>
      <c r="E264" s="1" t="str">
        <f t="shared" si="13"/>
        <v xml:space="preserve">OFFICE 4.2MICROSOFT </v>
      </c>
      <c r="F264" s="6">
        <f t="shared" si="14"/>
        <v>1146000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374</v>
      </c>
      <c r="C265" s="6">
        <v>1126000</v>
      </c>
      <c r="D265" s="6">
        <f t="shared" si="12"/>
        <v>225200</v>
      </c>
      <c r="E265" s="1" t="str">
        <f t="shared" si="13"/>
        <v xml:space="preserve">OFFICE 4.3 PROFESSIONALMICROSOFT </v>
      </c>
      <c r="F265" s="6">
        <f t="shared" si="14"/>
        <v>1351200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377</v>
      </c>
      <c r="C266" s="6">
        <v>297000</v>
      </c>
      <c r="D266" s="6">
        <f t="shared" si="12"/>
        <v>59400</v>
      </c>
      <c r="E266" s="1" t="str">
        <f t="shared" si="13"/>
        <v>STAMP.EPSON LX3009 aghi, 80 col. 220 cps. opz. colore</v>
      </c>
      <c r="F266" s="6">
        <f t="shared" si="14"/>
        <v>356400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378</v>
      </c>
      <c r="B267" s="1" t="s">
        <v>379</v>
      </c>
      <c r="C267" s="6">
        <v>646000</v>
      </c>
      <c r="D267" s="6">
        <f t="shared" si="12"/>
        <v>129200</v>
      </c>
      <c r="E267" s="1" t="str">
        <f t="shared" si="13"/>
        <v>STAMP.EPSON LX1050+9 aghi, 136 col. 200 cps</v>
      </c>
      <c r="F267" s="6">
        <f t="shared" si="14"/>
        <v>775200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380</v>
      </c>
      <c r="B268" s="1" t="s">
        <v>381</v>
      </c>
      <c r="C268" s="6">
        <v>714000</v>
      </c>
      <c r="D268" s="6">
        <f t="shared" si="12"/>
        <v>142800</v>
      </c>
      <c r="E268" s="1" t="str">
        <f t="shared" si="13"/>
        <v>STAMP.EPSON FX8709 aghi, 80 col. 380 cps</v>
      </c>
      <c r="F268" s="6">
        <f t="shared" si="14"/>
        <v>856800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382</v>
      </c>
      <c r="B269" s="1" t="s">
        <v>383</v>
      </c>
      <c r="C269" s="6">
        <v>807000</v>
      </c>
      <c r="D269" s="6">
        <f t="shared" si="12"/>
        <v>161400</v>
      </c>
      <c r="E269" s="1" t="str">
        <f t="shared" si="13"/>
        <v>STAMP.EPSON FX11709 aghi, 136 col.380 cps</v>
      </c>
      <c r="F269" s="6">
        <f t="shared" si="14"/>
        <v>968400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384</v>
      </c>
      <c r="B270" s="1" t="s">
        <v>385</v>
      </c>
      <c r="C270" s="6">
        <v>591000</v>
      </c>
      <c r="D270" s="6">
        <f t="shared" si="12"/>
        <v>118200</v>
      </c>
      <c r="E270" s="1" t="str">
        <f t="shared" si="13"/>
        <v>STAMP.EPSON LQ570+24 aghi, 80 col. 225 cps</v>
      </c>
      <c r="F270" s="6">
        <f t="shared" si="14"/>
        <v>709200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386</v>
      </c>
      <c r="B271" s="1" t="s">
        <v>387</v>
      </c>
      <c r="C271" s="6">
        <v>918000</v>
      </c>
      <c r="D271" s="6">
        <f t="shared" si="12"/>
        <v>183600</v>
      </c>
      <c r="E271" s="1" t="str">
        <f t="shared" si="13"/>
        <v>STAMP.EPSON LQ2070+24 aghi, 136 col. 225 cps</v>
      </c>
      <c r="F271" s="6">
        <f t="shared" si="14"/>
        <v>1101600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388</v>
      </c>
      <c r="B272" s="1" t="s">
        <v>389</v>
      </c>
      <c r="C272" s="6">
        <v>1265000</v>
      </c>
      <c r="D272" s="6">
        <f t="shared" si="12"/>
        <v>253000</v>
      </c>
      <c r="E272" s="1" t="str">
        <f t="shared" si="13"/>
        <v>STAMP.EPSON LQ 217024 aghi, 136 col. 440 cps</v>
      </c>
      <c r="F272" s="6">
        <f t="shared" si="14"/>
        <v>1518000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390</v>
      </c>
      <c r="B273" s="1" t="s">
        <v>391</v>
      </c>
      <c r="C273" s="6">
        <v>256000</v>
      </c>
      <c r="D273" s="6">
        <f t="shared" si="12"/>
        <v>51200</v>
      </c>
      <c r="E273" s="1" t="str">
        <f t="shared" si="13"/>
        <v>STAMP.EPSON STYLUS 300COLORInk Jet A4,1ppm col.</v>
      </c>
      <c r="F273" s="6">
        <f t="shared" si="14"/>
        <v>307200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392</v>
      </c>
      <c r="B274" s="1" t="s">
        <v>393</v>
      </c>
      <c r="C274" s="6">
        <v>371000</v>
      </c>
      <c r="D274" s="6">
        <f t="shared" si="12"/>
        <v>74200</v>
      </c>
      <c r="E274" s="1" t="str">
        <f t="shared" si="13"/>
        <v>STAMP.EPSON STYLUS 400COLORInk Jet A4,3ppm col.</v>
      </c>
      <c r="F274" s="6">
        <f t="shared" si="14"/>
        <v>445200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394</v>
      </c>
      <c r="B275" s="1" t="s">
        <v>395</v>
      </c>
      <c r="C275" s="6">
        <v>457000</v>
      </c>
      <c r="D275" s="6">
        <f t="shared" si="12"/>
        <v>91400</v>
      </c>
      <c r="E275" s="1" t="str">
        <f t="shared" si="13"/>
        <v>STAMP.EPSON STYLUS 600COLORInk Jet A4,4ppm col.</v>
      </c>
      <c r="F275" s="6">
        <f t="shared" si="14"/>
        <v>548400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396</v>
      </c>
      <c r="B276" s="1" t="s">
        <v>397</v>
      </c>
      <c r="C276" s="6">
        <v>642000</v>
      </c>
      <c r="D276" s="6">
        <f t="shared" si="12"/>
        <v>128400</v>
      </c>
      <c r="E276" s="1" t="str">
        <f t="shared" si="13"/>
        <v>STAMP.EPSON STYLUS 800COLORInk Jet A4,7ppm col.</v>
      </c>
      <c r="F276" s="6">
        <f t="shared" si="14"/>
        <v>770400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398</v>
      </c>
      <c r="B277" s="1" t="s">
        <v>399</v>
      </c>
      <c r="C277" s="6">
        <v>1571000</v>
      </c>
      <c r="D277" s="6">
        <f t="shared" si="12"/>
        <v>314200</v>
      </c>
      <c r="E277" s="1" t="str">
        <f t="shared" si="13"/>
        <v>STAMP.EPSON STYLUS 1520COLORInk Jet A2,800cps draft</v>
      </c>
      <c r="F277" s="6">
        <f t="shared" si="14"/>
        <v>1885200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400</v>
      </c>
      <c r="B278" s="1" t="s">
        <v>401</v>
      </c>
      <c r="C278" s="6">
        <v>756000</v>
      </c>
      <c r="D278" s="6">
        <f t="shared" si="12"/>
        <v>151200</v>
      </c>
      <c r="E278" s="1" t="str">
        <f t="shared" si="13"/>
        <v>STAMP.EPSON STYLUS 1000Ink Jet A3,250cps draft</v>
      </c>
      <c r="F278" s="6">
        <f t="shared" si="14"/>
        <v>907200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402</v>
      </c>
      <c r="B279" s="1" t="s">
        <v>403</v>
      </c>
      <c r="C279" s="6">
        <v>1571000</v>
      </c>
      <c r="D279" s="6">
        <f t="shared" si="12"/>
        <v>314200</v>
      </c>
      <c r="E279" s="1" t="str">
        <f t="shared" si="13"/>
        <v>STAMP.EPSON STYLUS PRO XL+Ink Jet A4/A3</v>
      </c>
      <c r="F279" s="6">
        <f t="shared" si="14"/>
        <v>1885200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404</v>
      </c>
      <c r="B280" s="1" t="s">
        <v>405</v>
      </c>
      <c r="C280" s="6">
        <v>2716000</v>
      </c>
      <c r="D280" s="6">
        <f t="shared" si="12"/>
        <v>543200</v>
      </c>
      <c r="E280" s="1" t="str">
        <f t="shared" si="13"/>
        <v xml:space="preserve">STAMP.EPSON STYLUS  3000Ink Jet A2 800cpc 1440*720 dpi </v>
      </c>
      <c r="F280" s="6">
        <f t="shared" si="14"/>
        <v>3259200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406</v>
      </c>
      <c r="B281" s="1" t="s">
        <v>407</v>
      </c>
      <c r="C281" s="6">
        <v>640000</v>
      </c>
      <c r="D281" s="6">
        <f t="shared" si="12"/>
        <v>128000</v>
      </c>
      <c r="E281" s="1" t="str">
        <f t="shared" si="13"/>
        <v xml:space="preserve">STAMP.EPSON STYLUS PHOTOInk Jet A4 6 colori 2ppm </v>
      </c>
      <c r="F281" s="6">
        <f t="shared" si="14"/>
        <v>768000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408</v>
      </c>
      <c r="B282" s="1" t="s">
        <v>409</v>
      </c>
      <c r="C282" s="6">
        <v>255000</v>
      </c>
      <c r="D282" s="6">
        <f t="shared" si="12"/>
        <v>51000</v>
      </c>
      <c r="E282" s="1" t="str">
        <f t="shared" si="13"/>
        <v>STAMP. CANON BJ-250 COLORInk Jet A4, 1ppm col</v>
      </c>
      <c r="F282" s="6">
        <f t="shared" si="14"/>
        <v>306000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410</v>
      </c>
      <c r="B283" s="1" t="s">
        <v>411</v>
      </c>
      <c r="C283" s="6">
        <v>413000</v>
      </c>
      <c r="D283" s="6">
        <f t="shared" si="12"/>
        <v>82600</v>
      </c>
      <c r="E283" s="1" t="str">
        <f t="shared" si="13"/>
        <v>STAMP. CANON BJC-80 COLORInk jet A4, 2ppm col.</v>
      </c>
      <c r="F283" s="6">
        <f t="shared" si="14"/>
        <v>495600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412</v>
      </c>
      <c r="B284" s="1" t="s">
        <v>413</v>
      </c>
      <c r="C284" s="6">
        <v>361000</v>
      </c>
      <c r="D284" s="6">
        <f t="shared" si="12"/>
        <v>72200</v>
      </c>
      <c r="E284" s="1" t="str">
        <f t="shared" si="13"/>
        <v>STAMP. CANON BJC-4300 COLORInk Jet A4, 1ppm col.</v>
      </c>
      <c r="F284" s="6">
        <f t="shared" si="14"/>
        <v>433200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414</v>
      </c>
      <c r="B285" s="1" t="s">
        <v>415</v>
      </c>
      <c r="C285" s="6">
        <v>544000</v>
      </c>
      <c r="D285" s="6">
        <f t="shared" si="12"/>
        <v>108800</v>
      </c>
      <c r="E285" s="1" t="str">
        <f t="shared" si="13"/>
        <v>STAMP. CANON BJC-4550 COLORInk Jet A4/A3, 1 ppm</v>
      </c>
      <c r="F285" s="6">
        <f t="shared" si="14"/>
        <v>652800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416</v>
      </c>
      <c r="B286" s="1" t="s">
        <v>417</v>
      </c>
      <c r="C286" s="6">
        <v>678000</v>
      </c>
      <c r="D286" s="6">
        <f t="shared" si="12"/>
        <v>135600</v>
      </c>
      <c r="E286" s="1" t="str">
        <f t="shared" si="13"/>
        <v>STAMP. CANON BJC-4650 COLORInk Jet A4/A3, 4,5 ppm</v>
      </c>
      <c r="F286" s="6">
        <f t="shared" si="14"/>
        <v>813600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418</v>
      </c>
      <c r="B287" s="1" t="s">
        <v>419</v>
      </c>
      <c r="C287" s="6">
        <v>1054000</v>
      </c>
      <c r="D287" s="6">
        <f t="shared" si="12"/>
        <v>210800</v>
      </c>
      <c r="E287" s="1" t="str">
        <f t="shared" si="13"/>
        <v>STAMP. CANON BJC-5500 COLORInk Jet A3/A2 694cps</v>
      </c>
      <c r="F287" s="6">
        <f t="shared" si="14"/>
        <v>1264800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420</v>
      </c>
      <c r="B288" s="1" t="s">
        <v>421</v>
      </c>
      <c r="C288" s="6">
        <v>482000</v>
      </c>
      <c r="D288" s="6">
        <f t="shared" si="12"/>
        <v>96400</v>
      </c>
      <c r="E288" s="1" t="str">
        <f t="shared" si="13"/>
        <v>STAMP. CANON BJC-620 COLORInk Jet A4, 300cps</v>
      </c>
      <c r="F288" s="6">
        <f t="shared" si="14"/>
        <v>578400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422</v>
      </c>
      <c r="B289" s="1" t="s">
        <v>423</v>
      </c>
      <c r="C289" s="6">
        <v>722000</v>
      </c>
      <c r="D289" s="6">
        <f t="shared" si="12"/>
        <v>144400</v>
      </c>
      <c r="E289" s="1" t="str">
        <f t="shared" si="13"/>
        <v>STAMP. CANON BJC-7000 COLORInk Jet A4,4,5ppm, 1200x600dpi</v>
      </c>
      <c r="F289" s="6">
        <f t="shared" si="14"/>
        <v>866400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424</v>
      </c>
      <c r="B290" s="1" t="s">
        <v>425</v>
      </c>
      <c r="C290" s="6">
        <v>269000</v>
      </c>
      <c r="D290" s="6">
        <f t="shared" si="12"/>
        <v>53800</v>
      </c>
      <c r="E290" s="1" t="str">
        <f t="shared" si="13"/>
        <v>STAMP. HP 400LInk Jet A4, 3 ppm col.</v>
      </c>
      <c r="F290" s="6">
        <f t="shared" si="14"/>
        <v>322800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426</v>
      </c>
      <c r="B291" s="1" t="s">
        <v>425</v>
      </c>
      <c r="C291" s="6">
        <v>371000</v>
      </c>
      <c r="D291" s="6">
        <f t="shared" si="12"/>
        <v>74200</v>
      </c>
      <c r="E291" s="1" t="str">
        <f t="shared" si="13"/>
        <v>STAMP. HP 670Ink Jet A4, 3 ppm col.</v>
      </c>
      <c r="F291" s="6">
        <f t="shared" si="14"/>
        <v>445200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427</v>
      </c>
      <c r="B292" s="1" t="s">
        <v>428</v>
      </c>
      <c r="C292" s="6">
        <v>462000</v>
      </c>
      <c r="D292" s="6">
        <f t="shared" si="12"/>
        <v>92400</v>
      </c>
      <c r="E292" s="1" t="str">
        <f t="shared" si="13"/>
        <v>STAMP. HP 690+Ink Jet A4,  5 ppm col.</v>
      </c>
      <c r="F292" s="6">
        <f t="shared" si="14"/>
        <v>554400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429</v>
      </c>
      <c r="B293" s="1" t="s">
        <v>430</v>
      </c>
      <c r="C293" s="6">
        <v>541000</v>
      </c>
      <c r="D293" s="6">
        <f t="shared" si="12"/>
        <v>108200</v>
      </c>
      <c r="E293" s="1" t="str">
        <f t="shared" si="13"/>
        <v>STAMP. HP 720CInk Jet A4,  7 ppm col.</v>
      </c>
      <c r="F293" s="6">
        <f t="shared" si="14"/>
        <v>649200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431</v>
      </c>
      <c r="B294" s="1" t="s">
        <v>432</v>
      </c>
      <c r="C294" s="6">
        <v>648000</v>
      </c>
      <c r="D294" s="6">
        <f t="shared" si="12"/>
        <v>129600</v>
      </c>
      <c r="E294" s="1" t="str">
        <f t="shared" si="13"/>
        <v>STAMP. HP 870 CXIInk Jet A4,  8 ppm col.</v>
      </c>
      <c r="F294" s="6">
        <f t="shared" si="14"/>
        <v>777600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433</v>
      </c>
      <c r="B295" s="1" t="s">
        <v>434</v>
      </c>
      <c r="C295" s="6">
        <v>644000</v>
      </c>
      <c r="D295" s="6">
        <f t="shared" si="12"/>
        <v>128800</v>
      </c>
      <c r="E295" s="1" t="str">
        <f t="shared" si="13"/>
        <v>STAMP. HP 890CInk Jet A4,  9 ppm col.</v>
      </c>
      <c r="F295" s="6">
        <f t="shared" si="14"/>
        <v>772800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435</v>
      </c>
      <c r="B296" s="1" t="s">
        <v>436</v>
      </c>
      <c r="C296" s="6">
        <v>902000</v>
      </c>
      <c r="D296" s="6">
        <f t="shared" si="12"/>
        <v>180400</v>
      </c>
      <c r="E296" s="1" t="str">
        <f t="shared" si="13"/>
        <v>STAMP. HP 1100CInk Jet A3/A4,  6 ppm col., 2Mb</v>
      </c>
      <c r="F296" s="6">
        <f t="shared" si="14"/>
        <v>1082400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437</v>
      </c>
      <c r="B297" s="1" t="s">
        <v>438</v>
      </c>
      <c r="C297" s="6">
        <v>722000</v>
      </c>
      <c r="D297" s="6">
        <f t="shared" si="12"/>
        <v>144400</v>
      </c>
      <c r="E297" s="1" t="str">
        <f t="shared" si="13"/>
        <v>STAMP. HP 6LLaser, A4 600dpi, 6ppm</v>
      </c>
      <c r="F297" s="6">
        <f t="shared" si="14"/>
        <v>866400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439</v>
      </c>
      <c r="B298" s="1" t="s">
        <v>438</v>
      </c>
      <c r="C298" s="6">
        <v>1457000</v>
      </c>
      <c r="D298" s="6">
        <f t="shared" si="12"/>
        <v>291400</v>
      </c>
      <c r="E298" s="1" t="str">
        <f t="shared" si="13"/>
        <v>STAMP. HP 6PLaser, A4 600dpi, 6ppm</v>
      </c>
      <c r="F298" s="6">
        <f t="shared" si="14"/>
        <v>1748400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440</v>
      </c>
      <c r="B299" s="1" t="s">
        <v>441</v>
      </c>
      <c r="C299" s="6">
        <v>1786000</v>
      </c>
      <c r="D299" s="6">
        <f t="shared" si="12"/>
        <v>357200</v>
      </c>
      <c r="E299" s="1" t="str">
        <f t="shared" si="13"/>
        <v>STAMP. HP 6MPLaser, A4 600dpi, 8ppm, 3Mb</v>
      </c>
      <c r="F299" s="6">
        <f t="shared" si="14"/>
        <v>2143200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442</v>
      </c>
      <c r="B300" s="1" t="s">
        <v>443</v>
      </c>
      <c r="C300" s="6">
        <v>85000</v>
      </c>
      <c r="D300" s="6">
        <f t="shared" si="12"/>
        <v>17000</v>
      </c>
      <c r="E300" s="1" t="str">
        <f t="shared" si="13"/>
        <v>CASE DESKTOP   CE CK 131-6P/S 200W</v>
      </c>
      <c r="F300" s="6">
        <f t="shared" si="14"/>
        <v>102000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444</v>
      </c>
      <c r="B301" s="1" t="s">
        <v>443</v>
      </c>
      <c r="C301" s="6">
        <v>84000</v>
      </c>
      <c r="D301" s="6">
        <f t="shared" si="12"/>
        <v>16800</v>
      </c>
      <c r="E301" s="1" t="str">
        <f t="shared" si="13"/>
        <v>CASE MINITOWER CE CK 136-1P/S 200W</v>
      </c>
      <c r="F301" s="6">
        <f t="shared" si="14"/>
        <v>100800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445</v>
      </c>
      <c r="B302" s="1" t="s">
        <v>446</v>
      </c>
      <c r="C302" s="6">
        <v>115000</v>
      </c>
      <c r="D302" s="6">
        <f t="shared" si="12"/>
        <v>23000</v>
      </c>
      <c r="E302" s="1" t="str">
        <f t="shared" si="13"/>
        <v xml:space="preserve">CASE MIDITOWER CE CK 135-1P/S 230W </v>
      </c>
      <c r="F302" s="6">
        <f t="shared" si="14"/>
        <v>138000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447</v>
      </c>
      <c r="B303" s="1" t="s">
        <v>446</v>
      </c>
      <c r="C303" s="6">
        <v>152000</v>
      </c>
      <c r="D303" s="6">
        <f t="shared" si="12"/>
        <v>30400</v>
      </c>
      <c r="E303" s="1" t="str">
        <f t="shared" si="13"/>
        <v xml:space="preserve">CASE BIG TOWER CE   CK139-1P/S 230W </v>
      </c>
      <c r="F303" s="6">
        <f t="shared" si="14"/>
        <v>182400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448</v>
      </c>
      <c r="B304" s="1" t="s">
        <v>443</v>
      </c>
      <c r="C304" s="6">
        <v>82000</v>
      </c>
      <c r="D304" s="6">
        <f t="shared" si="12"/>
        <v>16400</v>
      </c>
      <c r="E304" s="1" t="str">
        <f t="shared" si="13"/>
        <v>CASE DESKTOP CE CK 131-8P/S 200W</v>
      </c>
      <c r="F304" s="6">
        <f t="shared" si="14"/>
        <v>98400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449</v>
      </c>
      <c r="B305" s="1" t="s">
        <v>443</v>
      </c>
      <c r="C305" s="6">
        <v>84000</v>
      </c>
      <c r="D305" s="6">
        <f t="shared" si="12"/>
        <v>16800</v>
      </c>
      <c r="E305" s="1" t="str">
        <f t="shared" si="13"/>
        <v>CASE SUB-MIDITOWER CE  CK 132-3P/S 200W</v>
      </c>
      <c r="F305" s="6">
        <f t="shared" si="14"/>
        <v>100800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450</v>
      </c>
      <c r="B306" s="1" t="s">
        <v>451</v>
      </c>
      <c r="C306" s="6">
        <v>115000</v>
      </c>
      <c r="D306" s="6">
        <f t="shared" si="12"/>
        <v>23000</v>
      </c>
      <c r="E306" s="1" t="str">
        <f t="shared" si="13"/>
        <v>CASE  MIDITOWER CE  CK 135-2P/S 230W</v>
      </c>
      <c r="F306" s="6">
        <f t="shared" si="14"/>
        <v>138000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452</v>
      </c>
      <c r="B307" s="1" t="s">
        <v>451</v>
      </c>
      <c r="C307" s="6">
        <v>153000</v>
      </c>
      <c r="D307" s="6">
        <f t="shared" si="12"/>
        <v>30600</v>
      </c>
      <c r="E307" s="1" t="str">
        <f t="shared" si="13"/>
        <v>CASE TOWER CE CK 139-2P/S 230W</v>
      </c>
      <c r="F307" s="6">
        <f t="shared" si="14"/>
        <v>183600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453</v>
      </c>
      <c r="B308" s="1" t="s">
        <v>451</v>
      </c>
      <c r="C308" s="6">
        <v>80000</v>
      </c>
      <c r="D308" s="6">
        <f t="shared" ref="D308:D321" si="15">C308*20%</f>
        <v>16000</v>
      </c>
      <c r="E308" s="1" t="str">
        <f t="shared" ref="E308:E321" si="16">_xlfn.CONCAT(A308,B308)</f>
        <v>CASE MIDITOWER BC VIP 432P/S 230W</v>
      </c>
      <c r="F308" s="6">
        <f t="shared" si="14"/>
        <v>96000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454</v>
      </c>
      <c r="B309" s="1" t="s">
        <v>451</v>
      </c>
      <c r="C309" s="6">
        <v>102000</v>
      </c>
      <c r="D309" s="6">
        <f t="shared" si="15"/>
        <v>20400</v>
      </c>
      <c r="E309" s="1" t="str">
        <f t="shared" si="16"/>
        <v>CASE TOWER BC VIP 730P/S 230W</v>
      </c>
      <c r="F309" s="6">
        <f t="shared" si="14"/>
        <v>122400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455</v>
      </c>
      <c r="B310" s="1" t="s">
        <v>456</v>
      </c>
      <c r="C310" s="6">
        <v>198000</v>
      </c>
      <c r="D310" s="6">
        <f t="shared" si="15"/>
        <v>39600</v>
      </c>
      <c r="E310" s="1" t="str">
        <f t="shared" si="16"/>
        <v>GR.CONT.REVOLUTION E300 STAND- BY</v>
      </c>
      <c r="F310" s="6">
        <f t="shared" si="14"/>
        <v>237600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457</v>
      </c>
      <c r="B311" s="1" t="s">
        <v>456</v>
      </c>
      <c r="C311" s="6">
        <v>233000</v>
      </c>
      <c r="D311" s="6">
        <f t="shared" si="15"/>
        <v>46600</v>
      </c>
      <c r="E311" s="1" t="str">
        <f t="shared" si="16"/>
        <v>GR.CONT.REVOLUTION F450STAND- BY</v>
      </c>
      <c r="F311" s="6">
        <f t="shared" si="14"/>
        <v>279600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458</v>
      </c>
      <c r="B312" s="1" t="s">
        <v>456</v>
      </c>
      <c r="C312" s="6">
        <v>279000</v>
      </c>
      <c r="D312" s="6">
        <f t="shared" si="15"/>
        <v>55800</v>
      </c>
      <c r="E312" s="1" t="str">
        <f t="shared" si="16"/>
        <v>GR.CONT.REVOLUTION L600STAND- BY</v>
      </c>
      <c r="F312" s="6">
        <f t="shared" si="14"/>
        <v>334800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459</v>
      </c>
      <c r="B313" s="1" t="s">
        <v>460</v>
      </c>
      <c r="C313" s="6">
        <v>298000</v>
      </c>
      <c r="D313" s="6">
        <f t="shared" si="15"/>
        <v>59600</v>
      </c>
      <c r="E313" s="1" t="str">
        <f t="shared" si="16"/>
        <v>GR.CONT.POWER PRO 600LINE INTERACTIVE</v>
      </c>
      <c r="F313" s="6">
        <f t="shared" si="14"/>
        <v>357600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461</v>
      </c>
      <c r="B314" s="1" t="s">
        <v>460</v>
      </c>
      <c r="C314" s="6">
        <v>478000</v>
      </c>
      <c r="D314" s="6">
        <f t="shared" si="15"/>
        <v>95600</v>
      </c>
      <c r="E314" s="1" t="str">
        <f t="shared" si="16"/>
        <v>GR.CONT.POWER PRO 750LINE INTERACTIVE</v>
      </c>
      <c r="F314" s="6">
        <f t="shared" si="14"/>
        <v>573600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462</v>
      </c>
      <c r="B315" s="1" t="s">
        <v>460</v>
      </c>
      <c r="C315" s="6">
        <v>626000</v>
      </c>
      <c r="D315" s="6">
        <f t="shared" si="15"/>
        <v>125200</v>
      </c>
      <c r="E315" s="1" t="str">
        <f t="shared" si="16"/>
        <v>GR.CONT.POWER PRO 900LINE INTERACTIVE</v>
      </c>
      <c r="F315" s="6">
        <f t="shared" si="14"/>
        <v>751200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463</v>
      </c>
      <c r="B316" s="1" t="s">
        <v>460</v>
      </c>
      <c r="C316" s="6">
        <v>757000</v>
      </c>
      <c r="D316" s="6">
        <f t="shared" si="15"/>
        <v>151400</v>
      </c>
      <c r="E316" s="1" t="str">
        <f t="shared" si="16"/>
        <v>GR.CONT.POWER PRO 1000LINE INTERACTIVE</v>
      </c>
      <c r="F316" s="6">
        <f t="shared" si="14"/>
        <v>908400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464</v>
      </c>
      <c r="B317" s="1" t="s">
        <v>460</v>
      </c>
      <c r="C317" s="6">
        <v>1128000</v>
      </c>
      <c r="D317" s="6">
        <f t="shared" si="15"/>
        <v>225600</v>
      </c>
      <c r="E317" s="1" t="str">
        <f t="shared" si="16"/>
        <v>GR.CONT.POWER PRO 1600LINE INTERACTIVE</v>
      </c>
      <c r="F317" s="6">
        <f t="shared" si="14"/>
        <v>1353600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465</v>
      </c>
      <c r="B318" s="1" t="s">
        <v>460</v>
      </c>
      <c r="C318" s="6">
        <v>1527000</v>
      </c>
      <c r="D318" s="6">
        <f t="shared" si="15"/>
        <v>305400</v>
      </c>
      <c r="E318" s="1" t="str">
        <f t="shared" si="16"/>
        <v>GR.CONT.POWER PRO 2400LINE INTERACTIVE</v>
      </c>
      <c r="F318" s="6">
        <f t="shared" si="14"/>
        <v>1832400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466</v>
      </c>
      <c r="B319" s="1" t="s">
        <v>467</v>
      </c>
      <c r="C319" s="6">
        <v>4134000</v>
      </c>
      <c r="D319" s="6">
        <f t="shared" si="15"/>
        <v>826800</v>
      </c>
      <c r="E319" s="1" t="str">
        <f t="shared" si="16"/>
        <v>GR.CONT.POWERSAVE 4000ON-LINE</v>
      </c>
      <c r="F319" s="6">
        <f t="shared" si="14"/>
        <v>4960800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468</v>
      </c>
      <c r="B320" s="1" t="s">
        <v>467</v>
      </c>
      <c r="C320" s="6">
        <v>6850000</v>
      </c>
      <c r="D320" s="6">
        <f t="shared" si="15"/>
        <v>1370000</v>
      </c>
      <c r="E320" s="1" t="str">
        <f t="shared" si="16"/>
        <v>GR.CONT.POWERSAVE 7500ON-LINE</v>
      </c>
      <c r="F320" s="6">
        <f t="shared" si="14"/>
        <v>8220000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469</v>
      </c>
      <c r="B321" s="1" t="s">
        <v>467</v>
      </c>
      <c r="C321" s="6">
        <v>11712000</v>
      </c>
      <c r="D321" s="6">
        <f t="shared" si="15"/>
        <v>2342400</v>
      </c>
      <c r="E321" s="1" t="str">
        <f t="shared" si="16"/>
        <v>GR.CONT.POWERSAVE 12500ON-LINE</v>
      </c>
      <c r="F321" s="6">
        <f t="shared" si="14"/>
        <v>14054400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6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6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6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6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6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6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6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6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6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6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6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6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6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6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6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6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6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autoFilter ref="A3:G321" xr:uid="{00000000-0001-0000-0000-000000000000}"/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70" zoomScaleNormal="170" workbookViewId="0">
      <selection activeCell="G12" sqref="G12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thickBot="1" x14ac:dyDescent="0.25">
      <c r="A1" s="7" t="s">
        <v>470</v>
      </c>
      <c r="B1" s="8" t="s">
        <v>471</v>
      </c>
      <c r="D1" s="7" t="s">
        <v>472</v>
      </c>
      <c r="E1" s="8" t="s">
        <v>473</v>
      </c>
      <c r="G1" s="9" t="s">
        <v>474</v>
      </c>
    </row>
    <row r="2" spans="1:7" ht="12.75" customHeight="1" thickBot="1" x14ac:dyDescent="0.25">
      <c r="A2" s="10" t="s">
        <v>475</v>
      </c>
      <c r="B2" s="11" t="str">
        <f>RIGHT(A2,2)</f>
        <v>23</v>
      </c>
      <c r="D2" s="53" t="s">
        <v>637</v>
      </c>
      <c r="E2" s="11">
        <f>DAY(D2)</f>
        <v>1</v>
      </c>
      <c r="G2" s="12" t="str">
        <f>_xlfn.CONCAT(LEFT(A2,1),"-",B2)</f>
        <v>a-23</v>
      </c>
    </row>
    <row r="3" spans="1:7" ht="12.75" customHeight="1" thickBot="1" x14ac:dyDescent="0.25">
      <c r="A3" s="10" t="s">
        <v>476</v>
      </c>
      <c r="B3" s="11" t="str">
        <f t="shared" ref="B3:B9" si="0">RIGHT(A3,2)</f>
        <v>31</v>
      </c>
      <c r="D3" s="52">
        <v>33087</v>
      </c>
      <c r="E3" s="11">
        <f t="shared" ref="E3:E9" si="1">DAY(D3)</f>
        <v>2</v>
      </c>
      <c r="G3" s="12" t="str">
        <f t="shared" ref="G3:G9" si="2">_xlfn.CONCAT(LEFT(A3,1),"-",B3)</f>
        <v>b-31</v>
      </c>
    </row>
    <row r="4" spans="1:7" ht="12.75" customHeight="1" thickBot="1" x14ac:dyDescent="0.25">
      <c r="A4" s="10" t="s">
        <v>477</v>
      </c>
      <c r="B4" s="11" t="str">
        <f t="shared" si="0"/>
        <v>45</v>
      </c>
      <c r="D4" s="52">
        <v>33088</v>
      </c>
      <c r="E4" s="11">
        <f t="shared" si="1"/>
        <v>3</v>
      </c>
      <c r="G4" s="12" t="str">
        <f t="shared" si="2"/>
        <v>c-45</v>
      </c>
    </row>
    <row r="5" spans="1:7" ht="12.75" customHeight="1" thickBot="1" x14ac:dyDescent="0.25">
      <c r="A5" s="10" t="s">
        <v>478</v>
      </c>
      <c r="B5" s="11" t="str">
        <f t="shared" si="0"/>
        <v>87</v>
      </c>
      <c r="D5" s="52">
        <v>44278</v>
      </c>
      <c r="E5" s="11">
        <f t="shared" si="1"/>
        <v>23</v>
      </c>
      <c r="G5" s="12" t="str">
        <f t="shared" si="2"/>
        <v>u-87</v>
      </c>
    </row>
    <row r="6" spans="1:7" ht="12.75" customHeight="1" thickBot="1" x14ac:dyDescent="0.25">
      <c r="A6" s="10" t="s">
        <v>479</v>
      </c>
      <c r="B6" s="11" t="str">
        <f t="shared" si="0"/>
        <v>09</v>
      </c>
      <c r="D6" s="52">
        <v>33090</v>
      </c>
      <c r="E6" s="11">
        <f t="shared" si="1"/>
        <v>5</v>
      </c>
      <c r="G6" s="12" t="str">
        <f t="shared" si="2"/>
        <v>a-09</v>
      </c>
    </row>
    <row r="7" spans="1:7" ht="12.75" customHeight="1" thickBot="1" x14ac:dyDescent="0.25">
      <c r="A7" s="10" t="s">
        <v>480</v>
      </c>
      <c r="B7" s="11" t="str">
        <f t="shared" si="0"/>
        <v>98</v>
      </c>
      <c r="D7" s="52">
        <v>33091</v>
      </c>
      <c r="E7" s="11">
        <f t="shared" si="1"/>
        <v>6</v>
      </c>
      <c r="G7" s="12" t="str">
        <f t="shared" si="2"/>
        <v>l-98</v>
      </c>
    </row>
    <row r="8" spans="1:7" ht="12.75" customHeight="1" thickBot="1" x14ac:dyDescent="0.25">
      <c r="A8" s="10" t="s">
        <v>481</v>
      </c>
      <c r="B8" s="11" t="str">
        <f t="shared" si="0"/>
        <v>34</v>
      </c>
      <c r="D8" s="52">
        <v>33092</v>
      </c>
      <c r="E8" s="11">
        <f t="shared" si="1"/>
        <v>7</v>
      </c>
      <c r="G8" s="12" t="str">
        <f t="shared" si="2"/>
        <v>v-34</v>
      </c>
    </row>
    <row r="9" spans="1:7" ht="12.75" customHeight="1" thickBot="1" x14ac:dyDescent="0.25">
      <c r="A9" s="13" t="s">
        <v>482</v>
      </c>
      <c r="B9" s="11" t="str">
        <f t="shared" si="0"/>
        <v>11</v>
      </c>
      <c r="D9" s="52">
        <v>33093</v>
      </c>
      <c r="E9" s="11">
        <f t="shared" si="1"/>
        <v>8</v>
      </c>
      <c r="G9" s="12" t="str">
        <f t="shared" si="2"/>
        <v>q-11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99"/>
  <sheetViews>
    <sheetView zoomScale="207" zoomScaleNormal="207" workbookViewId="0">
      <selection activeCell="E6" sqref="E6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5.59765625" customWidth="1"/>
    <col min="5" max="7" width="14" customWidth="1"/>
    <col min="8" max="8" width="9.3984375" customWidth="1"/>
    <col min="9" max="9" width="7.3984375" customWidth="1"/>
    <col min="10" max="10" width="14.3984375" customWidth="1"/>
    <col min="11" max="11" width="8" customWidth="1"/>
    <col min="12" max="29" width="9.3984375" customWidth="1"/>
  </cols>
  <sheetData>
    <row r="1" spans="1:29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 x14ac:dyDescent="0.2">
      <c r="A2" s="1"/>
      <c r="B2" s="1"/>
      <c r="C2" s="1"/>
      <c r="D2" s="1"/>
      <c r="E2" s="1"/>
      <c r="F2" s="1"/>
      <c r="G2" s="1"/>
      <c r="H2" s="1"/>
      <c r="I2" s="1" t="s">
        <v>483</v>
      </c>
      <c r="J2" s="1" t="s">
        <v>484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2.75" customHeight="1" x14ac:dyDescent="0.2">
      <c r="A3" s="1"/>
      <c r="B3" s="14" t="s">
        <v>485</v>
      </c>
      <c r="C3" s="14" t="s">
        <v>486</v>
      </c>
      <c r="D3" s="14" t="s">
        <v>487</v>
      </c>
      <c r="E3" s="54"/>
      <c r="F3" s="54"/>
      <c r="G3" s="54"/>
      <c r="H3" s="1"/>
      <c r="I3" s="15">
        <v>0</v>
      </c>
      <c r="J3" s="16" t="s">
        <v>488</v>
      </c>
      <c r="K3" s="17" t="s">
        <v>488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2.75" customHeight="1" x14ac:dyDescent="0.2">
      <c r="A4" s="1"/>
      <c r="B4" s="1" t="s">
        <v>489</v>
      </c>
      <c r="C4" s="1">
        <v>40</v>
      </c>
      <c r="D4" s="1" t="str">
        <f>VLOOKUP(Table_1[[#This Row],[Punteggio]],$I$2:$K$6,2,0)</f>
        <v>Sufficiente</v>
      </c>
      <c r="E4" s="1"/>
      <c r="F4" s="1"/>
      <c r="G4" s="1"/>
      <c r="H4" s="1"/>
      <c r="I4" s="18">
        <v>40</v>
      </c>
      <c r="J4" s="1" t="s">
        <v>490</v>
      </c>
      <c r="K4" s="19" t="s">
        <v>491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2.75" customHeight="1" x14ac:dyDescent="0.2">
      <c r="A5" s="1"/>
      <c r="B5" s="1" t="s">
        <v>492</v>
      </c>
      <c r="C5" s="1">
        <v>60</v>
      </c>
      <c r="D5" s="1" t="str">
        <f>VLOOKUP(Table_1[[#This Row],[Punteggio]],$I$2:$K$6,2,0)</f>
        <v>Discreto</v>
      </c>
      <c r="E5" s="1"/>
      <c r="F5" s="1"/>
      <c r="G5" s="1"/>
      <c r="H5" s="1"/>
      <c r="I5" s="18">
        <v>60</v>
      </c>
      <c r="J5" s="1" t="s">
        <v>493</v>
      </c>
      <c r="K5" s="19" t="s">
        <v>494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2.75" customHeight="1" x14ac:dyDescent="0.2">
      <c r="A6" s="1"/>
      <c r="B6" s="1" t="s">
        <v>495</v>
      </c>
      <c r="C6" s="1">
        <v>60</v>
      </c>
      <c r="D6" s="1" t="str">
        <f>VLOOKUP(Table_1[[#This Row],[Punteggio]],$I$2:$K$6,2,0)</f>
        <v>Discreto</v>
      </c>
      <c r="E6" s="1"/>
      <c r="F6" s="1"/>
      <c r="G6" s="1"/>
      <c r="H6" s="1"/>
      <c r="I6" s="20">
        <v>70</v>
      </c>
      <c r="J6" s="21" t="s">
        <v>496</v>
      </c>
      <c r="K6" s="22" t="s">
        <v>497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2.75" customHeight="1" x14ac:dyDescent="0.2">
      <c r="A7" s="1"/>
      <c r="B7" s="1" t="s">
        <v>498</v>
      </c>
      <c r="C7" s="1">
        <v>40</v>
      </c>
      <c r="D7" s="1" t="str">
        <f>VLOOKUP(Table_1[[#This Row],[Punteggio]],$I$2:$K$6,2,0)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2.75" customHeight="1" x14ac:dyDescent="0.2">
      <c r="A8" s="1"/>
      <c r="B8" s="1" t="s">
        <v>499</v>
      </c>
      <c r="C8" s="1">
        <v>70</v>
      </c>
      <c r="D8" s="1" t="str">
        <f>VLOOKUP(Table_1[[#This Row],[Punteggio]],$I$2:$K$6,2,0)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2.75" customHeight="1" x14ac:dyDescent="0.2">
      <c r="A9" s="1"/>
      <c r="B9" s="1" t="s">
        <v>500</v>
      </c>
      <c r="C9" s="1">
        <v>0</v>
      </c>
      <c r="D9" s="1" t="str">
        <f>VLOOKUP(Table_1[[#This Row],[Punteggio]],$I$2:$K$6,2,0)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2.75" customHeight="1" x14ac:dyDescent="0.2">
      <c r="A10" s="1"/>
      <c r="B10" s="1" t="s">
        <v>501</v>
      </c>
      <c r="C10" s="1">
        <v>0</v>
      </c>
      <c r="D10" s="1" t="str">
        <f>VLOOKUP(Table_1[[#This Row],[Punteggio]],$I$2:$K$6,2,0)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2.75" customHeight="1" x14ac:dyDescent="0.2">
      <c r="A14" s="23" t="s">
        <v>502</v>
      </c>
      <c r="B14" s="24" t="s">
        <v>503</v>
      </c>
      <c r="C14" s="24"/>
      <c r="D14" s="24"/>
      <c r="E14" s="24"/>
      <c r="F14" s="24"/>
      <c r="G14" s="24"/>
      <c r="H14" s="24"/>
      <c r="I14" s="24"/>
      <c r="J14" s="2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2.75" customHeight="1" x14ac:dyDescent="0.2">
      <c r="A15" s="23" t="s">
        <v>502</v>
      </c>
      <c r="B15" s="24" t="s">
        <v>504</v>
      </c>
      <c r="C15" s="24"/>
      <c r="D15" s="24"/>
      <c r="E15" s="24"/>
      <c r="F15" s="24"/>
      <c r="G15" s="24"/>
      <c r="H15" s="24"/>
      <c r="I15" s="24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2.75" customHeight="1" x14ac:dyDescent="0.2">
      <c r="A16" s="23"/>
      <c r="B16" s="24" t="s">
        <v>505</v>
      </c>
      <c r="C16" s="24"/>
      <c r="D16" s="24"/>
      <c r="E16" s="24"/>
      <c r="F16" s="24"/>
      <c r="G16" s="24"/>
      <c r="H16" s="24"/>
      <c r="I16" s="24"/>
      <c r="J16" s="2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2.75" customHeight="1" x14ac:dyDescent="0.2">
      <c r="A17" s="23"/>
      <c r="B17" s="24" t="s">
        <v>506</v>
      </c>
      <c r="C17" s="24"/>
      <c r="D17" s="24"/>
      <c r="E17" s="24"/>
      <c r="F17" s="24"/>
      <c r="G17" s="24"/>
      <c r="H17" s="24"/>
      <c r="I17" s="24"/>
      <c r="J17" s="2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2.75" customHeight="1" x14ac:dyDescent="0.2">
      <c r="A18" s="23"/>
      <c r="B18" s="24" t="s">
        <v>507</v>
      </c>
      <c r="C18" s="24"/>
      <c r="D18" s="24"/>
      <c r="E18" s="24"/>
      <c r="F18" s="24"/>
      <c r="G18" s="24"/>
      <c r="H18" s="24"/>
      <c r="I18" s="24"/>
      <c r="J18" s="2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2.75" customHeight="1" x14ac:dyDescent="0.2">
      <c r="A19" s="23"/>
      <c r="B19" s="24" t="s">
        <v>508</v>
      </c>
      <c r="C19" s="24"/>
      <c r="D19" s="24"/>
      <c r="E19" s="24"/>
      <c r="F19" s="24"/>
      <c r="G19" s="24"/>
      <c r="H19" s="24"/>
      <c r="I19" s="24"/>
      <c r="J19" s="2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</sheetData>
  <conditionalFormatting sqref="D4:G10">
    <cfRule type="cellIs" dxfId="6" priority="1" stopIfTrue="1" operator="equal">
      <formula>"Buono"</formula>
    </cfRule>
    <cfRule type="cellIs" dxfId="5" priority="2" operator="equal">
      <formula>"Discreto"</formula>
    </cfRule>
    <cfRule type="cellIs" dxfId="8" priority="3" operator="equal">
      <formula>"Sufficiente"</formula>
    </cfRule>
    <cfRule type="cellIs" dxfId="7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72" zoomScaleNormal="172" workbookViewId="0">
      <selection activeCell="G4" sqref="G4"/>
    </sheetView>
  </sheetViews>
  <sheetFormatPr baseColWidth="10" defaultColWidth="14.3984375" defaultRowHeight="15" customHeight="1" x14ac:dyDescent="0.2"/>
  <cols>
    <col min="1" max="3" width="9.3984375" customWidth="1"/>
    <col min="4" max="4" width="12.19921875" bestFit="1" customWidth="1"/>
    <col min="5" max="6" width="9.3984375" customWidth="1"/>
    <col min="7" max="7" width="52.19921875" customWidth="1"/>
    <col min="8" max="8" width="15.1992187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3" t="s">
        <v>509</v>
      </c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510</v>
      </c>
      <c r="D3" s="1" t="s">
        <v>511</v>
      </c>
      <c r="E3" s="1"/>
      <c r="F3" s="1"/>
      <c r="G3" s="25" t="s">
        <v>510</v>
      </c>
      <c r="H3" s="25" t="s">
        <v>511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512</v>
      </c>
      <c r="D4" s="26">
        <v>266</v>
      </c>
      <c r="E4" s="1"/>
      <c r="F4" s="1"/>
      <c r="G4" s="27" t="s">
        <v>517</v>
      </c>
      <c r="H4" s="28">
        <f>VLOOKUP(G4,C4:D15,2,0)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514</v>
      </c>
      <c r="D5" s="26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515</v>
      </c>
      <c r="D6" s="26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516</v>
      </c>
      <c r="D7" s="26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517</v>
      </c>
      <c r="D8" s="26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518</v>
      </c>
      <c r="D9" s="26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519</v>
      </c>
      <c r="D10" s="26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520</v>
      </c>
      <c r="D11" s="26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521</v>
      </c>
      <c r="D12" s="26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522</v>
      </c>
      <c r="D13" s="26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523</v>
      </c>
      <c r="D14" s="26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513</v>
      </c>
      <c r="D15" s="26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524</v>
      </c>
      <c r="D16" s="26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21" sqref="J21"/>
    </sheetView>
  </sheetViews>
  <sheetFormatPr baseColWidth="10" defaultColWidth="14.3984375" defaultRowHeight="15" customHeight="1" x14ac:dyDescent="0.2"/>
  <cols>
    <col min="1" max="1" width="11" bestFit="1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thickBot="1" x14ac:dyDescent="0.25">
      <c r="A1" s="29" t="s">
        <v>525</v>
      </c>
      <c r="B1" s="29" t="s">
        <v>526</v>
      </c>
      <c r="C1" s="29" t="s">
        <v>527</v>
      </c>
      <c r="D1" s="30" t="s">
        <v>528</v>
      </c>
      <c r="E1" s="30" t="s">
        <v>529</v>
      </c>
      <c r="F1" s="31"/>
      <c r="G1" s="31"/>
      <c r="H1" s="32" t="s">
        <v>530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thickTop="1" thickBot="1" x14ac:dyDescent="0.25">
      <c r="A2" s="33">
        <v>36529</v>
      </c>
      <c r="B2" s="34" t="s">
        <v>531</v>
      </c>
      <c r="C2" s="34" t="s">
        <v>532</v>
      </c>
      <c r="D2" s="35">
        <v>50000</v>
      </c>
      <c r="E2" s="35">
        <v>16</v>
      </c>
    </row>
    <row r="3" spans="1:26" ht="13.5" customHeight="1" thickBot="1" x14ac:dyDescent="0.25">
      <c r="A3" s="33">
        <v>36534</v>
      </c>
      <c r="B3" s="34" t="s">
        <v>533</v>
      </c>
      <c r="C3" s="34" t="s">
        <v>532</v>
      </c>
      <c r="D3" s="35">
        <v>29970</v>
      </c>
      <c r="E3" s="35">
        <v>29</v>
      </c>
      <c r="H3" s="36" t="s">
        <v>532</v>
      </c>
      <c r="I3" s="37">
        <f>COUNTIF($A$1:$E$80,H3)</f>
        <v>11</v>
      </c>
    </row>
    <row r="4" spans="1:26" ht="13.5" customHeight="1" thickBot="1" x14ac:dyDescent="0.25">
      <c r="A4" s="33">
        <v>36537</v>
      </c>
      <c r="B4" s="34" t="s">
        <v>534</v>
      </c>
      <c r="C4" s="34" t="s">
        <v>535</v>
      </c>
      <c r="D4" s="35">
        <v>27560</v>
      </c>
      <c r="E4" s="35">
        <v>21</v>
      </c>
      <c r="H4" s="38" t="s">
        <v>536</v>
      </c>
      <c r="I4" s="37">
        <f t="shared" ref="I4:I6" si="0">COUNTIF($A$1:$E$80,H4)</f>
        <v>5</v>
      </c>
    </row>
    <row r="5" spans="1:26" ht="13.5" customHeight="1" thickBot="1" x14ac:dyDescent="0.25">
      <c r="A5" s="33">
        <v>36543</v>
      </c>
      <c r="B5" s="34" t="s">
        <v>537</v>
      </c>
      <c r="C5" s="34" t="s">
        <v>538</v>
      </c>
      <c r="D5" s="35">
        <v>43500</v>
      </c>
      <c r="E5" s="35">
        <v>29</v>
      </c>
      <c r="H5" s="38" t="s">
        <v>539</v>
      </c>
      <c r="I5" s="37">
        <f t="shared" si="0"/>
        <v>4</v>
      </c>
    </row>
    <row r="6" spans="1:26" ht="13.5" customHeight="1" thickBot="1" x14ac:dyDescent="0.25">
      <c r="A6" s="33">
        <v>36545</v>
      </c>
      <c r="B6" s="34" t="s">
        <v>540</v>
      </c>
      <c r="C6" s="34" t="s">
        <v>539</v>
      </c>
      <c r="D6" s="35">
        <v>13500</v>
      </c>
      <c r="E6" s="35">
        <v>15</v>
      </c>
      <c r="H6" s="39" t="s">
        <v>541</v>
      </c>
      <c r="I6" s="37">
        <f t="shared" si="0"/>
        <v>4</v>
      </c>
    </row>
    <row r="7" spans="1:26" ht="13.5" customHeight="1" thickBot="1" x14ac:dyDescent="0.25">
      <c r="A7" s="33">
        <v>36547</v>
      </c>
      <c r="B7" s="34" t="s">
        <v>542</v>
      </c>
      <c r="C7" s="34" t="s">
        <v>543</v>
      </c>
      <c r="D7" s="35">
        <v>50800</v>
      </c>
      <c r="E7" s="35">
        <v>22</v>
      </c>
    </row>
    <row r="8" spans="1:26" ht="13.5" customHeight="1" thickBot="1" x14ac:dyDescent="0.25">
      <c r="A8" s="33">
        <v>36548</v>
      </c>
      <c r="B8" s="34" t="s">
        <v>544</v>
      </c>
      <c r="C8" s="34" t="s">
        <v>545</v>
      </c>
      <c r="D8" s="35">
        <v>98450</v>
      </c>
      <c r="E8" s="35">
        <v>21</v>
      </c>
      <c r="H8" s="40" t="s">
        <v>534</v>
      </c>
      <c r="I8" s="55">
        <f>COUNTIF($A$1:$E$80,H8)</f>
        <v>2</v>
      </c>
    </row>
    <row r="9" spans="1:26" ht="13.5" customHeight="1" thickBot="1" x14ac:dyDescent="0.25">
      <c r="A9" s="33">
        <v>36551</v>
      </c>
      <c r="B9" s="34" t="s">
        <v>534</v>
      </c>
      <c r="C9" s="34" t="s">
        <v>535</v>
      </c>
      <c r="D9" s="35">
        <v>45890</v>
      </c>
      <c r="E9" s="35">
        <v>18</v>
      </c>
      <c r="H9" s="41" t="s">
        <v>542</v>
      </c>
      <c r="I9" s="55">
        <f t="shared" ref="I9:I14" si="1">COUNTIF($A$1:$E$80,H9)</f>
        <v>1</v>
      </c>
    </row>
    <row r="10" spans="1:26" ht="13.5" customHeight="1" thickBot="1" x14ac:dyDescent="0.25">
      <c r="A10" s="33">
        <v>36552</v>
      </c>
      <c r="B10" s="34" t="s">
        <v>546</v>
      </c>
      <c r="C10" s="34" t="s">
        <v>547</v>
      </c>
      <c r="D10" s="35">
        <v>7950</v>
      </c>
      <c r="E10" s="35">
        <v>23</v>
      </c>
      <c r="H10" s="41" t="s">
        <v>544</v>
      </c>
      <c r="I10" s="55">
        <f t="shared" si="1"/>
        <v>1</v>
      </c>
    </row>
    <row r="11" spans="1:26" ht="13.5" customHeight="1" thickBot="1" x14ac:dyDescent="0.25">
      <c r="A11" s="33">
        <v>36553</v>
      </c>
      <c r="B11" s="34" t="s">
        <v>548</v>
      </c>
      <c r="C11" s="34" t="s">
        <v>545</v>
      </c>
      <c r="D11" s="35">
        <v>87450</v>
      </c>
      <c r="E11" s="35">
        <v>24</v>
      </c>
      <c r="H11" s="41" t="s">
        <v>546</v>
      </c>
      <c r="I11" s="55">
        <f t="shared" si="1"/>
        <v>1</v>
      </c>
    </row>
    <row r="12" spans="1:26" ht="13.5" customHeight="1" thickBot="1" x14ac:dyDescent="0.25">
      <c r="A12" s="33">
        <v>36554</v>
      </c>
      <c r="B12" s="34" t="s">
        <v>549</v>
      </c>
      <c r="C12" s="34" t="s">
        <v>550</v>
      </c>
      <c r="D12" s="35">
        <v>295000</v>
      </c>
      <c r="E12" s="35">
        <v>27</v>
      </c>
      <c r="H12" s="41" t="s">
        <v>551</v>
      </c>
      <c r="I12" s="55">
        <f t="shared" si="1"/>
        <v>4</v>
      </c>
    </row>
    <row r="13" spans="1:26" ht="13.5" customHeight="1" thickBot="1" x14ac:dyDescent="0.25">
      <c r="A13" s="33">
        <v>36555</v>
      </c>
      <c r="B13" s="34" t="s">
        <v>537</v>
      </c>
      <c r="C13" s="34" t="s">
        <v>552</v>
      </c>
      <c r="D13" s="35">
        <v>348980</v>
      </c>
      <c r="E13" s="35">
        <v>15</v>
      </c>
      <c r="H13" s="41" t="s">
        <v>553</v>
      </c>
      <c r="I13" s="55">
        <f t="shared" si="1"/>
        <v>2</v>
      </c>
    </row>
    <row r="14" spans="1:26" ht="13.5" customHeight="1" thickBot="1" x14ac:dyDescent="0.25">
      <c r="A14" s="33">
        <v>36558</v>
      </c>
      <c r="B14" s="34" t="s">
        <v>554</v>
      </c>
      <c r="C14" s="34" t="s">
        <v>555</v>
      </c>
      <c r="D14" s="35">
        <v>127490</v>
      </c>
      <c r="E14" s="35">
        <v>17</v>
      </c>
      <c r="H14" s="42" t="s">
        <v>556</v>
      </c>
      <c r="I14" s="55">
        <f t="shared" si="1"/>
        <v>1</v>
      </c>
    </row>
    <row r="15" spans="1:26" ht="13.5" customHeight="1" x14ac:dyDescent="0.2">
      <c r="A15" s="33">
        <v>36558</v>
      </c>
      <c r="B15" s="34" t="s">
        <v>557</v>
      </c>
      <c r="C15" s="34" t="s">
        <v>535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558</v>
      </c>
      <c r="C16" s="34" t="s">
        <v>559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560</v>
      </c>
      <c r="C17" s="34" t="s">
        <v>559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561</v>
      </c>
      <c r="C18" s="34" t="s">
        <v>562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551</v>
      </c>
      <c r="C19" s="34" t="s">
        <v>532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540</v>
      </c>
      <c r="C20" s="34" t="s">
        <v>539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563</v>
      </c>
      <c r="C21" s="34" t="s">
        <v>564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553</v>
      </c>
      <c r="C22" s="34" t="s">
        <v>535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556</v>
      </c>
      <c r="C23" s="34" t="s">
        <v>565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566</v>
      </c>
      <c r="C24" s="34" t="s">
        <v>565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551</v>
      </c>
      <c r="C25" s="34" t="s">
        <v>532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553</v>
      </c>
      <c r="C26" s="34" t="s">
        <v>535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566</v>
      </c>
      <c r="C27" s="34" t="s">
        <v>565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566</v>
      </c>
      <c r="C28" s="34" t="s">
        <v>565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567</v>
      </c>
      <c r="C29" s="34" t="s">
        <v>532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568</v>
      </c>
      <c r="C30" s="34" t="s">
        <v>552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569</v>
      </c>
      <c r="C31" s="34" t="s">
        <v>570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571</v>
      </c>
      <c r="C32" s="34" t="s">
        <v>565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572</v>
      </c>
      <c r="C33" s="34" t="s">
        <v>565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573</v>
      </c>
      <c r="C34" s="34" t="s">
        <v>564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574</v>
      </c>
      <c r="C35" s="34" t="s">
        <v>575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576</v>
      </c>
      <c r="C36" s="34" t="s">
        <v>565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554</v>
      </c>
      <c r="C37" s="34" t="s">
        <v>555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577</v>
      </c>
      <c r="C38" s="34" t="s">
        <v>562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531</v>
      </c>
      <c r="C39" s="34" t="s">
        <v>578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579</v>
      </c>
      <c r="C40" s="34" t="s">
        <v>580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557</v>
      </c>
      <c r="C41" s="34" t="s">
        <v>535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581</v>
      </c>
      <c r="C42" s="34" t="s">
        <v>541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582</v>
      </c>
      <c r="C43" s="34" t="s">
        <v>532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573</v>
      </c>
      <c r="C44" s="34" t="s">
        <v>564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583</v>
      </c>
      <c r="C45" s="34" t="s">
        <v>564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584</v>
      </c>
      <c r="C46" s="34" t="s">
        <v>585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577</v>
      </c>
      <c r="C47" s="34" t="s">
        <v>562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586</v>
      </c>
      <c r="C48" s="34" t="s">
        <v>535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587</v>
      </c>
      <c r="C49" s="34" t="s">
        <v>585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587</v>
      </c>
      <c r="C50" s="34" t="s">
        <v>585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588</v>
      </c>
      <c r="C51" s="34" t="s">
        <v>541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589</v>
      </c>
      <c r="C52" s="34" t="s">
        <v>590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567</v>
      </c>
      <c r="C53" s="34" t="s">
        <v>532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551</v>
      </c>
      <c r="C54" s="34" t="s">
        <v>532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551</v>
      </c>
      <c r="C55" s="34" t="s">
        <v>532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568</v>
      </c>
      <c r="C56" s="34" t="s">
        <v>552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540</v>
      </c>
      <c r="C57" s="34" t="s">
        <v>539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591</v>
      </c>
      <c r="C58" s="34" t="s">
        <v>536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592</v>
      </c>
      <c r="C59" s="34" t="s">
        <v>585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582</v>
      </c>
      <c r="C60" s="34" t="s">
        <v>532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563</v>
      </c>
      <c r="C61" s="34" t="s">
        <v>564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591</v>
      </c>
      <c r="C62" s="34" t="s">
        <v>536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563</v>
      </c>
      <c r="C63" s="34" t="s">
        <v>564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581</v>
      </c>
      <c r="C64" s="34" t="s">
        <v>541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581</v>
      </c>
      <c r="C65" s="34" t="s">
        <v>541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593</v>
      </c>
      <c r="C66" s="34" t="s">
        <v>536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594</v>
      </c>
      <c r="C67" s="34" t="s">
        <v>595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596</v>
      </c>
      <c r="C68" s="34" t="s">
        <v>538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597</v>
      </c>
      <c r="C69" s="34" t="s">
        <v>535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586</v>
      </c>
      <c r="C70" s="34" t="s">
        <v>535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598</v>
      </c>
      <c r="C71" s="34" t="s">
        <v>578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594</v>
      </c>
      <c r="C72" s="34" t="s">
        <v>595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540</v>
      </c>
      <c r="C73" s="34" t="s">
        <v>539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593</v>
      </c>
      <c r="C74" s="34" t="s">
        <v>536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537</v>
      </c>
      <c r="C75" s="34" t="s">
        <v>538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582</v>
      </c>
      <c r="C76" s="34" t="s">
        <v>532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599</v>
      </c>
      <c r="C77" s="34" t="s">
        <v>562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600</v>
      </c>
      <c r="C78" s="34" t="s">
        <v>535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600</v>
      </c>
      <c r="C79" s="34" t="s">
        <v>535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601</v>
      </c>
      <c r="C80" s="34" t="s">
        <v>536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9" sqref="K9"/>
    </sheetView>
  </sheetViews>
  <sheetFormatPr baseColWidth="10" defaultColWidth="14.3984375" defaultRowHeight="15" customHeight="1" x14ac:dyDescent="0.2"/>
  <cols>
    <col min="1" max="1" width="11.59765625" customWidth="1"/>
    <col min="2" max="2" width="11" bestFit="1" customWidth="1"/>
    <col min="3" max="3" width="11.59765625" customWidth="1"/>
    <col min="4" max="4" width="11.796875" customWidth="1"/>
    <col min="5" max="5" width="11.19921875" bestFit="1" customWidth="1"/>
    <col min="6" max="6" width="8.59765625" customWidth="1"/>
    <col min="7" max="7" width="21" customWidth="1"/>
    <col min="8" max="8" width="25.39843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4" t="s">
        <v>602</v>
      </c>
      <c r="C1" s="65"/>
      <c r="D1" s="65"/>
    </row>
    <row r="2" spans="1:11" ht="12.75" customHeight="1" x14ac:dyDescent="0.2"/>
    <row r="3" spans="1:11" ht="12.75" customHeight="1" x14ac:dyDescent="0.2">
      <c r="A3" s="43" t="s">
        <v>603</v>
      </c>
      <c r="B3" s="44" t="s">
        <v>604</v>
      </c>
      <c r="C3" s="44" t="s">
        <v>605</v>
      </c>
      <c r="D3" s="43" t="s">
        <v>606</v>
      </c>
      <c r="E3" s="45" t="s">
        <v>607</v>
      </c>
      <c r="G3" s="46" t="s">
        <v>608</v>
      </c>
      <c r="H3" s="24"/>
      <c r="I3" s="24"/>
      <c r="J3" s="24"/>
      <c r="K3" s="24"/>
    </row>
    <row r="4" spans="1:11" ht="12.75" customHeight="1" x14ac:dyDescent="0.2">
      <c r="A4" s="34" t="s">
        <v>512</v>
      </c>
      <c r="B4" s="33">
        <v>37622</v>
      </c>
      <c r="C4" s="34" t="s">
        <v>609</v>
      </c>
      <c r="D4" s="34" t="s">
        <v>610</v>
      </c>
      <c r="E4" s="56">
        <v>23</v>
      </c>
    </row>
    <row r="5" spans="1:11" ht="12.75" customHeight="1" thickBot="1" x14ac:dyDescent="0.25">
      <c r="A5" s="34" t="s">
        <v>512</v>
      </c>
      <c r="B5" s="33">
        <v>37626</v>
      </c>
      <c r="C5" s="34" t="s">
        <v>611</v>
      </c>
      <c r="D5" s="34" t="s">
        <v>612</v>
      </c>
      <c r="E5" s="56">
        <v>25</v>
      </c>
      <c r="G5" s="47" t="s">
        <v>613</v>
      </c>
      <c r="H5" s="48">
        <f ca="1">SUMIF($C$3:$E$26,G5,$E$3:$E$26)</f>
        <v>893.5</v>
      </c>
    </row>
    <row r="6" spans="1:11" ht="12.75" customHeight="1" thickBot="1" x14ac:dyDescent="0.25">
      <c r="A6" s="34" t="s">
        <v>512</v>
      </c>
      <c r="B6" s="33">
        <v>10</v>
      </c>
      <c r="C6" s="34" t="s">
        <v>614</v>
      </c>
      <c r="D6" s="34" t="s">
        <v>615</v>
      </c>
      <c r="E6" s="56">
        <v>69</v>
      </c>
      <c r="G6" s="49" t="s">
        <v>609</v>
      </c>
      <c r="H6" s="48">
        <f t="shared" ref="H6:H10" ca="1" si="0">SUMIF($C$3:$E$26,G6,$E$3:$E$26)</f>
        <v>121</v>
      </c>
    </row>
    <row r="7" spans="1:11" ht="12.75" customHeight="1" thickBot="1" x14ac:dyDescent="0.25">
      <c r="A7" s="34" t="s">
        <v>512</v>
      </c>
      <c r="B7" s="33">
        <v>37634</v>
      </c>
      <c r="C7" s="34" t="s">
        <v>616</v>
      </c>
      <c r="D7" s="34" t="s">
        <v>617</v>
      </c>
      <c r="E7" s="56">
        <v>554</v>
      </c>
      <c r="G7" s="49" t="s">
        <v>618</v>
      </c>
      <c r="H7" s="48">
        <f t="shared" ca="1" si="0"/>
        <v>832</v>
      </c>
    </row>
    <row r="8" spans="1:11" ht="12.75" customHeight="1" thickBot="1" x14ac:dyDescent="0.25">
      <c r="A8" s="34" t="s">
        <v>512</v>
      </c>
      <c r="B8" s="33">
        <v>37635</v>
      </c>
      <c r="C8" s="34" t="s">
        <v>611</v>
      </c>
      <c r="D8" s="34" t="s">
        <v>619</v>
      </c>
      <c r="E8" s="56">
        <v>569</v>
      </c>
      <c r="G8" s="49" t="s">
        <v>620</v>
      </c>
      <c r="H8" s="48">
        <f t="shared" ca="1" si="0"/>
        <v>19</v>
      </c>
    </row>
    <row r="9" spans="1:11" ht="12.75" customHeight="1" thickBot="1" x14ac:dyDescent="0.25">
      <c r="A9" s="34" t="s">
        <v>512</v>
      </c>
      <c r="B9" s="33">
        <v>37642</v>
      </c>
      <c r="C9" s="34" t="s">
        <v>616</v>
      </c>
      <c r="D9" s="34" t="s">
        <v>621</v>
      </c>
      <c r="E9" s="56">
        <v>58</v>
      </c>
      <c r="G9" s="49" t="s">
        <v>616</v>
      </c>
      <c r="H9" s="48">
        <f t="shared" ca="1" si="0"/>
        <v>766</v>
      </c>
    </row>
    <row r="10" spans="1:11" ht="12.75" customHeight="1" thickBot="1" x14ac:dyDescent="0.25">
      <c r="A10" s="34" t="s">
        <v>512</v>
      </c>
      <c r="B10" s="33">
        <v>37650</v>
      </c>
      <c r="C10" s="34" t="s">
        <v>611</v>
      </c>
      <c r="D10" s="34" t="s">
        <v>622</v>
      </c>
      <c r="E10" s="56">
        <v>885</v>
      </c>
      <c r="G10" s="50" t="s">
        <v>611</v>
      </c>
      <c r="H10" s="48">
        <f t="shared" ca="1" si="0"/>
        <v>1479</v>
      </c>
    </row>
    <row r="11" spans="1:11" ht="12.75" customHeight="1" x14ac:dyDescent="0.2">
      <c r="A11" s="34" t="s">
        <v>514</v>
      </c>
      <c r="B11" s="33">
        <v>37653</v>
      </c>
      <c r="C11" s="34" t="s">
        <v>613</v>
      </c>
      <c r="D11" s="34" t="s">
        <v>623</v>
      </c>
      <c r="E11" s="56">
        <v>821</v>
      </c>
    </row>
    <row r="12" spans="1:11" ht="12.75" customHeight="1" x14ac:dyDescent="0.2">
      <c r="A12" s="34" t="s">
        <v>514</v>
      </c>
      <c r="B12" s="33">
        <v>37657</v>
      </c>
      <c r="C12" s="34" t="s">
        <v>616</v>
      </c>
      <c r="D12" s="34" t="s">
        <v>621</v>
      </c>
      <c r="E12" s="56">
        <v>23</v>
      </c>
    </row>
    <row r="13" spans="1:11" ht="12.75" customHeight="1" x14ac:dyDescent="0.2">
      <c r="A13" s="34" t="s">
        <v>514</v>
      </c>
      <c r="B13" s="33">
        <v>37658</v>
      </c>
      <c r="C13" s="34" t="s">
        <v>609</v>
      </c>
      <c r="D13" s="34" t="s">
        <v>610</v>
      </c>
      <c r="E13" s="56">
        <v>36</v>
      </c>
    </row>
    <row r="14" spans="1:11" ht="12.75" customHeight="1" x14ac:dyDescent="0.2">
      <c r="A14" s="34" t="s">
        <v>514</v>
      </c>
      <c r="B14" s="33">
        <v>37663</v>
      </c>
      <c r="C14" s="34" t="s">
        <v>620</v>
      </c>
      <c r="D14" s="34" t="s">
        <v>624</v>
      </c>
      <c r="E14" s="56">
        <v>5</v>
      </c>
    </row>
    <row r="15" spans="1:11" ht="12.75" customHeight="1" x14ac:dyDescent="0.2">
      <c r="A15" s="34" t="s">
        <v>514</v>
      </c>
      <c r="B15" s="33">
        <v>37666</v>
      </c>
      <c r="C15" s="34" t="s">
        <v>618</v>
      </c>
      <c r="D15" s="34" t="s">
        <v>625</v>
      </c>
      <c r="E15" s="56">
        <v>266</v>
      </c>
    </row>
    <row r="16" spans="1:11" ht="12.75" customHeight="1" x14ac:dyDescent="0.2">
      <c r="A16" s="34" t="s">
        <v>514</v>
      </c>
      <c r="B16" s="33">
        <v>37671</v>
      </c>
      <c r="C16" s="34" t="s">
        <v>618</v>
      </c>
      <c r="D16" s="34" t="s">
        <v>626</v>
      </c>
      <c r="E16" s="56">
        <v>221</v>
      </c>
    </row>
    <row r="17" spans="1:5" ht="12.75" customHeight="1" x14ac:dyDescent="0.2">
      <c r="A17" s="34" t="s">
        <v>514</v>
      </c>
      <c r="B17" s="33">
        <v>37673</v>
      </c>
      <c r="C17" s="34" t="s">
        <v>616</v>
      </c>
      <c r="D17" s="34" t="s">
        <v>621</v>
      </c>
      <c r="E17" s="56">
        <v>56</v>
      </c>
    </row>
    <row r="18" spans="1:5" ht="12.75" customHeight="1" x14ac:dyDescent="0.2">
      <c r="A18" s="34" t="s">
        <v>514</v>
      </c>
      <c r="B18" s="33">
        <v>37675</v>
      </c>
      <c r="C18" s="34" t="s">
        <v>609</v>
      </c>
      <c r="D18" s="34" t="s">
        <v>627</v>
      </c>
      <c r="E18" s="56">
        <v>11</v>
      </c>
    </row>
    <row r="19" spans="1:5" ht="12.75" customHeight="1" x14ac:dyDescent="0.2">
      <c r="A19" s="34" t="s">
        <v>514</v>
      </c>
      <c r="B19" s="33">
        <v>37678</v>
      </c>
      <c r="C19" s="34" t="s">
        <v>616</v>
      </c>
      <c r="D19" s="34" t="s">
        <v>621</v>
      </c>
      <c r="E19" s="56">
        <v>25</v>
      </c>
    </row>
    <row r="20" spans="1:5" ht="12.75" customHeight="1" x14ac:dyDescent="0.2">
      <c r="A20" s="34" t="s">
        <v>515</v>
      </c>
      <c r="B20" s="33">
        <v>37682</v>
      </c>
      <c r="C20" s="34" t="s">
        <v>613</v>
      </c>
      <c r="D20" s="34" t="s">
        <v>628</v>
      </c>
      <c r="E20" s="56">
        <v>72.5</v>
      </c>
    </row>
    <row r="21" spans="1:5" ht="12.75" customHeight="1" x14ac:dyDescent="0.2">
      <c r="A21" s="34" t="s">
        <v>515</v>
      </c>
      <c r="B21" s="33">
        <v>37685</v>
      </c>
      <c r="C21" s="34" t="s">
        <v>616</v>
      </c>
      <c r="D21" s="34" t="s">
        <v>621</v>
      </c>
      <c r="E21" s="56">
        <v>30</v>
      </c>
    </row>
    <row r="22" spans="1:5" ht="12.75" customHeight="1" x14ac:dyDescent="0.2">
      <c r="A22" s="34" t="s">
        <v>515</v>
      </c>
      <c r="B22" s="33">
        <v>37690</v>
      </c>
      <c r="C22" s="34" t="s">
        <v>609</v>
      </c>
      <c r="D22" s="34" t="s">
        <v>610</v>
      </c>
      <c r="E22" s="56">
        <v>51</v>
      </c>
    </row>
    <row r="23" spans="1:5" ht="12.75" customHeight="1" x14ac:dyDescent="0.2">
      <c r="A23" s="34" t="s">
        <v>515</v>
      </c>
      <c r="B23" s="33">
        <v>37695</v>
      </c>
      <c r="C23" s="34" t="s">
        <v>620</v>
      </c>
      <c r="D23" s="34" t="s">
        <v>624</v>
      </c>
      <c r="E23" s="56">
        <v>14</v>
      </c>
    </row>
    <row r="24" spans="1:5" ht="12.75" customHeight="1" x14ac:dyDescent="0.2">
      <c r="A24" s="34" t="s">
        <v>515</v>
      </c>
      <c r="B24" s="33">
        <v>37699</v>
      </c>
      <c r="C24" s="34" t="s">
        <v>618</v>
      </c>
      <c r="D24" s="34" t="s">
        <v>629</v>
      </c>
      <c r="E24" s="56">
        <v>75</v>
      </c>
    </row>
    <row r="25" spans="1:5" ht="12.75" customHeight="1" x14ac:dyDescent="0.2">
      <c r="A25" s="34" t="s">
        <v>515</v>
      </c>
      <c r="B25" s="33">
        <v>37701</v>
      </c>
      <c r="C25" s="34" t="s">
        <v>618</v>
      </c>
      <c r="D25" s="34" t="s">
        <v>630</v>
      </c>
      <c r="E25" s="56">
        <v>270</v>
      </c>
    </row>
    <row r="26" spans="1:5" ht="12.75" customHeight="1" x14ac:dyDescent="0.2">
      <c r="A26" s="34" t="s">
        <v>515</v>
      </c>
      <c r="B26" s="33">
        <v>37705</v>
      </c>
      <c r="C26" s="34" t="s">
        <v>616</v>
      </c>
      <c r="D26" s="34" t="s">
        <v>621</v>
      </c>
      <c r="E26" s="56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zoomScale="176" zoomScaleNormal="176" workbookViewId="0">
      <selection activeCell="M25" sqref="M25"/>
    </sheetView>
  </sheetViews>
  <sheetFormatPr baseColWidth="10" defaultColWidth="14.3984375" defaultRowHeight="15" customHeight="1" x14ac:dyDescent="0.2"/>
  <cols>
    <col min="1" max="1" width="19.39843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9.796875" bestFit="1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51" t="s">
        <v>631</v>
      </c>
    </row>
    <row r="2" spans="1:9" ht="12.75" customHeight="1" x14ac:dyDescent="0.2">
      <c r="A2" s="51"/>
    </row>
    <row r="3" spans="1:9" ht="12.75" customHeight="1" x14ac:dyDescent="0.2">
      <c r="A3" s="33"/>
    </row>
    <row r="4" spans="1:9" ht="12.75" customHeight="1" x14ac:dyDescent="0.2">
      <c r="A4" s="33"/>
      <c r="E4" s="46" t="s">
        <v>632</v>
      </c>
      <c r="F4" s="58">
        <f ca="1">TODAY()</f>
        <v>45272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604</v>
      </c>
      <c r="B6" s="34" t="s">
        <v>605</v>
      </c>
      <c r="C6" s="34" t="s">
        <v>606</v>
      </c>
      <c r="D6" s="34" t="s">
        <v>607</v>
      </c>
      <c r="E6" s="46" t="s">
        <v>633</v>
      </c>
      <c r="F6" s="46" t="s">
        <v>510</v>
      </c>
      <c r="G6" s="46" t="s">
        <v>634</v>
      </c>
      <c r="H6" s="46" t="s">
        <v>635</v>
      </c>
      <c r="I6" s="46" t="s">
        <v>636</v>
      </c>
    </row>
    <row r="7" spans="1:9" ht="12.75" customHeight="1" x14ac:dyDescent="0.2">
      <c r="A7" s="57">
        <v>37622</v>
      </c>
      <c r="B7" s="34" t="s">
        <v>609</v>
      </c>
      <c r="C7" s="34" t="s">
        <v>610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7650</v>
      </c>
      <c r="I7">
        <f ca="1">NETWORKDAYS(A7,$F$4)</f>
        <v>5465</v>
      </c>
    </row>
    <row r="8" spans="1:9" ht="12.75" customHeight="1" x14ac:dyDescent="0.2">
      <c r="A8" s="57">
        <v>37261</v>
      </c>
      <c r="B8" s="34" t="s">
        <v>611</v>
      </c>
      <c r="C8" s="34" t="s">
        <v>612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8011</v>
      </c>
      <c r="I8">
        <f t="shared" ref="I8:I29" ca="1" si="4">NETWORKDAYS(A8,$F$4)</f>
        <v>5722</v>
      </c>
    </row>
    <row r="9" spans="1:9" ht="12.75" customHeight="1" x14ac:dyDescent="0.2">
      <c r="A9" s="57">
        <v>38718</v>
      </c>
      <c r="B9" s="34" t="s">
        <v>614</v>
      </c>
      <c r="C9" s="34" t="s">
        <v>615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2">
      <c r="A10" s="57">
        <v>37634</v>
      </c>
      <c r="B10" s="34" t="s">
        <v>616</v>
      </c>
      <c r="C10" s="34" t="s">
        <v>617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2">
      <c r="A11" s="57">
        <v>37635</v>
      </c>
      <c r="B11" s="34" t="s">
        <v>611</v>
      </c>
      <c r="C11" s="34" t="s">
        <v>619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2">
      <c r="A12" s="57">
        <v>37642</v>
      </c>
      <c r="B12" s="34" t="s">
        <v>616</v>
      </c>
      <c r="C12" s="34" t="s">
        <v>621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2">
      <c r="A13" s="57">
        <v>37650</v>
      </c>
      <c r="B13" s="34" t="s">
        <v>611</v>
      </c>
      <c r="C13" s="34" t="s">
        <v>622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2">
      <c r="A14" s="57">
        <v>37653</v>
      </c>
      <c r="B14" s="34" t="s">
        <v>613</v>
      </c>
      <c r="C14" s="34" t="s">
        <v>623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2">
      <c r="A15" s="57">
        <v>37657</v>
      </c>
      <c r="B15" s="34" t="s">
        <v>616</v>
      </c>
      <c r="C15" s="34" t="s">
        <v>621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2">
      <c r="A16" s="57">
        <v>37658</v>
      </c>
      <c r="B16" s="34" t="s">
        <v>609</v>
      </c>
      <c r="C16" s="34" t="s">
        <v>610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2">
      <c r="A17" s="57">
        <v>37663</v>
      </c>
      <c r="B17" s="34" t="s">
        <v>620</v>
      </c>
      <c r="C17" s="34" t="s">
        <v>624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2">
      <c r="A18" s="57">
        <v>37666</v>
      </c>
      <c r="B18" s="34" t="s">
        <v>618</v>
      </c>
      <c r="C18" s="34" t="s">
        <v>625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2">
      <c r="A19" s="57">
        <v>38402</v>
      </c>
      <c r="B19" s="34" t="s">
        <v>618</v>
      </c>
      <c r="C19" s="34" t="s">
        <v>626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2">
      <c r="A20" s="57">
        <v>37673</v>
      </c>
      <c r="B20" s="34" t="s">
        <v>616</v>
      </c>
      <c r="C20" s="34" t="s">
        <v>621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2">
      <c r="A21" s="57">
        <v>37675</v>
      </c>
      <c r="B21" s="34" t="s">
        <v>609</v>
      </c>
      <c r="C21" s="34" t="s">
        <v>627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2">
      <c r="A22" s="57">
        <v>37678</v>
      </c>
      <c r="B22" s="34" t="s">
        <v>616</v>
      </c>
      <c r="C22" s="34" t="s">
        <v>621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2">
      <c r="A23" s="57">
        <v>38048</v>
      </c>
      <c r="B23" s="34" t="s">
        <v>613</v>
      </c>
      <c r="C23" s="34" t="s">
        <v>628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2">
      <c r="A24" s="57">
        <v>37685</v>
      </c>
      <c r="B24" s="34" t="s">
        <v>616</v>
      </c>
      <c r="C24" s="34" t="s">
        <v>621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2">
      <c r="A25" s="57">
        <v>37690</v>
      </c>
      <c r="B25" s="34" t="s">
        <v>609</v>
      </c>
      <c r="C25" s="34" t="s">
        <v>610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2">
      <c r="A26" s="57">
        <v>37695</v>
      </c>
      <c r="B26" s="34" t="s">
        <v>620</v>
      </c>
      <c r="C26" s="34" t="s">
        <v>624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2">
      <c r="A27" s="57">
        <v>38065</v>
      </c>
      <c r="B27" s="34" t="s">
        <v>618</v>
      </c>
      <c r="C27" s="34" t="s">
        <v>629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2">
      <c r="A28" s="57">
        <v>39528</v>
      </c>
      <c r="B28" s="34" t="s">
        <v>618</v>
      </c>
      <c r="C28" s="34" t="s">
        <v>630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2">
      <c r="A29" s="57">
        <v>37705</v>
      </c>
      <c r="B29" s="34" t="s">
        <v>616</v>
      </c>
      <c r="C29" s="34" t="s">
        <v>621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2">
      <c r="A30" s="33"/>
    </row>
    <row r="31" spans="1:9" ht="12.75" customHeight="1" x14ac:dyDescent="0.2">
      <c r="A31" s="33"/>
    </row>
    <row r="32" spans="1:9" ht="12.75" customHeight="1" x14ac:dyDescent="0.2">
      <c r="A32" s="33"/>
    </row>
    <row r="33" spans="1:1" ht="12.75" customHeight="1" x14ac:dyDescent="0.2">
      <c r="A33" s="33"/>
    </row>
    <row r="34" spans="1:1" ht="12.75" customHeight="1" x14ac:dyDescent="0.2">
      <c r="A34" s="33"/>
    </row>
    <row r="35" spans="1:1" ht="12.75" customHeight="1" x14ac:dyDescent="0.2">
      <c r="A35" s="33"/>
    </row>
    <row r="36" spans="1:1" ht="12.75" customHeight="1" x14ac:dyDescent="0.2">
      <c r="A36" s="33"/>
    </row>
    <row r="37" spans="1:1" ht="12.75" customHeight="1" x14ac:dyDescent="0.2">
      <c r="A37" s="33"/>
    </row>
    <row r="38" spans="1:1" ht="12.75" customHeight="1" x14ac:dyDescent="0.2">
      <c r="A38" s="33"/>
    </row>
    <row r="39" spans="1:1" ht="12.75" customHeight="1" x14ac:dyDescent="0.2">
      <c r="A39" s="33"/>
    </row>
    <row r="40" spans="1:1" ht="12.75" customHeight="1" x14ac:dyDescent="0.2">
      <c r="A40" s="33"/>
    </row>
    <row r="41" spans="1:1" ht="12.75" customHeight="1" x14ac:dyDescent="0.2">
      <c r="A41" s="33"/>
    </row>
    <row r="42" spans="1:1" ht="12.75" customHeight="1" x14ac:dyDescent="0.2">
      <c r="A42" s="33"/>
    </row>
    <row r="43" spans="1:1" ht="12.75" customHeight="1" x14ac:dyDescent="0.2">
      <c r="A43" s="33"/>
    </row>
    <row r="44" spans="1:1" ht="12.75" customHeight="1" x14ac:dyDescent="0.2">
      <c r="A44" s="33"/>
    </row>
    <row r="45" spans="1:1" ht="12.75" customHeight="1" x14ac:dyDescent="0.2">
      <c r="A45" s="33"/>
    </row>
    <row r="46" spans="1:1" ht="12.75" customHeight="1" x14ac:dyDescent="0.2">
      <c r="A46" s="33"/>
    </row>
    <row r="47" spans="1:1" ht="12.75" customHeight="1" x14ac:dyDescent="0.2">
      <c r="A47" s="33"/>
    </row>
    <row r="48" spans="1:1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Irene Nembrini</cp:lastModifiedBy>
  <dcterms:created xsi:type="dcterms:W3CDTF">2005-04-12T12:35:30Z</dcterms:created>
  <dcterms:modified xsi:type="dcterms:W3CDTF">2023-12-12T21:31:28Z</dcterms:modified>
</cp:coreProperties>
</file>