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jowl\github\Sequence-Design\2022_designAnalysisScripts\2022-11-20_gblockSequences\"/>
    </mc:Choice>
  </mc:AlternateContent>
  <xr:revisionPtr revIDLastSave="0" documentId="13_ncr:1_{030133A6-764A-42EB-83FA-A329D7174A5B}" xr6:coauthVersionLast="47" xr6:coauthVersionMax="47" xr10:uidLastSave="{00000000-0000-0000-0000-000000000000}"/>
  <bookViews>
    <workbookView xWindow="1884" yWindow="1884" windowWidth="17280" windowHeight="8880" xr2:uid="{00000000-000D-0000-FFFF-FFFF00000000}"/>
  </bookViews>
  <sheets>
    <sheet name="Sheet1" sheetId="1" r:id="rId1"/>
  </sheets>
  <definedNames>
    <definedName name="MethodPointer">30663080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C70" i="1" s="1"/>
  <c r="D70" i="1" s="1"/>
  <c r="E70" i="1"/>
  <c r="F70" i="1" s="1"/>
  <c r="B71" i="1"/>
  <c r="C71" i="1" s="1"/>
  <c r="D71" i="1" s="1"/>
  <c r="E71" i="1"/>
  <c r="F71" i="1" s="1"/>
  <c r="B72" i="1"/>
  <c r="C72" i="1"/>
  <c r="D72" i="1" s="1"/>
  <c r="E72" i="1"/>
  <c r="F72" i="1" s="1"/>
  <c r="E69" i="1"/>
  <c r="F69" i="1" s="1"/>
  <c r="B69" i="1"/>
  <c r="C69" i="1" s="1"/>
  <c r="D69" i="1" s="1"/>
  <c r="B62" i="1"/>
  <c r="C62" i="1" s="1"/>
  <c r="D62" i="1" s="1"/>
  <c r="E62" i="1"/>
  <c r="B63" i="1"/>
  <c r="C63" i="1"/>
  <c r="D63" i="1" s="1"/>
  <c r="E63" i="1"/>
  <c r="F63" i="1" s="1"/>
  <c r="B64" i="1"/>
  <c r="C64" i="1"/>
  <c r="D64" i="1"/>
  <c r="E64" i="1"/>
  <c r="F64" i="1"/>
  <c r="B65" i="1"/>
  <c r="C65" i="1"/>
  <c r="D65" i="1" s="1"/>
  <c r="E65" i="1"/>
  <c r="F65" i="1" s="1"/>
  <c r="B66" i="1"/>
  <c r="C66" i="1" s="1"/>
  <c r="D66" i="1" s="1"/>
  <c r="E66" i="1"/>
  <c r="F66" i="1" s="1"/>
  <c r="B67" i="1"/>
  <c r="C67" i="1"/>
  <c r="D67" i="1" s="1"/>
  <c r="E67" i="1"/>
  <c r="F67" i="1" s="1"/>
  <c r="B68" i="1"/>
  <c r="F68" i="1" s="1"/>
  <c r="E68" i="1"/>
  <c r="F61" i="1"/>
  <c r="E61" i="1"/>
  <c r="B61" i="1"/>
  <c r="C61" i="1" s="1"/>
  <c r="D61" i="1" s="1"/>
  <c r="F55" i="1"/>
  <c r="F56" i="1"/>
  <c r="D55" i="1"/>
  <c r="D56" i="1"/>
  <c r="C55" i="1"/>
  <c r="C56" i="1"/>
  <c r="B58" i="1"/>
  <c r="C58" i="1" s="1"/>
  <c r="D58" i="1" s="1"/>
  <c r="E58" i="1"/>
  <c r="B59" i="1"/>
  <c r="C59" i="1"/>
  <c r="D59" i="1"/>
  <c r="E59" i="1"/>
  <c r="F59" i="1" s="1"/>
  <c r="B60" i="1"/>
  <c r="C60" i="1"/>
  <c r="D60" i="1"/>
  <c r="E60" i="1"/>
  <c r="F60" i="1"/>
  <c r="E57" i="1"/>
  <c r="F57" i="1" s="1"/>
  <c r="C57" i="1"/>
  <c r="D57" i="1" s="1"/>
  <c r="B57" i="1"/>
  <c r="E56" i="1"/>
  <c r="B56" i="1"/>
  <c r="E55" i="1"/>
  <c r="B54" i="1"/>
  <c r="C54" i="1" s="1"/>
  <c r="D54" i="1" s="1"/>
  <c r="E54" i="1"/>
  <c r="F54" i="1" s="1"/>
  <c r="E53" i="1"/>
  <c r="F53" i="1" s="1"/>
  <c r="B53" i="1"/>
  <c r="C53" i="1" s="1"/>
  <c r="D53" i="1" s="1"/>
  <c r="F52" i="1"/>
  <c r="E52" i="1"/>
  <c r="D52" i="1"/>
  <c r="C52" i="1"/>
  <c r="D51" i="1"/>
  <c r="E51" i="1"/>
  <c r="F51" i="1" s="1"/>
  <c r="B52" i="1"/>
  <c r="F50" i="1"/>
  <c r="F49" i="1"/>
  <c r="F48" i="1"/>
  <c r="F47" i="1"/>
  <c r="F46" i="1"/>
  <c r="F45" i="1"/>
  <c r="B51" i="1"/>
  <c r="C51" i="1" s="1"/>
  <c r="E50" i="1"/>
  <c r="B50" i="1"/>
  <c r="C50" i="1" s="1"/>
  <c r="D50" i="1" s="1"/>
  <c r="E49" i="1"/>
  <c r="B49" i="1"/>
  <c r="C49" i="1" s="1"/>
  <c r="E48" i="1"/>
  <c r="B48" i="1"/>
  <c r="C48" i="1" s="1"/>
  <c r="D48" i="1" s="1"/>
  <c r="E47" i="1"/>
  <c r="B47" i="1"/>
  <c r="C47" i="1" s="1"/>
  <c r="E46" i="1"/>
  <c r="B46" i="1"/>
  <c r="C46" i="1" s="1"/>
  <c r="D46" i="1" s="1"/>
  <c r="E45" i="1"/>
  <c r="B45" i="1"/>
  <c r="C45" i="1" s="1"/>
  <c r="D45" i="1" s="1"/>
  <c r="J42" i="1"/>
  <c r="I42" i="1"/>
  <c r="H42" i="1"/>
  <c r="J41" i="1"/>
  <c r="I41" i="1"/>
  <c r="H41" i="1"/>
  <c r="J40" i="1"/>
  <c r="I40" i="1"/>
  <c r="H40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B55" i="1" s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C68" i="1" l="1"/>
  <c r="D68" i="1" s="1"/>
  <c r="F62" i="1"/>
  <c r="F58" i="1"/>
  <c r="D49" i="1"/>
  <c r="D47" i="1"/>
</calcChain>
</file>

<file path=xl/sharedStrings.xml><?xml version="1.0" encoding="utf-8"?>
<sst xmlns="http://schemas.openxmlformats.org/spreadsheetml/2006/main" count="162" uniqueCount="48">
  <si>
    <t>A</t>
  </si>
  <si>
    <t>485/20,528/20</t>
  </si>
  <si>
    <t>B</t>
  </si>
  <si>
    <t>C</t>
  </si>
  <si>
    <t>D</t>
  </si>
  <si>
    <t>E</t>
  </si>
  <si>
    <t>F</t>
  </si>
  <si>
    <t>G</t>
  </si>
  <si>
    <t>H</t>
  </si>
  <si>
    <t>Plate layout</t>
  </si>
  <si>
    <t>P = PBS Sample</t>
  </si>
  <si>
    <t>GpA</t>
  </si>
  <si>
    <t>G83I</t>
  </si>
  <si>
    <t>L1</t>
  </si>
  <si>
    <t>No TM</t>
  </si>
  <si>
    <t>L2</t>
  </si>
  <si>
    <t>P1</t>
  </si>
  <si>
    <t>L3</t>
  </si>
  <si>
    <t>P2</t>
  </si>
  <si>
    <t>L4</t>
  </si>
  <si>
    <t>P3</t>
  </si>
  <si>
    <t>R1</t>
  </si>
  <si>
    <t>P4</t>
  </si>
  <si>
    <t>R2</t>
  </si>
  <si>
    <t>P5</t>
  </si>
  <si>
    <t>R3</t>
  </si>
  <si>
    <t>OD600</t>
  </si>
  <si>
    <t>Normalized GFP</t>
  </si>
  <si>
    <t>Samples</t>
  </si>
  <si>
    <t>Average Fluorescence</t>
  </si>
  <si>
    <t>Subtract No TM</t>
  </si>
  <si>
    <t>Percent GpA</t>
  </si>
  <si>
    <t>Standard Deviation</t>
  </si>
  <si>
    <t>G1</t>
  </si>
  <si>
    <t>G2</t>
  </si>
  <si>
    <t>G3</t>
  </si>
  <si>
    <t>G4</t>
  </si>
  <si>
    <t>R4</t>
  </si>
  <si>
    <t>L5</t>
  </si>
  <si>
    <t>L6</t>
  </si>
  <si>
    <t>L7</t>
  </si>
  <si>
    <t>M1</t>
  </si>
  <si>
    <t>M2</t>
  </si>
  <si>
    <t>T1</t>
  </si>
  <si>
    <t>T2</t>
  </si>
  <si>
    <t>T3</t>
  </si>
  <si>
    <t>Gpa</t>
  </si>
  <si>
    <t>Percent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</si>
</sst>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left" vertical="center" wrapText="1" indent="2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 per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Sheet1!$F$45:$F$72</c:f>
                <c:numCache>
                  <c:formatCode>General</c:formatCode>
                  <c:ptCount val="28"/>
                  <c:pt idx="0">
                    <c:v>6.9167476008944258</c:v>
                  </c:pt>
                  <c:pt idx="1">
                    <c:v>5.7319064338543955</c:v>
                  </c:pt>
                  <c:pt idx="2">
                    <c:v>5.4032004394165707</c:v>
                  </c:pt>
                  <c:pt idx="3">
                    <c:v>2.4185383759041854</c:v>
                  </c:pt>
                  <c:pt idx="4">
                    <c:v>4.0709711200958942</c:v>
                  </c:pt>
                  <c:pt idx="5">
                    <c:v>2.165475527538689</c:v>
                  </c:pt>
                  <c:pt idx="6">
                    <c:v>4.1865071922393255</c:v>
                  </c:pt>
                  <c:pt idx="7">
                    <c:v>10.219351593697292</c:v>
                  </c:pt>
                  <c:pt idx="8">
                    <c:v>5.2599776391134627</c:v>
                  </c:pt>
                  <c:pt idx="9">
                    <c:v>4.8982168513379953</c:v>
                  </c:pt>
                  <c:pt idx="10">
                    <c:v>11.919750125460656</c:v>
                  </c:pt>
                  <c:pt idx="11">
                    <c:v>3.5878541127060348</c:v>
                  </c:pt>
                  <c:pt idx="12">
                    <c:v>16.833341097932916</c:v>
                  </c:pt>
                  <c:pt idx="13">
                    <c:v>16.075203893053384</c:v>
                  </c:pt>
                  <c:pt idx="14">
                    <c:v>30.698531400578627</c:v>
                  </c:pt>
                  <c:pt idx="15">
                    <c:v>4.1837338303105591</c:v>
                  </c:pt>
                  <c:pt idx="16">
                    <c:v>3.6602880129135693</c:v>
                  </c:pt>
                  <c:pt idx="17">
                    <c:v>2.4611264458971398</c:v>
                  </c:pt>
                  <c:pt idx="18">
                    <c:v>3.0987823752463277</c:v>
                  </c:pt>
                  <c:pt idx="19">
                    <c:v>20.737157629077487</c:v>
                  </c:pt>
                  <c:pt idx="20">
                    <c:v>3.4363189290134684</c:v>
                  </c:pt>
                  <c:pt idx="21">
                    <c:v>25.116293889237852</c:v>
                  </c:pt>
                  <c:pt idx="22">
                    <c:v>8.6436652731780104</c:v>
                  </c:pt>
                  <c:pt idx="23">
                    <c:v>2.9539155245368849</c:v>
                  </c:pt>
                  <c:pt idx="24">
                    <c:v>4.840442556901067</c:v>
                  </c:pt>
                  <c:pt idx="25">
                    <c:v>7.5953047824541553</c:v>
                  </c:pt>
                  <c:pt idx="26">
                    <c:v>20.505155902744004</c:v>
                  </c:pt>
                  <c:pt idx="27">
                    <c:v>5.0406301390726282</c:v>
                  </c:pt>
                </c:numCache>
              </c:numRef>
            </c:plus>
            <c:minus>
              <c:numRef>
                <c:f>Sheet1!$F$45:$F$72</c:f>
                <c:numCache>
                  <c:formatCode>General</c:formatCode>
                  <c:ptCount val="28"/>
                  <c:pt idx="0">
                    <c:v>6.9167476008944258</c:v>
                  </c:pt>
                  <c:pt idx="1">
                    <c:v>5.7319064338543955</c:v>
                  </c:pt>
                  <c:pt idx="2">
                    <c:v>5.4032004394165707</c:v>
                  </c:pt>
                  <c:pt idx="3">
                    <c:v>2.4185383759041854</c:v>
                  </c:pt>
                  <c:pt idx="4">
                    <c:v>4.0709711200958942</c:v>
                  </c:pt>
                  <c:pt idx="5">
                    <c:v>2.165475527538689</c:v>
                  </c:pt>
                  <c:pt idx="6">
                    <c:v>4.1865071922393255</c:v>
                  </c:pt>
                  <c:pt idx="7">
                    <c:v>10.219351593697292</c:v>
                  </c:pt>
                  <c:pt idx="8">
                    <c:v>5.2599776391134627</c:v>
                  </c:pt>
                  <c:pt idx="9">
                    <c:v>4.8982168513379953</c:v>
                  </c:pt>
                  <c:pt idx="10">
                    <c:v>11.919750125460656</c:v>
                  </c:pt>
                  <c:pt idx="11">
                    <c:v>3.5878541127060348</c:v>
                  </c:pt>
                  <c:pt idx="12">
                    <c:v>16.833341097932916</c:v>
                  </c:pt>
                  <c:pt idx="13">
                    <c:v>16.075203893053384</c:v>
                  </c:pt>
                  <c:pt idx="14">
                    <c:v>30.698531400578627</c:v>
                  </c:pt>
                  <c:pt idx="15">
                    <c:v>4.1837338303105591</c:v>
                  </c:pt>
                  <c:pt idx="16">
                    <c:v>3.6602880129135693</c:v>
                  </c:pt>
                  <c:pt idx="17">
                    <c:v>2.4611264458971398</c:v>
                  </c:pt>
                  <c:pt idx="18">
                    <c:v>3.0987823752463277</c:v>
                  </c:pt>
                  <c:pt idx="19">
                    <c:v>20.737157629077487</c:v>
                  </c:pt>
                  <c:pt idx="20">
                    <c:v>3.4363189290134684</c:v>
                  </c:pt>
                  <c:pt idx="21">
                    <c:v>25.116293889237852</c:v>
                  </c:pt>
                  <c:pt idx="22">
                    <c:v>8.6436652731780104</c:v>
                  </c:pt>
                  <c:pt idx="23">
                    <c:v>2.9539155245368849</c:v>
                  </c:pt>
                  <c:pt idx="24">
                    <c:v>4.840442556901067</c:v>
                  </c:pt>
                  <c:pt idx="25">
                    <c:v>7.5953047824541553</c:v>
                  </c:pt>
                  <c:pt idx="26">
                    <c:v>20.505155902744004</c:v>
                  </c:pt>
                  <c:pt idx="27">
                    <c:v>5.0406301390726282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Sheet1!$A$45:$A$72</c:f>
              <c:strCache>
                <c:ptCount val="28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G1</c:v>
                </c:pt>
                <c:pt idx="9">
                  <c:v>G2</c:v>
                </c:pt>
                <c:pt idx="10">
                  <c:v>G3</c:v>
                </c:pt>
                <c:pt idx="11">
                  <c:v>G4</c:v>
                </c:pt>
                <c:pt idx="12">
                  <c:v>R1</c:v>
                </c:pt>
                <c:pt idx="13">
                  <c:v>R2</c:v>
                </c:pt>
                <c:pt idx="14">
                  <c:v>R3</c:v>
                </c:pt>
                <c:pt idx="15">
                  <c:v>R4</c:v>
                </c:pt>
                <c:pt idx="16">
                  <c:v>L1</c:v>
                </c:pt>
                <c:pt idx="17">
                  <c:v>L2</c:v>
                </c:pt>
                <c:pt idx="18">
                  <c:v>L3</c:v>
                </c:pt>
                <c:pt idx="19">
                  <c:v>L4</c:v>
                </c:pt>
                <c:pt idx="20">
                  <c:v>L5</c:v>
                </c:pt>
                <c:pt idx="21">
                  <c:v>L6</c:v>
                </c:pt>
                <c:pt idx="22">
                  <c:v>L7</c:v>
                </c:pt>
                <c:pt idx="23">
                  <c:v>M1</c:v>
                </c:pt>
                <c:pt idx="24">
                  <c:v>M2</c:v>
                </c:pt>
                <c:pt idx="25">
                  <c:v>T1</c:v>
                </c:pt>
                <c:pt idx="26">
                  <c:v>T2</c:v>
                </c:pt>
                <c:pt idx="27">
                  <c:v>T3</c:v>
                </c:pt>
              </c:strCache>
            </c:strRef>
          </c:cat>
          <c:val>
            <c:numRef>
              <c:f>Sheet1!$D$45:$D$72</c:f>
              <c:numCache>
                <c:formatCode>General</c:formatCode>
                <c:ptCount val="28"/>
                <c:pt idx="0">
                  <c:v>100</c:v>
                </c:pt>
                <c:pt idx="1">
                  <c:v>21.896327326057687</c:v>
                </c:pt>
                <c:pt idx="2">
                  <c:v>0</c:v>
                </c:pt>
                <c:pt idx="3">
                  <c:v>12.432254124822638</c:v>
                </c:pt>
                <c:pt idx="4">
                  <c:v>11.359016522922206</c:v>
                </c:pt>
                <c:pt idx="5">
                  <c:v>141.0972603392712</c:v>
                </c:pt>
                <c:pt idx="6">
                  <c:v>42.977280306214347</c:v>
                </c:pt>
                <c:pt idx="7">
                  <c:v>19.57646994275828</c:v>
                </c:pt>
                <c:pt idx="8">
                  <c:v>128.77645332041035</c:v>
                </c:pt>
                <c:pt idx="9">
                  <c:v>40.870804784415405</c:v>
                </c:pt>
                <c:pt idx="10">
                  <c:v>16.261747162250963</c:v>
                </c:pt>
                <c:pt idx="11">
                  <c:v>189.60486154912778</c:v>
                </c:pt>
                <c:pt idx="12">
                  <c:v>63.340691195143819</c:v>
                </c:pt>
                <c:pt idx="13">
                  <c:v>58.371836301335087</c:v>
                </c:pt>
                <c:pt idx="14">
                  <c:v>63.517990290590312</c:v>
                </c:pt>
                <c:pt idx="15">
                  <c:v>0.40260378000403446</c:v>
                </c:pt>
                <c:pt idx="16">
                  <c:v>38.979274247483737</c:v>
                </c:pt>
                <c:pt idx="17">
                  <c:v>80.703524255342515</c:v>
                </c:pt>
                <c:pt idx="18">
                  <c:v>41.544489836024546</c:v>
                </c:pt>
                <c:pt idx="19">
                  <c:v>56.073961966512286</c:v>
                </c:pt>
                <c:pt idx="20">
                  <c:v>30.186435107076914</c:v>
                </c:pt>
                <c:pt idx="21">
                  <c:v>62.314051235044424</c:v>
                </c:pt>
                <c:pt idx="22">
                  <c:v>6.6933647847810471</c:v>
                </c:pt>
                <c:pt idx="23">
                  <c:v>-45.022148208038914</c:v>
                </c:pt>
                <c:pt idx="24">
                  <c:v>43.68966806418495</c:v>
                </c:pt>
                <c:pt idx="25">
                  <c:v>-60.338380948268956</c:v>
                </c:pt>
                <c:pt idx="26">
                  <c:v>3.2108615608305504</c:v>
                </c:pt>
                <c:pt idx="27">
                  <c:v>-15.188922839033637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9-4065-B591-B0AEE3DEF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950384"/>
        <c:axId val="908938736"/>
      </c:barChart>
      <c:catAx>
        <c:axId val="9089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38736"/>
        <c:crosses val="autoZero"/>
        <c:auto val="1"/>
        <c:lblAlgn val="ctr"/>
        <c:lblOffset val="100"/>
        <c:noMultiLvlLbl val="0"/>
      </c:catAx>
      <c:valAx>
        <c:axId val="9089387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42</xdr:row>
      <xdr:rowOff>129540</xdr:rowOff>
    </xdr:from>
    <xdr:to>
      <xdr:col>14</xdr:col>
      <xdr:colOff>518160</xdr:colOff>
      <xdr:row>57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30A8C-C0EF-F5B4-7636-B574C2F5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topLeftCell="E1" workbookViewId="0">
      <selection activeCell="G46" sqref="G46"/>
    </sheetView>
  </sheetViews>
  <sheetFormatPr defaultRowHeight="14.4" x14ac:dyDescent="0.3"/>
  <cols>
    <col min="6" max="6" width="24.33203125" bestFit="1" customWidth="1"/>
  </cols>
  <sheetData>
    <row r="1" spans="1:14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ht="19.2" x14ac:dyDescent="0.3">
      <c r="A2" s="2" t="s">
        <v>0</v>
      </c>
      <c r="B2" s="3">
        <v>74750</v>
      </c>
      <c r="C2" s="3">
        <v>77402</v>
      </c>
      <c r="D2" s="4">
        <v>81206</v>
      </c>
      <c r="E2" s="4">
        <v>82790</v>
      </c>
      <c r="F2" s="4">
        <v>82172</v>
      </c>
      <c r="G2" s="4">
        <v>82233</v>
      </c>
      <c r="H2" s="5">
        <v>67229</v>
      </c>
      <c r="I2" s="5">
        <v>66506</v>
      </c>
      <c r="J2" s="5">
        <v>66621</v>
      </c>
      <c r="K2" s="5">
        <v>68535</v>
      </c>
      <c r="L2" s="5">
        <v>71336</v>
      </c>
      <c r="M2" s="5">
        <v>72177</v>
      </c>
      <c r="N2" s="6" t="s">
        <v>1</v>
      </c>
    </row>
    <row r="3" spans="1:14" ht="19.2" x14ac:dyDescent="0.3">
      <c r="A3" s="2" t="s">
        <v>2</v>
      </c>
      <c r="B3" s="7">
        <v>61662</v>
      </c>
      <c r="C3" s="7">
        <v>60130</v>
      </c>
      <c r="D3" s="8">
        <v>57494</v>
      </c>
      <c r="E3" s="7">
        <v>63406</v>
      </c>
      <c r="F3" s="7">
        <v>63394</v>
      </c>
      <c r="G3" s="7">
        <v>62787</v>
      </c>
      <c r="H3" s="3">
        <v>78127</v>
      </c>
      <c r="I3" s="3">
        <v>77623</v>
      </c>
      <c r="J3" s="3">
        <v>76635</v>
      </c>
      <c r="K3" s="9">
        <v>43679</v>
      </c>
      <c r="L3" s="9">
        <v>45382</v>
      </c>
      <c r="M3" s="9">
        <v>45512</v>
      </c>
      <c r="N3" s="6" t="s">
        <v>1</v>
      </c>
    </row>
    <row r="4" spans="1:14" ht="19.2" x14ac:dyDescent="0.3">
      <c r="A4" s="2" t="s">
        <v>3</v>
      </c>
      <c r="B4" s="10">
        <v>52380</v>
      </c>
      <c r="C4" s="10">
        <v>52196</v>
      </c>
      <c r="D4" s="8">
        <v>53721</v>
      </c>
      <c r="E4" s="8">
        <v>54505</v>
      </c>
      <c r="F4" s="7">
        <v>63335</v>
      </c>
      <c r="G4" s="11">
        <v>96873</v>
      </c>
      <c r="H4" s="5">
        <v>69091</v>
      </c>
      <c r="I4" s="5">
        <v>68655</v>
      </c>
      <c r="J4" s="5">
        <v>68520</v>
      </c>
      <c r="K4" s="7">
        <v>61357</v>
      </c>
      <c r="L4" s="9">
        <v>46026</v>
      </c>
      <c r="M4" s="7">
        <v>63957</v>
      </c>
      <c r="N4" s="6" t="s">
        <v>1</v>
      </c>
    </row>
    <row r="5" spans="1:14" ht="19.2" x14ac:dyDescent="0.3">
      <c r="A5" s="2" t="s">
        <v>4</v>
      </c>
      <c r="B5" s="8">
        <v>58042</v>
      </c>
      <c r="C5" s="8">
        <v>57941</v>
      </c>
      <c r="D5" s="8">
        <v>57937</v>
      </c>
      <c r="E5" s="11">
        <v>97543</v>
      </c>
      <c r="F5" s="11">
        <v>98756</v>
      </c>
      <c r="G5" s="5">
        <v>67906</v>
      </c>
      <c r="H5" s="3">
        <v>74537</v>
      </c>
      <c r="I5" s="8">
        <v>55365</v>
      </c>
      <c r="J5" s="3">
        <v>74896</v>
      </c>
      <c r="K5" s="8">
        <v>54842</v>
      </c>
      <c r="L5" s="8">
        <v>53979</v>
      </c>
      <c r="M5" s="8">
        <v>55159</v>
      </c>
      <c r="N5" s="6" t="s">
        <v>1</v>
      </c>
    </row>
    <row r="6" spans="1:14" ht="19.2" x14ac:dyDescent="0.3">
      <c r="A6" s="2" t="s">
        <v>5</v>
      </c>
      <c r="B6" s="7">
        <v>61678</v>
      </c>
      <c r="C6" s="7">
        <v>60838</v>
      </c>
      <c r="D6" s="8">
        <v>59764</v>
      </c>
      <c r="E6" s="3">
        <v>76304</v>
      </c>
      <c r="F6" s="8">
        <v>57901</v>
      </c>
      <c r="G6" s="3">
        <v>74048</v>
      </c>
      <c r="H6" s="5">
        <v>68242</v>
      </c>
      <c r="I6" s="5">
        <v>66991</v>
      </c>
      <c r="J6" s="5">
        <v>67783</v>
      </c>
      <c r="K6" s="12"/>
      <c r="L6" s="12"/>
      <c r="M6" s="12"/>
      <c r="N6" s="6" t="s">
        <v>1</v>
      </c>
    </row>
    <row r="7" spans="1:14" ht="19.2" x14ac:dyDescent="0.3">
      <c r="A7" s="2" t="s">
        <v>6</v>
      </c>
      <c r="B7" s="4">
        <v>83322</v>
      </c>
      <c r="C7" s="4">
        <v>84796</v>
      </c>
      <c r="D7" s="4">
        <v>84381</v>
      </c>
      <c r="E7" s="7">
        <v>63328</v>
      </c>
      <c r="F7" s="13">
        <v>88666</v>
      </c>
      <c r="G7" s="7">
        <v>64358</v>
      </c>
      <c r="H7" s="3">
        <v>78861</v>
      </c>
      <c r="I7" s="3">
        <v>79240</v>
      </c>
      <c r="J7" s="8">
        <v>53563</v>
      </c>
      <c r="K7" s="12"/>
      <c r="L7" s="12"/>
      <c r="M7" s="12"/>
      <c r="N7" s="6" t="s">
        <v>1</v>
      </c>
    </row>
    <row r="8" spans="1:14" ht="19.2" x14ac:dyDescent="0.3">
      <c r="A8" s="2" t="s">
        <v>7</v>
      </c>
      <c r="B8" s="5">
        <v>68588</v>
      </c>
      <c r="C8" s="5">
        <v>68129</v>
      </c>
      <c r="D8" s="5">
        <v>69055</v>
      </c>
      <c r="E8" s="8">
        <v>59727</v>
      </c>
      <c r="F8" s="13">
        <v>88616</v>
      </c>
      <c r="G8" s="7">
        <v>60468</v>
      </c>
      <c r="H8" s="8">
        <v>55943</v>
      </c>
      <c r="I8" s="7">
        <v>64040</v>
      </c>
      <c r="J8" s="7">
        <v>63973</v>
      </c>
      <c r="K8" s="12"/>
      <c r="L8" s="12"/>
      <c r="M8" s="12"/>
      <c r="N8" s="6" t="s">
        <v>1</v>
      </c>
    </row>
    <row r="9" spans="1:14" ht="19.2" x14ac:dyDescent="0.3">
      <c r="A9" s="2" t="s">
        <v>8</v>
      </c>
      <c r="B9" s="7">
        <v>62281</v>
      </c>
      <c r="C9" s="7">
        <v>62349</v>
      </c>
      <c r="D9" s="7">
        <v>63740</v>
      </c>
      <c r="E9" s="8">
        <v>59649</v>
      </c>
      <c r="F9" s="8">
        <v>59177</v>
      </c>
      <c r="G9" s="8">
        <v>59324</v>
      </c>
      <c r="H9" s="10">
        <v>47739</v>
      </c>
      <c r="I9" s="10">
        <v>49881</v>
      </c>
      <c r="J9" s="10">
        <v>48643</v>
      </c>
      <c r="K9" s="12"/>
      <c r="L9" s="12"/>
      <c r="M9" s="12"/>
      <c r="N9" s="6" t="s">
        <v>1</v>
      </c>
    </row>
    <row r="11" spans="1:14" x14ac:dyDescent="0.3">
      <c r="A11" t="s">
        <v>9</v>
      </c>
      <c r="E11" t="s">
        <v>10</v>
      </c>
    </row>
    <row r="12" spans="1:14" x14ac:dyDescent="0.3">
      <c r="A12" s="14"/>
      <c r="B12" s="15">
        <v>1</v>
      </c>
      <c r="C12" s="15">
        <v>2</v>
      </c>
      <c r="D12" s="15">
        <v>3</v>
      </c>
      <c r="E12" s="15">
        <v>4</v>
      </c>
      <c r="F12" s="15">
        <v>5</v>
      </c>
      <c r="G12" s="15">
        <v>6</v>
      </c>
      <c r="H12" s="15">
        <v>7</v>
      </c>
      <c r="I12" s="15">
        <v>8</v>
      </c>
      <c r="J12" s="15">
        <v>9</v>
      </c>
      <c r="K12" s="15">
        <v>10</v>
      </c>
      <c r="L12" s="15">
        <v>11</v>
      </c>
      <c r="M12" s="15">
        <v>12</v>
      </c>
    </row>
    <row r="13" spans="1:14" x14ac:dyDescent="0.3">
      <c r="A13" s="15" t="s">
        <v>0</v>
      </c>
      <c r="B13" t="s">
        <v>11</v>
      </c>
      <c r="C13" t="s">
        <v>11</v>
      </c>
      <c r="D13" t="s">
        <v>11</v>
      </c>
      <c r="E13" t="s">
        <v>33</v>
      </c>
      <c r="F13" t="s">
        <v>33</v>
      </c>
      <c r="G13" t="s">
        <v>33</v>
      </c>
      <c r="H13" s="16" t="s">
        <v>13</v>
      </c>
      <c r="I13" s="16" t="s">
        <v>13</v>
      </c>
      <c r="J13" s="16" t="s">
        <v>13</v>
      </c>
      <c r="K13" s="16" t="s">
        <v>42</v>
      </c>
      <c r="L13" s="16" t="s">
        <v>42</v>
      </c>
      <c r="M13" s="16" t="s">
        <v>42</v>
      </c>
    </row>
    <row r="14" spans="1:14" x14ac:dyDescent="0.3">
      <c r="A14" s="15" t="s">
        <v>2</v>
      </c>
      <c r="B14" t="s">
        <v>12</v>
      </c>
      <c r="C14" t="s">
        <v>12</v>
      </c>
      <c r="D14" t="s">
        <v>12</v>
      </c>
      <c r="E14" t="s">
        <v>34</v>
      </c>
      <c r="F14" t="s">
        <v>34</v>
      </c>
      <c r="G14" t="s">
        <v>34</v>
      </c>
      <c r="H14" s="16" t="s">
        <v>15</v>
      </c>
      <c r="I14" s="16" t="s">
        <v>15</v>
      </c>
      <c r="J14" s="16" t="s">
        <v>15</v>
      </c>
      <c r="K14" s="16" t="s">
        <v>43</v>
      </c>
      <c r="L14" s="16" t="s">
        <v>43</v>
      </c>
      <c r="M14" s="16" t="s">
        <v>43</v>
      </c>
    </row>
    <row r="15" spans="1:14" x14ac:dyDescent="0.3">
      <c r="A15" s="15" t="s">
        <v>3</v>
      </c>
      <c r="B15" t="s">
        <v>14</v>
      </c>
      <c r="C15" t="s">
        <v>14</v>
      </c>
      <c r="D15" t="s">
        <v>14</v>
      </c>
      <c r="E15" t="s">
        <v>35</v>
      </c>
      <c r="F15" t="s">
        <v>35</v>
      </c>
      <c r="G15" t="s">
        <v>35</v>
      </c>
      <c r="H15" s="16" t="s">
        <v>17</v>
      </c>
      <c r="I15" s="16" t="s">
        <v>17</v>
      </c>
      <c r="J15" s="16" t="s">
        <v>17</v>
      </c>
      <c r="K15" s="16" t="s">
        <v>44</v>
      </c>
      <c r="L15" s="16" t="s">
        <v>44</v>
      </c>
      <c r="M15" s="16" t="s">
        <v>44</v>
      </c>
    </row>
    <row r="16" spans="1:14" x14ac:dyDescent="0.3">
      <c r="A16" s="15" t="s">
        <v>4</v>
      </c>
      <c r="B16" t="s">
        <v>16</v>
      </c>
      <c r="C16" t="s">
        <v>16</v>
      </c>
      <c r="D16" t="s">
        <v>16</v>
      </c>
      <c r="E16" t="s">
        <v>36</v>
      </c>
      <c r="F16" t="s">
        <v>36</v>
      </c>
      <c r="G16" t="s">
        <v>36</v>
      </c>
      <c r="H16" s="16" t="s">
        <v>19</v>
      </c>
      <c r="I16" s="16" t="s">
        <v>19</v>
      </c>
      <c r="J16" s="16" t="s">
        <v>19</v>
      </c>
      <c r="K16" s="16" t="s">
        <v>45</v>
      </c>
      <c r="L16" s="16" t="s">
        <v>45</v>
      </c>
      <c r="M16" s="16" t="s">
        <v>45</v>
      </c>
    </row>
    <row r="17" spans="1:13" x14ac:dyDescent="0.3">
      <c r="A17" s="15" t="s">
        <v>5</v>
      </c>
      <c r="B17" t="s">
        <v>18</v>
      </c>
      <c r="C17" t="s">
        <v>18</v>
      </c>
      <c r="D17" t="s">
        <v>18</v>
      </c>
      <c r="E17" t="s">
        <v>21</v>
      </c>
      <c r="F17" t="s">
        <v>21</v>
      </c>
      <c r="G17" t="s">
        <v>21</v>
      </c>
      <c r="H17" s="16" t="s">
        <v>38</v>
      </c>
      <c r="I17" s="16" t="s">
        <v>38</v>
      </c>
      <c r="J17" s="16" t="s">
        <v>38</v>
      </c>
      <c r="K17" s="16"/>
      <c r="L17" s="16"/>
      <c r="M17" s="16"/>
    </row>
    <row r="18" spans="1:13" x14ac:dyDescent="0.3">
      <c r="A18" s="15" t="s">
        <v>6</v>
      </c>
      <c r="B18" t="s">
        <v>20</v>
      </c>
      <c r="C18" t="s">
        <v>20</v>
      </c>
      <c r="D18" t="s">
        <v>20</v>
      </c>
      <c r="E18" t="s">
        <v>23</v>
      </c>
      <c r="F18" t="s">
        <v>23</v>
      </c>
      <c r="G18" t="s">
        <v>23</v>
      </c>
      <c r="H18" s="16" t="s">
        <v>39</v>
      </c>
      <c r="I18" s="16" t="s">
        <v>39</v>
      </c>
      <c r="J18" s="16" t="s">
        <v>39</v>
      </c>
      <c r="K18" s="16"/>
      <c r="L18" s="16"/>
      <c r="M18" s="16"/>
    </row>
    <row r="19" spans="1:13" x14ac:dyDescent="0.3">
      <c r="A19" s="15" t="s">
        <v>7</v>
      </c>
      <c r="B19" t="s">
        <v>22</v>
      </c>
      <c r="C19" t="s">
        <v>22</v>
      </c>
      <c r="D19" t="s">
        <v>22</v>
      </c>
      <c r="E19" t="s">
        <v>25</v>
      </c>
      <c r="F19" t="s">
        <v>25</v>
      </c>
      <c r="G19" t="s">
        <v>25</v>
      </c>
      <c r="H19" s="16" t="s">
        <v>40</v>
      </c>
      <c r="I19" s="16" t="s">
        <v>40</v>
      </c>
      <c r="J19" s="16" t="s">
        <v>40</v>
      </c>
      <c r="K19" s="16"/>
      <c r="L19" s="16"/>
      <c r="M19" s="16"/>
    </row>
    <row r="20" spans="1:13" x14ac:dyDescent="0.3">
      <c r="A20" s="15" t="s">
        <v>8</v>
      </c>
      <c r="B20" t="s">
        <v>24</v>
      </c>
      <c r="C20" t="s">
        <v>24</v>
      </c>
      <c r="D20" t="s">
        <v>24</v>
      </c>
      <c r="E20" t="s">
        <v>37</v>
      </c>
      <c r="F20" t="s">
        <v>37</v>
      </c>
      <c r="G20" t="s">
        <v>37</v>
      </c>
      <c r="H20" s="16" t="s">
        <v>41</v>
      </c>
      <c r="I20" s="16" t="s">
        <v>41</v>
      </c>
      <c r="J20" s="16" t="s">
        <v>41</v>
      </c>
      <c r="K20" s="16"/>
      <c r="L20" s="16"/>
      <c r="M20" s="16"/>
    </row>
    <row r="22" spans="1:13" x14ac:dyDescent="0.3">
      <c r="A22" t="s">
        <v>26</v>
      </c>
    </row>
    <row r="23" spans="1:13" x14ac:dyDescent="0.3">
      <c r="A23" s="14"/>
      <c r="B23" s="15">
        <v>1</v>
      </c>
      <c r="C23" s="15">
        <v>2</v>
      </c>
      <c r="D23" s="15">
        <v>3</v>
      </c>
      <c r="E23" s="15">
        <v>4</v>
      </c>
      <c r="F23" s="15">
        <v>5</v>
      </c>
      <c r="G23" s="15">
        <v>6</v>
      </c>
      <c r="H23" s="15">
        <v>7</v>
      </c>
      <c r="I23" s="15">
        <v>8</v>
      </c>
      <c r="J23" s="15">
        <v>9</v>
      </c>
      <c r="K23" s="15">
        <v>10</v>
      </c>
      <c r="L23" s="15">
        <v>11</v>
      </c>
      <c r="M23" s="15">
        <v>12</v>
      </c>
    </row>
    <row r="24" spans="1:13" x14ac:dyDescent="0.3">
      <c r="A24" s="15" t="s">
        <v>0</v>
      </c>
      <c r="B24">
        <v>3.7600000000000001E-2</v>
      </c>
      <c r="C24">
        <v>3.8899999999999997E-2</v>
      </c>
      <c r="D24">
        <v>3.6299999999999999E-2</v>
      </c>
      <c r="E24">
        <v>3.8800000000000001E-2</v>
      </c>
      <c r="F24">
        <v>3.61E-2</v>
      </c>
      <c r="G24">
        <v>3.4700000000000002E-2</v>
      </c>
      <c r="H24">
        <v>3.8800000000000001E-2</v>
      </c>
      <c r="I24">
        <v>4.1300000000000003E-2</v>
      </c>
      <c r="J24">
        <v>3.9800000000000002E-2</v>
      </c>
      <c r="K24">
        <v>4.2599999999999999E-2</v>
      </c>
      <c r="L24">
        <v>4.0500000000000001E-2</v>
      </c>
      <c r="M24">
        <v>4.1500000000000002E-2</v>
      </c>
    </row>
    <row r="25" spans="1:13" x14ac:dyDescent="0.3">
      <c r="A25" s="15" t="s">
        <v>2</v>
      </c>
      <c r="B25">
        <v>3.7100000000000001E-2</v>
      </c>
      <c r="C25">
        <v>3.9399999999999998E-2</v>
      </c>
      <c r="D25">
        <v>3.85E-2</v>
      </c>
      <c r="E25">
        <v>3.6700000000000003E-2</v>
      </c>
      <c r="F25">
        <v>3.6499999999999998E-2</v>
      </c>
      <c r="G25">
        <v>3.95E-2</v>
      </c>
      <c r="H25">
        <v>4.07E-2</v>
      </c>
      <c r="I25">
        <v>3.8800000000000001E-2</v>
      </c>
      <c r="J25">
        <v>0.04</v>
      </c>
      <c r="K25">
        <v>4.6800000000000001E-2</v>
      </c>
      <c r="L25">
        <v>4.2900000000000001E-2</v>
      </c>
      <c r="M25">
        <v>4.2299999999999997E-2</v>
      </c>
    </row>
    <row r="26" spans="1:13" x14ac:dyDescent="0.3">
      <c r="A26" s="15" t="s">
        <v>3</v>
      </c>
      <c r="B26">
        <v>3.9399999999999998E-2</v>
      </c>
      <c r="C26">
        <v>3.5499999999999997E-2</v>
      </c>
      <c r="D26">
        <v>3.6999999999999998E-2</v>
      </c>
      <c r="E26">
        <v>4.1000000000000002E-2</v>
      </c>
      <c r="F26">
        <v>4.0800000000000003E-2</v>
      </c>
      <c r="G26">
        <v>3.4799999999999998E-2</v>
      </c>
      <c r="H26">
        <v>4.2000000000000003E-2</v>
      </c>
      <c r="I26">
        <v>3.9300000000000002E-2</v>
      </c>
      <c r="J26">
        <v>4.0899999999999999E-2</v>
      </c>
      <c r="K26">
        <v>3.9199999999999999E-2</v>
      </c>
      <c r="L26">
        <v>4.1799999999999997E-2</v>
      </c>
      <c r="M26">
        <v>3.8800000000000001E-2</v>
      </c>
    </row>
    <row r="27" spans="1:13" x14ac:dyDescent="0.3">
      <c r="A27" s="15" t="s">
        <v>4</v>
      </c>
      <c r="B27">
        <v>3.78E-2</v>
      </c>
      <c r="C27">
        <v>3.8699999999999998E-2</v>
      </c>
      <c r="D27">
        <v>3.9600000000000003E-2</v>
      </c>
      <c r="E27">
        <v>3.6799999999999999E-2</v>
      </c>
      <c r="F27">
        <v>3.7999999999999999E-2</v>
      </c>
      <c r="G27">
        <v>4.02E-2</v>
      </c>
      <c r="H27">
        <v>3.7400000000000003E-2</v>
      </c>
      <c r="I27">
        <v>4.0800000000000003E-2</v>
      </c>
      <c r="J27">
        <v>3.7400000000000003E-2</v>
      </c>
      <c r="K27">
        <v>4.1000000000000002E-2</v>
      </c>
      <c r="L27">
        <v>4.3400000000000001E-2</v>
      </c>
      <c r="M27">
        <v>4.02E-2</v>
      </c>
    </row>
    <row r="28" spans="1:13" x14ac:dyDescent="0.3">
      <c r="A28" s="15" t="s">
        <v>5</v>
      </c>
      <c r="B28">
        <v>3.95E-2</v>
      </c>
      <c r="C28">
        <v>4.19E-2</v>
      </c>
      <c r="D28">
        <v>4.0899999999999999E-2</v>
      </c>
      <c r="E28">
        <v>4.0899999999999999E-2</v>
      </c>
      <c r="F28">
        <v>3.8399999999999997E-2</v>
      </c>
      <c r="G28">
        <v>3.49E-2</v>
      </c>
      <c r="H28">
        <v>4.1399999999999999E-2</v>
      </c>
      <c r="I28">
        <v>4.3200000000000002E-2</v>
      </c>
      <c r="J28">
        <v>4.1200000000000001E-2</v>
      </c>
    </row>
    <row r="29" spans="1:13" x14ac:dyDescent="0.3">
      <c r="A29" s="15" t="s">
        <v>6</v>
      </c>
      <c r="B29">
        <v>3.6299999999999999E-2</v>
      </c>
      <c r="C29">
        <v>3.5400000000000001E-2</v>
      </c>
      <c r="D29">
        <v>3.6200000000000003E-2</v>
      </c>
      <c r="E29">
        <v>3.95E-2</v>
      </c>
      <c r="F29">
        <v>4.1599999999999998E-2</v>
      </c>
      <c r="G29">
        <v>3.8699999999999998E-2</v>
      </c>
      <c r="H29">
        <v>3.7199999999999997E-2</v>
      </c>
      <c r="I29">
        <v>3.85E-2</v>
      </c>
      <c r="J29">
        <v>4.1300000000000003E-2</v>
      </c>
    </row>
    <row r="30" spans="1:13" x14ac:dyDescent="0.3">
      <c r="A30" s="15" t="s">
        <v>7</v>
      </c>
      <c r="B30">
        <v>4.24E-2</v>
      </c>
      <c r="C30">
        <v>3.8899999999999997E-2</v>
      </c>
      <c r="D30">
        <v>0.04</v>
      </c>
      <c r="E30">
        <v>4.0099999999999997E-2</v>
      </c>
      <c r="F30">
        <v>3.5700000000000003E-2</v>
      </c>
      <c r="G30">
        <v>3.9600000000000003E-2</v>
      </c>
      <c r="H30">
        <v>4.24E-2</v>
      </c>
      <c r="I30">
        <v>4.1000000000000002E-2</v>
      </c>
      <c r="J30">
        <v>4.2599999999999999E-2</v>
      </c>
    </row>
    <row r="31" spans="1:13" x14ac:dyDescent="0.3">
      <c r="A31" s="15" t="s">
        <v>8</v>
      </c>
      <c r="B31">
        <v>4.3099999999999999E-2</v>
      </c>
      <c r="C31">
        <v>4.2599999999999999E-2</v>
      </c>
      <c r="D31">
        <v>3.6900000000000002E-2</v>
      </c>
      <c r="E31">
        <v>4.0099999999999997E-2</v>
      </c>
      <c r="F31">
        <v>4.2999999999999997E-2</v>
      </c>
      <c r="G31">
        <v>4.2500000000000003E-2</v>
      </c>
      <c r="H31">
        <v>4.2500000000000003E-2</v>
      </c>
      <c r="I31">
        <v>4.58E-2</v>
      </c>
      <c r="J31">
        <v>4.2099999999999999E-2</v>
      </c>
    </row>
    <row r="33" spans="1:13" x14ac:dyDescent="0.3">
      <c r="A33" t="s">
        <v>27</v>
      </c>
    </row>
    <row r="34" spans="1:13" x14ac:dyDescent="0.3">
      <c r="A34" s="17"/>
      <c r="B34" s="15">
        <v>1</v>
      </c>
      <c r="C34" s="15">
        <v>2</v>
      </c>
      <c r="D34" s="15">
        <v>3</v>
      </c>
      <c r="E34" s="15">
        <v>4</v>
      </c>
      <c r="F34" s="15">
        <v>5</v>
      </c>
      <c r="G34" s="15">
        <v>6</v>
      </c>
      <c r="H34" s="15">
        <v>7</v>
      </c>
      <c r="I34" s="15">
        <v>8</v>
      </c>
      <c r="J34" s="15">
        <v>9</v>
      </c>
      <c r="K34" s="15">
        <v>10</v>
      </c>
      <c r="L34" s="15">
        <v>11</v>
      </c>
      <c r="M34" s="15">
        <v>12</v>
      </c>
    </row>
    <row r="35" spans="1:13" x14ac:dyDescent="0.3">
      <c r="A35" s="15" t="s">
        <v>0</v>
      </c>
      <c r="B35">
        <f t="shared" ref="B35:G42" si="0">B2/B24</f>
        <v>1988031.9148936169</v>
      </c>
      <c r="C35">
        <f t="shared" si="0"/>
        <v>1989768.6375321338</v>
      </c>
      <c r="D35">
        <f t="shared" si="0"/>
        <v>2237079.8898071628</v>
      </c>
      <c r="E35">
        <f t="shared" si="0"/>
        <v>2133762.8865979379</v>
      </c>
      <c r="F35">
        <f>F2/F24</f>
        <v>2276232.6869806093</v>
      </c>
      <c r="G35">
        <f t="shared" si="0"/>
        <v>2369827.0893371757</v>
      </c>
      <c r="H35">
        <f t="shared" ref="H35:M42" si="1">H2/H24</f>
        <v>1732706.1855670102</v>
      </c>
      <c r="I35">
        <f t="shared" si="1"/>
        <v>1610314.7699757868</v>
      </c>
      <c r="J35">
        <f t="shared" si="1"/>
        <v>1673894.4723618089</v>
      </c>
      <c r="K35">
        <f t="shared" si="1"/>
        <v>1608802.8169014086</v>
      </c>
      <c r="L35">
        <f t="shared" si="1"/>
        <v>1761382.7160493827</v>
      </c>
      <c r="M35">
        <f t="shared" si="1"/>
        <v>1739204.8192771084</v>
      </c>
    </row>
    <row r="36" spans="1:13" x14ac:dyDescent="0.3">
      <c r="A36" s="15" t="s">
        <v>2</v>
      </c>
      <c r="B36">
        <f t="shared" si="0"/>
        <v>1662048.5175202156</v>
      </c>
      <c r="C36">
        <f t="shared" si="0"/>
        <v>1526142.1319796955</v>
      </c>
      <c r="D36">
        <f t="shared" si="0"/>
        <v>1493350.6493506494</v>
      </c>
      <c r="E36">
        <f t="shared" si="0"/>
        <v>1727683.923705722</v>
      </c>
      <c r="F36">
        <f>F3/F25</f>
        <v>1736821.9178082193</v>
      </c>
      <c r="G36">
        <f t="shared" si="0"/>
        <v>1589544.3037974683</v>
      </c>
      <c r="H36">
        <f t="shared" ref="H36:M42" si="2">H3/H25</f>
        <v>1919582.3095823096</v>
      </c>
      <c r="I36">
        <f t="shared" si="2"/>
        <v>2000592.7835051545</v>
      </c>
      <c r="J36">
        <f t="shared" si="2"/>
        <v>1915875</v>
      </c>
      <c r="K36">
        <f t="shared" si="2"/>
        <v>933311.96581196575</v>
      </c>
      <c r="L36">
        <f t="shared" si="2"/>
        <v>1057855.4778554779</v>
      </c>
      <c r="M36">
        <f t="shared" si="2"/>
        <v>1075933.8061465721</v>
      </c>
    </row>
    <row r="37" spans="1:13" x14ac:dyDescent="0.3">
      <c r="A37" s="15" t="s">
        <v>3</v>
      </c>
      <c r="B37">
        <f t="shared" si="0"/>
        <v>1329441.6243654822</v>
      </c>
      <c r="C37">
        <f t="shared" si="0"/>
        <v>1470309.8591549296</v>
      </c>
      <c r="D37">
        <f t="shared" si="0"/>
        <v>1451918.9189189191</v>
      </c>
      <c r="E37">
        <f t="shared" si="0"/>
        <v>1329390.243902439</v>
      </c>
      <c r="F37">
        <f>F4/F26</f>
        <v>1552328.4313725489</v>
      </c>
      <c r="G37">
        <f t="shared" si="0"/>
        <v>2783706.8965517245</v>
      </c>
      <c r="H37">
        <f t="shared" ref="H37:M42" si="3">H4/H26</f>
        <v>1645023.8095238095</v>
      </c>
      <c r="I37">
        <f t="shared" si="3"/>
        <v>1746946.5648854962</v>
      </c>
      <c r="J37">
        <f t="shared" si="3"/>
        <v>1675305.6234718827</v>
      </c>
      <c r="K37">
        <f t="shared" si="3"/>
        <v>1565229.5918367347</v>
      </c>
      <c r="L37">
        <f t="shared" si="3"/>
        <v>1101100.4784688996</v>
      </c>
      <c r="M37">
        <f t="shared" si="3"/>
        <v>1648376.2886597938</v>
      </c>
    </row>
    <row r="38" spans="1:13" x14ac:dyDescent="0.3">
      <c r="A38" s="15" t="s">
        <v>4</v>
      </c>
      <c r="B38">
        <f t="shared" si="0"/>
        <v>1535502.6455026455</v>
      </c>
      <c r="C38">
        <f t="shared" si="0"/>
        <v>1497183.4625322998</v>
      </c>
      <c r="D38">
        <f t="shared" si="0"/>
        <v>1463055.5555555555</v>
      </c>
      <c r="E38">
        <f t="shared" si="0"/>
        <v>2650625</v>
      </c>
      <c r="F38">
        <f>F5/F27</f>
        <v>2598842.1052631577</v>
      </c>
      <c r="G38">
        <f t="shared" si="0"/>
        <v>1689203.9800995025</v>
      </c>
      <c r="H38">
        <f t="shared" ref="H38:M42" si="4">H5/H27</f>
        <v>1992967.9144385026</v>
      </c>
      <c r="I38">
        <f t="shared" si="4"/>
        <v>1356985.294117647</v>
      </c>
      <c r="J38">
        <f t="shared" si="4"/>
        <v>2002566.8449197859</v>
      </c>
      <c r="K38">
        <f t="shared" si="4"/>
        <v>1337609.756097561</v>
      </c>
      <c r="L38">
        <f t="shared" si="4"/>
        <v>1243755.7603686636</v>
      </c>
      <c r="M38">
        <f t="shared" si="4"/>
        <v>1372114.4278606966</v>
      </c>
    </row>
    <row r="39" spans="1:13" x14ac:dyDescent="0.3">
      <c r="A39" s="15" t="s">
        <v>5</v>
      </c>
      <c r="B39">
        <f t="shared" si="0"/>
        <v>1561468.3544303798</v>
      </c>
      <c r="C39">
        <f t="shared" si="0"/>
        <v>1451980.906921241</v>
      </c>
      <c r="D39">
        <f t="shared" si="0"/>
        <v>1461222.4938875306</v>
      </c>
      <c r="E39">
        <f t="shared" si="0"/>
        <v>1865623.4718826406</v>
      </c>
      <c r="F39">
        <f>F6/F28</f>
        <v>1507838.5416666667</v>
      </c>
      <c r="G39">
        <f t="shared" si="0"/>
        <v>2121719.1977077364</v>
      </c>
      <c r="H39">
        <f t="shared" ref="H39:J39" si="5">H6/H28</f>
        <v>1648357.4879227052</v>
      </c>
      <c r="I39">
        <f t="shared" si="5"/>
        <v>1550717.5925925926</v>
      </c>
      <c r="J39">
        <f t="shared" si="5"/>
        <v>1645218.4466019417</v>
      </c>
    </row>
    <row r="40" spans="1:13" x14ac:dyDescent="0.3">
      <c r="A40" s="15" t="s">
        <v>6</v>
      </c>
      <c r="B40">
        <f t="shared" si="0"/>
        <v>2295371.9008264462</v>
      </c>
      <c r="C40">
        <f t="shared" si="0"/>
        <v>2395367.231638418</v>
      </c>
      <c r="D40">
        <f t="shared" si="0"/>
        <v>2330966.8508287291</v>
      </c>
      <c r="E40">
        <f t="shared" si="0"/>
        <v>1603240.5063291139</v>
      </c>
      <c r="F40">
        <f>F7/F29</f>
        <v>2131394.230769231</v>
      </c>
      <c r="G40">
        <f t="shared" si="0"/>
        <v>1662997.4160206718</v>
      </c>
      <c r="H40">
        <f t="shared" ref="H40:J40" si="6">H7/H29</f>
        <v>2119919.3548387098</v>
      </c>
      <c r="I40">
        <f t="shared" si="6"/>
        <v>2058181.8181818181</v>
      </c>
      <c r="J40">
        <f t="shared" si="6"/>
        <v>1296924.9394673123</v>
      </c>
    </row>
    <row r="41" spans="1:13" x14ac:dyDescent="0.3">
      <c r="A41" s="15" t="s">
        <v>7</v>
      </c>
      <c r="B41">
        <f t="shared" si="0"/>
        <v>1617641.5094339622</v>
      </c>
      <c r="C41">
        <f t="shared" si="0"/>
        <v>1751388.1748071981</v>
      </c>
      <c r="D41">
        <f t="shared" si="0"/>
        <v>1726375</v>
      </c>
      <c r="E41">
        <f t="shared" si="0"/>
        <v>1489451.3715710724</v>
      </c>
      <c r="F41">
        <f>F8/F30</f>
        <v>2482240.8963585431</v>
      </c>
      <c r="G41">
        <f t="shared" si="0"/>
        <v>1526969.6969696968</v>
      </c>
      <c r="H41">
        <f t="shared" ref="H41:J41" si="7">H8/H30</f>
        <v>1319410.3773584906</v>
      </c>
      <c r="I41">
        <f t="shared" si="7"/>
        <v>1561951.2195121951</v>
      </c>
      <c r="J41">
        <f t="shared" si="7"/>
        <v>1501713.6150234742</v>
      </c>
    </row>
    <row r="42" spans="1:13" x14ac:dyDescent="0.3">
      <c r="A42" s="15" t="s">
        <v>8</v>
      </c>
      <c r="B42">
        <f t="shared" si="0"/>
        <v>1445034.8027842226</v>
      </c>
      <c r="C42">
        <f t="shared" si="0"/>
        <v>1463591.5492957747</v>
      </c>
      <c r="D42">
        <f t="shared" si="0"/>
        <v>1727371.273712737</v>
      </c>
      <c r="E42">
        <f t="shared" si="0"/>
        <v>1487506.2344139651</v>
      </c>
      <c r="F42">
        <f>F9/F31</f>
        <v>1376209.3023255814</v>
      </c>
      <c r="G42">
        <f t="shared" si="0"/>
        <v>1395858.8235294116</v>
      </c>
      <c r="H42">
        <f t="shared" ref="H42:J42" si="8">H9/H31</f>
        <v>1123270.588235294</v>
      </c>
      <c r="I42">
        <f t="shared" si="8"/>
        <v>1089104.8034934497</v>
      </c>
      <c r="J42">
        <f t="shared" si="8"/>
        <v>1155415.6769596201</v>
      </c>
    </row>
    <row r="44" spans="1:13" x14ac:dyDescent="0.3">
      <c r="A44" s="18" t="s">
        <v>28</v>
      </c>
      <c r="B44" s="18" t="s">
        <v>29</v>
      </c>
      <c r="C44" s="18" t="s">
        <v>30</v>
      </c>
      <c r="D44" s="18" t="s">
        <v>31</v>
      </c>
      <c r="E44" s="18" t="s">
        <v>32</v>
      </c>
      <c r="F44" s="18" t="s">
        <v>47</v>
      </c>
      <c r="G44" s="18"/>
      <c r="H44" s="18"/>
      <c r="I44" s="18"/>
      <c r="J44" s="18"/>
      <c r="K44" s="18"/>
    </row>
    <row r="45" spans="1:13" x14ac:dyDescent="0.3">
      <c r="A45" s="18" t="s">
        <v>46</v>
      </c>
      <c r="B45">
        <f t="shared" ref="B45:B52" si="9">AVERAGE(B35:D35)</f>
        <v>2071626.8140776379</v>
      </c>
      <c r="C45">
        <f t="shared" ref="C45:F54" si="10">B45-$B$47</f>
        <v>654403.34659786103</v>
      </c>
      <c r="D45">
        <f t="shared" ref="D45:D56" si="11">C45/$C$45*100</f>
        <v>100</v>
      </c>
      <c r="E45">
        <f t="shared" ref="E45:E72" si="12">_xlfn.STDEV.S(B35:D35)</f>
        <v>143289.19796220065</v>
      </c>
      <c r="F45">
        <f>E45/B45*100</f>
        <v>6.9167476008944258</v>
      </c>
    </row>
    <row r="46" spans="1:13" x14ac:dyDescent="0.3">
      <c r="A46" s="18" t="s">
        <v>12</v>
      </c>
      <c r="B46">
        <f t="shared" si="9"/>
        <v>1560513.7662835203</v>
      </c>
      <c r="C46">
        <f t="shared" si="10"/>
        <v>143290.29880374344</v>
      </c>
      <c r="D46">
        <f t="shared" si="11"/>
        <v>21.896327326057687</v>
      </c>
      <c r="E46">
        <f t="shared" si="12"/>
        <v>89447.188970788644</v>
      </c>
      <c r="F46">
        <f t="shared" ref="F46:F53" si="13">E46/B46*100</f>
        <v>5.7319064338543955</v>
      </c>
    </row>
    <row r="47" spans="1:13" x14ac:dyDescent="0.3">
      <c r="A47" s="18" t="s">
        <v>14</v>
      </c>
      <c r="B47">
        <f t="shared" si="9"/>
        <v>1417223.4674797768</v>
      </c>
      <c r="C47">
        <f t="shared" si="10"/>
        <v>0</v>
      </c>
      <c r="D47">
        <f t="shared" si="11"/>
        <v>0</v>
      </c>
      <c r="E47">
        <f t="shared" si="12"/>
        <v>76575.424622382066</v>
      </c>
      <c r="F47">
        <f t="shared" si="13"/>
        <v>5.4032004394165707</v>
      </c>
    </row>
    <row r="48" spans="1:13" x14ac:dyDescent="0.3">
      <c r="A48" s="18" t="s">
        <v>16</v>
      </c>
      <c r="B48">
        <f t="shared" si="9"/>
        <v>1498580.5545301668</v>
      </c>
      <c r="C48">
        <f t="shared" si="10"/>
        <v>81357.087050389964</v>
      </c>
      <c r="D48">
        <f t="shared" si="11"/>
        <v>12.432254124822638</v>
      </c>
      <c r="E48">
        <f t="shared" si="12"/>
        <v>36243.745805149832</v>
      </c>
      <c r="F48">
        <f t="shared" si="13"/>
        <v>2.4185383759041854</v>
      </c>
    </row>
    <row r="49" spans="1:6" x14ac:dyDescent="0.3">
      <c r="A49" s="18" t="s">
        <v>18</v>
      </c>
      <c r="B49">
        <f t="shared" si="9"/>
        <v>1491557.2517463837</v>
      </c>
      <c r="C49">
        <f t="shared" si="10"/>
        <v>74333.784266606905</v>
      </c>
      <c r="D49">
        <f t="shared" si="11"/>
        <v>11.359016522922206</v>
      </c>
      <c r="E49">
        <f t="shared" si="12"/>
        <v>60720.864958291306</v>
      </c>
      <c r="F49">
        <f t="shared" si="13"/>
        <v>4.0709711200958942</v>
      </c>
    </row>
    <row r="50" spans="1:6" x14ac:dyDescent="0.3">
      <c r="A50" s="18" t="s">
        <v>20</v>
      </c>
      <c r="B50">
        <f t="shared" si="9"/>
        <v>2340568.6610978642</v>
      </c>
      <c r="C50">
        <f t="shared" si="10"/>
        <v>923345.19361808733</v>
      </c>
      <c r="D50">
        <f t="shared" si="11"/>
        <v>141.0972603392712</v>
      </c>
      <c r="E50">
        <f t="shared" si="12"/>
        <v>50684.441561314197</v>
      </c>
      <c r="F50">
        <f t="shared" si="13"/>
        <v>2.165475527538689</v>
      </c>
    </row>
    <row r="51" spans="1:6" x14ac:dyDescent="0.3">
      <c r="A51" s="18" t="s">
        <v>22</v>
      </c>
      <c r="B51">
        <f t="shared" si="9"/>
        <v>1698468.228080387</v>
      </c>
      <c r="C51">
        <f t="shared" si="10"/>
        <v>281244.76060061017</v>
      </c>
      <c r="D51">
        <f t="shared" si="11"/>
        <v>42.977280306214347</v>
      </c>
      <c r="E51">
        <f t="shared" si="12"/>
        <v>71106.494526485229</v>
      </c>
      <c r="F51">
        <f t="shared" si="13"/>
        <v>4.1865071922393255</v>
      </c>
    </row>
    <row r="52" spans="1:6" x14ac:dyDescent="0.3">
      <c r="A52" s="18" t="s">
        <v>24</v>
      </c>
      <c r="B52">
        <f t="shared" si="9"/>
        <v>1545332.5419309114</v>
      </c>
      <c r="C52">
        <f t="shared" si="10"/>
        <v>128109.07445113454</v>
      </c>
      <c r="D52">
        <f t="shared" si="11"/>
        <v>19.57646994275828</v>
      </c>
      <c r="E52">
        <f t="shared" si="12"/>
        <v>157922.96575173945</v>
      </c>
      <c r="F52">
        <f t="shared" si="13"/>
        <v>10.219351593697292</v>
      </c>
    </row>
    <row r="53" spans="1:6" x14ac:dyDescent="0.3">
      <c r="A53" s="18" t="s">
        <v>33</v>
      </c>
      <c r="B53">
        <f>AVERAGE(E35:G35)</f>
        <v>2259940.8876385745</v>
      </c>
      <c r="C53">
        <f t="shared" si="10"/>
        <v>842717.42015879764</v>
      </c>
      <c r="D53">
        <f t="shared" si="11"/>
        <v>128.77645332041035</v>
      </c>
      <c r="E53">
        <f>STDEV(E35:G35)</f>
        <v>118872.38534697132</v>
      </c>
      <c r="F53">
        <f t="shared" si="13"/>
        <v>5.2599776391134627</v>
      </c>
    </row>
    <row r="54" spans="1:6" x14ac:dyDescent="0.3">
      <c r="A54" s="18" t="s">
        <v>34</v>
      </c>
      <c r="B54">
        <f>AVERAGE(E36:G36)</f>
        <v>1684683.3817704699</v>
      </c>
      <c r="C54">
        <f t="shared" si="10"/>
        <v>267459.91429069312</v>
      </c>
      <c r="D54">
        <f t="shared" si="11"/>
        <v>40.870804784415405</v>
      </c>
      <c r="E54">
        <f>STDEV(E36:G36)</f>
        <v>82519.445297571961</v>
      </c>
      <c r="F54">
        <f t="shared" ref="F54:F56" si="14">E54/B54*100</f>
        <v>4.8982168513379953</v>
      </c>
    </row>
    <row r="55" spans="1:6" x14ac:dyDescent="0.3">
      <c r="A55" s="18" t="s">
        <v>35</v>
      </c>
      <c r="B55">
        <f>AVERAGE(E37,F37,G38)</f>
        <v>1523640.8851248298</v>
      </c>
      <c r="C55">
        <f t="shared" ref="C55" si="15">B55-$B$47</f>
        <v>106417.41764505301</v>
      </c>
      <c r="D55">
        <f t="shared" si="11"/>
        <v>16.261747162250963</v>
      </c>
      <c r="E55">
        <f>STDEV(E37,F37,G38)</f>
        <v>181614.18631623674</v>
      </c>
      <c r="F55">
        <f t="shared" si="14"/>
        <v>11.919750125460656</v>
      </c>
    </row>
    <row r="56" spans="1:6" x14ac:dyDescent="0.3">
      <c r="A56" s="18" t="s">
        <v>36</v>
      </c>
      <c r="B56">
        <f>AVERAGE(E38,F38,F38,G37)</f>
        <v>2658004.02676951</v>
      </c>
      <c r="C56">
        <f t="shared" ref="C56" si="16">B56-$B$47</f>
        <v>1240780.5592897332</v>
      </c>
      <c r="D56">
        <f t="shared" si="11"/>
        <v>189.60486154912778</v>
      </c>
      <c r="E56">
        <f>STDEV(E38,F38,G37)</f>
        <v>95365.306790341871</v>
      </c>
      <c r="F56">
        <f t="shared" si="14"/>
        <v>3.5878541127060348</v>
      </c>
    </row>
    <row r="57" spans="1:6" x14ac:dyDescent="0.3">
      <c r="A57" s="18" t="s">
        <v>21</v>
      </c>
      <c r="B57">
        <f>AVERAGE(E39:G39)</f>
        <v>1831727.0704190147</v>
      </c>
      <c r="C57">
        <f t="shared" ref="C57:F57" si="17">B57-$B$47</f>
        <v>414503.60293923784</v>
      </c>
      <c r="D57">
        <f t="shared" ref="D57:D72" si="18">C57/$C$45*100</f>
        <v>63.340691195143819</v>
      </c>
      <c r="E57">
        <f>STDEV(E39:G39)</f>
        <v>308340.86574680661</v>
      </c>
      <c r="F57">
        <f t="shared" ref="F57" si="19">E57/B57*100</f>
        <v>16.833341097932916</v>
      </c>
    </row>
    <row r="58" spans="1:6" x14ac:dyDescent="0.3">
      <c r="A58" s="18" t="s">
        <v>23</v>
      </c>
      <c r="B58">
        <f t="shared" ref="B58:B60" si="20">AVERAGE(E40:G40)</f>
        <v>1799210.7177063387</v>
      </c>
      <c r="C58">
        <f t="shared" ref="C58:F58" si="21">B58-$B$47</f>
        <v>381987.25022656191</v>
      </c>
      <c r="D58">
        <f t="shared" si="18"/>
        <v>58.371836301335087</v>
      </c>
      <c r="E58">
        <f t="shared" ref="E58:E61" si="22">STDEV(E40:G40)</f>
        <v>289226.79133696313</v>
      </c>
      <c r="F58">
        <f t="shared" ref="F58:F61" si="23">E58/B58*100</f>
        <v>16.075203893053384</v>
      </c>
    </row>
    <row r="59" spans="1:6" x14ac:dyDescent="0.3">
      <c r="A59" s="18" t="s">
        <v>25</v>
      </c>
      <c r="B59">
        <f t="shared" si="20"/>
        <v>1832887.3216331042</v>
      </c>
      <c r="C59">
        <f t="shared" ref="C59:F59" si="24">B59-$B$47</f>
        <v>415663.85415332741</v>
      </c>
      <c r="D59">
        <f t="shared" si="18"/>
        <v>63.517990290590312</v>
      </c>
      <c r="E59">
        <f t="shared" si="22"/>
        <v>562669.48996876308</v>
      </c>
      <c r="F59">
        <f t="shared" si="23"/>
        <v>30.698531400578627</v>
      </c>
    </row>
    <row r="60" spans="1:6" x14ac:dyDescent="0.3">
      <c r="A60" s="18" t="s">
        <v>37</v>
      </c>
      <c r="B60">
        <f t="shared" si="20"/>
        <v>1419858.1200896527</v>
      </c>
      <c r="C60">
        <f t="shared" ref="C60:F61" si="25">B60-$B$47</f>
        <v>2634.6526098758914</v>
      </c>
      <c r="D60">
        <f t="shared" si="18"/>
        <v>0.40260378000403446</v>
      </c>
      <c r="E60">
        <f t="shared" si="22"/>
        <v>59403.084512602327</v>
      </c>
      <c r="F60">
        <f t="shared" si="23"/>
        <v>4.1837338303105591</v>
      </c>
    </row>
    <row r="61" spans="1:6" x14ac:dyDescent="0.3">
      <c r="A61" s="18" t="s">
        <v>13</v>
      </c>
      <c r="B61">
        <f>AVERAGE(H35:J35)</f>
        <v>1672305.1426348686</v>
      </c>
      <c r="C61">
        <f t="shared" si="25"/>
        <v>255081.6751550918</v>
      </c>
      <c r="D61">
        <f t="shared" si="18"/>
        <v>38.979274247483737</v>
      </c>
      <c r="E61">
        <f>STDEV(H35:J35)</f>
        <v>61211.184675201257</v>
      </c>
      <c r="F61">
        <f t="shared" si="23"/>
        <v>3.6602880129135693</v>
      </c>
    </row>
    <row r="62" spans="1:6" x14ac:dyDescent="0.3">
      <c r="A62" s="18" t="s">
        <v>15</v>
      </c>
      <c r="B62">
        <f t="shared" ref="B62:B68" si="26">AVERAGE(H36:J36)</f>
        <v>1945350.0310291548</v>
      </c>
      <c r="C62">
        <f t="shared" ref="C62:F62" si="27">B62-$B$47</f>
        <v>528126.56354937796</v>
      </c>
      <c r="D62">
        <f t="shared" si="18"/>
        <v>80.703524255342515</v>
      </c>
      <c r="E62">
        <f t="shared" ref="E62:E68" si="28">STDEV(H36:J36)</f>
        <v>47877.524078926748</v>
      </c>
      <c r="F62">
        <f t="shared" ref="F62:F69" si="29">E62/B62*100</f>
        <v>2.4611264458971398</v>
      </c>
    </row>
    <row r="63" spans="1:6" x14ac:dyDescent="0.3">
      <c r="A63" s="18" t="s">
        <v>17</v>
      </c>
      <c r="B63">
        <f t="shared" si="26"/>
        <v>1689091.9992937297</v>
      </c>
      <c r="C63">
        <f t="shared" ref="C63:F63" si="30">B63-$B$47</f>
        <v>271868.53181395284</v>
      </c>
      <c r="D63">
        <f t="shared" si="18"/>
        <v>41.544489836024546</v>
      </c>
      <c r="E63">
        <f t="shared" si="28"/>
        <v>52341.28517580992</v>
      </c>
      <c r="F63">
        <f t="shared" si="29"/>
        <v>3.0987823752463277</v>
      </c>
    </row>
    <row r="64" spans="1:6" x14ac:dyDescent="0.3">
      <c r="A64" s="18" t="s">
        <v>19</v>
      </c>
      <c r="B64">
        <f t="shared" si="26"/>
        <v>1784173.351158645</v>
      </c>
      <c r="C64">
        <f t="shared" ref="C64:F64" si="31">B64-$B$47</f>
        <v>366949.88367886818</v>
      </c>
      <c r="D64">
        <f t="shared" si="18"/>
        <v>56.073961966512286</v>
      </c>
      <c r="E64">
        <f t="shared" si="28"/>
        <v>369986.84020576236</v>
      </c>
      <c r="F64">
        <f t="shared" si="29"/>
        <v>20.737157629077487</v>
      </c>
    </row>
    <row r="65" spans="1:6" x14ac:dyDescent="0.3">
      <c r="A65" s="18" t="s">
        <v>38</v>
      </c>
      <c r="B65">
        <f t="shared" si="26"/>
        <v>1614764.5090390798</v>
      </c>
      <c r="C65">
        <f t="shared" ref="C65:F65" si="32">B65-$B$47</f>
        <v>197541.04155930295</v>
      </c>
      <c r="D65">
        <f t="shared" si="18"/>
        <v>30.186435107076914</v>
      </c>
      <c r="E65">
        <f t="shared" si="28"/>
        <v>55488.458483101291</v>
      </c>
      <c r="F65">
        <f t="shared" si="29"/>
        <v>3.4363189290134684</v>
      </c>
    </row>
    <row r="66" spans="1:6" x14ac:dyDescent="0.3">
      <c r="A66" s="18" t="s">
        <v>39</v>
      </c>
      <c r="B66">
        <f t="shared" si="26"/>
        <v>1825008.7041626133</v>
      </c>
      <c r="C66">
        <f t="shared" ref="C66:F66" si="33">B66-$B$47</f>
        <v>407785.23668283643</v>
      </c>
      <c r="D66">
        <f t="shared" si="18"/>
        <v>62.314051235044424</v>
      </c>
      <c r="E66">
        <f t="shared" si="28"/>
        <v>458374.54964165331</v>
      </c>
      <c r="F66">
        <f t="shared" si="29"/>
        <v>25.116293889237852</v>
      </c>
    </row>
    <row r="67" spans="1:6" x14ac:dyDescent="0.3">
      <c r="A67" s="18" t="s">
        <v>40</v>
      </c>
      <c r="B67">
        <f t="shared" si="26"/>
        <v>1461025.0706313867</v>
      </c>
      <c r="C67">
        <f t="shared" ref="C67:F67" si="34">B67-$B$47</f>
        <v>43801.603151609888</v>
      </c>
      <c r="D67">
        <f t="shared" si="18"/>
        <v>6.6933647847810471</v>
      </c>
      <c r="E67">
        <f t="shared" si="28"/>
        <v>126286.11666258967</v>
      </c>
      <c r="F67">
        <f t="shared" si="29"/>
        <v>8.6436652731780104</v>
      </c>
    </row>
    <row r="68" spans="1:6" x14ac:dyDescent="0.3">
      <c r="A68" s="18" t="s">
        <v>41</v>
      </c>
      <c r="B68">
        <f t="shared" si="26"/>
        <v>1122597.0228961213</v>
      </c>
      <c r="C68">
        <f t="shared" ref="C68:F69" si="35">B68-$B$47</f>
        <v>-294626.44458365557</v>
      </c>
      <c r="D68">
        <f t="shared" si="18"/>
        <v>-45.022148208038914</v>
      </c>
      <c r="E68">
        <f t="shared" si="28"/>
        <v>33160.567737317411</v>
      </c>
      <c r="F68">
        <f t="shared" si="29"/>
        <v>2.9539155245368849</v>
      </c>
    </row>
    <row r="69" spans="1:6" x14ac:dyDescent="0.3">
      <c r="A69" s="18" t="s">
        <v>42</v>
      </c>
      <c r="B69">
        <f>AVERAGE(K35:M35)</f>
        <v>1703130.1174093001</v>
      </c>
      <c r="C69">
        <f t="shared" si="35"/>
        <v>285906.64992952324</v>
      </c>
      <c r="D69">
        <f t="shared" si="18"/>
        <v>43.68966806418495</v>
      </c>
      <c r="E69">
        <f>STDEV(K35:M35)</f>
        <v>82439.035002478864</v>
      </c>
      <c r="F69">
        <f t="shared" si="29"/>
        <v>4.840442556901067</v>
      </c>
    </row>
    <row r="70" spans="1:6" x14ac:dyDescent="0.3">
      <c r="A70" s="18" t="s">
        <v>43</v>
      </c>
      <c r="B70">
        <f t="shared" ref="B70:B72" si="36">AVERAGE(K36:M36)</f>
        <v>1022367.0832713386</v>
      </c>
      <c r="C70">
        <f t="shared" ref="C70:F70" si="37">B70-$B$47</f>
        <v>-394856.38420843822</v>
      </c>
      <c r="D70">
        <f t="shared" si="18"/>
        <v>-60.338380948268956</v>
      </c>
      <c r="E70">
        <f t="shared" ref="E70:E72" si="38">STDEV(K36:M36)</f>
        <v>77651.895969945035</v>
      </c>
      <c r="F70">
        <f t="shared" ref="F70:F72" si="39">E70/B70*100</f>
        <v>7.5953047824541553</v>
      </c>
    </row>
    <row r="71" spans="1:6" x14ac:dyDescent="0.3">
      <c r="A71" s="18" t="s">
        <v>44</v>
      </c>
      <c r="B71">
        <f t="shared" si="36"/>
        <v>1438235.4529884763</v>
      </c>
      <c r="C71">
        <f t="shared" ref="C71:F71" si="40">B71-$B$47</f>
        <v>21011.985508699436</v>
      </c>
      <c r="D71">
        <f t="shared" si="18"/>
        <v>3.2108615608305504</v>
      </c>
      <c r="E71">
        <f t="shared" si="38"/>
        <v>294912.42188382352</v>
      </c>
      <c r="F71">
        <f t="shared" si="39"/>
        <v>20.505155902744004</v>
      </c>
    </row>
    <row r="72" spans="1:6" x14ac:dyDescent="0.3">
      <c r="A72" s="18" t="s">
        <v>45</v>
      </c>
      <c r="B72">
        <f t="shared" si="36"/>
        <v>1317826.6481089739</v>
      </c>
      <c r="C72">
        <f t="shared" ref="C72:F72" si="41">B72-$B$47</f>
        <v>-99396.819370802958</v>
      </c>
      <c r="D72">
        <f t="shared" si="18"/>
        <v>-15.188922839033637</v>
      </c>
      <c r="E72">
        <f t="shared" si="38"/>
        <v>66426.767205311524</v>
      </c>
      <c r="F72">
        <f t="shared" si="39"/>
        <v>5.0406301390726282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2023-01-03T19:11:19Z</dcterms:created>
  <dcterms:modified xsi:type="dcterms:W3CDTF">2023-01-04T23:35:56Z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Edited">
    <vt:lpwstr>16.0</vt:lpwstr>
  </property>
</Properties>
</file>