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Sheet1!$A$26:$F$50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<sst xmlns="http://schemas.openxmlformats.org/spreadsheetml/2006/main" count="136" uniqueCount="49">
  <si>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</si>
  <si>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</si>
  <si>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</si>
  <si>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</si>
  <si>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</si>
  <si>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</si>
  <si>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</si>
  <si>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</si>
  <si>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BCA order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</si>
  <si>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</si>
  <si>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</si>
  <si>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</si>
  <si>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</si>
  <si>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</si>
  <si>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</si>
  <si>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</si>
  <si>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</si>
  <si>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</si>
  <si>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BSA (ug/mL)</t>
  </si>
  <si>
    <t xml:space="preserve">L21-1</t>
  </si>
  <si>
    <t xml:space="preserve">G5-1</t>
  </si>
  <si>
    <t xml:space="preserve">R19-1</t>
  </si>
  <si>
    <t xml:space="preserve">G9-1</t>
  </si>
  <si>
    <t xml:space="preserve">L13-1</t>
  </si>
  <si>
    <t xml:space="preserve">L18-1</t>
  </si>
  <si>
    <t xml:space="preserve">L22-1</t>
  </si>
  <si>
    <t xml:space="preserve">L14-1</t>
  </si>
  <si>
    <t xml:space="preserve">R20-1</t>
  </si>
  <si>
    <t xml:space="preserve">L19-1</t>
  </si>
  <si>
    <t xml:space="preserve">L21-2</t>
  </si>
  <si>
    <t xml:space="preserve">G5-2</t>
  </si>
  <si>
    <t xml:space="preserve">R19-2</t>
  </si>
  <si>
    <t xml:space="preserve">G9-2</t>
  </si>
  <si>
    <t xml:space="preserve">L13-2</t>
  </si>
  <si>
    <t xml:space="preserve">L18-2</t>
  </si>
  <si>
    <t xml:space="preserve">L22-2</t>
  </si>
  <si>
    <t xml:space="preserve">L14-2</t>
  </si>
  <si>
    <t xml:space="preserve">R20-2</t>
  </si>
  <si>
    <t xml:space="preserve">L19-2</t>
  </si>
  <si>
    <t xml:space="preserve">Averages</t>
  </si>
  <si>
    <t xml:space="preserve">Per well western</t>
  </si>
  <si>
    <t xml:space="preserve">BCA</t>
  </si>
  <si>
    <t xml:space="preserve">Protein concentration by BCA assay (ug/mL)</t>
  </si>
  <si>
    <t xml:space="preserve">Normalize to lowest</t>
  </si>
  <si>
    <t xml:space="preserve">Normalize per well</t>
  </si>
  <si>
    <t xml:space="preserve">Fill H2O per well</t>
  </si>
  <si>
    <t xml:space="preserve">Diluted Protein Concentration</t>
  </si>
  <si>
    <t xml:space="preserve">Amount LDS (4X -&gt; 1X)</t>
  </si>
  <si>
    <t xml:space="preserve">Amount to load on gel (10ug)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</si>
</sst>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9CC5E5"/>
      </patternFill>
    </fill>
    <fill>
      <patternFill patternType="solid">
        <fgColor rgb="FF428EC7"/>
        <bgColor rgb="FF5197CC"/>
      </patternFill>
    </fill>
    <fill>
      <patternFill patternType="solid">
        <fgColor rgb="FF60A0D1"/>
        <bgColor rgb="FF5197CC"/>
      </patternFill>
    </fill>
    <fill>
      <patternFill patternType="solid">
        <fgColor rgb="FF8DBCE0"/>
        <bgColor rgb="FF9CC5E5"/>
      </patternFill>
    </fill>
    <fill>
      <patternFill patternType="solid">
        <fgColor rgb="FF9CC5E5"/>
        <bgColor rgb="FF99CCFF"/>
      </patternFill>
    </fill>
    <fill>
      <patternFill patternType="solid">
        <fgColor rgb="FFBAD7EF"/>
        <bgColor rgb="FFC9E0F4"/>
      </patternFill>
    </fill>
    <fill>
      <patternFill patternType="solid">
        <fgColor rgb="FFC9E0F4"/>
        <bgColor rgb="FFBAD7EF"/>
      </patternFill>
    </fill>
    <fill>
      <patternFill patternType="solid">
        <fgColor rgb="FFD8E9F9"/>
        <bgColor rgb="FFC9E0F4"/>
      </patternFill>
    </fill>
    <fill>
      <patternFill patternType="solid">
        <fgColor rgb="FFE8F3FF"/>
        <bgColor rgb="FFD8E9F9"/>
      </patternFill>
    </fill>
    <fill>
      <patternFill patternType="solid">
        <fgColor rgb="FFFFFFFF"/>
        <bgColor rgb="FFE8F3FF"/>
      </patternFill>
    </fill>
    <fill>
      <patternFill patternType="solid">
        <fgColor rgb="FF3385C2"/>
        <bgColor rgb="FF247CBD"/>
      </patternFill>
    </fill>
    <fill>
      <patternFill patternType="solid">
        <fgColor rgb="FFABCEEA"/>
        <bgColor rgb="FFBAD7EF"/>
      </patternFill>
    </fill>
    <fill>
      <patternFill patternType="solid">
        <fgColor rgb="FF247CBD"/>
        <bgColor rgb="FF3385C2"/>
      </patternFill>
    </fill>
    <fill>
      <patternFill patternType="solid">
        <fgColor rgb="FF5197CC"/>
        <bgColor rgb="FF60A0D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197CC"/>
      <rgbColor rgb="FF8DBCE0"/>
      <rgbColor rgb="FF993366"/>
      <rgbColor rgb="FFFFFFCC"/>
      <rgbColor rgb="FFE8F3FF"/>
      <rgbColor rgb="FF660066"/>
      <rgbColor rgb="FFFF8080"/>
      <rgbColor rgb="FF247CBD"/>
      <rgbColor rgb="FFBAD7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E9F9"/>
      <rgbColor rgb="FFC9E0F4"/>
      <rgbColor rgb="FFFFFF99"/>
      <rgbColor rgb="FF99CCFF"/>
      <rgbColor rgb="FFFF99CC"/>
      <rgbColor rgb="FF9CC5E5"/>
      <rgbColor rgb="FFABCEEA"/>
      <rgbColor rgb="FF3385C2"/>
      <rgbColor rgb="FF33CCCC"/>
      <rgbColor rgb="FF99CC00"/>
      <rgbColor rgb="FFFFCC00"/>
      <rgbColor rgb="FFFF9900"/>
      <rgbColor rgb="FFFF6600"/>
      <rgbColor rgb="FF666699"/>
      <rgbColor rgb="FF60A0D1"/>
      <rgbColor rgb="FF004586"/>
      <rgbColor rgb="FF428EC7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Sheet1!$P$13:$P$21</c:f>
              <c:numCache>
                <c:formatCode>General</c:formatCode>
                <c:ptCount val="9"/>
                <c:pt idx="0">
                  <c:v>2.572</c:v>
                </c:pt>
                <c:pt idx="1">
                  <c:v>2.0105</c:v>
                </c:pt>
                <c:pt idx="2">
                  <c:v>1.3505</c:v>
                </c:pt>
                <c:pt idx="3">
                  <c:v>1.148</c:v>
                </c:pt>
                <c:pt idx="4">
                  <c:v>0.8</c:v>
                </c:pt>
                <c:pt idx="5">
                  <c:v>0.5165</c:v>
                </c:pt>
                <c:pt idx="6">
                  <c:v>0.31</c:v>
                </c:pt>
                <c:pt idx="7">
                  <c:v>0.1295</c:v>
                </c:pt>
                <c:pt idx="8">
                  <c:v>0.095</c:v>
                </c:pt>
              </c:numCache>
            </c:numRef>
          </c:xVal>
          <c:yVal>
            <c:numRef>
              <c:f>Sheet1!$Q$13:$Q$21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</c:ser>
        <c:axId val="17119298"/>
        <c:axId val="63917313"/>
      </c:scatterChart>
      <c:valAx>
        <c:axId val="171192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917313"/>
        <c:crosses val="autoZero"/>
        <c:crossBetween val="between"/>
      </c:valAx>
      <c:valAx>
        <c:axId val="639173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192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622440</xdr:colOff>
      <xdr:row>12</xdr:row>
      <xdr:rowOff>36000</xdr:rowOff>
    </xdr:from>
    <xdr:to>
      <xdr:col>23</xdr:col>
      <xdr:colOff>311400</xdr:colOff>
      <xdr:row>30</xdr:row>
      <xdr:rowOff>120960</xdr:rowOff>
    </xdr:to>
    <xdr:graphicFrame>
      <xdr:nvGraphicFramePr>
        <xdr:cNvPr id="0" name=""/>
        <xdr:cNvGraphicFramePr/>
      </xdr:nvGraphicFramePr>
      <xdr:xfrm>
        <a:off x="12936240" y="229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28" activeCellId="0" sqref="G2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1"/>
    <col collapsed="false" customWidth="true" hidden="false" outlineLevel="0" max="3" min="3" style="0" width="12.23"/>
    <col collapsed="false" customWidth="true" hidden="false" outlineLevel="0" max="4" min="4" style="0" width="9.04"/>
  </cols>
  <sheetData>
    <row r="1" customFormat="false" ht="15" hidden="false" customHeight="fals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15" hidden="false" customHeight="false" outlineLevel="0" collapsed="false">
      <c r="A2" s="2" t="s">
        <v>0</v>
      </c>
      <c r="B2" s="3" t="n">
        <v>2.51</v>
      </c>
      <c r="C2" s="4" t="n">
        <v>2.015</v>
      </c>
      <c r="D2" s="5" t="n">
        <v>1.344</v>
      </c>
      <c r="E2" s="6" t="n">
        <v>1.194</v>
      </c>
      <c r="F2" s="7" t="n">
        <v>0.785</v>
      </c>
      <c r="G2" s="8" t="n">
        <v>0.5</v>
      </c>
      <c r="H2" s="9" t="n">
        <v>0.323</v>
      </c>
      <c r="I2" s="10" t="n">
        <v>0.131</v>
      </c>
      <c r="J2" s="10" t="n">
        <v>0.095</v>
      </c>
      <c r="K2" s="11"/>
      <c r="L2" s="11"/>
      <c r="M2" s="11"/>
      <c r="N2" s="12" t="n">
        <v>562</v>
      </c>
    </row>
    <row r="3" customFormat="false" ht="15" hidden="false" customHeight="false" outlineLevel="0" collapsed="false">
      <c r="A3" s="2" t="s">
        <v>1</v>
      </c>
      <c r="B3" s="13" t="n">
        <v>2.634</v>
      </c>
      <c r="C3" s="4" t="n">
        <v>2.006</v>
      </c>
      <c r="D3" s="5" t="n">
        <v>1.357</v>
      </c>
      <c r="E3" s="14" t="n">
        <v>1.102</v>
      </c>
      <c r="F3" s="7" t="n">
        <v>0.815</v>
      </c>
      <c r="G3" s="8" t="n">
        <v>0.533</v>
      </c>
      <c r="H3" s="9" t="n">
        <v>0.297</v>
      </c>
      <c r="I3" s="10" t="n">
        <v>0.128</v>
      </c>
      <c r="J3" s="10" t="n">
        <v>0.095</v>
      </c>
      <c r="K3" s="11"/>
      <c r="L3" s="11"/>
      <c r="M3" s="11"/>
      <c r="N3" s="12" t="n">
        <v>562</v>
      </c>
    </row>
    <row r="4" customFormat="false" ht="15" hidden="false" customHeight="false" outlineLevel="0" collapsed="false">
      <c r="A4" s="2" t="s">
        <v>2</v>
      </c>
      <c r="B4" s="15" t="n">
        <v>2.939</v>
      </c>
      <c r="C4" s="13" t="n">
        <v>2.804</v>
      </c>
      <c r="D4" s="13" t="n">
        <v>2.71</v>
      </c>
      <c r="E4" s="13" t="n">
        <v>2.77</v>
      </c>
      <c r="F4" s="13" t="n">
        <v>2.782</v>
      </c>
      <c r="G4" s="13" t="n">
        <v>2.784</v>
      </c>
      <c r="H4" s="3" t="n">
        <v>2.413</v>
      </c>
      <c r="I4" s="16" t="n">
        <v>2.35</v>
      </c>
      <c r="J4" s="16" t="n">
        <v>2.369</v>
      </c>
      <c r="K4" s="3" t="n">
        <v>2.424</v>
      </c>
      <c r="L4" s="11"/>
      <c r="M4" s="11"/>
      <c r="N4" s="12" t="n">
        <v>562</v>
      </c>
    </row>
    <row r="5" customFormat="false" ht="15" hidden="false" customHeight="false" outlineLevel="0" collapsed="false">
      <c r="A5" s="2" t="s">
        <v>3</v>
      </c>
      <c r="B5" s="15" t="n">
        <v>2.915</v>
      </c>
      <c r="C5" s="13" t="n">
        <v>2.826</v>
      </c>
      <c r="D5" s="13" t="n">
        <v>2.678</v>
      </c>
      <c r="E5" s="13" t="n">
        <v>2.8</v>
      </c>
      <c r="F5" s="15" t="n">
        <v>2.988</v>
      </c>
      <c r="G5" s="13" t="n">
        <v>2.712</v>
      </c>
      <c r="H5" s="3" t="n">
        <v>2.514</v>
      </c>
      <c r="I5" s="16" t="n">
        <v>2.333</v>
      </c>
      <c r="J5" s="16" t="n">
        <v>2.314</v>
      </c>
      <c r="K5" s="16" t="n">
        <v>2.388</v>
      </c>
      <c r="L5" s="11"/>
      <c r="M5" s="11"/>
      <c r="N5" s="12" t="n">
        <v>562</v>
      </c>
    </row>
    <row r="6" customFormat="false" ht="15" hidden="false" customHeight="false" outlineLevel="0" collapsed="false">
      <c r="A6" s="2" t="s">
        <v>4</v>
      </c>
      <c r="B6" s="15" t="n">
        <v>2.879</v>
      </c>
      <c r="C6" s="15" t="n">
        <v>2.978</v>
      </c>
      <c r="D6" s="13" t="n">
        <v>2.661</v>
      </c>
      <c r="E6" s="15" t="n">
        <v>2.86</v>
      </c>
      <c r="F6" s="13" t="n">
        <v>2.773</v>
      </c>
      <c r="G6" s="13" t="n">
        <v>2.781</v>
      </c>
      <c r="H6" s="16" t="n">
        <v>2.329</v>
      </c>
      <c r="I6" s="16" t="n">
        <v>2.41</v>
      </c>
      <c r="J6" s="16" t="n">
        <v>2.287</v>
      </c>
      <c r="K6" s="3" t="n">
        <v>2.44</v>
      </c>
      <c r="L6" s="11"/>
      <c r="M6" s="11"/>
      <c r="N6" s="12" t="n">
        <v>562</v>
      </c>
    </row>
    <row r="7" customFormat="false" ht="15" hidden="false" customHeight="false" outlineLevel="0" collapsed="false">
      <c r="A7" s="2" t="s">
        <v>5</v>
      </c>
      <c r="B7" s="15" t="n">
        <v>2.871</v>
      </c>
      <c r="C7" s="13" t="n">
        <v>2.814</v>
      </c>
      <c r="D7" s="15" t="n">
        <v>2.872</v>
      </c>
      <c r="E7" s="15" t="n">
        <v>3.056</v>
      </c>
      <c r="F7" s="13" t="n">
        <v>2.756</v>
      </c>
      <c r="G7" s="13" t="n">
        <v>2.695</v>
      </c>
      <c r="H7" s="3" t="n">
        <v>2.443</v>
      </c>
      <c r="I7" s="16" t="n">
        <v>2.382</v>
      </c>
      <c r="J7" s="16" t="n">
        <v>2.391</v>
      </c>
      <c r="K7" s="3" t="n">
        <v>2.579</v>
      </c>
      <c r="L7" s="11"/>
      <c r="M7" s="11"/>
      <c r="N7" s="12" t="n">
        <v>562</v>
      </c>
    </row>
    <row r="8" customFormat="false" ht="15" hidden="false" customHeight="false" outlineLevel="0" collapsed="false">
      <c r="A8" s="2" t="s"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v>562</v>
      </c>
    </row>
    <row r="9" customFormat="false" ht="15" hidden="false" customHeight="false" outlineLevel="0" collapsed="false">
      <c r="A9" s="2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v>562</v>
      </c>
    </row>
    <row r="11" customFormat="false" ht="13.8" hidden="false" customHeight="false" outlineLevel="0" collapsed="false">
      <c r="A11" s="17" t="s">
        <v>8</v>
      </c>
      <c r="B11" s="17"/>
      <c r="C11" s="17"/>
      <c r="D11" s="17"/>
      <c r="E11" s="17"/>
      <c r="F11" s="17"/>
      <c r="G11" s="17"/>
      <c r="H11" s="17"/>
      <c r="I11" s="17"/>
      <c r="J11" s="17"/>
    </row>
    <row r="12" customFormat="false" ht="13.8" hidden="false" customHeight="false" outlineLevel="0" collapsed="false">
      <c r="A12" s="17"/>
      <c r="B12" s="17" t="s">
        <v>9</v>
      </c>
      <c r="C12" s="17" t="s">
        <v>10</v>
      </c>
      <c r="D12" s="17" t="s">
        <v>11</v>
      </c>
      <c r="E12" s="17" t="s">
        <v>12</v>
      </c>
      <c r="F12" s="17" t="s">
        <v>13</v>
      </c>
      <c r="G12" s="17" t="s">
        <v>14</v>
      </c>
      <c r="H12" s="17" t="s">
        <v>15</v>
      </c>
      <c r="I12" s="17" t="s">
        <v>16</v>
      </c>
      <c r="J12" s="17" t="s">
        <v>17</v>
      </c>
      <c r="Q12" s="17" t="s">
        <v>18</v>
      </c>
    </row>
    <row r="13" customFormat="false" ht="13.8" hidden="false" customHeight="false" outlineLevel="0" collapsed="false">
      <c r="A13" s="17"/>
      <c r="B13" s="17" t="s">
        <v>9</v>
      </c>
      <c r="C13" s="17" t="s">
        <v>10</v>
      </c>
      <c r="D13" s="17" t="s">
        <v>11</v>
      </c>
      <c r="E13" s="17" t="s">
        <v>12</v>
      </c>
      <c r="F13" s="17" t="s">
        <v>13</v>
      </c>
      <c r="G13" s="17" t="s">
        <v>14</v>
      </c>
      <c r="H13" s="17" t="s">
        <v>15</v>
      </c>
      <c r="I13" s="17" t="s">
        <v>16</v>
      </c>
      <c r="J13" s="17" t="s">
        <v>17</v>
      </c>
      <c r="O13" s="17" t="s">
        <v>9</v>
      </c>
      <c r="P13" s="0" t="n">
        <v>2.572</v>
      </c>
      <c r="Q13" s="17" t="n">
        <v>2000</v>
      </c>
    </row>
    <row r="14" customFormat="false" ht="13.8" hidden="false" customHeight="false" outlineLevel="0" collapsed="false">
      <c r="B14" s="0" t="s">
        <v>19</v>
      </c>
      <c r="C14" s="0" t="s">
        <v>20</v>
      </c>
      <c r="D14" s="0" t="s">
        <v>21</v>
      </c>
      <c r="E14" s="0" t="s">
        <v>22</v>
      </c>
      <c r="F14" s="0" t="s">
        <v>23</v>
      </c>
      <c r="G14" s="0" t="s">
        <v>24</v>
      </c>
      <c r="H14" s="0" t="s">
        <v>25</v>
      </c>
      <c r="I14" s="0" t="s">
        <v>26</v>
      </c>
      <c r="J14" s="0" t="s">
        <v>27</v>
      </c>
      <c r="K14" s="0" t="s">
        <v>28</v>
      </c>
      <c r="O14" s="17" t="s">
        <v>10</v>
      </c>
      <c r="P14" s="0" t="n">
        <v>2.0105</v>
      </c>
      <c r="Q14" s="17" t="n">
        <v>1500</v>
      </c>
    </row>
    <row r="15" customFormat="false" ht="13.8" hidden="false" customHeight="false" outlineLevel="0" collapsed="false">
      <c r="B15" s="0" t="s">
        <v>19</v>
      </c>
      <c r="C15" s="0" t="s">
        <v>20</v>
      </c>
      <c r="D15" s="0" t="s">
        <v>21</v>
      </c>
      <c r="E15" s="0" t="s">
        <v>22</v>
      </c>
      <c r="F15" s="0" t="s">
        <v>23</v>
      </c>
      <c r="G15" s="0" t="s">
        <v>24</v>
      </c>
      <c r="H15" s="0" t="s">
        <v>25</v>
      </c>
      <c r="I15" s="0" t="s">
        <v>26</v>
      </c>
      <c r="J15" s="0" t="s">
        <v>27</v>
      </c>
      <c r="K15" s="0" t="s">
        <v>28</v>
      </c>
      <c r="O15" s="17" t="s">
        <v>11</v>
      </c>
      <c r="P15" s="0" t="n">
        <v>1.3505</v>
      </c>
      <c r="Q15" s="17" t="n">
        <v>1000</v>
      </c>
    </row>
    <row r="16" customFormat="false" ht="13.8" hidden="false" customHeight="false" outlineLevel="0" collapsed="false">
      <c r="B16" s="0" t="s">
        <v>29</v>
      </c>
      <c r="C16" s="0" t="s">
        <v>30</v>
      </c>
      <c r="D16" s="0" t="s">
        <v>31</v>
      </c>
      <c r="E16" s="0" t="s">
        <v>32</v>
      </c>
      <c r="F16" s="0" t="s">
        <v>33</v>
      </c>
      <c r="G16" s="0" t="s">
        <v>34</v>
      </c>
      <c r="H16" s="0" t="s">
        <v>35</v>
      </c>
      <c r="I16" s="0" t="s">
        <v>36</v>
      </c>
      <c r="J16" s="0" t="s">
        <v>37</v>
      </c>
      <c r="K16" s="0" t="s">
        <v>38</v>
      </c>
      <c r="O16" s="17" t="s">
        <v>12</v>
      </c>
      <c r="P16" s="0" t="n">
        <v>1.148</v>
      </c>
      <c r="Q16" s="17" t="n">
        <v>750</v>
      </c>
    </row>
    <row r="17" customFormat="false" ht="13.8" hidden="false" customHeight="false" outlineLevel="0" collapsed="false">
      <c r="B17" s="0" t="s">
        <v>29</v>
      </c>
      <c r="C17" s="0" t="s">
        <v>30</v>
      </c>
      <c r="D17" s="0" t="s">
        <v>31</v>
      </c>
      <c r="E17" s="0" t="s">
        <v>32</v>
      </c>
      <c r="F17" s="0" t="s">
        <v>33</v>
      </c>
      <c r="G17" s="0" t="s">
        <v>34</v>
      </c>
      <c r="H17" s="0" t="s">
        <v>35</v>
      </c>
      <c r="I17" s="0" t="s">
        <v>36</v>
      </c>
      <c r="J17" s="0" t="s">
        <v>37</v>
      </c>
      <c r="K17" s="0" t="s">
        <v>38</v>
      </c>
      <c r="O17" s="17" t="s">
        <v>13</v>
      </c>
      <c r="P17" s="0" t="n">
        <v>0.8</v>
      </c>
      <c r="Q17" s="17" t="n">
        <v>500</v>
      </c>
    </row>
    <row r="18" customFormat="false" ht="13.8" hidden="false" customHeight="false" outlineLevel="0" collapsed="false">
      <c r="O18" s="17" t="s">
        <v>14</v>
      </c>
      <c r="P18" s="0" t="n">
        <v>0.5165</v>
      </c>
      <c r="Q18" s="17" t="n">
        <v>250</v>
      </c>
    </row>
    <row r="19" customFormat="false" ht="13.8" hidden="false" customHeight="false" outlineLevel="0" collapsed="false">
      <c r="A19" s="17" t="s">
        <v>39</v>
      </c>
      <c r="B19" s="18" t="s">
        <v>9</v>
      </c>
      <c r="C19" s="18" t="s">
        <v>10</v>
      </c>
      <c r="D19" s="18" t="s">
        <v>11</v>
      </c>
      <c r="E19" s="18" t="s">
        <v>12</v>
      </c>
      <c r="F19" s="18" t="s">
        <v>13</v>
      </c>
      <c r="G19" s="18" t="s">
        <v>14</v>
      </c>
      <c r="H19" s="18" t="s">
        <v>15</v>
      </c>
      <c r="I19" s="18" t="s">
        <v>16</v>
      </c>
      <c r="J19" s="18" t="s">
        <v>17</v>
      </c>
      <c r="O19" s="17" t="s">
        <v>15</v>
      </c>
      <c r="P19" s="0" t="n">
        <v>0.31</v>
      </c>
      <c r="Q19" s="17" t="n">
        <v>125</v>
      </c>
    </row>
    <row r="20" customFormat="false" ht="13.8" hidden="false" customHeight="false" outlineLevel="0" collapsed="false">
      <c r="A20" s="17"/>
      <c r="B20" s="17" t="n">
        <f aca="false">AVERAGE(B2:B3)</f>
        <v>2.572</v>
      </c>
      <c r="C20" s="17" t="n">
        <f aca="false">AVERAGE(C2:C3)</f>
        <v>2.0105</v>
      </c>
      <c r="D20" s="17" t="n">
        <f aca="false">AVERAGE(D2:D3)</f>
        <v>1.3505</v>
      </c>
      <c r="E20" s="17" t="n">
        <f aca="false">AVERAGE(E2:E3)</f>
        <v>1.148</v>
      </c>
      <c r="F20" s="17" t="n">
        <f aca="false">AVERAGE(F2:F3)</f>
        <v>0.8</v>
      </c>
      <c r="G20" s="17" t="n">
        <f aca="false">AVERAGE(G2:G3)</f>
        <v>0.5165</v>
      </c>
      <c r="H20" s="17" t="n">
        <f aca="false">AVERAGE(H2:H3)</f>
        <v>0.31</v>
      </c>
      <c r="I20" s="17" t="n">
        <f aca="false">AVERAGE(I2:I3)</f>
        <v>0.1295</v>
      </c>
      <c r="J20" s="17" t="n">
        <f aca="false">AVERAGE(J2:J3)</f>
        <v>0.095</v>
      </c>
      <c r="O20" s="17" t="s">
        <v>16</v>
      </c>
      <c r="P20" s="0" t="n">
        <v>0.1295</v>
      </c>
      <c r="Q20" s="17" t="n">
        <v>25</v>
      </c>
    </row>
    <row r="21" customFormat="false" ht="13.8" hidden="false" customHeight="false" outlineLevel="0" collapsed="false">
      <c r="B21" s="19" t="s">
        <v>19</v>
      </c>
      <c r="C21" s="19" t="s">
        <v>20</v>
      </c>
      <c r="D21" s="19" t="s">
        <v>21</v>
      </c>
      <c r="E21" s="19" t="s">
        <v>22</v>
      </c>
      <c r="F21" s="19" t="s">
        <v>23</v>
      </c>
      <c r="G21" s="19" t="s">
        <v>24</v>
      </c>
      <c r="H21" s="19" t="s">
        <v>25</v>
      </c>
      <c r="I21" s="19" t="s">
        <v>26</v>
      </c>
      <c r="J21" s="19" t="s">
        <v>27</v>
      </c>
      <c r="K21" s="19" t="s">
        <v>28</v>
      </c>
      <c r="O21" s="17" t="s">
        <v>17</v>
      </c>
      <c r="P21" s="0" t="n">
        <v>0.095</v>
      </c>
      <c r="Q21" s="17" t="n">
        <v>0</v>
      </c>
    </row>
    <row r="22" customFormat="false" ht="13.8" hidden="false" customHeight="false" outlineLevel="0" collapsed="false">
      <c r="B22" s="17" t="n">
        <f aca="false">AVERAGE(B4:B5)</f>
        <v>2.927</v>
      </c>
      <c r="C22" s="17" t="n">
        <f aca="false">AVERAGE(C4:C5)</f>
        <v>2.815</v>
      </c>
      <c r="D22" s="17" t="n">
        <f aca="false">AVERAGE(D4:D5)</f>
        <v>2.694</v>
      </c>
      <c r="E22" s="17" t="n">
        <f aca="false">AVERAGE(E4:E5)</f>
        <v>2.785</v>
      </c>
      <c r="F22" s="17" t="n">
        <f aca="false">AVERAGE(F4:F5)</f>
        <v>2.885</v>
      </c>
      <c r="G22" s="17" t="n">
        <f aca="false">AVERAGE(G4:G5)</f>
        <v>2.748</v>
      </c>
      <c r="H22" s="17" t="n">
        <f aca="false">AVERAGE(H4:H5)</f>
        <v>2.4635</v>
      </c>
      <c r="I22" s="17" t="n">
        <f aca="false">AVERAGE(I4:I5)</f>
        <v>2.3415</v>
      </c>
      <c r="J22" s="17" t="n">
        <f aca="false">AVERAGE(J4:J5)</f>
        <v>2.3415</v>
      </c>
      <c r="K22" s="17" t="n">
        <f aca="false">AVERAGE(K4:K5)</f>
        <v>2.406</v>
      </c>
    </row>
    <row r="23" customFormat="false" ht="13.8" hidden="false" customHeight="false" outlineLevel="0" collapsed="false">
      <c r="B23" s="19" t="s">
        <v>29</v>
      </c>
      <c r="C23" s="19" t="s">
        <v>30</v>
      </c>
      <c r="D23" s="19" t="s">
        <v>31</v>
      </c>
      <c r="E23" s="19" t="s">
        <v>32</v>
      </c>
      <c r="F23" s="19" t="s">
        <v>33</v>
      </c>
      <c r="G23" s="19" t="s">
        <v>34</v>
      </c>
      <c r="H23" s="19" t="s">
        <v>35</v>
      </c>
      <c r="I23" s="19" t="s">
        <v>36</v>
      </c>
      <c r="J23" s="19" t="s">
        <v>37</v>
      </c>
      <c r="K23" s="19" t="s">
        <v>38</v>
      </c>
    </row>
    <row r="24" customFormat="false" ht="13.8" hidden="false" customHeight="false" outlineLevel="0" collapsed="false">
      <c r="B24" s="17" t="n">
        <f aca="false">AVERAGE(B6:B7)</f>
        <v>2.875</v>
      </c>
      <c r="C24" s="17" t="n">
        <f aca="false">AVERAGE(C6:C7)</f>
        <v>2.896</v>
      </c>
      <c r="D24" s="17" t="n">
        <f aca="false">AVERAGE(D6:D7)</f>
        <v>2.7665</v>
      </c>
      <c r="E24" s="17" t="n">
        <f aca="false">AVERAGE(E6:E7)</f>
        <v>2.958</v>
      </c>
      <c r="F24" s="17" t="n">
        <f aca="false">AVERAGE(F6:F7)</f>
        <v>2.7645</v>
      </c>
      <c r="G24" s="17" t="n">
        <f aca="false">AVERAGE(G6:G7)</f>
        <v>2.738</v>
      </c>
      <c r="H24" s="17" t="n">
        <f aca="false">AVERAGE(H6:H7)</f>
        <v>2.386</v>
      </c>
      <c r="I24" s="17" t="n">
        <f aca="false">AVERAGE(I6:I7)</f>
        <v>2.396</v>
      </c>
      <c r="J24" s="17" t="n">
        <f aca="false">AVERAGE(J6:J7)</f>
        <v>2.339</v>
      </c>
      <c r="K24" s="17" t="n">
        <f aca="false">AVERAGE(K6:K7)</f>
        <v>2.5095</v>
      </c>
    </row>
    <row r="25" customFormat="false" ht="13.8" hidden="false" customHeight="false" outlineLevel="0" collapsed="false"/>
    <row r="26" customFormat="false" ht="13.8" hidden="false" customHeight="false" outlineLevel="0" collapsed="false">
      <c r="A26" s="17" t="s">
        <v>40</v>
      </c>
      <c r="B26" s="17" t="n">
        <v>50</v>
      </c>
      <c r="C26" s="17"/>
      <c r="D26" s="17"/>
      <c r="E26" s="17"/>
      <c r="F26" s="17"/>
    </row>
    <row r="27" customFormat="false" ht="13.8" hidden="false" customHeight="false" outlineLevel="0" collapsed="false">
      <c r="A27" s="17"/>
      <c r="B27" s="17" t="s">
        <v>41</v>
      </c>
      <c r="C27" s="17" t="s">
        <v>42</v>
      </c>
      <c r="D27" s="17" t="s">
        <v>43</v>
      </c>
      <c r="E27" s="17" t="s">
        <v>44</v>
      </c>
      <c r="F27" s="17" t="s">
        <v>45</v>
      </c>
    </row>
    <row r="28" customFormat="false" ht="13.8" hidden="false" customHeight="false" outlineLevel="0" collapsed="false">
      <c r="A28" s="19" t="s">
        <v>19</v>
      </c>
      <c r="B28" s="0" t="n">
        <f aca="false">B22</f>
        <v>2.927</v>
      </c>
      <c r="C28" s="0" t="n">
        <f aca="false">811.45*B28-121.98</f>
        <v>2253.13415</v>
      </c>
      <c r="D28" s="0" t="n">
        <f aca="false">ROUND(C28/$C$46,2)</f>
        <v>1.27</v>
      </c>
      <c r="E28" s="0" t="n">
        <f aca="false">ROUND($B$26/D28,2)</f>
        <v>39.37</v>
      </c>
      <c r="F28" s="0" t="n">
        <f aca="false">ROUND($B$26-E28,2)</f>
        <v>10.63</v>
      </c>
    </row>
    <row r="29" customFormat="false" ht="13.8" hidden="false" customHeight="false" outlineLevel="0" collapsed="false">
      <c r="A29" s="19" t="s">
        <v>20</v>
      </c>
      <c r="B29" s="0" t="n">
        <f aca="false">C22</f>
        <v>2.815</v>
      </c>
      <c r="C29" s="0" t="n">
        <f aca="false">811.45*B29-121.98</f>
        <v>2162.25175</v>
      </c>
      <c r="D29" s="0" t="n">
        <f aca="false">ROUND(C29/$C$46,2)</f>
        <v>1.22</v>
      </c>
      <c r="E29" s="0" t="n">
        <f aca="false">ROUND($B$26/D29,2)</f>
        <v>40.98</v>
      </c>
      <c r="F29" s="0" t="n">
        <f aca="false">ROUND($B$26-E29,2)</f>
        <v>9.02</v>
      </c>
    </row>
    <row r="30" customFormat="false" ht="13.8" hidden="false" customHeight="false" outlineLevel="0" collapsed="false">
      <c r="A30" s="19" t="s">
        <v>21</v>
      </c>
      <c r="B30" s="0" t="n">
        <f aca="false">D22</f>
        <v>2.694</v>
      </c>
      <c r="C30" s="0" t="n">
        <f aca="false">811.45*B30-121.98</f>
        <v>2064.0663</v>
      </c>
      <c r="D30" s="0" t="n">
        <f aca="false">ROUND(C30/$C$46,2)</f>
        <v>1.16</v>
      </c>
      <c r="E30" s="0" t="n">
        <f aca="false">ROUND($B$26/D30,2)</f>
        <v>43.1</v>
      </c>
      <c r="F30" s="0" t="n">
        <f aca="false">ROUND($B$26-E30,2)</f>
        <v>6.9</v>
      </c>
    </row>
    <row r="31" customFormat="false" ht="13.8" hidden="false" customHeight="false" outlineLevel="0" collapsed="false">
      <c r="A31" s="19" t="s">
        <v>22</v>
      </c>
      <c r="B31" s="0" t="n">
        <f aca="false">E22</f>
        <v>2.785</v>
      </c>
      <c r="C31" s="0" t="n">
        <f aca="false">811.45*B31-121.98</f>
        <v>2137.90825</v>
      </c>
      <c r="D31" s="0" t="n">
        <f aca="false">ROUND(C31/$C$46,2)</f>
        <v>1.2</v>
      </c>
      <c r="E31" s="0" t="n">
        <f aca="false">ROUND($B$26/D31,2)</f>
        <v>41.67</v>
      </c>
      <c r="F31" s="0" t="n">
        <f aca="false">ROUND($B$26-E31,2)</f>
        <v>8.33</v>
      </c>
    </row>
    <row r="32" customFormat="false" ht="13.8" hidden="false" customHeight="false" outlineLevel="0" collapsed="false">
      <c r="A32" s="19" t="s">
        <v>23</v>
      </c>
      <c r="B32" s="0" t="n">
        <f aca="false">F22</f>
        <v>2.885</v>
      </c>
      <c r="C32" s="0" t="n">
        <f aca="false">811.45*B32-121.98</f>
        <v>2219.05325</v>
      </c>
      <c r="D32" s="0" t="n">
        <f aca="false">ROUND(C32/$C$46,2)</f>
        <v>1.25</v>
      </c>
      <c r="E32" s="0" t="n">
        <f aca="false">ROUND($B$26/D32,2)</f>
        <v>40</v>
      </c>
      <c r="F32" s="0" t="n">
        <f aca="false">ROUND($B$26-E32,2)</f>
        <v>10</v>
      </c>
    </row>
    <row r="33" customFormat="false" ht="13.8" hidden="false" customHeight="false" outlineLevel="0" collapsed="false">
      <c r="A33" s="19" t="s">
        <v>24</v>
      </c>
      <c r="B33" s="0" t="n">
        <f aca="false">G22</f>
        <v>2.748</v>
      </c>
      <c r="C33" s="0" t="n">
        <f aca="false">811.45*B33-121.98</f>
        <v>2107.8846</v>
      </c>
      <c r="D33" s="0" t="n">
        <f aca="false">ROUND(C33/$C$46,2)</f>
        <v>1.19</v>
      </c>
      <c r="E33" s="0" t="n">
        <f aca="false">ROUND($B$26/D33,2)</f>
        <v>42.02</v>
      </c>
      <c r="F33" s="0" t="n">
        <f aca="false">ROUND($B$26-E33,2)</f>
        <v>7.98</v>
      </c>
    </row>
    <row r="34" customFormat="false" ht="13.8" hidden="false" customHeight="false" outlineLevel="0" collapsed="false">
      <c r="A34" s="19" t="s">
        <v>25</v>
      </c>
      <c r="B34" s="0" t="n">
        <f aca="false">H22</f>
        <v>2.4635</v>
      </c>
      <c r="C34" s="0" t="n">
        <f aca="false">811.45*B34-121.98</f>
        <v>1877.027075</v>
      </c>
      <c r="D34" s="0" t="n">
        <f aca="false">ROUND(C34/$C$46,2)</f>
        <v>1.06</v>
      </c>
      <c r="E34" s="0" t="n">
        <f aca="false">ROUND($B$26/D34,2)</f>
        <v>47.17</v>
      </c>
      <c r="F34" s="0" t="n">
        <f aca="false">ROUND($B$26-E34,2)</f>
        <v>2.83</v>
      </c>
    </row>
    <row r="35" customFormat="false" ht="13.8" hidden="false" customHeight="false" outlineLevel="0" collapsed="false">
      <c r="A35" s="19" t="s">
        <v>26</v>
      </c>
      <c r="B35" s="0" t="n">
        <f aca="false">I22</f>
        <v>2.3415</v>
      </c>
      <c r="C35" s="0" t="n">
        <f aca="false">811.45*B35-121.98</f>
        <v>1778.030175</v>
      </c>
      <c r="D35" s="0" t="n">
        <f aca="false">ROUND(C35/$C$46,2)</f>
        <v>1</v>
      </c>
      <c r="E35" s="0" t="n">
        <f aca="false">ROUND($B$26/D35,2)</f>
        <v>50</v>
      </c>
      <c r="F35" s="0" t="n">
        <f aca="false">ROUND($B$26-E35,2)</f>
        <v>0</v>
      </c>
    </row>
    <row r="36" customFormat="false" ht="13.8" hidden="false" customHeight="false" outlineLevel="0" collapsed="false">
      <c r="A36" s="19" t="s">
        <v>27</v>
      </c>
      <c r="B36" s="0" t="n">
        <f aca="false">J22</f>
        <v>2.3415</v>
      </c>
      <c r="C36" s="0" t="n">
        <f aca="false">811.45*B36-121.98</f>
        <v>1778.030175</v>
      </c>
      <c r="D36" s="0" t="n">
        <f aca="false">ROUND(C36/$C$46,2)</f>
        <v>1</v>
      </c>
      <c r="E36" s="0" t="n">
        <f aca="false">ROUND($B$26/D36,2)</f>
        <v>50</v>
      </c>
      <c r="F36" s="0" t="n">
        <f aca="false">ROUND($B$26-E36,2)</f>
        <v>0</v>
      </c>
    </row>
    <row r="37" customFormat="false" ht="13.8" hidden="false" customHeight="false" outlineLevel="0" collapsed="false">
      <c r="A37" s="19" t="s">
        <v>28</v>
      </c>
      <c r="B37" s="0" t="n">
        <f aca="false">K22</f>
        <v>2.406</v>
      </c>
      <c r="C37" s="0" t="n">
        <f aca="false">811.45*B37-121.98</f>
        <v>1830.3687</v>
      </c>
      <c r="D37" s="0" t="n">
        <f aca="false">ROUND(C37/$C$46,2)</f>
        <v>1.03</v>
      </c>
      <c r="E37" s="0" t="n">
        <f aca="false">ROUND($B$26/D37,2)</f>
        <v>48.54</v>
      </c>
      <c r="F37" s="0" t="n">
        <f aca="false">ROUND($B$26-E37,2)</f>
        <v>1.46</v>
      </c>
    </row>
    <row r="38" customFormat="false" ht="13.8" hidden="false" customHeight="false" outlineLevel="0" collapsed="false">
      <c r="A38" s="19" t="s">
        <v>29</v>
      </c>
      <c r="B38" s="0" t="n">
        <f aca="false">B24</f>
        <v>2.875</v>
      </c>
      <c r="C38" s="0" t="n">
        <f aca="false">811.45*B38-121.98</f>
        <v>2210.93875</v>
      </c>
      <c r="D38" s="0" t="n">
        <f aca="false">ROUND(C38/$C$46,2)</f>
        <v>1.24</v>
      </c>
      <c r="E38" s="0" t="n">
        <f aca="false">ROUND($B$26/D38,2)</f>
        <v>40.32</v>
      </c>
      <c r="F38" s="0" t="n">
        <f aca="false">ROUND($B$26-E38,2)</f>
        <v>9.68</v>
      </c>
    </row>
    <row r="39" customFormat="false" ht="13.8" hidden="false" customHeight="false" outlineLevel="0" collapsed="false">
      <c r="A39" s="19" t="s">
        <v>30</v>
      </c>
      <c r="B39" s="0" t="n">
        <f aca="false">C24</f>
        <v>2.896</v>
      </c>
      <c r="C39" s="0" t="n">
        <f aca="false">811.45*B39-121.98</f>
        <v>2227.9792</v>
      </c>
      <c r="D39" s="0" t="n">
        <f aca="false">ROUND(C39/$C$46,2)</f>
        <v>1.25</v>
      </c>
      <c r="E39" s="0" t="n">
        <f aca="false">ROUND($B$26/D39,2)</f>
        <v>40</v>
      </c>
      <c r="F39" s="0" t="n">
        <f aca="false">ROUND($B$26-E39,2)</f>
        <v>10</v>
      </c>
    </row>
    <row r="40" customFormat="false" ht="13.8" hidden="false" customHeight="false" outlineLevel="0" collapsed="false">
      <c r="A40" s="19" t="s">
        <v>31</v>
      </c>
      <c r="B40" s="0" t="n">
        <f aca="false">D24</f>
        <v>2.7665</v>
      </c>
      <c r="C40" s="0" t="n">
        <f aca="false">811.45*B40-121.98</f>
        <v>2122.896425</v>
      </c>
      <c r="D40" s="0" t="n">
        <f aca="false">ROUND(C40/$C$46,2)</f>
        <v>1.2</v>
      </c>
      <c r="E40" s="0" t="n">
        <f aca="false">ROUND($B$26/D40,2)</f>
        <v>41.67</v>
      </c>
      <c r="F40" s="0" t="n">
        <f aca="false">ROUND($B$26-E40,2)</f>
        <v>8.33</v>
      </c>
    </row>
    <row r="41" customFormat="false" ht="13.8" hidden="false" customHeight="false" outlineLevel="0" collapsed="false">
      <c r="A41" s="19" t="s">
        <v>32</v>
      </c>
      <c r="B41" s="0" t="n">
        <f aca="false">E24</f>
        <v>2.958</v>
      </c>
      <c r="C41" s="0" t="n">
        <f aca="false">811.45*B41-121.98</f>
        <v>2278.2891</v>
      </c>
      <c r="D41" s="0" t="n">
        <f aca="false">ROUND(C41/$C$46,2)</f>
        <v>1.28</v>
      </c>
      <c r="E41" s="0" t="n">
        <f aca="false">ROUND($B$26/D41,2)</f>
        <v>39.06</v>
      </c>
      <c r="F41" s="0" t="n">
        <f aca="false">ROUND($B$26-E41,2)</f>
        <v>10.94</v>
      </c>
    </row>
    <row r="42" customFormat="false" ht="13.8" hidden="false" customHeight="false" outlineLevel="0" collapsed="false">
      <c r="A42" s="19" t="s">
        <v>33</v>
      </c>
      <c r="B42" s="0" t="n">
        <f aca="false">F24</f>
        <v>2.7645</v>
      </c>
      <c r="C42" s="0" t="n">
        <f aca="false">811.45*B42-121.98</f>
        <v>2121.273525</v>
      </c>
      <c r="D42" s="0" t="n">
        <f aca="false">ROUND(C42/$C$46,2)</f>
        <v>1.19</v>
      </c>
      <c r="E42" s="0" t="n">
        <f aca="false">ROUND($B$26/D42,2)</f>
        <v>42.02</v>
      </c>
      <c r="F42" s="0" t="n">
        <f aca="false">ROUND($B$26-E42,2)</f>
        <v>7.98</v>
      </c>
    </row>
    <row r="43" customFormat="false" ht="13.8" hidden="false" customHeight="false" outlineLevel="0" collapsed="false">
      <c r="A43" s="19" t="s">
        <v>34</v>
      </c>
      <c r="B43" s="0" t="n">
        <f aca="false">G24</f>
        <v>2.738</v>
      </c>
      <c r="C43" s="0" t="n">
        <f aca="false">811.45*B43-121.98</f>
        <v>2099.7701</v>
      </c>
      <c r="D43" s="0" t="n">
        <f aca="false">ROUND(C43/$C$46,2)</f>
        <v>1.18</v>
      </c>
      <c r="E43" s="0" t="n">
        <f aca="false">ROUND($B$26/D43,2)</f>
        <v>42.37</v>
      </c>
      <c r="F43" s="0" t="n">
        <f aca="false">ROUND($B$26-E43,2)</f>
        <v>7.63</v>
      </c>
    </row>
    <row r="44" customFormat="false" ht="13.8" hidden="false" customHeight="false" outlineLevel="0" collapsed="false">
      <c r="A44" s="19" t="s">
        <v>35</v>
      </c>
      <c r="B44" s="0" t="n">
        <f aca="false">H24</f>
        <v>2.386</v>
      </c>
      <c r="C44" s="0" t="n">
        <f aca="false">811.45*B44-121.98</f>
        <v>1814.1397</v>
      </c>
      <c r="D44" s="0" t="n">
        <f aca="false">ROUND(C44/$C$46,2)</f>
        <v>1.02</v>
      </c>
      <c r="E44" s="0" t="n">
        <f aca="false">ROUND($B$26/D44,2)</f>
        <v>49.02</v>
      </c>
      <c r="F44" s="0" t="n">
        <f aca="false">ROUND($B$26-E44,2)</f>
        <v>0.98</v>
      </c>
    </row>
    <row r="45" customFormat="false" ht="13.8" hidden="false" customHeight="false" outlineLevel="0" collapsed="false">
      <c r="A45" s="19" t="s">
        <v>36</v>
      </c>
      <c r="B45" s="0" t="n">
        <f aca="false">I24</f>
        <v>2.396</v>
      </c>
      <c r="C45" s="0" t="n">
        <f aca="false">811.45*B45-121.98</f>
        <v>1822.2542</v>
      </c>
      <c r="D45" s="0" t="n">
        <f aca="false">ROUND(C45/$C$46,2)</f>
        <v>1.03</v>
      </c>
      <c r="E45" s="0" t="n">
        <f aca="false">ROUND($B$26/D45,2)</f>
        <v>48.54</v>
      </c>
      <c r="F45" s="0" t="n">
        <f aca="false">ROUND($B$26-E45,2)</f>
        <v>1.46</v>
      </c>
    </row>
    <row r="46" customFormat="false" ht="13.8" hidden="false" customHeight="false" outlineLevel="0" collapsed="false">
      <c r="A46" s="19" t="s">
        <v>37</v>
      </c>
      <c r="B46" s="0" t="n">
        <f aca="false">J24</f>
        <v>2.339</v>
      </c>
      <c r="C46" s="0" t="n">
        <f aca="false">811.45*B46-121.98</f>
        <v>1776.00155</v>
      </c>
      <c r="D46" s="0" t="n">
        <f aca="false">ROUND(C46/$C$46,2)</f>
        <v>1</v>
      </c>
      <c r="E46" s="0" t="n">
        <f aca="false">ROUND($B$26/D46,2)</f>
        <v>50</v>
      </c>
      <c r="F46" s="0" t="n">
        <f aca="false">ROUND($B$26-E46,2)</f>
        <v>0</v>
      </c>
    </row>
    <row r="47" customFormat="false" ht="13.8" hidden="false" customHeight="false" outlineLevel="0" collapsed="false">
      <c r="A47" s="19" t="s">
        <v>38</v>
      </c>
      <c r="B47" s="0" t="n">
        <f aca="false">K24</f>
        <v>2.5095</v>
      </c>
      <c r="C47" s="0" t="n">
        <f aca="false">811.45*B47-121.98</f>
        <v>1914.353775</v>
      </c>
      <c r="D47" s="0" t="n">
        <f aca="false">ROUND(C47/$C$46,2)</f>
        <v>1.08</v>
      </c>
      <c r="E47" s="0" t="n">
        <f aca="false">ROUND($B$26/D47,2)</f>
        <v>46.3</v>
      </c>
      <c r="F47" s="0" t="n">
        <f aca="false">ROUND($B$26-E47,2)</f>
        <v>3.7</v>
      </c>
    </row>
    <row r="49" customFormat="false" ht="13.8" hidden="false" customHeight="false" outlineLevel="0" collapsed="false">
      <c r="C49" s="0" t="s">
        <v>46</v>
      </c>
      <c r="D49" s="0" t="s">
        <v>47</v>
      </c>
      <c r="E49" s="20" t="s">
        <v>48</v>
      </c>
    </row>
    <row r="50" customFormat="false" ht="13.8" hidden="false" customHeight="false" outlineLevel="0" collapsed="false">
      <c r="C50" s="0" t="n">
        <f aca="false">C46*B26/(B26+D50)</f>
        <v>1332.0011625</v>
      </c>
      <c r="D50" s="0" t="n">
        <f aca="false">B26/3</f>
        <v>16.6666666666667</v>
      </c>
      <c r="E50" s="0" t="n">
        <f aca="false">10/C50*1000</f>
        <v>7.50750095535296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2023-10-24T20:34:17Z</dcterms:created>
  <dc:creator>GILBERT LOISEAU</dc:creator>
  <dc:description/>
  <dc:language>en-US</dc:language>
  <cp:lastModifiedBy/>
  <cp:lastPrinted>2023-10-24T16:18:10Z</cp:lastPrinted>
  <dcterms:modified xsi:type="dcterms:W3CDTF">2023-10-24T16:49:08Z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