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Sheet1!$A$27:$F$43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<sst xmlns="http://schemas.openxmlformats.org/spreadsheetml/2006/main" count="104" uniqueCount="41">
  <si>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</si>
  <si>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</si>
  <si>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</si>
  <si>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</si>
  <si>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</si>
  <si>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</si>
  <si>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</si>
  <si>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</si>
  <si>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BCA order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</si>
  <si>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</si>
  <si>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</si>
  <si>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</si>
  <si>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</si>
  <si>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</si>
  <si>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</si>
  <si>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</si>
  <si>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</si>
  <si>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</si>
  <si>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R27-1</t>
  </si>
  <si>
    <r>
      <rPr>
        <sz val="11"/>
        <color rgb="FF000000"/>
        <rFont val="Calibri"/>
        <family val="2"/>
        <charset val="1"/>
      </rPr>
      <t xml:space="preserve">R28</t>
    </r>
    <r>
      <rPr>
        <sz val="11"/>
        <color rgb="FF000000"/>
        <rFont val="Calibri"/>
        <family val="2"/>
      </rPr>
      <t xml:space="preserve">-</t>
    </r>
    <r>
      <rPr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</si>
  <si>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R30</t>
    </r>
    <r>
      <rPr>
        <sz val="11"/>
        <color rgb="FF000000"/>
        <rFont val="Calibri"/>
        <family val="2"/>
      </rPr>
      <t xml:space="preserve">-</t>
    </r>
    <r>
      <rPr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</si>
  <si>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R32</t>
    </r>
    <r>
      <rPr>
        <sz val="11"/>
        <color rgb="FF000000"/>
        <rFont val="Calibri"/>
        <family val="2"/>
      </rPr>
      <t xml:space="preserve">-</t>
    </r>
    <r>
      <rPr>
        <sz val="11"/>
        <color rgb="FF000000"/>
        <rFont val="Calibri"/>
        <family val="2"/>
        <charset val="1"/>
      </rPr>
      <t xml:space="preserve">1</t>
    </r>
  </si>
  <si>
    <t xml:space="preserve">R36-1</t>
  </si>
  <si>
    <t xml:space="preserve">R43-1</t>
  </si>
  <si>
    <t xml:space="preserve">R27-2</t>
  </si>
  <si>
    <r>
      <rPr>
        <sz val="11"/>
        <color rgb="FF000000"/>
        <rFont val="Calibri"/>
        <family val="2"/>
        <charset val="1"/>
      </rPr>
      <t xml:space="preserve">R28</t>
    </r>
    <r>
      <rPr>
        <sz val="11"/>
        <color rgb="FF000000"/>
        <rFont val="Calibri"/>
        <family val="2"/>
      </rPr>
      <t xml:space="preserve">-2</t>
    </r>
  </si>
  <si>
    <r>
      <rPr>
        <sz val="11"/>
        <color rgb="FF000000"/>
        <rFont val="Calibri"/>
        <family val="2"/>
        <charset val="1"/>
      </rPr>
      <t xml:space="preserve">R30</t>
    </r>
    <r>
      <rPr>
        <sz val="11"/>
        <color rgb="FF000000"/>
        <rFont val="Calibri"/>
        <family val="2"/>
      </rPr>
      <t xml:space="preserve">-2</t>
    </r>
  </si>
  <si>
    <r>
      <rPr>
        <sz val="11"/>
        <color rgb="FF000000"/>
        <rFont val="Calibri"/>
        <family val="2"/>
        <charset val="1"/>
      </rPr>
      <t xml:space="preserve">R32</t>
    </r>
    <r>
      <rPr>
        <sz val="11"/>
        <color rgb="FF000000"/>
        <rFont val="Calibri"/>
        <family val="2"/>
      </rPr>
      <t xml:space="preserve">-2</t>
    </r>
  </si>
  <si>
    <t xml:space="preserve">R36-2</t>
  </si>
  <si>
    <t xml:space="preserve">R43-2</t>
  </si>
  <si>
    <t xml:space="preserve">Averages</t>
  </si>
  <si>
    <t xml:space="preserve">Per well western</t>
  </si>
  <si>
    <t xml:space="preserve">BSA (ug/mL)</t>
  </si>
  <si>
    <t xml:space="preserve">BCA</t>
  </si>
  <si>
    <t xml:space="preserve">Protein concentration by BCA assay (ug/mL)</t>
  </si>
  <si>
    <t xml:space="preserve">Normalize to lowest</t>
  </si>
  <si>
    <t xml:space="preserve">Normalize per well</t>
  </si>
  <si>
    <t xml:space="preserve">Fill H2O per well</t>
  </si>
  <si>
    <t xml:space="preserve">Diluted Protein Concentration</t>
  </si>
  <si>
    <t xml:space="preserve">Amount LDS (4X -&gt; 1X)</t>
  </si>
  <si>
    <t xml:space="preserve">Amount to load on gel (10ug)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</si>
</sst>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CC5E5"/>
      </patternFill>
    </fill>
    <fill>
      <patternFill patternType="solid">
        <fgColor rgb="FF247CBD"/>
        <bgColor rgb="FF008080"/>
      </patternFill>
    </fill>
    <fill>
      <patternFill patternType="solid">
        <fgColor rgb="FF60A0D1"/>
        <bgColor rgb="FF6FA9D6"/>
      </patternFill>
    </fill>
    <fill>
      <patternFill patternType="solid">
        <fgColor rgb="FF8DBCE0"/>
        <bgColor rgb="FF9CC5E5"/>
      </patternFill>
    </fill>
    <fill>
      <patternFill patternType="solid">
        <fgColor rgb="FF9CC5E5"/>
        <bgColor rgb="FF99CCFF"/>
      </patternFill>
    </fill>
    <fill>
      <patternFill patternType="solid">
        <fgColor rgb="FFBAD7EF"/>
        <bgColor rgb="FFC9E0F4"/>
      </patternFill>
    </fill>
    <fill>
      <patternFill patternType="solid">
        <fgColor rgb="FFC9E0F4"/>
        <bgColor rgb="FFBAD7EF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FFFFFF"/>
        <bgColor rgb="FFE8F3FF"/>
      </patternFill>
    </fill>
    <fill>
      <patternFill patternType="solid">
        <fgColor rgb="FF5197CC"/>
        <bgColor rgb="FF60A0D1"/>
      </patternFill>
    </fill>
    <fill>
      <patternFill patternType="solid">
        <fgColor rgb="FF6FA9D6"/>
        <bgColor rgb="FF60A0D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6FA9D6"/>
      <rgbColor rgb="FF993366"/>
      <rgbColor rgb="FFFFFFCC"/>
      <rgbColor rgb="FFE8F3FF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C9E0F4"/>
      <rgbColor rgb="FFFFFF99"/>
      <rgbColor rgb="FF99CCFF"/>
      <rgbColor rgb="FFFF99CC"/>
      <rgbColor rgb="FF9CC5E5"/>
      <rgbColor rgb="FFFFCC99"/>
      <rgbColor rgb="FF3366FF"/>
      <rgbColor rgb="FF8DBCE0"/>
      <rgbColor rgb="FF99CC00"/>
      <rgbColor rgb="FFFFCC00"/>
      <rgbColor rgb="FFFF9900"/>
      <rgbColor rgb="FFFF6600"/>
      <rgbColor rgb="FF666699"/>
      <rgbColor rgb="FF60A0D1"/>
      <rgbColor rgb="FF004586"/>
      <rgbColor rgb="FF5197CC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BSA (ug/mL)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Sheet1!$M$28:$M$36</c:f>
              <c:numCache>
                <c:formatCode>General</c:formatCode>
                <c:ptCount val="9"/>
                <c:pt idx="0">
                  <c:v>2.2365</c:v>
                </c:pt>
                <c:pt idx="1">
                  <c:v>1.68</c:v>
                </c:pt>
                <c:pt idx="2">
                  <c:v>1.214</c:v>
                </c:pt>
                <c:pt idx="3">
                  <c:v>0.956</c:v>
                </c:pt>
                <c:pt idx="4">
                  <c:v>0.7195</c:v>
                </c:pt>
                <c:pt idx="5">
                  <c:v>0.442</c:v>
                </c:pt>
                <c:pt idx="6">
                  <c:v>0.2855</c:v>
                </c:pt>
                <c:pt idx="7">
                  <c:v>0.125</c:v>
                </c:pt>
                <c:pt idx="8">
                  <c:v>0.0925</c:v>
                </c:pt>
              </c:numCache>
            </c:numRef>
          </c:xVal>
          <c:yVal>
            <c:numRef>
              <c:f>Sheet1!$N$28:$N$36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</c:ser>
        <c:axId val="8441097"/>
        <c:axId val="19207175"/>
      </c:scatterChart>
      <c:valAx>
        <c:axId val="8441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07175"/>
        <c:crosses val="autoZero"/>
        <c:crossBetween val="between"/>
      </c:valAx>
      <c:valAx>
        <c:axId val="19207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10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262080</xdr:colOff>
      <xdr:row>39</xdr:row>
      <xdr:rowOff>61200</xdr:rowOff>
    </xdr:from>
    <xdr:to>
      <xdr:col>19</xdr:col>
      <xdr:colOff>709920</xdr:colOff>
      <xdr:row>56</xdr:row>
      <xdr:rowOff>92880</xdr:rowOff>
    </xdr:to>
    <xdr:graphicFrame>
      <xdr:nvGraphicFramePr>
        <xdr:cNvPr id="0" name=""/>
        <xdr:cNvGraphicFramePr/>
      </xdr:nvGraphicFramePr>
      <xdr:xfrm>
        <a:off x="10784160" y="729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20" activeCellId="0" sqref="M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1"/>
    <col collapsed="false" customWidth="true" hidden="false" outlineLevel="0" max="3" min="3" style="0" width="18.19"/>
  </cols>
  <sheetData>
    <row r="1" customFormat="false" ht="15" hidden="false" customHeight="fals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</row>
    <row r="2" customFormat="false" ht="15" hidden="false" customHeight="false" outlineLevel="0" collapsed="false">
      <c r="A2" s="2" t="s">
        <v>0</v>
      </c>
      <c r="B2" s="3" t="n">
        <v>2.522</v>
      </c>
      <c r="C2" s="4" t="n">
        <v>1.728</v>
      </c>
      <c r="D2" s="5" t="n">
        <v>1.22</v>
      </c>
      <c r="E2" s="6" t="n">
        <v>0.967</v>
      </c>
      <c r="F2" s="7" t="n">
        <v>0.716</v>
      </c>
      <c r="G2" s="8" t="n">
        <v>0.472</v>
      </c>
      <c r="H2" s="9" t="n">
        <v>0.295</v>
      </c>
      <c r="I2" s="10" t="n">
        <v>0.121</v>
      </c>
      <c r="J2" s="10" t="n">
        <v>0.091</v>
      </c>
      <c r="K2" s="11"/>
      <c r="L2" s="11"/>
      <c r="M2" s="11"/>
      <c r="N2" s="12" t="n">
        <v>562</v>
      </c>
    </row>
    <row r="3" customFormat="false" ht="15" hidden="false" customHeight="false" outlineLevel="0" collapsed="false">
      <c r="A3" s="2" t="s">
        <v>1</v>
      </c>
      <c r="B3" s="13" t="n">
        <v>1.951</v>
      </c>
      <c r="C3" s="14" t="n">
        <v>1.632</v>
      </c>
      <c r="D3" s="5" t="n">
        <v>1.208</v>
      </c>
      <c r="E3" s="6" t="n">
        <v>0.945</v>
      </c>
      <c r="F3" s="7" t="n">
        <v>0.723</v>
      </c>
      <c r="G3" s="8" t="n">
        <v>0.412</v>
      </c>
      <c r="H3" s="9" t="n">
        <v>0.276</v>
      </c>
      <c r="I3" s="10" t="n">
        <v>0.129</v>
      </c>
      <c r="J3" s="10" t="n">
        <v>0.094</v>
      </c>
      <c r="K3" s="11"/>
      <c r="L3" s="11"/>
      <c r="M3" s="11"/>
      <c r="N3" s="12" t="n">
        <v>562</v>
      </c>
    </row>
    <row r="4" customFormat="false" ht="15" hidden="false" customHeight="false" outlineLevel="0" collapsed="false">
      <c r="A4" s="2" t="s">
        <v>2</v>
      </c>
      <c r="B4" s="14" t="n">
        <v>1.605</v>
      </c>
      <c r="C4" s="4" t="n">
        <v>1.752</v>
      </c>
      <c r="D4" s="4" t="n">
        <v>1.676</v>
      </c>
      <c r="E4" s="4" t="n">
        <v>1.64</v>
      </c>
      <c r="F4" s="14" t="n">
        <v>1.543</v>
      </c>
      <c r="G4" s="14" t="n">
        <v>1.553</v>
      </c>
      <c r="H4" s="11"/>
      <c r="I4" s="11"/>
      <c r="J4" s="11"/>
      <c r="K4" s="11"/>
      <c r="L4" s="11"/>
      <c r="M4" s="11"/>
      <c r="N4" s="12" t="n">
        <v>562</v>
      </c>
    </row>
    <row r="5" customFormat="false" ht="15" hidden="false" customHeight="false" outlineLevel="0" collapsed="false">
      <c r="A5" s="2" t="s">
        <v>3</v>
      </c>
      <c r="B5" s="14" t="n">
        <v>1.565</v>
      </c>
      <c r="C5" s="4" t="n">
        <v>1.638</v>
      </c>
      <c r="D5" s="4" t="n">
        <v>1.807</v>
      </c>
      <c r="E5" s="14" t="n">
        <v>1.493</v>
      </c>
      <c r="F5" s="14" t="n">
        <v>1.501</v>
      </c>
      <c r="G5" s="14" t="n">
        <v>1.564</v>
      </c>
      <c r="H5" s="11"/>
      <c r="I5" s="11"/>
      <c r="J5" s="11"/>
      <c r="K5" s="11"/>
      <c r="L5" s="11"/>
      <c r="M5" s="11"/>
      <c r="N5" s="12" t="n">
        <v>562</v>
      </c>
    </row>
    <row r="6" customFormat="false" ht="15" hidden="false" customHeight="false" outlineLevel="0" collapsed="false">
      <c r="A6" s="2" t="s">
        <v>4</v>
      </c>
      <c r="B6" s="14" t="n">
        <v>1.582</v>
      </c>
      <c r="C6" s="14" t="n">
        <v>1.504</v>
      </c>
      <c r="D6" s="14" t="n">
        <v>1.582</v>
      </c>
      <c r="E6" s="14" t="n">
        <v>1.624</v>
      </c>
      <c r="F6" s="14" t="n">
        <v>1.561</v>
      </c>
      <c r="G6" s="14" t="n">
        <v>1.615</v>
      </c>
      <c r="H6" s="11"/>
      <c r="I6" s="11"/>
      <c r="J6" s="11"/>
      <c r="K6" s="11"/>
      <c r="L6" s="11"/>
      <c r="M6" s="11"/>
      <c r="N6" s="12" t="n">
        <v>562</v>
      </c>
    </row>
    <row r="7" customFormat="false" ht="15" hidden="false" customHeight="false" outlineLevel="0" collapsed="false">
      <c r="A7" s="2" t="s">
        <v>5</v>
      </c>
      <c r="B7" s="14" t="n">
        <v>1.536</v>
      </c>
      <c r="C7" s="14" t="n">
        <v>1.518</v>
      </c>
      <c r="D7" s="14" t="n">
        <v>1.564</v>
      </c>
      <c r="E7" s="14" t="n">
        <v>1.541</v>
      </c>
      <c r="F7" s="14" t="n">
        <v>1.577</v>
      </c>
      <c r="G7" s="14" t="n">
        <v>1.534</v>
      </c>
      <c r="H7" s="11"/>
      <c r="I7" s="11"/>
      <c r="J7" s="11"/>
      <c r="K7" s="11"/>
      <c r="L7" s="11"/>
      <c r="M7" s="11"/>
      <c r="N7" s="12" t="n">
        <v>562</v>
      </c>
    </row>
    <row r="8" customFormat="false" ht="15" hidden="false" customHeight="false" outlineLevel="0" collapsed="false">
      <c r="A8" s="2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 t="n">
        <v>562</v>
      </c>
    </row>
    <row r="9" customFormat="false" ht="15" hidden="false" customHeight="false" outlineLevel="0" collapsed="false">
      <c r="A9" s="2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 t="n">
        <v>562</v>
      </c>
    </row>
    <row r="11" customFormat="false" ht="15" hidden="false" customHeight="false" outlineLevel="0" collapsed="false">
      <c r="A11" s="0" t="s">
        <v>8</v>
      </c>
    </row>
    <row r="12" customFormat="false" ht="13.8" hidden="false" customHeight="false" outlineLevel="0" collapsed="false">
      <c r="B12" s="15" t="s">
        <v>9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14</v>
      </c>
      <c r="H12" s="15" t="s">
        <v>15</v>
      </c>
      <c r="I12" s="15" t="s">
        <v>16</v>
      </c>
      <c r="J12" s="15" t="s">
        <v>17</v>
      </c>
    </row>
    <row r="13" customFormat="false" ht="13.8" hidden="false" customHeight="false" outlineLevel="0" collapsed="false">
      <c r="B13" s="15" t="s">
        <v>9</v>
      </c>
      <c r="C13" s="15" t="s">
        <v>10</v>
      </c>
      <c r="D13" s="15" t="s">
        <v>11</v>
      </c>
      <c r="E13" s="15" t="s">
        <v>12</v>
      </c>
      <c r="F13" s="15" t="s">
        <v>13</v>
      </c>
      <c r="G13" s="15" t="s">
        <v>14</v>
      </c>
      <c r="H13" s="15" t="s">
        <v>15</v>
      </c>
      <c r="I13" s="15" t="s">
        <v>16</v>
      </c>
      <c r="J13" s="15" t="s">
        <v>17</v>
      </c>
    </row>
    <row r="14" customFormat="false" ht="14.9" hidden="false" customHeight="false" outlineLevel="0" collapsed="false">
      <c r="B14" s="0" t="s">
        <v>18</v>
      </c>
      <c r="C14" s="0" t="s">
        <v>19</v>
      </c>
      <c r="D14" s="0" t="s">
        <v>20</v>
      </c>
      <c r="E14" s="0" t="s">
        <v>21</v>
      </c>
      <c r="F14" s="0" t="s">
        <v>22</v>
      </c>
      <c r="G14" s="0" t="s">
        <v>23</v>
      </c>
    </row>
    <row r="15" customFormat="false" ht="14.9" hidden="false" customHeight="false" outlineLevel="0" collapsed="false">
      <c r="B15" s="0" t="s">
        <v>18</v>
      </c>
      <c r="C15" s="0" t="s">
        <v>19</v>
      </c>
      <c r="D15" s="0" t="s">
        <v>20</v>
      </c>
      <c r="E15" s="0" t="s">
        <v>21</v>
      </c>
      <c r="F15" s="0" t="s">
        <v>22</v>
      </c>
      <c r="G15" s="0" t="s">
        <v>23</v>
      </c>
    </row>
    <row r="16" customFormat="false" ht="14.9" hidden="false" customHeight="false" outlineLevel="0" collapsed="false">
      <c r="B16" s="0" t="s">
        <v>24</v>
      </c>
      <c r="C16" s="0" t="s">
        <v>25</v>
      </c>
      <c r="D16" s="0" t="s">
        <v>26</v>
      </c>
      <c r="E16" s="0" t="s">
        <v>27</v>
      </c>
      <c r="F16" s="0" t="s">
        <v>28</v>
      </c>
      <c r="G16" s="0" t="s">
        <v>29</v>
      </c>
    </row>
    <row r="17" customFormat="false" ht="14.9" hidden="false" customHeight="false" outlineLevel="0" collapsed="false">
      <c r="B17" s="0" t="s">
        <v>24</v>
      </c>
      <c r="C17" s="0" t="s">
        <v>25</v>
      </c>
      <c r="D17" s="0" t="s">
        <v>26</v>
      </c>
      <c r="E17" s="0" t="s">
        <v>27</v>
      </c>
      <c r="F17" s="0" t="s">
        <v>28</v>
      </c>
      <c r="G17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3.8" hidden="false" customHeight="false" outlineLevel="0" collapsed="false">
      <c r="B20" s="15" t="s">
        <v>9</v>
      </c>
      <c r="C20" s="15" t="s">
        <v>10</v>
      </c>
      <c r="D20" s="15" t="s">
        <v>11</v>
      </c>
      <c r="E20" s="15" t="s">
        <v>12</v>
      </c>
      <c r="F20" s="15" t="s">
        <v>13</v>
      </c>
      <c r="G20" s="15" t="s">
        <v>14</v>
      </c>
      <c r="H20" s="15" t="s">
        <v>15</v>
      </c>
      <c r="I20" s="15" t="s">
        <v>16</v>
      </c>
      <c r="J20" s="15" t="s">
        <v>17</v>
      </c>
    </row>
    <row r="21" customFormat="false" ht="15" hidden="false" customHeight="false" outlineLevel="0" collapsed="false">
      <c r="B21" s="0" t="n">
        <f aca="false">AVERAGE(B2:B3)</f>
        <v>2.2365</v>
      </c>
      <c r="C21" s="0" t="n">
        <f aca="false">AVERAGE(C2:C3)</f>
        <v>1.68</v>
      </c>
      <c r="D21" s="0" t="n">
        <f aca="false">AVERAGE(D2:D3)</f>
        <v>1.214</v>
      </c>
      <c r="E21" s="0" t="n">
        <f aca="false">AVERAGE(E2:E3)</f>
        <v>0.956</v>
      </c>
      <c r="F21" s="0" t="n">
        <f aca="false">AVERAGE(F2:F3)</f>
        <v>0.7195</v>
      </c>
      <c r="G21" s="0" t="n">
        <f aca="false">AVERAGE(G2:G3)</f>
        <v>0.442</v>
      </c>
      <c r="H21" s="0" t="n">
        <f aca="false">AVERAGE(H2:H3)</f>
        <v>0.2855</v>
      </c>
      <c r="I21" s="0" t="n">
        <f aca="false">AVERAGE(I2:I3)</f>
        <v>0.125</v>
      </c>
      <c r="J21" s="0" t="n">
        <f aca="false">AVERAGE(J2:J3)</f>
        <v>0.0925</v>
      </c>
    </row>
    <row r="22" customFormat="false" ht="14.9" hidden="false" customHeight="false" outlineLevel="0" collapsed="false">
      <c r="B22" s="0" t="s">
        <v>18</v>
      </c>
      <c r="C22" s="0" t="s">
        <v>19</v>
      </c>
      <c r="D22" s="0" t="s">
        <v>20</v>
      </c>
      <c r="E22" s="0" t="s">
        <v>21</v>
      </c>
      <c r="F22" s="0" t="s">
        <v>22</v>
      </c>
      <c r="G22" s="0" t="s">
        <v>23</v>
      </c>
    </row>
    <row r="23" customFormat="false" ht="13.8" hidden="false" customHeight="false" outlineLevel="0" collapsed="false">
      <c r="B23" s="0" t="n">
        <f aca="false">AVERAGE(B4:B5)</f>
        <v>1.585</v>
      </c>
      <c r="C23" s="0" t="n">
        <f aca="false">AVERAGE(C4:C5)</f>
        <v>1.695</v>
      </c>
      <c r="D23" s="0" t="n">
        <f aca="false">AVERAGE(D4:D5)</f>
        <v>1.7415</v>
      </c>
      <c r="E23" s="0" t="n">
        <f aca="false">AVERAGE(E4:E5)</f>
        <v>1.5665</v>
      </c>
      <c r="F23" s="0" t="n">
        <f aca="false">AVERAGE(F4:F5)</f>
        <v>1.522</v>
      </c>
      <c r="G23" s="0" t="n">
        <f aca="false">AVERAGE(G4:G5)</f>
        <v>1.5585</v>
      </c>
    </row>
    <row r="24" customFormat="false" ht="14.9" hidden="false" customHeight="false" outlineLevel="0" collapsed="false">
      <c r="B24" s="0" t="s">
        <v>24</v>
      </c>
      <c r="C24" s="0" t="s">
        <v>25</v>
      </c>
      <c r="D24" s="0" t="s">
        <v>26</v>
      </c>
      <c r="E24" s="0" t="s">
        <v>27</v>
      </c>
      <c r="F24" s="0" t="s">
        <v>28</v>
      </c>
      <c r="G24" s="0" t="s">
        <v>29</v>
      </c>
    </row>
    <row r="25" customFormat="false" ht="13.8" hidden="false" customHeight="false" outlineLevel="0" collapsed="false">
      <c r="B25" s="0" t="n">
        <f aca="false">AVERAGE(B6:B7)</f>
        <v>1.559</v>
      </c>
      <c r="C25" s="0" t="n">
        <f aca="false">AVERAGE(C6:C7)</f>
        <v>1.511</v>
      </c>
      <c r="D25" s="0" t="n">
        <f aca="false">AVERAGE(D6:D7)</f>
        <v>1.573</v>
      </c>
      <c r="E25" s="0" t="n">
        <f aca="false">AVERAGE(E6:E7)</f>
        <v>1.5825</v>
      </c>
      <c r="F25" s="0" t="n">
        <f aca="false">AVERAGE(F6:F7)</f>
        <v>1.569</v>
      </c>
      <c r="G25" s="0" t="n">
        <f aca="false">AVERAGE(G6:G7)</f>
        <v>1.5745</v>
      </c>
    </row>
    <row r="27" customFormat="false" ht="13.8" hidden="false" customHeight="false" outlineLevel="0" collapsed="false">
      <c r="A27" s="0" t="s">
        <v>31</v>
      </c>
      <c r="B27" s="0" t="n">
        <v>50</v>
      </c>
      <c r="N27" s="15" t="s">
        <v>32</v>
      </c>
    </row>
    <row r="28" customFormat="false" ht="13.8" hidden="false" customHeight="false" outlineLevel="0" collapsed="false">
      <c r="B28" s="0" t="s">
        <v>33</v>
      </c>
      <c r="C28" s="15" t="s">
        <v>34</v>
      </c>
      <c r="D28" s="15" t="s">
        <v>35</v>
      </c>
      <c r="E28" s="15" t="s">
        <v>36</v>
      </c>
      <c r="F28" s="15" t="s">
        <v>37</v>
      </c>
      <c r="L28" s="15" t="s">
        <v>9</v>
      </c>
      <c r="M28" s="0" t="n">
        <f aca="false">B21</f>
        <v>2.2365</v>
      </c>
      <c r="N28" s="15" t="n">
        <v>2000</v>
      </c>
    </row>
    <row r="29" customFormat="false" ht="13.8" hidden="false" customHeight="false" outlineLevel="0" collapsed="false">
      <c r="A29" s="0" t="s">
        <v>18</v>
      </c>
      <c r="B29" s="0" t="n">
        <f aca="false">B23</f>
        <v>1.585</v>
      </c>
      <c r="C29" s="0" t="n">
        <f aca="false">949.737*B29-134.601</f>
        <v>1370.732145</v>
      </c>
      <c r="D29" s="0" t="n">
        <f aca="false">C29/$C$36</f>
        <v>1.054043178248</v>
      </c>
      <c r="E29" s="0" t="n">
        <f aca="false">ROUND($B$27/D29,1)</f>
        <v>47.4</v>
      </c>
      <c r="F29" s="0" t="n">
        <f aca="false">$B$27-E29</f>
        <v>2.6</v>
      </c>
      <c r="L29" s="15" t="s">
        <v>10</v>
      </c>
      <c r="M29" s="0" t="n">
        <f aca="false">C21</f>
        <v>1.68</v>
      </c>
      <c r="N29" s="15" t="n">
        <v>1500</v>
      </c>
    </row>
    <row r="30" customFormat="false" ht="14.9" hidden="false" customHeight="false" outlineLevel="0" collapsed="false">
      <c r="A30" s="0" t="s">
        <v>19</v>
      </c>
      <c r="B30" s="0" t="n">
        <f aca="false">C23</f>
        <v>1.695</v>
      </c>
      <c r="C30" s="0" t="n">
        <f aca="false">949.737*B30-134.601</f>
        <v>1475.203215</v>
      </c>
      <c r="D30" s="0" t="n">
        <f aca="false">C30/$C$36</f>
        <v>1.13437763240043</v>
      </c>
      <c r="E30" s="0" t="n">
        <f aca="false">ROUND($B$27/D30,1)</f>
        <v>44.1</v>
      </c>
      <c r="F30" s="0" t="n">
        <f aca="false">$B$27-E30</f>
        <v>5.9</v>
      </c>
      <c r="L30" s="15" t="s">
        <v>11</v>
      </c>
      <c r="M30" s="0" t="n">
        <f aca="false">D21</f>
        <v>1.214</v>
      </c>
      <c r="N30" s="15" t="n">
        <v>1000</v>
      </c>
    </row>
    <row r="31" customFormat="false" ht="14.9" hidden="false" customHeight="false" outlineLevel="0" collapsed="false">
      <c r="A31" s="0" t="s">
        <v>20</v>
      </c>
      <c r="B31" s="0" t="n">
        <f aca="false">D23</f>
        <v>1.7415</v>
      </c>
      <c r="C31" s="0" t="n">
        <f aca="false">949.737*B31-134.601</f>
        <v>1519.3659855</v>
      </c>
      <c r="D31" s="0" t="n">
        <f aca="false">C31/$C$36</f>
        <v>1.16833719711033</v>
      </c>
      <c r="E31" s="0" t="n">
        <f aca="false">ROUND($B$27/D31,1)</f>
        <v>42.8</v>
      </c>
      <c r="F31" s="0" t="n">
        <f aca="false">$B$27-E31</f>
        <v>7.2</v>
      </c>
      <c r="L31" s="15" t="s">
        <v>12</v>
      </c>
      <c r="M31" s="0" t="n">
        <f aca="false">E21</f>
        <v>0.956</v>
      </c>
      <c r="N31" s="15" t="n">
        <v>750</v>
      </c>
    </row>
    <row r="32" customFormat="false" ht="14.9" hidden="false" customHeight="false" outlineLevel="0" collapsed="false">
      <c r="A32" s="0" t="s">
        <v>21</v>
      </c>
      <c r="B32" s="0" t="n">
        <f aca="false">E23</f>
        <v>1.5665</v>
      </c>
      <c r="C32" s="0" t="n">
        <f aca="false">949.737*B32-134.601</f>
        <v>1353.1620105</v>
      </c>
      <c r="D32" s="0" t="n">
        <f aca="false">C32/$C$36</f>
        <v>1.040532383686</v>
      </c>
      <c r="E32" s="0" t="n">
        <f aca="false">ROUND($B$27/D32,1)</f>
        <v>48.1</v>
      </c>
      <c r="F32" s="0" t="n">
        <f aca="false">$B$27-E32</f>
        <v>1.9</v>
      </c>
      <c r="L32" s="15" t="s">
        <v>13</v>
      </c>
      <c r="M32" s="0" t="n">
        <f aca="false">F21</f>
        <v>0.7195</v>
      </c>
      <c r="N32" s="15" t="n">
        <v>500</v>
      </c>
    </row>
    <row r="33" customFormat="false" ht="13.8" hidden="false" customHeight="false" outlineLevel="0" collapsed="false">
      <c r="A33" s="0" t="s">
        <v>22</v>
      </c>
      <c r="B33" s="0" t="n">
        <f aca="false">F23</f>
        <v>1.522</v>
      </c>
      <c r="C33" s="0" t="n">
        <f aca="false">949.737*B33-134.601</f>
        <v>1310.898714</v>
      </c>
      <c r="D33" s="0" t="n">
        <f aca="false">C33/$C$36</f>
        <v>1.00803344541524</v>
      </c>
      <c r="E33" s="0" t="n">
        <f aca="false">ROUND($B$27/D33,1)</f>
        <v>49.6</v>
      </c>
      <c r="F33" s="0" t="n">
        <f aca="false">$B$27-E33</f>
        <v>0.399999999999999</v>
      </c>
      <c r="L33" s="15" t="s">
        <v>14</v>
      </c>
      <c r="M33" s="0" t="n">
        <f aca="false">G21</f>
        <v>0.442</v>
      </c>
      <c r="N33" s="15" t="n">
        <v>250</v>
      </c>
    </row>
    <row r="34" customFormat="false" ht="13.8" hidden="false" customHeight="false" outlineLevel="0" collapsed="false">
      <c r="A34" s="0" t="s">
        <v>23</v>
      </c>
      <c r="B34" s="0" t="n">
        <f aca="false">G23</f>
        <v>1.5585</v>
      </c>
      <c r="C34" s="0" t="n">
        <f aca="false">949.737*B34-134.601</f>
        <v>1345.5641145</v>
      </c>
      <c r="D34" s="0" t="n">
        <f aca="false">C34/$C$36</f>
        <v>1.03468987792946</v>
      </c>
      <c r="E34" s="0" t="n">
        <f aca="false">ROUND($B$27/D34,1)</f>
        <v>48.3</v>
      </c>
      <c r="F34" s="0" t="n">
        <f aca="false">$B$27-E34</f>
        <v>1.7</v>
      </c>
      <c r="L34" s="15" t="s">
        <v>15</v>
      </c>
      <c r="M34" s="0" t="n">
        <f aca="false">H21</f>
        <v>0.2855</v>
      </c>
      <c r="N34" s="15" t="n">
        <v>125</v>
      </c>
    </row>
    <row r="35" customFormat="false" ht="13.8" hidden="false" customHeight="false" outlineLevel="0" collapsed="false">
      <c r="A35" s="0" t="s">
        <v>24</v>
      </c>
      <c r="B35" s="0" t="n">
        <f aca="false">B25</f>
        <v>1.559</v>
      </c>
      <c r="C35" s="0" t="n">
        <f aca="false">949.737*B35-134.601</f>
        <v>1346.038983</v>
      </c>
      <c r="D35" s="0" t="n">
        <f aca="false">C35/$C$36</f>
        <v>1.03505503453924</v>
      </c>
      <c r="E35" s="0" t="n">
        <f aca="false">ROUND($B$27/D35,1)</f>
        <v>48.3</v>
      </c>
      <c r="F35" s="0" t="n">
        <f aca="false">$B$27-E35</f>
        <v>1.7</v>
      </c>
      <c r="L35" s="15" t="s">
        <v>16</v>
      </c>
      <c r="M35" s="0" t="n">
        <f aca="false">I21</f>
        <v>0.125</v>
      </c>
      <c r="N35" s="15" t="n">
        <v>25</v>
      </c>
    </row>
    <row r="36" customFormat="false" ht="14.9" hidden="false" customHeight="false" outlineLevel="0" collapsed="false">
      <c r="A36" s="0" t="s">
        <v>25</v>
      </c>
      <c r="B36" s="0" t="n">
        <f aca="false">C25</f>
        <v>1.511</v>
      </c>
      <c r="C36" s="0" t="n">
        <f aca="false">949.737*B36-134.601</f>
        <v>1300.451607</v>
      </c>
      <c r="D36" s="0" t="n">
        <f aca="false">C36/$C$36</f>
        <v>1</v>
      </c>
      <c r="E36" s="0" t="n">
        <f aca="false">ROUND($B$27/D36,1)</f>
        <v>50</v>
      </c>
      <c r="F36" s="0" t="n">
        <f aca="false">$B$27-E36</f>
        <v>0</v>
      </c>
      <c r="L36" s="15" t="s">
        <v>17</v>
      </c>
      <c r="M36" s="0" t="n">
        <f aca="false">J21</f>
        <v>0.0925</v>
      </c>
      <c r="N36" s="15" t="n">
        <v>0</v>
      </c>
    </row>
    <row r="37" customFormat="false" ht="14.9" hidden="false" customHeight="false" outlineLevel="0" collapsed="false">
      <c r="A37" s="0" t="s">
        <v>26</v>
      </c>
      <c r="B37" s="0" t="n">
        <f aca="false">D25</f>
        <v>1.573</v>
      </c>
      <c r="C37" s="0" t="n">
        <f aca="false">949.737*B37-134.601</f>
        <v>1359.335301</v>
      </c>
      <c r="D37" s="0" t="n">
        <f aca="false">C37/$C$36</f>
        <v>1.04527941961319</v>
      </c>
      <c r="E37" s="0" t="n">
        <f aca="false">ROUND($B$27/D37,1)</f>
        <v>47.8</v>
      </c>
      <c r="F37" s="0" t="n">
        <f aca="false">$B$27-E37</f>
        <v>2.2</v>
      </c>
    </row>
    <row r="38" customFormat="false" ht="14.9" hidden="false" customHeight="false" outlineLevel="0" collapsed="false">
      <c r="A38" s="0" t="s">
        <v>27</v>
      </c>
      <c r="B38" s="0" t="n">
        <f aca="false">E25</f>
        <v>1.5825</v>
      </c>
      <c r="C38" s="0" t="n">
        <f aca="false">949.737*B38-134.601</f>
        <v>1368.3578025</v>
      </c>
      <c r="D38" s="0" t="n">
        <f aca="false">C38/$C$36</f>
        <v>1.05221739519908</v>
      </c>
      <c r="E38" s="0" t="n">
        <f aca="false">ROUND($B$27/D38,1)</f>
        <v>47.5</v>
      </c>
      <c r="F38" s="0" t="n">
        <f aca="false">$B$27-E38</f>
        <v>2.5</v>
      </c>
    </row>
    <row r="39" customFormat="false" ht="13.8" hidden="false" customHeight="false" outlineLevel="0" collapsed="false">
      <c r="A39" s="0" t="s">
        <v>28</v>
      </c>
      <c r="B39" s="0" t="n">
        <f aca="false">F25</f>
        <v>1.569</v>
      </c>
      <c r="C39" s="0" t="n">
        <f aca="false">949.737*B39-134.601</f>
        <v>1355.536353</v>
      </c>
      <c r="D39" s="0" t="n">
        <f aca="false">C39/$C$36</f>
        <v>1.04235816673492</v>
      </c>
      <c r="E39" s="0" t="n">
        <f aca="false">ROUND($B$27/D39,1)</f>
        <v>48</v>
      </c>
      <c r="F39" s="0" t="n">
        <f aca="false">$B$27-E39</f>
        <v>2</v>
      </c>
    </row>
    <row r="40" customFormat="false" ht="13.8" hidden="false" customHeight="false" outlineLevel="0" collapsed="false">
      <c r="A40" s="0" t="s">
        <v>29</v>
      </c>
      <c r="B40" s="0" t="n">
        <f aca="false">G25</f>
        <v>1.5745</v>
      </c>
      <c r="C40" s="0" t="n">
        <f aca="false">949.737*B40-134.601</f>
        <v>1360.7599065</v>
      </c>
      <c r="D40" s="0" t="n">
        <f aca="false">C40/$C$36</f>
        <v>1.04637488944254</v>
      </c>
      <c r="E40" s="0" t="n">
        <f aca="false">ROUND($B$27/D40,1)</f>
        <v>47.8</v>
      </c>
      <c r="F40" s="0" t="n">
        <f aca="false">$B$27-E40</f>
        <v>2.2</v>
      </c>
    </row>
    <row r="42" customFormat="false" ht="13.8" hidden="false" customHeight="false" outlineLevel="0" collapsed="false">
      <c r="C42" s="15" t="s">
        <v>38</v>
      </c>
      <c r="D42" s="15" t="s">
        <v>39</v>
      </c>
      <c r="E42" s="16" t="s">
        <v>40</v>
      </c>
    </row>
    <row r="43" customFormat="false" ht="15" hidden="false" customHeight="false" outlineLevel="0" collapsed="false">
      <c r="C43" s="0" t="n">
        <f aca="false">C36*B27/(B27+D43)</f>
        <v>975.338217580891</v>
      </c>
      <c r="D43" s="0" t="n">
        <v>16.6667</v>
      </c>
      <c r="E43" s="0" t="n">
        <f aca="false">10/C43*1000</f>
        <v>10.2528536457874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2023-10-31T08:38:31Z</dcterms:created>
  <dc:creator>GILBERT LOISEAU</dc:creator>
  <dc:description/>
  <dc:language>en-US</dc:language>
  <cp:lastModifiedBy/>
  <cp:lastPrinted>2023-10-31T13:45:36Z</cp:lastPrinted>
  <dcterms:modified xsi:type="dcterms:W3CDTF">2023-10-31T13:44:42Z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