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Sheet1!$A$27:$F$46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<sst xmlns="http://schemas.openxmlformats.org/spreadsheetml/2006/main" count="118" uniqueCount="45">
  <si>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</si>
  <si>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</si>
  <si>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</si>
  <si>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</si>
  <si>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</si>
  <si>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</si>
  <si>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</si>
  <si>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</si>
  <si>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BCA order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</si>
  <si>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</si>
  <si>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</si>
  <si>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</si>
  <si>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</si>
  <si>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</si>
  <si>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</si>
  <si>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</si>
  <si>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</si>
  <si>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</si>
  <si>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G10</t>
  </si>
  <si>
    <t xml:space="preserve">G2</t>
  </si>
  <si>
    <t xml:space="preserve">L3</t>
  </si>
  <si>
    <t xml:space="preserve">L1</t>
  </si>
  <si>
    <t xml:space="preserve">L5</t>
  </si>
  <si>
    <t xml:space="preserve">R1</t>
  </si>
  <si>
    <t xml:space="preserve">5_4</t>
  </si>
  <si>
    <t xml:space="preserve">GpA1</t>
  </si>
  <si>
    <t xml:space="preserve">GpA2</t>
  </si>
  <si>
    <t xml:space="preserve">G83I1</t>
  </si>
  <si>
    <t xml:space="preserve">G83I2</t>
  </si>
  <si>
    <t xml:space="preserve">insoluble fraction</t>
  </si>
  <si>
    <t xml:space="preserve">GpA1-sol</t>
  </si>
  <si>
    <t xml:space="preserve">GpA2-sol</t>
  </si>
  <si>
    <t xml:space="preserve">G83I1-sol</t>
  </si>
  <si>
    <t xml:space="preserve">G83I2-sol</t>
  </si>
  <si>
    <t xml:space="preserve">Averages</t>
  </si>
  <si>
    <t xml:space="preserve">Per well western</t>
  </si>
  <si>
    <t xml:space="preserve">BCA</t>
  </si>
  <si>
    <t xml:space="preserve">Protein concentration by BCA assay (ug/mL)</t>
  </si>
  <si>
    <t xml:space="preserve">Normalize to lowest</t>
  </si>
  <si>
    <t xml:space="preserve">Normalize per well</t>
  </si>
  <si>
    <t xml:space="preserve">Fill H2O per well</t>
  </si>
  <si>
    <t xml:space="preserve">BSA (ug/mL)</t>
  </si>
  <si>
    <t xml:space="preserve">Diluted Protein Concentration</t>
  </si>
  <si>
    <t xml:space="preserve">Amount LDS (4X -&gt; 1X)</t>
  </si>
  <si>
    <t xml:space="preserve">Amount to load on gel (10ug)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</si>
</sst>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rgb="FF9CC5E5"/>
      </patternFill>
    </fill>
    <fill>
      <patternFill patternType="solid">
        <fgColor rgb="FF247CBD"/>
        <bgColor rgb="FF3385C2"/>
      </patternFill>
    </fill>
    <fill>
      <patternFill patternType="solid">
        <fgColor rgb="FF5197CC"/>
        <bgColor rgb="FF5B9BD5"/>
      </patternFill>
    </fill>
    <fill>
      <patternFill patternType="solid">
        <fgColor rgb="FF7EB2DB"/>
        <bgColor rgb="FF6FA9D6"/>
      </patternFill>
    </fill>
    <fill>
      <patternFill patternType="solid">
        <fgColor rgb="FF9CC5E5"/>
        <bgColor rgb="FF99CCFF"/>
      </patternFill>
    </fill>
    <fill>
      <patternFill patternType="solid">
        <fgColor rgb="FFBAD7EF"/>
        <bgColor rgb="FFABCEEA"/>
      </patternFill>
    </fill>
    <fill>
      <patternFill patternType="solid">
        <fgColor rgb="FFC9E0F4"/>
        <bgColor rgb="FFBAD7EF"/>
      </patternFill>
    </fill>
    <fill>
      <patternFill patternType="solid">
        <fgColor rgb="FFD8E9F9"/>
        <bgColor rgb="FFC9E0F4"/>
      </patternFill>
    </fill>
    <fill>
      <patternFill patternType="solid">
        <fgColor rgb="FFE8F3FF"/>
        <bgColor rgb="FFD8E9F9"/>
      </patternFill>
    </fill>
    <fill>
      <patternFill patternType="solid">
        <fgColor rgb="FFFFFFFF"/>
        <bgColor rgb="FFE8F3FF"/>
      </patternFill>
    </fill>
    <fill>
      <patternFill patternType="solid">
        <fgColor rgb="FF8DBCE0"/>
        <bgColor rgb="FF9CC5E5"/>
      </patternFill>
    </fill>
    <fill>
      <patternFill patternType="solid">
        <fgColor rgb="FFABCEEA"/>
        <bgColor rgb="FFBAD7EF"/>
      </patternFill>
    </fill>
    <fill>
      <patternFill patternType="solid">
        <fgColor rgb="FF6FA9D6"/>
        <bgColor rgb="FF7EB2DB"/>
      </patternFill>
    </fill>
    <fill>
      <patternFill patternType="solid">
        <fgColor rgb="FF60A0D1"/>
        <bgColor rgb="FF5B9BD5"/>
      </patternFill>
    </fill>
    <fill>
      <patternFill patternType="solid">
        <fgColor rgb="FF3385C2"/>
        <bgColor rgb="FF247CBD"/>
      </patternFill>
    </fill>
    <fill>
      <patternFill patternType="solid">
        <fgColor rgb="FF428EC7"/>
        <bgColor rgb="FF5197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B9BD5"/>
      <rgbColor rgb="FFBFBFBF"/>
      <rgbColor rgb="FF5197CC"/>
      <rgbColor rgb="FF7EB2DB"/>
      <rgbColor rgb="FF993366"/>
      <rgbColor rgb="FFABCEEA"/>
      <rgbColor rgb="FFE8F3FF"/>
      <rgbColor rgb="FF660066"/>
      <rgbColor rgb="FFFF8080"/>
      <rgbColor rgb="FF247CBD"/>
      <rgbColor rgb="FFBAD7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8E9F9"/>
      <rgbColor rgb="FFC9E0F4"/>
      <rgbColor rgb="FFFFFF99"/>
      <rgbColor rgb="FF99CCFF"/>
      <rgbColor rgb="FF8DBCE0"/>
      <rgbColor rgb="FF9CC5E5"/>
      <rgbColor rgb="FFD9D9D9"/>
      <rgbColor rgb="FF3385C2"/>
      <rgbColor rgb="FF60A0D1"/>
      <rgbColor rgb="FF99CC00"/>
      <rgbColor rgb="FFFFCC00"/>
      <rgbColor rgb="FFFF9900"/>
      <rgbColor rgb="FFFF6600"/>
      <rgbColor rgb="FF595959"/>
      <rgbColor rgb="FF6FA9D6"/>
      <rgbColor rgb="FF003366"/>
      <rgbColor rgb="FF428EC7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BCA vs Expected concentration</a:t>
            </a:r>
          </a:p>
        </c:rich>
      </c:tx>
      <c:layout>
        <c:manualLayout>
          <c:xMode val="edge"/>
          <c:yMode val="edge"/>
          <c:x val="0.345092441544318"/>
          <c:y val="0.0277151571409627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Sheet1!$N$29:$N$37</c:f>
              <c:numCache>
                <c:formatCode>General</c:formatCode>
                <c:ptCount val="9"/>
                <c:pt idx="0">
                  <c:v>1.724</c:v>
                </c:pt>
                <c:pt idx="1">
                  <c:v>1.36</c:v>
                </c:pt>
                <c:pt idx="2">
                  <c:v>0.919</c:v>
                </c:pt>
                <c:pt idx="3">
                  <c:v>0.6865</c:v>
                </c:pt>
                <c:pt idx="4">
                  <c:v>0.5265</c:v>
                </c:pt>
                <c:pt idx="5">
                  <c:v>0.325</c:v>
                </c:pt>
                <c:pt idx="6">
                  <c:v>0.2095</c:v>
                </c:pt>
                <c:pt idx="7">
                  <c:v>0.099</c:v>
                </c:pt>
                <c:pt idx="8">
                  <c:v>0.0875</c:v>
                </c:pt>
              </c:numCache>
            </c:numRef>
          </c:xVal>
          <c:yVal>
            <c:numRef>
              <c:f>Sheet1!$O$29:$O$37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</c:ser>
        <c:axId val="59783170"/>
        <c:axId val="38554763"/>
      </c:scatterChart>
      <c:valAx>
        <c:axId val="597831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554763"/>
        <c:crosses val="autoZero"/>
        <c:crossBetween val="midCat"/>
      </c:valAx>
      <c:valAx>
        <c:axId val="385547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78317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388800</xdr:colOff>
      <xdr:row>13</xdr:row>
      <xdr:rowOff>125640</xdr:rowOff>
    </xdr:from>
    <xdr:to>
      <xdr:col>19</xdr:col>
      <xdr:colOff>373320</xdr:colOff>
      <xdr:row>28</xdr:row>
      <xdr:rowOff>125280</xdr:rowOff>
    </xdr:to>
    <xdr:graphicFrame>
      <xdr:nvGraphicFramePr>
        <xdr:cNvPr id="0" name="Chart 1"/>
        <xdr:cNvGraphicFramePr/>
      </xdr:nvGraphicFramePr>
      <xdr:xfrm>
        <a:off x="13090680" y="2478240"/>
        <a:ext cx="5296320" cy="270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V4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7" activeCellId="0" sqref="A27:F46"/>
    </sheetView>
  </sheetViews>
  <sheetFormatPr defaultColWidth="8.5390625" defaultRowHeight="14.25" zeroHeight="false" outlineLevelRow="0" outlineLevelCol="0"/>
  <cols>
    <col collapsed="false" customWidth="true" hidden="false" outlineLevel="0" max="2" min="2" style="0" width="11.68"/>
    <col collapsed="false" customWidth="true" hidden="false" outlineLevel="0" max="3" min="3" style="0" width="15.11"/>
    <col collapsed="false" customWidth="true" hidden="false" outlineLevel="0" max="4" min="4" style="0" width="10.03"/>
    <col collapsed="false" customWidth="true" hidden="false" outlineLevel="0" max="5" min="5" style="0" width="13.77"/>
    <col collapsed="false" customWidth="true" hidden="false" outlineLevel="0" max="7" min="7" style="0" width="21.53"/>
    <col collapsed="false" customWidth="true" hidden="false" outlineLevel="0" max="8" min="8" style="0" width="19.53"/>
  </cols>
  <sheetData>
    <row r="3" customFormat="false" ht="14.25" hidden="false" customHeight="false" outlineLevel="0" collapsed="false">
      <c r="A3" s="1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</row>
    <row r="4" customFormat="false" ht="14.25" hidden="false" customHeight="false" outlineLevel="0" collapsed="false">
      <c r="A4" s="2" t="s">
        <v>0</v>
      </c>
      <c r="B4" s="3" t="n">
        <v>1.684</v>
      </c>
      <c r="C4" s="4" t="n">
        <v>1.371</v>
      </c>
      <c r="D4" s="5" t="n">
        <v>0.953</v>
      </c>
      <c r="E4" s="6" t="n">
        <v>0.663</v>
      </c>
      <c r="F4" s="7" t="n">
        <v>0.474</v>
      </c>
      <c r="G4" s="8" t="n">
        <v>0.35</v>
      </c>
      <c r="H4" s="9" t="n">
        <v>0.198</v>
      </c>
      <c r="I4" s="10" t="n">
        <v>0.102</v>
      </c>
      <c r="J4" s="10" t="n">
        <v>0.092</v>
      </c>
      <c r="K4" s="11"/>
      <c r="L4" s="11"/>
      <c r="M4" s="11"/>
      <c r="N4" s="12" t="n">
        <v>562</v>
      </c>
    </row>
    <row r="5" customFormat="false" ht="14.25" hidden="false" customHeight="false" outlineLevel="0" collapsed="false">
      <c r="A5" s="2" t="s">
        <v>1</v>
      </c>
      <c r="B5" s="3" t="n">
        <v>1.764</v>
      </c>
      <c r="C5" s="4" t="n">
        <v>1.349</v>
      </c>
      <c r="D5" s="13" t="n">
        <v>0.885</v>
      </c>
      <c r="E5" s="6" t="n">
        <v>0.71</v>
      </c>
      <c r="F5" s="14" t="n">
        <v>0.579</v>
      </c>
      <c r="G5" s="8" t="n">
        <v>0.3</v>
      </c>
      <c r="H5" s="9" t="n">
        <v>0.221</v>
      </c>
      <c r="I5" s="10" t="n">
        <v>0.096</v>
      </c>
      <c r="J5" s="10" t="n">
        <v>0.083</v>
      </c>
      <c r="K5" s="11"/>
      <c r="L5" s="11"/>
      <c r="M5" s="11"/>
      <c r="N5" s="12" t="n">
        <v>562</v>
      </c>
    </row>
    <row r="6" customFormat="false" ht="14.25" hidden="false" customHeight="false" outlineLevel="0" collapsed="false">
      <c r="A6" s="2" t="s">
        <v>2</v>
      </c>
      <c r="B6" s="13" t="n">
        <v>0.794</v>
      </c>
      <c r="C6" s="15" t="n">
        <v>1.034</v>
      </c>
      <c r="D6" s="5" t="n">
        <v>0.989</v>
      </c>
      <c r="E6" s="16" t="n">
        <v>1.216</v>
      </c>
      <c r="F6" s="15" t="n">
        <v>1.072</v>
      </c>
      <c r="G6" s="5" t="n">
        <v>0.907</v>
      </c>
      <c r="H6" s="5" t="n">
        <v>0.97</v>
      </c>
      <c r="I6" s="17" t="n">
        <v>1.571</v>
      </c>
      <c r="J6" s="18" t="n">
        <v>1.409</v>
      </c>
      <c r="K6" s="4" t="n">
        <v>1.341</v>
      </c>
      <c r="L6" s="17" t="n">
        <v>1.523</v>
      </c>
      <c r="M6" s="11"/>
      <c r="N6" s="12" t="n">
        <v>562</v>
      </c>
    </row>
    <row r="7" customFormat="false" ht="14.25" hidden="false" customHeight="false" outlineLevel="0" collapsed="false">
      <c r="A7" s="2" t="s">
        <v>3</v>
      </c>
      <c r="B7" s="17" t="n">
        <v>1.539</v>
      </c>
      <c r="C7" s="5" t="n">
        <v>1.001</v>
      </c>
      <c r="D7" s="15" t="n">
        <v>1.068</v>
      </c>
      <c r="E7" s="4" t="n">
        <v>1.334</v>
      </c>
      <c r="F7" s="15" t="n">
        <v>1.069</v>
      </c>
      <c r="G7" s="5" t="n">
        <v>0.93</v>
      </c>
      <c r="H7" s="5" t="n">
        <v>1.016</v>
      </c>
      <c r="I7" s="4" t="n">
        <v>1.279</v>
      </c>
      <c r="J7" s="4" t="n">
        <v>1.319</v>
      </c>
      <c r="K7" s="18" t="n">
        <v>1.46</v>
      </c>
      <c r="L7" s="18" t="n">
        <v>1.476</v>
      </c>
      <c r="M7" s="11"/>
      <c r="N7" s="12" t="n">
        <v>562</v>
      </c>
    </row>
    <row r="8" customFormat="false" ht="14.25" hidden="false" customHeight="false" outlineLevel="0" collapsed="false">
      <c r="A8" s="2" t="s">
        <v>4</v>
      </c>
      <c r="B8" s="11"/>
      <c r="C8" s="11"/>
      <c r="D8" s="11"/>
      <c r="E8" s="11"/>
      <c r="F8" s="11"/>
      <c r="G8" s="11"/>
      <c r="H8" s="11"/>
      <c r="I8" s="5" t="n">
        <v>0.939</v>
      </c>
      <c r="J8" s="5" t="n">
        <v>1.017</v>
      </c>
      <c r="K8" s="5" t="n">
        <v>0.975</v>
      </c>
      <c r="L8" s="15" t="n">
        <v>1.095</v>
      </c>
      <c r="M8" s="11"/>
      <c r="N8" s="12" t="n">
        <v>562</v>
      </c>
    </row>
    <row r="9" customFormat="false" ht="14.25" hidden="false" customHeight="false" outlineLevel="0" collapsed="false">
      <c r="A9" s="2" t="s">
        <v>5</v>
      </c>
      <c r="B9" s="11"/>
      <c r="C9" s="11"/>
      <c r="D9" s="11"/>
      <c r="E9" s="11"/>
      <c r="F9" s="11"/>
      <c r="G9" s="11"/>
      <c r="H9" s="11"/>
      <c r="I9" s="5" t="n">
        <v>0.991</v>
      </c>
      <c r="J9" s="15" t="n">
        <v>1.087</v>
      </c>
      <c r="K9" s="5" t="n">
        <v>1.006</v>
      </c>
      <c r="L9" s="15" t="n">
        <v>1.066</v>
      </c>
      <c r="M9" s="11"/>
      <c r="N9" s="12" t="n">
        <v>562</v>
      </c>
    </row>
    <row r="10" customFormat="false" ht="14.25" hidden="false" customHeight="false" outlineLevel="0" collapsed="false">
      <c r="A10" s="2" t="s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 t="n">
        <v>562</v>
      </c>
    </row>
    <row r="11" customFormat="false" ht="14.25" hidden="false" customHeight="false" outlineLevel="0" collapsed="false">
      <c r="A11" s="2" t="s">
        <v>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 t="n">
        <v>562</v>
      </c>
    </row>
    <row r="13" customFormat="false" ht="14.25" hidden="false" customHeight="false" outlineLevel="0" collapsed="false">
      <c r="A13" s="0" t="s">
        <v>8</v>
      </c>
    </row>
    <row r="14" customFormat="false" ht="14.25" hidden="false" customHeight="false" outlineLevel="0" collapsed="false">
      <c r="B14" s="0" t="s">
        <v>9</v>
      </c>
      <c r="C14" s="0" t="s">
        <v>10</v>
      </c>
      <c r="D14" s="0" t="s">
        <v>11</v>
      </c>
      <c r="E14" s="0" t="s">
        <v>12</v>
      </c>
      <c r="F14" s="0" t="s">
        <v>13</v>
      </c>
      <c r="G14" s="0" t="s">
        <v>14</v>
      </c>
      <c r="H14" s="0" t="s">
        <v>15</v>
      </c>
      <c r="I14" s="0" t="s">
        <v>16</v>
      </c>
      <c r="J14" s="0" t="s">
        <v>17</v>
      </c>
    </row>
    <row r="15" customFormat="false" ht="14.25" hidden="false" customHeight="false" outlineLevel="0" collapsed="false">
      <c r="B15" s="0" t="s">
        <v>9</v>
      </c>
      <c r="C15" s="0" t="s">
        <v>10</v>
      </c>
      <c r="D15" s="0" t="s">
        <v>11</v>
      </c>
      <c r="E15" s="0" t="s">
        <v>12</v>
      </c>
      <c r="F15" s="0" t="s">
        <v>13</v>
      </c>
      <c r="G15" s="0" t="s">
        <v>14</v>
      </c>
      <c r="H15" s="0" t="s">
        <v>15</v>
      </c>
      <c r="I15" s="0" t="s">
        <v>16</v>
      </c>
      <c r="J15" s="0" t="s">
        <v>17</v>
      </c>
    </row>
    <row r="16" customFormat="false" ht="14.25" hidden="false" customHeight="false" outlineLevel="0" collapsed="false">
      <c r="B16" s="0" t="s">
        <v>18</v>
      </c>
      <c r="C16" s="0" t="s">
        <v>19</v>
      </c>
      <c r="D16" s="0" t="s">
        <v>20</v>
      </c>
      <c r="E16" s="0" t="s">
        <v>21</v>
      </c>
      <c r="F16" s="0" t="s">
        <v>22</v>
      </c>
      <c r="G16" s="0" t="s">
        <v>23</v>
      </c>
      <c r="H16" s="19" t="s">
        <v>24</v>
      </c>
      <c r="I16" s="0" t="s">
        <v>25</v>
      </c>
      <c r="J16" s="0" t="s">
        <v>26</v>
      </c>
      <c r="K16" s="0" t="s">
        <v>27</v>
      </c>
      <c r="L16" s="0" t="s">
        <v>28</v>
      </c>
      <c r="M16" s="0" t="s">
        <v>29</v>
      </c>
    </row>
    <row r="17" customFormat="false" ht="14.25" hidden="false" customHeight="false" outlineLevel="0" collapsed="false">
      <c r="B17" s="0" t="s">
        <v>18</v>
      </c>
      <c r="C17" s="0" t="s">
        <v>19</v>
      </c>
      <c r="D17" s="0" t="s">
        <v>20</v>
      </c>
      <c r="E17" s="0" t="s">
        <v>21</v>
      </c>
      <c r="F17" s="0" t="s">
        <v>22</v>
      </c>
      <c r="G17" s="0" t="s">
        <v>23</v>
      </c>
      <c r="H17" s="19" t="s">
        <v>24</v>
      </c>
      <c r="I17" s="0" t="s">
        <v>25</v>
      </c>
      <c r="J17" s="0" t="s">
        <v>26</v>
      </c>
      <c r="K17" s="0" t="s">
        <v>27</v>
      </c>
      <c r="L17" s="0" t="s">
        <v>28</v>
      </c>
      <c r="M17" s="0" t="s">
        <v>29</v>
      </c>
    </row>
    <row r="18" customFormat="false" ht="14.25" hidden="false" customHeight="false" outlineLevel="0" collapsed="false">
      <c r="I18" s="0" t="s">
        <v>30</v>
      </c>
      <c r="J18" s="0" t="s">
        <v>31</v>
      </c>
      <c r="K18" s="0" t="s">
        <v>32</v>
      </c>
      <c r="L18" s="0" t="s">
        <v>33</v>
      </c>
    </row>
    <row r="19" customFormat="false" ht="14.25" hidden="false" customHeight="false" outlineLevel="0" collapsed="false">
      <c r="I19" s="0" t="s">
        <v>30</v>
      </c>
      <c r="J19" s="0" t="s">
        <v>31</v>
      </c>
      <c r="K19" s="0" t="s">
        <v>32</v>
      </c>
      <c r="L19" s="0" t="s">
        <v>33</v>
      </c>
    </row>
    <row r="21" customFormat="false" ht="14.25" hidden="false" customHeight="false" outlineLevel="0" collapsed="false">
      <c r="A21" s="0" t="s">
        <v>34</v>
      </c>
      <c r="B21" s="20" t="s">
        <v>9</v>
      </c>
      <c r="C21" s="20" t="s">
        <v>10</v>
      </c>
      <c r="D21" s="20" t="s">
        <v>11</v>
      </c>
      <c r="E21" s="20" t="s">
        <v>12</v>
      </c>
      <c r="F21" s="20" t="s">
        <v>13</v>
      </c>
      <c r="G21" s="20" t="s">
        <v>14</v>
      </c>
      <c r="H21" s="20" t="s">
        <v>15</v>
      </c>
      <c r="I21" s="20" t="s">
        <v>16</v>
      </c>
      <c r="J21" s="20" t="s">
        <v>17</v>
      </c>
      <c r="K21" s="20"/>
      <c r="L21" s="20"/>
      <c r="M21" s="20"/>
    </row>
    <row r="22" customFormat="false" ht="14.25" hidden="false" customHeight="false" outlineLevel="0" collapsed="false">
      <c r="B22" s="0" t="n">
        <f aca="false">AVERAGE(B4:B5)</f>
        <v>1.724</v>
      </c>
      <c r="C22" s="0" t="n">
        <f aca="false">AVERAGE(C4:C5)</f>
        <v>1.36</v>
      </c>
      <c r="D22" s="0" t="n">
        <f aca="false">AVERAGE(D4:D5)</f>
        <v>0.919</v>
      </c>
      <c r="E22" s="0" t="n">
        <f aca="false">AVERAGE(E4:E5)</f>
        <v>0.6865</v>
      </c>
      <c r="F22" s="0" t="n">
        <f aca="false">AVERAGE(F4:F5)</f>
        <v>0.5265</v>
      </c>
      <c r="G22" s="0" t="n">
        <f aca="false">AVERAGE(G4:G5)</f>
        <v>0.325</v>
      </c>
      <c r="H22" s="0" t="n">
        <f aca="false">AVERAGE(H4:H5)</f>
        <v>0.2095</v>
      </c>
      <c r="I22" s="0" t="n">
        <f aca="false">AVERAGE(I4:I5)</f>
        <v>0.099</v>
      </c>
      <c r="J22" s="0" t="n">
        <f aca="false">AVERAGE(J4:J5)</f>
        <v>0.0875</v>
      </c>
      <c r="N22" s="0" t="n">
        <v>1.724</v>
      </c>
      <c r="O22" s="0" t="n">
        <v>1.36</v>
      </c>
      <c r="P22" s="0" t="n">
        <v>0.919</v>
      </c>
      <c r="Q22" s="0" t="n">
        <v>0.6865</v>
      </c>
      <c r="R22" s="0" t="n">
        <v>0.5265</v>
      </c>
      <c r="S22" s="0" t="n">
        <v>0.325</v>
      </c>
      <c r="T22" s="0" t="n">
        <v>0.2095</v>
      </c>
      <c r="U22" s="0" t="n">
        <v>0.099</v>
      </c>
      <c r="V22" s="0" t="n">
        <v>0.0875</v>
      </c>
    </row>
    <row r="23" customFormat="false" ht="14.25" hidden="false" customHeight="false" outlineLevel="0" collapsed="false">
      <c r="B23" s="20" t="s">
        <v>18</v>
      </c>
      <c r="C23" s="20" t="s">
        <v>19</v>
      </c>
      <c r="D23" s="20" t="s">
        <v>20</v>
      </c>
      <c r="E23" s="20" t="s">
        <v>21</v>
      </c>
      <c r="F23" s="20" t="s">
        <v>22</v>
      </c>
      <c r="G23" s="20" t="s">
        <v>23</v>
      </c>
      <c r="H23" s="21" t="s">
        <v>24</v>
      </c>
      <c r="I23" s="20" t="s">
        <v>25</v>
      </c>
      <c r="J23" s="20" t="s">
        <v>26</v>
      </c>
      <c r="K23" s="20" t="s">
        <v>27</v>
      </c>
      <c r="L23" s="20" t="s">
        <v>28</v>
      </c>
    </row>
    <row r="24" customFormat="false" ht="14.25" hidden="false" customHeight="false" outlineLevel="0" collapsed="false">
      <c r="B24" s="0" t="n">
        <f aca="false">AVERAGE(B6:B7)</f>
        <v>1.1665</v>
      </c>
      <c r="C24" s="0" t="n">
        <f aca="false">AVERAGE(C6:C7)</f>
        <v>1.0175</v>
      </c>
      <c r="D24" s="0" t="n">
        <f aca="false">AVERAGE(D6:D7)</f>
        <v>1.0285</v>
      </c>
      <c r="E24" s="0" t="n">
        <f aca="false">AVERAGE(E6:E7)</f>
        <v>1.275</v>
      </c>
      <c r="F24" s="0" t="n">
        <f aca="false">AVERAGE(F6:F7)</f>
        <v>1.0705</v>
      </c>
      <c r="G24" s="0" t="n">
        <f aca="false">AVERAGE(G6:G7)</f>
        <v>0.9185</v>
      </c>
      <c r="H24" s="0" t="n">
        <f aca="false">AVERAGE(H6:H7)</f>
        <v>0.993</v>
      </c>
      <c r="I24" s="0" t="n">
        <f aca="false">AVERAGE(I6:I7)</f>
        <v>1.425</v>
      </c>
      <c r="J24" s="0" t="n">
        <f aca="false">AVERAGE(J6:J7)</f>
        <v>1.364</v>
      </c>
      <c r="K24" s="0" t="n">
        <f aca="false">AVERAGE(K6:K7)</f>
        <v>1.4005</v>
      </c>
      <c r="L24" s="0" t="n">
        <f aca="false">AVERAGE(L6:L7)</f>
        <v>1.4995</v>
      </c>
    </row>
    <row r="25" customFormat="false" ht="14.25" hidden="false" customHeight="false" outlineLevel="0" collapsed="false">
      <c r="B25" s="20"/>
      <c r="C25" s="20"/>
      <c r="D25" s="20"/>
      <c r="E25" s="20"/>
      <c r="F25" s="20"/>
      <c r="G25" s="20"/>
      <c r="H25" s="20"/>
      <c r="I25" s="20" t="s">
        <v>30</v>
      </c>
      <c r="J25" s="20" t="s">
        <v>31</v>
      </c>
      <c r="K25" s="20" t="s">
        <v>32</v>
      </c>
      <c r="L25" s="20" t="s">
        <v>33</v>
      </c>
    </row>
    <row r="26" customFormat="false" ht="14.25" hidden="false" customHeight="false" outlineLevel="0" collapsed="false">
      <c r="I26" s="0" t="n">
        <f aca="false">AVERAGE(I8:I9)</f>
        <v>0.965</v>
      </c>
      <c r="J26" s="0" t="n">
        <f aca="false">AVERAGE(J8:J9)</f>
        <v>1.052</v>
      </c>
      <c r="K26" s="0" t="n">
        <f aca="false">AVERAGE(K8:K9)</f>
        <v>0.9905</v>
      </c>
      <c r="L26" s="0" t="n">
        <f aca="false">AVERAGE(L8:L9)</f>
        <v>1.0805</v>
      </c>
    </row>
    <row r="27" customFormat="false" ht="14.25" hidden="false" customHeight="false" outlineLevel="0" collapsed="false">
      <c r="A27" s="20" t="s">
        <v>35</v>
      </c>
      <c r="B27" s="22"/>
      <c r="C27" s="20" t="n">
        <v>50</v>
      </c>
      <c r="D27" s="20"/>
      <c r="E27" s="20"/>
      <c r="F27" s="20"/>
      <c r="G27" s="20"/>
      <c r="H27" s="20"/>
      <c r="I27" s="20"/>
      <c r="J27" s="20"/>
      <c r="K27" s="20"/>
      <c r="L27" s="20"/>
    </row>
    <row r="28" customFormat="false" ht="13.8" hidden="false" customHeight="false" outlineLevel="0" collapsed="false">
      <c r="B28" s="0" t="s">
        <v>36</v>
      </c>
      <c r="C28" s="0" t="s">
        <v>37</v>
      </c>
      <c r="D28" s="0" t="s">
        <v>38</v>
      </c>
      <c r="E28" s="0" t="s">
        <v>39</v>
      </c>
      <c r="F28" s="0" t="s">
        <v>40</v>
      </c>
      <c r="O28" s="0" t="s">
        <v>41</v>
      </c>
    </row>
    <row r="29" customFormat="false" ht="13.8" hidden="false" customHeight="false" outlineLevel="0" collapsed="false">
      <c r="A29" s="20" t="s">
        <v>18</v>
      </c>
      <c r="B29" s="0" t="n">
        <f aca="false">B24</f>
        <v>1.1665</v>
      </c>
      <c r="C29" s="0" t="n">
        <f aca="false">1214.9*B29-118.08</f>
        <v>1299.10085</v>
      </c>
      <c r="D29" s="0" t="n">
        <f aca="false">C29/$C$34</f>
        <v>1.30195780110085</v>
      </c>
      <c r="E29" s="0" t="n">
        <f aca="false">$C$27/D29</f>
        <v>38.4037024531236</v>
      </c>
      <c r="F29" s="0" t="n">
        <f aca="false">$C$27-E29</f>
        <v>11.5962975468764</v>
      </c>
      <c r="M29" s="0" t="s">
        <v>9</v>
      </c>
      <c r="N29" s="0" t="n">
        <v>1.724</v>
      </c>
      <c r="O29" s="0" t="n">
        <v>2000</v>
      </c>
    </row>
    <row r="30" customFormat="false" ht="14.25" hidden="false" customHeight="false" outlineLevel="0" collapsed="false">
      <c r="A30" s="20" t="s">
        <v>19</v>
      </c>
      <c r="B30" s="0" t="n">
        <f aca="false">C24</f>
        <v>1.0175</v>
      </c>
      <c r="C30" s="0" t="n">
        <f aca="false">1214.9*B30-118.08</f>
        <v>1118.08075</v>
      </c>
      <c r="D30" s="0" t="n">
        <f aca="false">C30/$C$34</f>
        <v>1.12053960608461</v>
      </c>
      <c r="E30" s="0" t="n">
        <f aca="false">$C$27/D30</f>
        <v>44.6213589671408</v>
      </c>
      <c r="F30" s="0" t="n">
        <f aca="false">$C$27-E30</f>
        <v>5.37864103285922</v>
      </c>
      <c r="M30" s="0" t="s">
        <v>10</v>
      </c>
      <c r="N30" s="0" t="n">
        <v>1.36</v>
      </c>
      <c r="O30" s="0" t="n">
        <v>1500</v>
      </c>
    </row>
    <row r="31" customFormat="false" ht="14.25" hidden="false" customHeight="false" outlineLevel="0" collapsed="false">
      <c r="A31" s="20" t="s">
        <v>20</v>
      </c>
      <c r="B31" s="0" t="n">
        <f aca="false">D24</f>
        <v>1.0285</v>
      </c>
      <c r="C31" s="0" t="n">
        <f aca="false">1214.9*B31-118.08</f>
        <v>1131.44465</v>
      </c>
      <c r="D31" s="0" t="n">
        <f aca="false">C31/$C$34</f>
        <v>1.13393289564957</v>
      </c>
      <c r="E31" s="0" t="n">
        <f aca="false">$C$27/D31</f>
        <v>44.0943200358939</v>
      </c>
      <c r="F31" s="0" t="n">
        <f aca="false">$C$27-E31</f>
        <v>5.90567996410607</v>
      </c>
      <c r="M31" s="0" t="s">
        <v>11</v>
      </c>
      <c r="N31" s="0" t="n">
        <v>0.919</v>
      </c>
      <c r="O31" s="0" t="n">
        <v>1000</v>
      </c>
    </row>
    <row r="32" customFormat="false" ht="14.25" hidden="false" customHeight="false" outlineLevel="0" collapsed="false">
      <c r="A32" s="20" t="s">
        <v>21</v>
      </c>
      <c r="B32" s="0" t="n">
        <f aca="false">E24</f>
        <v>1.275</v>
      </c>
      <c r="C32" s="0" t="n">
        <f aca="false">1214.9*B32-118.08</f>
        <v>1430.9175</v>
      </c>
      <c r="D32" s="0" t="n">
        <f aca="false">C32/$C$34</f>
        <v>1.43406433908247</v>
      </c>
      <c r="E32" s="0" t="n">
        <f aca="false">$C$27/D32</f>
        <v>34.8659391614122</v>
      </c>
      <c r="F32" s="0" t="n">
        <f aca="false">$C$27-E32</f>
        <v>15.1340608385878</v>
      </c>
      <c r="M32" s="0" t="s">
        <v>12</v>
      </c>
      <c r="N32" s="0" t="n">
        <v>0.6865</v>
      </c>
      <c r="O32" s="0" t="n">
        <v>750</v>
      </c>
    </row>
    <row r="33" customFormat="false" ht="14.25" hidden="false" customHeight="false" outlineLevel="0" collapsed="false">
      <c r="A33" s="20" t="s">
        <v>22</v>
      </c>
      <c r="B33" s="0" t="n">
        <f aca="false">F24</f>
        <v>1.0705</v>
      </c>
      <c r="C33" s="0" t="n">
        <f aca="false">1214.9*B33-118.08</f>
        <v>1182.47045</v>
      </c>
      <c r="D33" s="0" t="n">
        <f aca="false">C33/$C$34</f>
        <v>1.18507091035213</v>
      </c>
      <c r="E33" s="0" t="n">
        <f aca="false">$C$27/D33</f>
        <v>42.1915680852744</v>
      </c>
      <c r="F33" s="0" t="n">
        <f aca="false">$C$27-E33</f>
        <v>7.80843191472565</v>
      </c>
      <c r="M33" s="0" t="s">
        <v>13</v>
      </c>
      <c r="N33" s="0" t="n">
        <v>0.5265</v>
      </c>
      <c r="O33" s="0" t="n">
        <v>500</v>
      </c>
    </row>
    <row r="34" customFormat="false" ht="14.25" hidden="false" customHeight="false" outlineLevel="0" collapsed="false">
      <c r="A34" s="20" t="s">
        <v>23</v>
      </c>
      <c r="B34" s="0" t="n">
        <f aca="false">G24</f>
        <v>0.9185</v>
      </c>
      <c r="C34" s="0" t="n">
        <f aca="false">1214.9*B34-118.08</f>
        <v>997.80565</v>
      </c>
      <c r="D34" s="0" t="n">
        <f aca="false">C34/$C$34</f>
        <v>1</v>
      </c>
      <c r="E34" s="0" t="n">
        <f aca="false">$C$27/D34</f>
        <v>50</v>
      </c>
      <c r="F34" s="0" t="n">
        <f aca="false">$C$27-E34</f>
        <v>0</v>
      </c>
      <c r="M34" s="0" t="s">
        <v>14</v>
      </c>
      <c r="N34" s="0" t="n">
        <v>0.325</v>
      </c>
      <c r="O34" s="0" t="n">
        <v>250</v>
      </c>
    </row>
    <row r="35" customFormat="false" ht="14.25" hidden="false" customHeight="false" outlineLevel="0" collapsed="false">
      <c r="A35" s="21" t="s">
        <v>24</v>
      </c>
      <c r="B35" s="0" t="n">
        <f aca="false">H24</f>
        <v>0.993</v>
      </c>
      <c r="C35" s="0" t="n">
        <f aca="false">1214.9*B35-118.08</f>
        <v>1088.3157</v>
      </c>
      <c r="D35" s="0" t="n">
        <f aca="false">C35/$C$34</f>
        <v>1.09070909750812</v>
      </c>
      <c r="E35" s="0" t="n">
        <f aca="false">$C$27/D35</f>
        <v>45.8417373745504</v>
      </c>
      <c r="F35" s="0" t="n">
        <f aca="false">$C$27-E35</f>
        <v>4.15826262544958</v>
      </c>
      <c r="M35" s="0" t="s">
        <v>15</v>
      </c>
      <c r="N35" s="0" t="n">
        <v>0.2095</v>
      </c>
      <c r="O35" s="0" t="n">
        <v>125</v>
      </c>
    </row>
    <row r="36" customFormat="false" ht="14.25" hidden="false" customHeight="false" outlineLevel="0" collapsed="false">
      <c r="A36" s="20" t="s">
        <v>25</v>
      </c>
      <c r="B36" s="0" t="n">
        <f aca="false">I24</f>
        <v>1.425</v>
      </c>
      <c r="C36" s="0" t="n">
        <f aca="false">1214.9*B36-118.08</f>
        <v>1613.1525</v>
      </c>
      <c r="D36" s="0" t="n">
        <f aca="false">C36/$C$34</f>
        <v>1.61670010587733</v>
      </c>
      <c r="E36" s="0" t="n">
        <f aca="false">$C$27/D36</f>
        <v>30.9271953519584</v>
      </c>
      <c r="F36" s="0" t="n">
        <f aca="false">$C$27-E36</f>
        <v>19.0728046480416</v>
      </c>
      <c r="M36" s="0" t="s">
        <v>16</v>
      </c>
      <c r="N36" s="0" t="n">
        <v>0.099</v>
      </c>
      <c r="O36" s="0" t="n">
        <v>25</v>
      </c>
    </row>
    <row r="37" customFormat="false" ht="14.25" hidden="false" customHeight="false" outlineLevel="0" collapsed="false">
      <c r="A37" s="20" t="s">
        <v>26</v>
      </c>
      <c r="B37" s="0" t="n">
        <f aca="false">J24</f>
        <v>1.364</v>
      </c>
      <c r="C37" s="0" t="n">
        <f aca="false">1214.9*B37-118.08</f>
        <v>1539.0436</v>
      </c>
      <c r="D37" s="0" t="n">
        <f aca="false">C37/$C$34</f>
        <v>1.54242822738075</v>
      </c>
      <c r="E37" s="0" t="n">
        <f aca="false">$C$27/D37</f>
        <v>32.416419196961</v>
      </c>
      <c r="F37" s="0" t="n">
        <f aca="false">$C$27-E37</f>
        <v>17.583580803039</v>
      </c>
      <c r="M37" s="0" t="s">
        <v>17</v>
      </c>
      <c r="N37" s="0" t="n">
        <v>0.0875</v>
      </c>
      <c r="O37" s="0" t="n">
        <v>0</v>
      </c>
    </row>
    <row r="38" customFormat="false" ht="14.25" hidden="false" customHeight="false" outlineLevel="0" collapsed="false">
      <c r="A38" s="20" t="s">
        <v>27</v>
      </c>
      <c r="B38" s="0" t="n">
        <f aca="false">K24</f>
        <v>1.4005</v>
      </c>
      <c r="C38" s="0" t="n">
        <f aca="false">1214.9*B38-118.08</f>
        <v>1583.38745</v>
      </c>
      <c r="D38" s="0" t="n">
        <f aca="false">C38/$C$34</f>
        <v>1.58686959730084</v>
      </c>
      <c r="E38" s="0" t="n">
        <f aca="false">$C$27/D38</f>
        <v>31.5085751753306</v>
      </c>
      <c r="F38" s="0" t="n">
        <f aca="false">$C$27-E38</f>
        <v>18.4914248246694</v>
      </c>
    </row>
    <row r="39" customFormat="false" ht="14.25" hidden="false" customHeight="false" outlineLevel="0" collapsed="false">
      <c r="A39" s="20" t="s">
        <v>28</v>
      </c>
      <c r="B39" s="0" t="n">
        <f aca="false">L24</f>
        <v>1.4995</v>
      </c>
      <c r="C39" s="0" t="n">
        <f aca="false">1214.9*B39-118.08</f>
        <v>1703.66255</v>
      </c>
      <c r="D39" s="0" t="n">
        <f aca="false">C39/$C$34</f>
        <v>1.70740920338545</v>
      </c>
      <c r="E39" s="0" t="n">
        <f aca="false">$C$27/D39</f>
        <v>29.284134055773</v>
      </c>
      <c r="F39" s="0" t="n">
        <f aca="false">$C$27-E39</f>
        <v>20.715865944227</v>
      </c>
    </row>
    <row r="40" customFormat="false" ht="14.25" hidden="false" customHeight="false" outlineLevel="0" collapsed="false">
      <c r="A40" s="20" t="s">
        <v>30</v>
      </c>
      <c r="B40" s="0" t="n">
        <f aca="false">I26</f>
        <v>0.965</v>
      </c>
      <c r="C40" s="0" t="n">
        <f aca="false">1214.9*B40-118.08</f>
        <v>1054.2985</v>
      </c>
      <c r="D40" s="0" t="n">
        <f aca="false">C40/$C$34</f>
        <v>1.05661708770641</v>
      </c>
      <c r="E40" s="0" t="n">
        <f aca="false">$C$27/D40</f>
        <v>47.3208322880095</v>
      </c>
      <c r="F40" s="0" t="n">
        <f aca="false">$C$27-E40</f>
        <v>2.67916771199048</v>
      </c>
    </row>
    <row r="41" customFormat="false" ht="14.25" hidden="false" customHeight="false" outlineLevel="0" collapsed="false">
      <c r="A41" s="20" t="s">
        <v>31</v>
      </c>
      <c r="B41" s="0" t="n">
        <f aca="false">J26</f>
        <v>1.052</v>
      </c>
      <c r="C41" s="0" t="n">
        <f aca="false">1214.9*B41-118.08</f>
        <v>1159.9948</v>
      </c>
      <c r="D41" s="0" t="n">
        <f aca="false">C41/$C$34</f>
        <v>1.16254583244743</v>
      </c>
      <c r="E41" s="0" t="n">
        <f aca="false">$C$27/D41</f>
        <v>43.0090570233591</v>
      </c>
      <c r="F41" s="0" t="n">
        <f aca="false">$C$27-E41</f>
        <v>6.99094297664094</v>
      </c>
    </row>
    <row r="42" customFormat="false" ht="14.25" hidden="false" customHeight="false" outlineLevel="0" collapsed="false">
      <c r="A42" s="20" t="s">
        <v>32</v>
      </c>
      <c r="B42" s="0" t="n">
        <f aca="false">K26</f>
        <v>0.9905</v>
      </c>
      <c r="C42" s="0" t="n">
        <f aca="false">1214.9*B42-118.08</f>
        <v>1085.27845</v>
      </c>
      <c r="D42" s="0" t="n">
        <f aca="false">C42/$C$34</f>
        <v>1.08766516806154</v>
      </c>
      <c r="E42" s="0" t="n">
        <f aca="false">$C$27/D42</f>
        <v>45.9700296269589</v>
      </c>
      <c r="F42" s="0" t="n">
        <f aca="false">$C$27-E42</f>
        <v>4.02997037304112</v>
      </c>
    </row>
    <row r="43" customFormat="false" ht="14.25" hidden="false" customHeight="false" outlineLevel="0" collapsed="false">
      <c r="A43" s="20" t="s">
        <v>33</v>
      </c>
      <c r="B43" s="0" t="n">
        <f aca="false">L26</f>
        <v>1.0805</v>
      </c>
      <c r="C43" s="0" t="n">
        <f aca="false">1214.9*B43-118.08</f>
        <v>1194.61945</v>
      </c>
      <c r="D43" s="0" t="n">
        <f aca="false">C43/$C$34</f>
        <v>1.19724662813846</v>
      </c>
      <c r="E43" s="0" t="n">
        <f aca="false">$C$27/D43</f>
        <v>41.7624897200527</v>
      </c>
      <c r="F43" s="0" t="n">
        <f aca="false">$C$27-E43</f>
        <v>8.2375102799473</v>
      </c>
    </row>
    <row r="45" customFormat="false" ht="13.8" hidden="false" customHeight="false" outlineLevel="0" collapsed="false">
      <c r="B45" s="0" t="s">
        <v>42</v>
      </c>
      <c r="C45" s="0" t="s">
        <v>43</v>
      </c>
      <c r="D45" s="20" t="s">
        <v>44</v>
      </c>
    </row>
    <row r="46" customFormat="false" ht="13.8" hidden="false" customHeight="false" outlineLevel="0" collapsed="false">
      <c r="B46" s="0" t="n">
        <f aca="false">C34*C27/(C27+C46)</f>
        <v>748.3542375</v>
      </c>
      <c r="C46" s="0" t="n">
        <f aca="false">C27/3</f>
        <v>16.6666666666667</v>
      </c>
      <c r="D46" s="0" t="n">
        <f aca="false">10/B46*1000</f>
        <v>13.3626556768178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2023-10-08T18:15:24Z</dcterms:created>
  <dc:creator>GILBERT LOISEAU</dc:creator>
  <dc:description/>
  <dc:language>en-US</dc:language>
  <cp:lastModifiedBy/>
  <cp:lastPrinted>2023-10-09T10:33:05Z</cp:lastPrinted>
  <dcterms:modified xsi:type="dcterms:W3CDTF">2023-10-09T10:47:53Z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