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D:\Manuscripts\TechBooks\CRC\Business Planning Your Startup with Microsoft Excel – Running the Numbers in Detail\Business Finance Planning with Microsoft Excel\Chapter5\"/>
    </mc:Choice>
  </mc:AlternateContent>
  <xr:revisionPtr revIDLastSave="0" documentId="13_ncr:1_{D6BCBD5D-4B54-4801-9A54-4BD28EFA00A6}" xr6:coauthVersionLast="47" xr6:coauthVersionMax="47" xr10:uidLastSave="{00000000-0000-0000-0000-000000000000}"/>
  <bookViews>
    <workbookView xWindow="15495" yWindow="255" windowWidth="13305" windowHeight="14730" tabRatio="821" firstSheet="35" activeTab="36" xr2:uid="{00000000-000D-0000-FFFF-FFFF00000000}"/>
  </bookViews>
  <sheets>
    <sheet name="CoreBusinessValues" sheetId="66" r:id="rId1"/>
    <sheet name="FLOW.Values2SWOT" sheetId="77" r:id="rId2"/>
    <sheet name="SWOTMatrix" sheetId="51" r:id="rId3"/>
    <sheet name="StrategicGoals" sheetId="53" r:id="rId4"/>
    <sheet name="GAP Analysis 1yr" sheetId="76" r:id="rId5"/>
    <sheet name="GAP Analysis 3-5yr" sheetId="75" r:id="rId6"/>
    <sheet name="5YearStrategy" sheetId="71" r:id="rId7"/>
    <sheet name="SWOTResponse" sheetId="67" r:id="rId8"/>
    <sheet name="SMARTObjectives" sheetId="52" r:id="rId9"/>
    <sheet name="Executing SMART Objectives" sheetId="54" r:id="rId10"/>
    <sheet name="SMART -&gt; Expenses" sheetId="78" r:id="rId11"/>
    <sheet name="FundingSequence" sheetId="58" r:id="rId12"/>
    <sheet name="Leads" sheetId="80" r:id="rId13"/>
    <sheet name="Employees" sheetId="79" r:id="rId14"/>
    <sheet name="Staffing" sheetId="81" r:id="rId15"/>
    <sheet name="JobWages" sheetId="42" r:id="rId16"/>
    <sheet name="StaffingRequirements.OLD" sheetId="43" state="hidden" r:id="rId17"/>
    <sheet name="JobWagesMarketing" sheetId="38" state="hidden" r:id="rId18"/>
    <sheet name="JobWagesHR" sheetId="39" state="hidden" r:id="rId19"/>
    <sheet name="JobFinanceWages" sheetId="40" state="hidden" r:id="rId20"/>
    <sheet name="JobSalesWages" sheetId="41" state="hidden" r:id="rId21"/>
    <sheet name="Hardware" sheetId="44" r:id="rId22"/>
    <sheet name="Services&amp;Equipment" sheetId="83" r:id="rId23"/>
    <sheet name="ServerRequirements.OLD" sheetId="82" state="hidden" r:id="rId24"/>
    <sheet name="StartupExpenses" sheetId="45" r:id="rId25"/>
    <sheet name="PersonalFinances" sheetId="46" r:id="rId26"/>
    <sheet name="STEEP" sheetId="70" r:id="rId27"/>
    <sheet name="Porters5Forces" sheetId="73" r:id="rId28"/>
    <sheet name="Competitors" sheetId="33" r:id="rId29"/>
    <sheet name="The4Ps" sheetId="74" r:id="rId30"/>
    <sheet name="Doopex" sheetId="34" r:id="rId31"/>
    <sheet name="GoogleCloud" sheetId="61" r:id="rId32"/>
    <sheet name="Oracle BigData Cloud Machine" sheetId="35" r:id="rId33"/>
    <sheet name="SalesForecast" sheetId="36" r:id="rId34"/>
    <sheet name="Market Segmentation Map" sheetId="69" r:id="rId35"/>
    <sheet name="What Is Market Segmentation" sheetId="84" r:id="rId36"/>
    <sheet name="Industry Segmentation" sheetId="32" r:id="rId37"/>
    <sheet name="MarketingCosts" sheetId="37" r:id="rId38"/>
    <sheet name="PFIncomeQtr2018" sheetId="63" r:id="rId39"/>
    <sheet name="PFIncomeQtr2019" sheetId="64" r:id="rId40"/>
    <sheet name="ProForma Income Statement" sheetId="13" r:id="rId41"/>
    <sheet name="SalesLeadGeneration" sheetId="65" r:id="rId42"/>
  </sheets>
  <definedNames>
    <definedName name="_xlnm._FilterDatabase" localSheetId="19" hidden="1">JobFinanceWages!$A$1:$A$1092</definedName>
    <definedName name="_xlnm._FilterDatabase" localSheetId="20" hidden="1">JobSalesWages!$A$1:$A$1090</definedName>
    <definedName name="_xlnm._FilterDatabase" localSheetId="18" hidden="1">JobWagesHR!$A$1:$A$1090</definedName>
    <definedName name="_xlnm._FilterDatabase" localSheetId="17" hidden="1">JobWagesMarketing!$A$1:$A$1090</definedName>
    <definedName name="_Toc431781496" localSheetId="3">StrategicGoals!#REF!</definedName>
    <definedName name="_Toc431781496" localSheetId="2">SWOTMatrix!$A$1</definedName>
    <definedName name="_Toc490918667" localSheetId="6">'5YearStrategy'!$C$7</definedName>
    <definedName name="_Toc490918668" localSheetId="6">'5YearStrategy'!$C$9</definedName>
    <definedName name="_Toc490918670" localSheetId="6">'5YearStrategy'!$C$12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37" l="1"/>
  <c r="A17" i="37"/>
  <c r="B17" i="37"/>
  <c r="F30" i="37" l="1"/>
  <c r="E30" i="37"/>
  <c r="D30" i="37"/>
  <c r="C30" i="37"/>
  <c r="B30" i="37"/>
  <c r="B41" i="37"/>
  <c r="B35" i="37"/>
  <c r="A21" i="37"/>
  <c r="E22" i="37"/>
  <c r="F8" i="37"/>
  <c r="C12" i="37"/>
  <c r="C13" i="37"/>
  <c r="D9" i="37"/>
  <c r="C9" i="37" s="1"/>
  <c r="F2" i="37"/>
  <c r="F6" i="37"/>
  <c r="F11" i="37"/>
  <c r="C16" i="37"/>
  <c r="C15" i="37"/>
  <c r="C14" i="37"/>
  <c r="A6" i="37"/>
  <c r="E2" i="36" l="1"/>
  <c r="H2" i="36"/>
  <c r="G2" i="36"/>
  <c r="F2" i="36"/>
  <c r="D2" i="36"/>
  <c r="F1" i="83" l="1"/>
  <c r="E1" i="83"/>
  <c r="D1" i="83"/>
  <c r="C1" i="83"/>
  <c r="B1" i="83"/>
  <c r="A1" i="45"/>
  <c r="B1" i="13"/>
  <c r="B1" i="64"/>
  <c r="B1" i="63"/>
  <c r="F3" i="13" l="1"/>
  <c r="E3" i="13"/>
  <c r="D3" i="13"/>
  <c r="C3" i="13"/>
  <c r="B3" i="13"/>
  <c r="G1" i="64"/>
  <c r="B3" i="64"/>
  <c r="G1" i="63"/>
  <c r="B3" i="63"/>
  <c r="B1" i="45" l="1"/>
  <c r="A4" i="45"/>
  <c r="B19" i="45" l="1"/>
  <c r="F1" i="81" l="1"/>
  <c r="E1" i="81"/>
  <c r="D1" i="81"/>
  <c r="E15" i="64" l="1"/>
  <c r="D15" i="64"/>
  <c r="C15" i="64"/>
  <c r="B15" i="64"/>
  <c r="D14" i="64"/>
  <c r="D15" i="63"/>
  <c r="C15" i="63"/>
  <c r="B15" i="63"/>
  <c r="B14" i="63"/>
  <c r="C14" i="63"/>
  <c r="D14" i="63"/>
  <c r="E14" i="63"/>
  <c r="E13" i="63"/>
  <c r="D13" i="63"/>
  <c r="C13" i="63"/>
  <c r="B13" i="63"/>
  <c r="E15" i="63"/>
  <c r="A17" i="83"/>
  <c r="A15" i="64" s="1"/>
  <c r="A16" i="83"/>
  <c r="A14" i="64" s="1"/>
  <c r="A15" i="83"/>
  <c r="A13" i="64" s="1"/>
  <c r="A11" i="83"/>
  <c r="A15" i="63" s="1"/>
  <c r="A10" i="83"/>
  <c r="A14" i="63" s="1"/>
  <c r="A9" i="83"/>
  <c r="A13" i="63" s="1"/>
  <c r="A5" i="83"/>
  <c r="A4" i="83"/>
  <c r="A3" i="83"/>
  <c r="D5" i="83"/>
  <c r="E16" i="83"/>
  <c r="E14" i="64" s="1"/>
  <c r="D16" i="83"/>
  <c r="C16" i="83"/>
  <c r="C14" i="64" s="1"/>
  <c r="B16" i="83"/>
  <c r="B14" i="64" s="1"/>
  <c r="C2" i="44"/>
  <c r="E2" i="44"/>
  <c r="D2" i="44"/>
  <c r="E13" i="81"/>
  <c r="E12" i="81"/>
  <c r="D12" i="81"/>
  <c r="C12" i="81"/>
  <c r="B12" i="81"/>
  <c r="E7" i="81"/>
  <c r="D7" i="81"/>
  <c r="C7" i="81"/>
  <c r="B7" i="81"/>
  <c r="B16" i="81"/>
  <c r="D13" i="81" s="1"/>
  <c r="B17" i="81"/>
  <c r="E17" i="79"/>
  <c r="D17" i="79"/>
  <c r="C17" i="79"/>
  <c r="C8" i="81" l="1"/>
  <c r="D8" i="81"/>
  <c r="E8" i="81"/>
  <c r="B8" i="81"/>
  <c r="B13" i="81"/>
  <c r="C13" i="81"/>
  <c r="G15" i="64"/>
  <c r="G14" i="63"/>
  <c r="G13" i="63"/>
  <c r="E2" i="79"/>
  <c r="D2" i="79"/>
  <c r="C2" i="79"/>
  <c r="E2" i="80"/>
  <c r="D2" i="80"/>
  <c r="C1" i="81" l="1"/>
  <c r="B1" i="81"/>
  <c r="B10" i="81"/>
  <c r="B5" i="81"/>
  <c r="B4" i="80"/>
  <c r="E4" i="80" s="1"/>
  <c r="A4" i="80"/>
  <c r="B5" i="80"/>
  <c r="E5" i="80" s="1"/>
  <c r="A5" i="80"/>
  <c r="A6" i="80"/>
  <c r="B6" i="80"/>
  <c r="E6" i="80" s="1"/>
  <c r="G1" i="52"/>
  <c r="F14" i="13" l="1"/>
  <c r="F13" i="13"/>
  <c r="E13" i="13"/>
  <c r="E14" i="13"/>
  <c r="D15" i="13"/>
  <c r="C15" i="13"/>
  <c r="B15" i="13"/>
  <c r="B14" i="13"/>
  <c r="B13" i="13"/>
  <c r="A15" i="13"/>
  <c r="A14" i="13"/>
  <c r="A13" i="13"/>
  <c r="G14" i="64"/>
  <c r="A12" i="63"/>
  <c r="A11" i="63"/>
  <c r="A12" i="13"/>
  <c r="A11" i="13"/>
  <c r="A12" i="64"/>
  <c r="A11" i="64"/>
  <c r="B12" i="63"/>
  <c r="E15" i="83"/>
  <c r="E13" i="64" s="1"/>
  <c r="D15" i="83"/>
  <c r="D13" i="64" s="1"/>
  <c r="C15" i="83"/>
  <c r="C13" i="64" s="1"/>
  <c r="B15" i="83"/>
  <c r="B13" i="64" s="1"/>
  <c r="F5" i="83"/>
  <c r="E5" i="83"/>
  <c r="C4" i="83"/>
  <c r="C3" i="83"/>
  <c r="G22" i="82"/>
  <c r="B21" i="82"/>
  <c r="G21" i="82" s="1"/>
  <c r="G20" i="82"/>
  <c r="E20" i="82"/>
  <c r="D20" i="82"/>
  <c r="C20" i="82"/>
  <c r="B20" i="82"/>
  <c r="G16" i="82"/>
  <c r="G15" i="82"/>
  <c r="G14" i="82"/>
  <c r="F10" i="82"/>
  <c r="E10" i="82"/>
  <c r="D9" i="82"/>
  <c r="C9" i="82"/>
  <c r="D8" i="82"/>
  <c r="C8" i="82"/>
  <c r="H5" i="82"/>
  <c r="G5" i="82"/>
  <c r="F5" i="82"/>
  <c r="E5" i="82"/>
  <c r="G3" i="82"/>
  <c r="F3" i="82"/>
  <c r="E3" i="82"/>
  <c r="H2" i="82"/>
  <c r="D2" i="82"/>
  <c r="C2" i="82"/>
  <c r="E12" i="63"/>
  <c r="D12" i="63"/>
  <c r="C12" i="63"/>
  <c r="B3" i="79"/>
  <c r="C4" i="80"/>
  <c r="D4" i="80" s="1"/>
  <c r="B3" i="80"/>
  <c r="E3" i="80" s="1"/>
  <c r="E8" i="80" s="1"/>
  <c r="B16" i="79"/>
  <c r="B15" i="79"/>
  <c r="B14" i="79"/>
  <c r="B13" i="79"/>
  <c r="B12" i="79"/>
  <c r="B11" i="79"/>
  <c r="B10" i="79"/>
  <c r="B9" i="79"/>
  <c r="B8" i="79"/>
  <c r="B7" i="79"/>
  <c r="B6" i="79"/>
  <c r="B5" i="79"/>
  <c r="B4" i="79"/>
  <c r="G13" i="64" l="1"/>
  <c r="G12" i="63"/>
  <c r="G15" i="63"/>
  <c r="D14" i="13"/>
  <c r="E15" i="13"/>
  <c r="C14" i="13"/>
  <c r="C13" i="13"/>
  <c r="D13" i="13"/>
  <c r="F15" i="13"/>
  <c r="C18" i="79"/>
  <c r="D18" i="79"/>
  <c r="E18" i="79"/>
  <c r="C3" i="80"/>
  <c r="D3" i="80" s="1"/>
  <c r="E12" i="64"/>
  <c r="B12" i="64"/>
  <c r="B3" i="81"/>
  <c r="C5" i="80"/>
  <c r="B11" i="63" l="1"/>
  <c r="D5" i="80"/>
  <c r="D8" i="80" s="1"/>
  <c r="D12" i="64"/>
  <c r="C12" i="64"/>
  <c r="G12" i="64" s="1"/>
  <c r="C11" i="63"/>
  <c r="B12" i="13"/>
  <c r="C3" i="81"/>
  <c r="B2" i="43"/>
  <c r="F3" i="81" l="1"/>
  <c r="F12" i="13" s="1"/>
  <c r="E3" i="81"/>
  <c r="E12" i="13" s="1"/>
  <c r="D3" i="81"/>
  <c r="D12" i="13" s="1"/>
  <c r="E11" i="63"/>
  <c r="D11" i="63"/>
  <c r="G11" i="63" s="1"/>
  <c r="C12" i="13"/>
  <c r="A17" i="78"/>
  <c r="A10" i="78"/>
  <c r="A26" i="78"/>
  <c r="A2" i="78"/>
  <c r="B28" i="78"/>
  <c r="B27" i="78"/>
  <c r="B26" i="78"/>
  <c r="B24" i="78"/>
  <c r="B23" i="78"/>
  <c r="B21" i="78"/>
  <c r="B20" i="78"/>
  <c r="B19" i="78"/>
  <c r="B18" i="78"/>
  <c r="B17" i="78"/>
  <c r="B16" i="78"/>
  <c r="B15" i="78"/>
  <c r="B14" i="78"/>
  <c r="B13" i="78"/>
  <c r="B12" i="78"/>
  <c r="B11" i="78"/>
  <c r="B10" i="78"/>
  <c r="B9" i="78"/>
  <c r="B8" i="78"/>
  <c r="B4" i="78"/>
  <c r="D7" i="36"/>
  <c r="A29" i="13"/>
  <c r="E29" i="64"/>
  <c r="D29" i="64"/>
  <c r="C29" i="64"/>
  <c r="B29" i="64"/>
  <c r="A29" i="64"/>
  <c r="E29" i="63"/>
  <c r="D29" i="63"/>
  <c r="C29" i="63"/>
  <c r="B29" i="63"/>
  <c r="A29" i="63"/>
  <c r="C28" i="64"/>
  <c r="B26" i="43"/>
  <c r="B25" i="43"/>
  <c r="B24" i="43"/>
  <c r="B23" i="43"/>
  <c r="B22" i="43"/>
  <c r="B21" i="43"/>
  <c r="B20" i="43"/>
  <c r="B19" i="43"/>
  <c r="B18" i="43"/>
  <c r="B17" i="43"/>
  <c r="B16" i="43"/>
  <c r="B15" i="43"/>
  <c r="B14" i="43"/>
  <c r="B13" i="43"/>
  <c r="B5" i="43"/>
  <c r="B4" i="43"/>
  <c r="B3" i="43"/>
  <c r="A31" i="13"/>
  <c r="A30" i="13"/>
  <c r="A28" i="13"/>
  <c r="A27" i="13"/>
  <c r="A26" i="13"/>
  <c r="A25" i="13"/>
  <c r="A24" i="13"/>
  <c r="A22" i="13"/>
  <c r="A21" i="13"/>
  <c r="A20" i="13"/>
  <c r="A25" i="64"/>
  <c r="A26" i="64"/>
  <c r="A27" i="64"/>
  <c r="A28" i="64"/>
  <c r="A30" i="64"/>
  <c r="A31" i="64"/>
  <c r="A24" i="64"/>
  <c r="A22" i="64"/>
  <c r="A21" i="64"/>
  <c r="A20" i="64"/>
  <c r="B31" i="63"/>
  <c r="B30" i="63"/>
  <c r="B28" i="63"/>
  <c r="B27" i="63"/>
  <c r="B26" i="63"/>
  <c r="B25" i="63"/>
  <c r="D31" i="64"/>
  <c r="C30" i="63"/>
  <c r="D14" i="45"/>
  <c r="C27" i="63" s="1"/>
  <c r="D13" i="45"/>
  <c r="D12" i="45"/>
  <c r="D10" i="45"/>
  <c r="D6" i="45" s="1"/>
  <c r="A31" i="63"/>
  <c r="A30" i="63"/>
  <c r="A28" i="63"/>
  <c r="A27" i="63"/>
  <c r="A26" i="63"/>
  <c r="A25" i="63"/>
  <c r="A24" i="63"/>
  <c r="C11" i="37"/>
  <c r="A22" i="63"/>
  <c r="A21" i="63"/>
  <c r="A20" i="63"/>
  <c r="C24" i="64" l="1"/>
  <c r="D24" i="64"/>
  <c r="E24" i="64"/>
  <c r="D44" i="37"/>
  <c r="C44" i="37"/>
  <c r="B44" i="37"/>
  <c r="E44" i="37"/>
  <c r="D38" i="37"/>
  <c r="E38" i="37"/>
  <c r="C25" i="64"/>
  <c r="D26" i="63"/>
  <c r="C27" i="64"/>
  <c r="G29" i="63"/>
  <c r="G29" i="64"/>
  <c r="B2" i="81"/>
  <c r="C2" i="81"/>
  <c r="E11" i="64"/>
  <c r="D11" i="64"/>
  <c r="B11" i="64"/>
  <c r="C11" i="64"/>
  <c r="E27" i="63"/>
  <c r="B27" i="64"/>
  <c r="E26" i="63"/>
  <c r="B26" i="64"/>
  <c r="C26" i="63"/>
  <c r="C30" i="64"/>
  <c r="B25" i="64"/>
  <c r="E25" i="63"/>
  <c r="E31" i="64"/>
  <c r="E30" i="64"/>
  <c r="D30" i="64"/>
  <c r="C24" i="63"/>
  <c r="D24" i="63"/>
  <c r="E24" i="63"/>
  <c r="B24" i="64"/>
  <c r="G24" i="64" s="1"/>
  <c r="C26" i="64"/>
  <c r="D25" i="63"/>
  <c r="E26" i="64"/>
  <c r="B30" i="64"/>
  <c r="D26" i="64"/>
  <c r="C25" i="63"/>
  <c r="D30" i="63"/>
  <c r="D31" i="63"/>
  <c r="E25" i="64"/>
  <c r="E27" i="64"/>
  <c r="B31" i="64"/>
  <c r="E31" i="63"/>
  <c r="C31" i="63"/>
  <c r="D25" i="64"/>
  <c r="D27" i="64"/>
  <c r="C31" i="64"/>
  <c r="D27" i="63"/>
  <c r="E30" i="63"/>
  <c r="D28" i="63"/>
  <c r="C28" i="63"/>
  <c r="D28" i="64"/>
  <c r="E28" i="64"/>
  <c r="E28" i="63"/>
  <c r="B28" i="64"/>
  <c r="D11" i="45"/>
  <c r="G30" i="63" l="1"/>
  <c r="G25" i="63"/>
  <c r="F2" i="81"/>
  <c r="F11" i="13" s="1"/>
  <c r="E2" i="81"/>
  <c r="E11" i="13" s="1"/>
  <c r="D2" i="81"/>
  <c r="G27" i="63"/>
  <c r="G31" i="63"/>
  <c r="B29" i="13"/>
  <c r="G28" i="63"/>
  <c r="G26" i="63"/>
  <c r="G26" i="64"/>
  <c r="G28" i="64"/>
  <c r="G25" i="64"/>
  <c r="G30" i="64"/>
  <c r="G27" i="64"/>
  <c r="G31" i="64"/>
  <c r="G11" i="64"/>
  <c r="B11" i="13"/>
  <c r="C11" i="13"/>
  <c r="E29" i="13"/>
  <c r="D29" i="13"/>
  <c r="C29" i="13"/>
  <c r="F29" i="13"/>
  <c r="B6" i="45"/>
  <c r="A19" i="45"/>
  <c r="B4" i="45"/>
  <c r="A5" i="45"/>
  <c r="B5" i="45"/>
  <c r="F39" i="37"/>
  <c r="B33" i="37" s="1"/>
  <c r="B22" i="13" s="1"/>
  <c r="B24" i="63" l="1"/>
  <c r="G24" i="63" s="1"/>
  <c r="B3" i="45"/>
  <c r="B20" i="45" s="1"/>
  <c r="E22" i="63"/>
  <c r="D22" i="63"/>
  <c r="C22" i="63"/>
  <c r="B22" i="63"/>
  <c r="F29" i="37"/>
  <c r="E29" i="37"/>
  <c r="D29" i="37"/>
  <c r="C29" i="37"/>
  <c r="B29" i="37"/>
  <c r="F28" i="37"/>
  <c r="E28" i="37"/>
  <c r="D28" i="37"/>
  <c r="C28" i="37"/>
  <c r="B28" i="37"/>
  <c r="C10" i="37"/>
  <c r="B18" i="37"/>
  <c r="C23" i="37" l="1"/>
  <c r="C26" i="37"/>
  <c r="E26" i="37" s="1"/>
  <c r="G22" i="63"/>
  <c r="C8" i="37"/>
  <c r="C25" i="37"/>
  <c r="C24" i="37"/>
  <c r="C20" i="37"/>
  <c r="J22" i="52"/>
  <c r="G22" i="52"/>
  <c r="I22" i="52" s="1"/>
  <c r="J21" i="52"/>
  <c r="G21" i="52"/>
  <c r="E21" i="52" s="1"/>
  <c r="A20" i="54" s="1"/>
  <c r="J24" i="52"/>
  <c r="G24" i="52"/>
  <c r="I24" i="52" s="1"/>
  <c r="J5" i="52"/>
  <c r="I5" i="52"/>
  <c r="G5" i="52"/>
  <c r="E5" i="52" s="1"/>
  <c r="A4" i="54" s="1"/>
  <c r="B43" i="43"/>
  <c r="E38" i="43"/>
  <c r="D38" i="43"/>
  <c r="C38" i="43"/>
  <c r="B38" i="43"/>
  <c r="C27" i="43"/>
  <c r="C28" i="43" s="1"/>
  <c r="D27" i="43"/>
  <c r="D28" i="43" s="1"/>
  <c r="E27" i="43"/>
  <c r="E28" i="43" s="1"/>
  <c r="F33" i="43" s="1"/>
  <c r="I6" i="43"/>
  <c r="B6" i="43" s="1"/>
  <c r="C4" i="43"/>
  <c r="E3" i="43"/>
  <c r="E2" i="43"/>
  <c r="E5" i="43"/>
  <c r="J6" i="52"/>
  <c r="H18" i="43" s="1"/>
  <c r="J7" i="52"/>
  <c r="H23" i="43" s="1"/>
  <c r="J8" i="52"/>
  <c r="H24" i="43" s="1"/>
  <c r="G8" i="52"/>
  <c r="I8" i="52" s="1"/>
  <c r="G24" i="43" s="1"/>
  <c r="G7" i="52"/>
  <c r="I7" i="52" s="1"/>
  <c r="G23" i="43" s="1"/>
  <c r="G6" i="52"/>
  <c r="I6" i="52" s="1"/>
  <c r="G18" i="43" s="1"/>
  <c r="A8" i="52"/>
  <c r="A7" i="52"/>
  <c r="A6" i="52"/>
  <c r="G29" i="52"/>
  <c r="E29" i="52" s="1"/>
  <c r="A28" i="54" s="1"/>
  <c r="J14" i="52"/>
  <c r="G15" i="52"/>
  <c r="E15" i="52" s="1"/>
  <c r="G14" i="52"/>
  <c r="E14" i="52" s="1"/>
  <c r="F4" i="43"/>
  <c r="F3" i="43"/>
  <c r="J4" i="52"/>
  <c r="H4" i="43" s="1"/>
  <c r="G4" i="52"/>
  <c r="I4" i="52" s="1"/>
  <c r="G4" i="43" s="1"/>
  <c r="A4" i="52"/>
  <c r="A3" i="52"/>
  <c r="J3" i="52"/>
  <c r="H3" i="43" s="1"/>
  <c r="C3" i="52"/>
  <c r="C11" i="52"/>
  <c r="C18" i="52"/>
  <c r="C27" i="52"/>
  <c r="D27" i="52"/>
  <c r="D18" i="52"/>
  <c r="D11" i="52"/>
  <c r="D3" i="52"/>
  <c r="B24" i="13"/>
  <c r="B25" i="13"/>
  <c r="B26" i="13"/>
  <c r="C5" i="37"/>
  <c r="C4" i="37"/>
  <c r="C7" i="37"/>
  <c r="J26" i="52"/>
  <c r="J25" i="52"/>
  <c r="J23" i="52"/>
  <c r="J20" i="52"/>
  <c r="J19" i="52"/>
  <c r="J18" i="52"/>
  <c r="J17" i="52"/>
  <c r="J16" i="52"/>
  <c r="J15" i="52"/>
  <c r="J13" i="52"/>
  <c r="J12" i="52"/>
  <c r="J11" i="52"/>
  <c r="J10" i="52"/>
  <c r="J9" i="52"/>
  <c r="H20" i="43" s="1"/>
  <c r="G28" i="52"/>
  <c r="E28" i="52" s="1"/>
  <c r="A27" i="54" s="1"/>
  <c r="G27" i="52"/>
  <c r="E27" i="52" s="1"/>
  <c r="A26" i="54" s="1"/>
  <c r="G26" i="52"/>
  <c r="I26" i="52" s="1"/>
  <c r="G25" i="52"/>
  <c r="E25" i="52" s="1"/>
  <c r="A24" i="54" s="1"/>
  <c r="G23" i="52"/>
  <c r="I23" i="52" s="1"/>
  <c r="G20" i="52"/>
  <c r="E20" i="52" s="1"/>
  <c r="A19" i="54" s="1"/>
  <c r="G19" i="52"/>
  <c r="E19" i="52" s="1"/>
  <c r="A18" i="54" s="1"/>
  <c r="G18" i="52"/>
  <c r="E18" i="52" s="1"/>
  <c r="A2" i="37" s="1"/>
  <c r="G17" i="52"/>
  <c r="I17" i="52" s="1"/>
  <c r="G16" i="52"/>
  <c r="E16" i="52" s="1"/>
  <c r="A15" i="54" s="1"/>
  <c r="G13" i="52"/>
  <c r="E13" i="52" s="1"/>
  <c r="A12" i="54" s="1"/>
  <c r="G12" i="52"/>
  <c r="E12" i="52" s="1"/>
  <c r="A11" i="54" s="1"/>
  <c r="G11" i="52"/>
  <c r="E11" i="52" s="1"/>
  <c r="A10" i="54" s="1"/>
  <c r="G10" i="52"/>
  <c r="E10" i="52" s="1"/>
  <c r="A9" i="54" s="1"/>
  <c r="G9" i="52"/>
  <c r="E9" i="52" s="1"/>
  <c r="A8" i="54" s="1"/>
  <c r="G3" i="52"/>
  <c r="J29" i="52"/>
  <c r="J28" i="52"/>
  <c r="J27" i="52"/>
  <c r="G24" i="61"/>
  <c r="G22" i="61"/>
  <c r="G12" i="61"/>
  <c r="F25" i="61"/>
  <c r="F18" i="61"/>
  <c r="F11" i="61"/>
  <c r="E24" i="61"/>
  <c r="E23" i="61"/>
  <c r="G23" i="61" s="1"/>
  <c r="E22" i="61"/>
  <c r="E21" i="61"/>
  <c r="G21" i="61" s="1"/>
  <c r="E20" i="61"/>
  <c r="G20" i="61" s="1"/>
  <c r="E19" i="61"/>
  <c r="G19" i="61" s="1"/>
  <c r="E17" i="61"/>
  <c r="G17" i="61" s="1"/>
  <c r="E16" i="61"/>
  <c r="G16" i="61" s="1"/>
  <c r="E15" i="61"/>
  <c r="G15" i="61" s="1"/>
  <c r="E14" i="61"/>
  <c r="G14" i="61" s="1"/>
  <c r="E13" i="61"/>
  <c r="G13" i="61" s="1"/>
  <c r="E12" i="61"/>
  <c r="E10" i="61"/>
  <c r="G10" i="61" s="1"/>
  <c r="E9" i="61"/>
  <c r="G9" i="61" s="1"/>
  <c r="E8" i="61"/>
  <c r="G8" i="61" s="1"/>
  <c r="E7" i="61"/>
  <c r="G7" i="61" s="1"/>
  <c r="E6" i="61"/>
  <c r="G6" i="61" s="1"/>
  <c r="E5" i="61"/>
  <c r="G5" i="61" s="1"/>
  <c r="E4" i="61"/>
  <c r="G4" i="61" s="1"/>
  <c r="G29" i="61" s="1"/>
  <c r="A23" i="52"/>
  <c r="A26" i="52"/>
  <c r="F33" i="37" l="1"/>
  <c r="E33" i="37"/>
  <c r="D33" i="37"/>
  <c r="E43" i="37"/>
  <c r="E20" i="64" s="1"/>
  <c r="D37" i="37"/>
  <c r="D20" i="63" s="1"/>
  <c r="D43" i="37"/>
  <c r="D20" i="64" s="1"/>
  <c r="C43" i="37"/>
  <c r="C20" i="64" s="1"/>
  <c r="B43" i="37"/>
  <c r="B20" i="64" s="1"/>
  <c r="E37" i="37"/>
  <c r="E20" i="63" s="1"/>
  <c r="C37" i="37"/>
  <c r="C20" i="63" s="1"/>
  <c r="G38" i="43"/>
  <c r="B33" i="43"/>
  <c r="A8" i="37"/>
  <c r="C26" i="13"/>
  <c r="D26" i="13"/>
  <c r="F26" i="13"/>
  <c r="E26" i="13"/>
  <c r="D24" i="13"/>
  <c r="E24" i="13"/>
  <c r="F24" i="13"/>
  <c r="C24" i="13"/>
  <c r="D25" i="13"/>
  <c r="E25" i="13"/>
  <c r="C25" i="13"/>
  <c r="F25" i="13"/>
  <c r="E43" i="43"/>
  <c r="D43" i="43"/>
  <c r="C43" i="43"/>
  <c r="E33" i="43"/>
  <c r="D33" i="43"/>
  <c r="D21" i="64"/>
  <c r="E21" i="64"/>
  <c r="C21" i="64"/>
  <c r="E23" i="37"/>
  <c r="E24" i="37"/>
  <c r="C45" i="37" s="1"/>
  <c r="E25" i="37"/>
  <c r="D45" i="37" s="1"/>
  <c r="E45" i="37"/>
  <c r="A11" i="37"/>
  <c r="C6" i="37"/>
  <c r="C2" i="37"/>
  <c r="E22" i="52"/>
  <c r="A21" i="54" s="1"/>
  <c r="I21" i="52"/>
  <c r="E24" i="52"/>
  <c r="H22" i="43"/>
  <c r="H21" i="43"/>
  <c r="C29" i="43"/>
  <c r="E29" i="43"/>
  <c r="D29" i="43"/>
  <c r="C3" i="43"/>
  <c r="D3" i="43" s="1"/>
  <c r="D4" i="43"/>
  <c r="E4" i="43"/>
  <c r="E7" i="43" s="1"/>
  <c r="E8" i="52"/>
  <c r="E7" i="52"/>
  <c r="E6" i="52"/>
  <c r="E4" i="52"/>
  <c r="E3" i="52"/>
  <c r="A14" i="54"/>
  <c r="A13" i="54"/>
  <c r="I14" i="52"/>
  <c r="I10" i="52"/>
  <c r="I9" i="52"/>
  <c r="I27" i="52"/>
  <c r="I13" i="52"/>
  <c r="I12" i="52"/>
  <c r="I3" i="52"/>
  <c r="G3" i="43" s="1"/>
  <c r="I25" i="52"/>
  <c r="E17" i="52"/>
  <c r="A16" i="54" s="1"/>
  <c r="E26" i="52"/>
  <c r="I20" i="52"/>
  <c r="I16" i="52"/>
  <c r="I19" i="52"/>
  <c r="I11" i="52"/>
  <c r="I18" i="52"/>
  <c r="I29" i="52"/>
  <c r="I28" i="52"/>
  <c r="E23" i="52"/>
  <c r="I15" i="52"/>
  <c r="A17" i="54"/>
  <c r="B45" i="37" l="1"/>
  <c r="B37" i="37"/>
  <c r="F37" i="37" s="1"/>
  <c r="B31" i="37" s="1"/>
  <c r="F38" i="37"/>
  <c r="B32" i="37" s="1"/>
  <c r="B21" i="13" s="1"/>
  <c r="A25" i="54"/>
  <c r="B25" i="78"/>
  <c r="A22" i="54"/>
  <c r="B22" i="78"/>
  <c r="G20" i="64"/>
  <c r="A2" i="54"/>
  <c r="B2" i="78"/>
  <c r="A5" i="54"/>
  <c r="B5" i="78"/>
  <c r="A6" i="54"/>
  <c r="B6" i="78"/>
  <c r="A3" i="54"/>
  <c r="B3" i="78"/>
  <c r="A7" i="54"/>
  <c r="B7" i="78"/>
  <c r="F31" i="13"/>
  <c r="C31" i="13"/>
  <c r="D31" i="13"/>
  <c r="E31" i="13"/>
  <c r="F44" i="37"/>
  <c r="B21" i="64"/>
  <c r="G21" i="64" s="1"/>
  <c r="F43" i="37"/>
  <c r="G43" i="43"/>
  <c r="C33" i="43"/>
  <c r="C21" i="63"/>
  <c r="D21" i="63"/>
  <c r="D19" i="63" s="1"/>
  <c r="B21" i="63"/>
  <c r="E21" i="63"/>
  <c r="E19" i="63" s="1"/>
  <c r="B31" i="13"/>
  <c r="E23" i="63"/>
  <c r="C23" i="64"/>
  <c r="B28" i="13"/>
  <c r="B23" i="64"/>
  <c r="E23" i="64"/>
  <c r="B30" i="13"/>
  <c r="D23" i="64"/>
  <c r="D23" i="63"/>
  <c r="B27" i="13"/>
  <c r="A23" i="54"/>
  <c r="E32" i="43"/>
  <c r="F32" i="43"/>
  <c r="B42" i="43"/>
  <c r="D32" i="43"/>
  <c r="C42" i="43"/>
  <c r="D42" i="43"/>
  <c r="E42" i="43"/>
  <c r="G20" i="43"/>
  <c r="G22" i="43"/>
  <c r="G21" i="43"/>
  <c r="C32" i="37" l="1"/>
  <c r="C21" i="13" s="1"/>
  <c r="F32" i="37"/>
  <c r="F21" i="13" s="1"/>
  <c r="E32" i="37"/>
  <c r="E21" i="13" s="1"/>
  <c r="D32" i="37"/>
  <c r="D21" i="13" s="1"/>
  <c r="C31" i="37"/>
  <c r="C20" i="13" s="1"/>
  <c r="D31" i="37"/>
  <c r="D20" i="13" s="1"/>
  <c r="F31" i="37"/>
  <c r="F20" i="13" s="1"/>
  <c r="E31" i="37"/>
  <c r="E20" i="13" s="1"/>
  <c r="G21" i="63"/>
  <c r="G23" i="64"/>
  <c r="B20" i="63"/>
  <c r="C28" i="13"/>
  <c r="F28" i="13"/>
  <c r="E28" i="13"/>
  <c r="D28" i="13"/>
  <c r="C27" i="13"/>
  <c r="E27" i="13"/>
  <c r="D27" i="13"/>
  <c r="F27" i="13"/>
  <c r="C19" i="63"/>
  <c r="C23" i="63"/>
  <c r="E22" i="64"/>
  <c r="C22" i="64"/>
  <c r="D22" i="64"/>
  <c r="G42" i="43"/>
  <c r="C32" i="43"/>
  <c r="F22" i="13" l="1"/>
  <c r="F19" i="13" s="1"/>
  <c r="E22" i="13"/>
  <c r="E19" i="13" s="1"/>
  <c r="D22" i="13"/>
  <c r="D19" i="13" s="1"/>
  <c r="B19" i="63"/>
  <c r="G19" i="63" s="1"/>
  <c r="G20" i="63"/>
  <c r="C30" i="13"/>
  <c r="E30" i="13"/>
  <c r="F30" i="13"/>
  <c r="D30" i="13"/>
  <c r="B22" i="64"/>
  <c r="G22" i="64" s="1"/>
  <c r="F45" i="37"/>
  <c r="C33" i="37" s="1"/>
  <c r="E19" i="64"/>
  <c r="E16" i="64" s="1"/>
  <c r="C19" i="64"/>
  <c r="C16" i="64" s="1"/>
  <c r="D19" i="64"/>
  <c r="D16" i="64" s="1"/>
  <c r="F4" i="34"/>
  <c r="F6" i="34" s="1"/>
  <c r="F5" i="34"/>
  <c r="C10" i="34"/>
  <c r="D10" i="34"/>
  <c r="E10" i="34" s="1"/>
  <c r="C11" i="34"/>
  <c r="D11" i="34"/>
  <c r="E11" i="34" s="1"/>
  <c r="F11" i="34" s="1"/>
  <c r="C12" i="34"/>
  <c r="D12" i="34"/>
  <c r="E12" i="34" s="1"/>
  <c r="C13" i="34"/>
  <c r="D13" i="34"/>
  <c r="E13" i="34" s="1"/>
  <c r="C14" i="34"/>
  <c r="D14" i="34"/>
  <c r="E14" i="34" s="1"/>
  <c r="C3" i="42"/>
  <c r="C4" i="42" s="1"/>
  <c r="C5" i="42" s="1"/>
  <c r="C6" i="42" s="1"/>
  <c r="C7" i="42" s="1"/>
  <c r="C8" i="42" s="1"/>
  <c r="C9" i="42" s="1"/>
  <c r="C10" i="42" s="1"/>
  <c r="C11" i="42" s="1"/>
  <c r="C12" i="42"/>
  <c r="C13" i="42" s="1"/>
  <c r="C14" i="42" s="1"/>
  <c r="C15" i="42" s="1"/>
  <c r="C16" i="42" s="1"/>
  <c r="C17" i="42" s="1"/>
  <c r="C18" i="42" s="1"/>
  <c r="C19" i="42" s="1"/>
  <c r="C20" i="42" s="1"/>
  <c r="C21" i="42" s="1"/>
  <c r="C22" i="42" s="1"/>
  <c r="C23" i="42" s="1"/>
  <c r="C24" i="42" s="1"/>
  <c r="C25" i="42" s="1"/>
  <c r="C26" i="42" s="1"/>
  <c r="C27" i="42" s="1"/>
  <c r="C28" i="42" s="1"/>
  <c r="C29" i="42" s="1"/>
  <c r="C30" i="42" s="1"/>
  <c r="C31" i="42" s="1"/>
  <c r="C32" i="42" s="1"/>
  <c r="C33" i="42" s="1"/>
  <c r="C34" i="42" s="1"/>
  <c r="C35" i="42" s="1"/>
  <c r="C36" i="42" s="1"/>
  <c r="C37" i="42" s="1"/>
  <c r="C38" i="42" s="1"/>
  <c r="C39" i="42" s="1"/>
  <c r="C40" i="42" s="1"/>
  <c r="C41" i="42" s="1"/>
  <c r="C42" i="42" s="1"/>
  <c r="C43" i="42" s="1"/>
  <c r="C44" i="42" s="1"/>
  <c r="C45" i="42" s="1"/>
  <c r="C46" i="42" s="1"/>
  <c r="C47" i="42" s="1"/>
  <c r="C48" i="42" s="1"/>
  <c r="C49" i="42" s="1"/>
  <c r="C50" i="42" s="1"/>
  <c r="C51" i="42" s="1"/>
  <c r="C52" i="42" s="1"/>
  <c r="C53" i="42" s="1"/>
  <c r="C54" i="42" s="1"/>
  <c r="C55" i="42" s="1"/>
  <c r="C56" i="42" s="1"/>
  <c r="C57" i="42" s="1"/>
  <c r="C58" i="42" s="1"/>
  <c r="C59" i="42" s="1"/>
  <c r="C60" i="42" s="1"/>
  <c r="C61" i="42" s="1"/>
  <c r="C62" i="42" s="1"/>
  <c r="C63" i="42" s="1"/>
  <c r="C64" i="42" s="1"/>
  <c r="C65" i="42" s="1"/>
  <c r="C66" i="42" s="1"/>
  <c r="C67" i="42" s="1"/>
  <c r="C68" i="42" s="1"/>
  <c r="C69" i="42" s="1"/>
  <c r="C70" i="42" s="1"/>
  <c r="C71" i="42" s="1"/>
  <c r="C72" i="42" s="1"/>
  <c r="C73" i="42" s="1"/>
  <c r="C74" i="42" s="1"/>
  <c r="C75" i="42" s="1"/>
  <c r="C76" i="42" s="1"/>
  <c r="C77" i="42" s="1"/>
  <c r="C78" i="42" s="1"/>
  <c r="C79" i="42" s="1"/>
  <c r="C80" i="42" s="1"/>
  <c r="C81" i="42" s="1"/>
  <c r="C82" i="42" s="1"/>
  <c r="C83" i="42" s="1"/>
  <c r="C84" i="42" s="1"/>
  <c r="C85" i="42" s="1"/>
  <c r="C86" i="42" s="1"/>
  <c r="C87" i="42" s="1"/>
  <c r="C88" i="42" s="1"/>
  <c r="C89" i="42" s="1"/>
  <c r="C90" i="42" s="1"/>
  <c r="C91" i="42" s="1"/>
  <c r="C92" i="42" s="1"/>
  <c r="C93" i="42" s="1"/>
  <c r="C94" i="42" s="1"/>
  <c r="C95" i="42" s="1"/>
  <c r="C96" i="42" s="1"/>
  <c r="C97" i="42" s="1"/>
  <c r="C98" i="42" s="1"/>
  <c r="C99" i="42" s="1"/>
  <c r="C100" i="42" s="1"/>
  <c r="C101" i="42" s="1"/>
  <c r="C102" i="42" s="1"/>
  <c r="C103" i="42" s="1"/>
  <c r="C104" i="42" s="1"/>
  <c r="C105" i="42" s="1"/>
  <c r="C106" i="42" s="1"/>
  <c r="C107" i="42" s="1"/>
  <c r="C108" i="42" s="1"/>
  <c r="C109" i="42" s="1"/>
  <c r="C110" i="42" s="1"/>
  <c r="C111" i="42" s="1"/>
  <c r="C112" i="42" s="1"/>
  <c r="C113" i="42" s="1"/>
  <c r="C114" i="42" s="1"/>
  <c r="C115" i="42" s="1"/>
  <c r="C116" i="42" s="1"/>
  <c r="C117" i="42" s="1"/>
  <c r="C118" i="42" s="1"/>
  <c r="C119" i="42" s="1"/>
  <c r="C120" i="42" s="1"/>
  <c r="C121" i="42" s="1"/>
  <c r="C122" i="42" s="1"/>
  <c r="C123" i="42" s="1"/>
  <c r="C124" i="42" s="1"/>
  <c r="C125" i="42" s="1"/>
  <c r="C126" i="42" s="1"/>
  <c r="C127" i="42" s="1"/>
  <c r="C128" i="42" s="1"/>
  <c r="C129" i="42" s="1"/>
  <c r="C130" i="42" s="1"/>
  <c r="C131" i="42" s="1"/>
  <c r="C132" i="42" s="1"/>
  <c r="C133" i="42" s="1"/>
  <c r="C134" i="42" s="1"/>
  <c r="C135" i="42" s="1"/>
  <c r="C136" i="42" s="1"/>
  <c r="C137" i="42" s="1"/>
  <c r="C138" i="42" s="1"/>
  <c r="C139" i="42" s="1"/>
  <c r="C140" i="42" s="1"/>
  <c r="C141" i="42" s="1"/>
  <c r="C142" i="42" s="1"/>
  <c r="C143" i="42" s="1"/>
  <c r="C144" i="42" s="1"/>
  <c r="C145" i="42" s="1"/>
  <c r="C146" i="42" s="1"/>
  <c r="C147" i="42" s="1"/>
  <c r="C148" i="42" s="1"/>
  <c r="C149" i="42" s="1"/>
  <c r="C150" i="42" s="1"/>
  <c r="C151" i="42" s="1"/>
  <c r="C152" i="42" s="1"/>
  <c r="C153" i="42" s="1"/>
  <c r="C154" i="42" s="1"/>
  <c r="C155" i="42" s="1"/>
  <c r="C156" i="42" s="1"/>
  <c r="C157" i="42" s="1"/>
  <c r="C158" i="42" s="1"/>
  <c r="C159" i="42" s="1"/>
  <c r="C160" i="42" s="1"/>
  <c r="C161" i="42" s="1"/>
  <c r="C162" i="42" s="1"/>
  <c r="C163" i="42" s="1"/>
  <c r="C164" i="42" s="1"/>
  <c r="C165" i="42" s="1"/>
  <c r="C166" i="42" s="1"/>
  <c r="C167" i="42" s="1"/>
  <c r="C168" i="42" s="1"/>
  <c r="C169" i="42" s="1"/>
  <c r="C170" i="42" s="1"/>
  <c r="C171" i="42" s="1"/>
  <c r="C172" i="42" s="1"/>
  <c r="C173" i="42" s="1"/>
  <c r="C174" i="42" s="1"/>
  <c r="C175" i="42" s="1"/>
  <c r="C176" i="42" s="1"/>
  <c r="C177" i="42" s="1"/>
  <c r="C178" i="42" s="1"/>
  <c r="C179" i="42" s="1"/>
  <c r="C180" i="42" s="1"/>
  <c r="C181" i="42" s="1"/>
  <c r="C182" i="42" s="1"/>
  <c r="C183" i="42" s="1"/>
  <c r="C184" i="42" s="1"/>
  <c r="C185" i="42" s="1"/>
  <c r="C186" i="42" s="1"/>
  <c r="C187" i="42" s="1"/>
  <c r="C188" i="42" s="1"/>
  <c r="C189" i="42" s="1"/>
  <c r="C190" i="42" s="1"/>
  <c r="C191" i="42" s="1"/>
  <c r="C192" i="42" s="1"/>
  <c r="C193" i="42" s="1"/>
  <c r="C194" i="42" s="1"/>
  <c r="C195" i="42" s="1"/>
  <c r="C196" i="42" s="1"/>
  <c r="C197" i="42" s="1"/>
  <c r="C198" i="42" s="1"/>
  <c r="C199" i="42" s="1"/>
  <c r="C200" i="42" s="1"/>
  <c r="C201" i="42" s="1"/>
  <c r="C202" i="42" s="1"/>
  <c r="C203" i="42" s="1"/>
  <c r="C204" i="42" s="1"/>
  <c r="C205" i="42" s="1"/>
  <c r="C206" i="42" s="1"/>
  <c r="C207" i="42" s="1"/>
  <c r="C208" i="42" s="1"/>
  <c r="C209" i="42" s="1"/>
  <c r="C210" i="42" s="1"/>
  <c r="C211" i="42" s="1"/>
  <c r="C212" i="42" s="1"/>
  <c r="C213" i="42" s="1"/>
  <c r="C214" i="42" s="1"/>
  <c r="C215" i="42" s="1"/>
  <c r="C216" i="42" s="1"/>
  <c r="C217" i="42" s="1"/>
  <c r="C218" i="42" s="1"/>
  <c r="C219" i="42" s="1"/>
  <c r="C220" i="42" s="1"/>
  <c r="C221" i="42" s="1"/>
  <c r="C222" i="42" s="1"/>
  <c r="C223" i="42" s="1"/>
  <c r="C224" i="42" s="1"/>
  <c r="C225" i="42" s="1"/>
  <c r="C226" i="42" s="1"/>
  <c r="C227" i="42" s="1"/>
  <c r="C228" i="42" s="1"/>
  <c r="C229" i="42" s="1"/>
  <c r="C230" i="42" s="1"/>
  <c r="C231" i="42" s="1"/>
  <c r="C232" i="42" s="1"/>
  <c r="C233" i="42" s="1"/>
  <c r="C234" i="42" s="1"/>
  <c r="C235" i="42" s="1"/>
  <c r="C236" i="42" s="1"/>
  <c r="C237" i="42" s="1"/>
  <c r="C238" i="42" s="1"/>
  <c r="C239" i="42" s="1"/>
  <c r="C240" i="42" s="1"/>
  <c r="C241" i="42" s="1"/>
  <c r="C242" i="42" s="1"/>
  <c r="C243" i="42" s="1"/>
  <c r="C244" i="42" s="1"/>
  <c r="C245" i="42" s="1"/>
  <c r="C246" i="42" s="1"/>
  <c r="C247" i="42" s="1"/>
  <c r="C248" i="42" s="1"/>
  <c r="C249" i="42" s="1"/>
  <c r="C250" i="42" s="1"/>
  <c r="C251" i="42" s="1"/>
  <c r="C252" i="42" s="1"/>
  <c r="C253" i="42" s="1"/>
  <c r="C254" i="42" s="1"/>
  <c r="C255" i="42" s="1"/>
  <c r="C256" i="42" s="1"/>
  <c r="C257" i="42" s="1"/>
  <c r="C258" i="42" s="1"/>
  <c r="C259" i="42" s="1"/>
  <c r="C260" i="42" s="1"/>
  <c r="C261" i="42" s="1"/>
  <c r="C262" i="42" s="1"/>
  <c r="C263" i="42" s="1"/>
  <c r="C264" i="42" s="1"/>
  <c r="C265" i="42" s="1"/>
  <c r="C266" i="42" s="1"/>
  <c r="C267" i="42" s="1"/>
  <c r="C268" i="42" s="1"/>
  <c r="C269" i="42" s="1"/>
  <c r="C270" i="42" s="1"/>
  <c r="C271" i="42" s="1"/>
  <c r="C272" i="42" s="1"/>
  <c r="C273" i="42" s="1"/>
  <c r="C274" i="42" s="1"/>
  <c r="C275" i="42" s="1"/>
  <c r="C276" i="42" s="1"/>
  <c r="C277" i="42" s="1"/>
  <c r="C278" i="42" s="1"/>
  <c r="C279" i="42" s="1"/>
  <c r="C280" i="42" s="1"/>
  <c r="C281" i="42" s="1"/>
  <c r="C282" i="42" s="1"/>
  <c r="C283" i="42" s="1"/>
  <c r="C284" i="42" s="1"/>
  <c r="C285" i="42" s="1"/>
  <c r="C286" i="42" s="1"/>
  <c r="C287" i="42" s="1"/>
  <c r="C288" i="42" s="1"/>
  <c r="C289" i="42" s="1"/>
  <c r="C290" i="42" s="1"/>
  <c r="C291" i="42" s="1"/>
  <c r="C292" i="42" s="1"/>
  <c r="C293" i="42" s="1"/>
  <c r="C294" i="42" s="1"/>
  <c r="C295" i="42" s="1"/>
  <c r="C296" i="42" s="1"/>
  <c r="C297" i="42" s="1"/>
  <c r="C298" i="42" s="1"/>
  <c r="C299" i="42" s="1"/>
  <c r="C300" i="42" s="1"/>
  <c r="C301" i="42" s="1"/>
  <c r="C302" i="42" s="1"/>
  <c r="C303" i="42" s="1"/>
  <c r="C304" i="42" s="1"/>
  <c r="C305" i="42" s="1"/>
  <c r="C306" i="42" s="1"/>
  <c r="C307" i="42" s="1"/>
  <c r="C308" i="42" s="1"/>
  <c r="C309" i="42" s="1"/>
  <c r="C310" i="42" s="1"/>
  <c r="C311" i="42" s="1"/>
  <c r="C312" i="42" s="1"/>
  <c r="C313" i="42" s="1"/>
  <c r="C314" i="42" s="1"/>
  <c r="C315" i="42" s="1"/>
  <c r="C316" i="42" s="1"/>
  <c r="C317" i="42" s="1"/>
  <c r="C318" i="42" s="1"/>
  <c r="C319" i="42" s="1"/>
  <c r="C320" i="42" s="1"/>
  <c r="C321" i="42" s="1"/>
  <c r="C322" i="42" s="1"/>
  <c r="C323" i="42" s="1"/>
  <c r="C324" i="42" s="1"/>
  <c r="C325" i="42" s="1"/>
  <c r="C326" i="42" s="1"/>
  <c r="C327" i="42" s="1"/>
  <c r="C328" i="42" s="1"/>
  <c r="C329" i="42" s="1"/>
  <c r="C330" i="42" s="1"/>
  <c r="C331" i="42" s="1"/>
  <c r="C332" i="42" s="1"/>
  <c r="C333" i="42" s="1"/>
  <c r="C334" i="42" s="1"/>
  <c r="C335" i="42" s="1"/>
  <c r="C336" i="42" s="1"/>
  <c r="C337" i="42" s="1"/>
  <c r="C338" i="42" s="1"/>
  <c r="C339" i="42" s="1"/>
  <c r="C340" i="42" s="1"/>
  <c r="C341" i="42" s="1"/>
  <c r="C342" i="42" s="1"/>
  <c r="C343" i="42" s="1"/>
  <c r="C344" i="42" s="1"/>
  <c r="C345" i="42" s="1"/>
  <c r="C346" i="42" s="1"/>
  <c r="C347" i="42" s="1"/>
  <c r="C348" i="42" s="1"/>
  <c r="C349" i="42" s="1"/>
  <c r="C350" i="42" s="1"/>
  <c r="C351" i="42" s="1"/>
  <c r="C352" i="42" s="1"/>
  <c r="C353" i="42" s="1"/>
  <c r="C354" i="42" s="1"/>
  <c r="C355" i="42" s="1"/>
  <c r="C356" i="42" s="1"/>
  <c r="C357" i="42" s="1"/>
  <c r="C358" i="42" s="1"/>
  <c r="C359" i="42" s="1"/>
  <c r="C360" i="42" s="1"/>
  <c r="C361" i="42" s="1"/>
  <c r="C362" i="42" s="1"/>
  <c r="C363" i="42" s="1"/>
  <c r="C364" i="42" s="1"/>
  <c r="C365" i="42" s="1"/>
  <c r="C366" i="42" s="1"/>
  <c r="C367" i="42" s="1"/>
  <c r="C368" i="42" s="1"/>
  <c r="C369" i="42" s="1"/>
  <c r="C370" i="42" s="1"/>
  <c r="C371" i="42" s="1"/>
  <c r="C372" i="42" s="1"/>
  <c r="C373" i="42" s="1"/>
  <c r="C374" i="42" s="1"/>
  <c r="C375" i="42" s="1"/>
  <c r="C376" i="42" s="1"/>
  <c r="C377" i="42" s="1"/>
  <c r="C378" i="42" s="1"/>
  <c r="C379" i="42" s="1"/>
  <c r="C380" i="42" s="1"/>
  <c r="C381" i="42" s="1"/>
  <c r="C382" i="42" s="1"/>
  <c r="C383" i="42" s="1"/>
  <c r="C384" i="42" s="1"/>
  <c r="C385" i="42" s="1"/>
  <c r="C386" i="42" s="1"/>
  <c r="C387" i="42" s="1"/>
  <c r="C388" i="42" s="1"/>
  <c r="C389" i="42" s="1"/>
  <c r="C390" i="42" s="1"/>
  <c r="C391" i="42" s="1"/>
  <c r="C392" i="42" s="1"/>
  <c r="C393" i="42" s="1"/>
  <c r="C394" i="42" s="1"/>
  <c r="C395" i="42" s="1"/>
  <c r="C396" i="42" s="1"/>
  <c r="C397" i="42" s="1"/>
  <c r="C398" i="42" s="1"/>
  <c r="C399" i="42" s="1"/>
  <c r="C400" i="42" s="1"/>
  <c r="C401" i="42" s="1"/>
  <c r="C402" i="42" s="1"/>
  <c r="C403" i="42" s="1"/>
  <c r="C404" i="42" s="1"/>
  <c r="C405" i="42" s="1"/>
  <c r="C406" i="42" s="1"/>
  <c r="C407" i="42" s="1"/>
  <c r="C408" i="42" s="1"/>
  <c r="C409" i="42" s="1"/>
  <c r="C410" i="42" s="1"/>
  <c r="C411" i="42" s="1"/>
  <c r="C412" i="42" s="1"/>
  <c r="C413" i="42" s="1"/>
  <c r="C414" i="42" s="1"/>
  <c r="C415" i="42" s="1"/>
  <c r="C416" i="42" s="1"/>
  <c r="C417" i="42" s="1"/>
  <c r="C418" i="42" s="1"/>
  <c r="C419" i="42" s="1"/>
  <c r="C420" i="42" s="1"/>
  <c r="C421" i="42" s="1"/>
  <c r="C422" i="42" s="1"/>
  <c r="C423" i="42" s="1"/>
  <c r="C424" i="42" s="1"/>
  <c r="C425" i="42" s="1"/>
  <c r="C426" i="42" s="1"/>
  <c r="C427" i="42" s="1"/>
  <c r="C428" i="42" s="1"/>
  <c r="C429" i="42" s="1"/>
  <c r="C430" i="42" s="1"/>
  <c r="C431" i="42" s="1"/>
  <c r="C432" i="42" s="1"/>
  <c r="C433" i="42" s="1"/>
  <c r="C434" i="42" s="1"/>
  <c r="C435" i="42" s="1"/>
  <c r="C436" i="42" s="1"/>
  <c r="C437" i="42" s="1"/>
  <c r="C438" i="42" s="1"/>
  <c r="C439" i="42" s="1"/>
  <c r="C440" i="42" s="1"/>
  <c r="C441" i="42" s="1"/>
  <c r="C442" i="42" s="1"/>
  <c r="C443" i="42" s="1"/>
  <c r="C444" i="42" s="1"/>
  <c r="C445" i="42" s="1"/>
  <c r="C446" i="42" s="1"/>
  <c r="C447" i="42" s="1"/>
  <c r="C448" i="42" s="1"/>
  <c r="C449" i="42" s="1"/>
  <c r="C450" i="42" s="1"/>
  <c r="C451" i="42" s="1"/>
  <c r="C452" i="42" s="1"/>
  <c r="C453" i="42" s="1"/>
  <c r="C454" i="42" s="1"/>
  <c r="C455" i="42" s="1"/>
  <c r="C456" i="42" s="1"/>
  <c r="C457" i="42" s="1"/>
  <c r="C458" i="42" s="1"/>
  <c r="C459" i="42" s="1"/>
  <c r="C460" i="42" s="1"/>
  <c r="C461" i="42" s="1"/>
  <c r="C462" i="42" s="1"/>
  <c r="C463" i="42" s="1"/>
  <c r="C464" i="42" s="1"/>
  <c r="C465" i="42" s="1"/>
  <c r="C466" i="42" s="1"/>
  <c r="C467" i="42" s="1"/>
  <c r="C468" i="42" s="1"/>
  <c r="C469" i="42" s="1"/>
  <c r="C470" i="42" s="1"/>
  <c r="C471" i="42" s="1"/>
  <c r="C472" i="42" s="1"/>
  <c r="C473" i="42" s="1"/>
  <c r="C474" i="42" s="1"/>
  <c r="C475" i="42" s="1"/>
  <c r="C476" i="42" s="1"/>
  <c r="C477" i="42" s="1"/>
  <c r="C478" i="42" s="1"/>
  <c r="C479" i="42" s="1"/>
  <c r="C480" i="42" s="1"/>
  <c r="C481" i="42" s="1"/>
  <c r="C482" i="42" s="1"/>
  <c r="C483" i="42" s="1"/>
  <c r="C484" i="42" s="1"/>
  <c r="C485" i="42" s="1"/>
  <c r="C486" i="42" s="1"/>
  <c r="C487" i="42" s="1"/>
  <c r="C488" i="42" s="1"/>
  <c r="C489" i="42" s="1"/>
  <c r="C490" i="42" s="1"/>
  <c r="C491" i="42" s="1"/>
  <c r="C492" i="42" s="1"/>
  <c r="C493" i="42" s="1"/>
  <c r="C494" i="42" s="1"/>
  <c r="C495" i="42" s="1"/>
  <c r="C496" i="42" s="1"/>
  <c r="C497" i="42" s="1"/>
  <c r="C498" i="42" s="1"/>
  <c r="C499" i="42" s="1"/>
  <c r="C500" i="42" s="1"/>
  <c r="C501" i="42" s="1"/>
  <c r="C502" i="42" s="1"/>
  <c r="C503" i="42" s="1"/>
  <c r="C504" i="42" s="1"/>
  <c r="C505" i="42" s="1"/>
  <c r="C506" i="42" s="1"/>
  <c r="C507" i="42" s="1"/>
  <c r="C508" i="42" s="1"/>
  <c r="C509" i="42" s="1"/>
  <c r="C510" i="42" s="1"/>
  <c r="C511" i="42" s="1"/>
  <c r="C512" i="42" s="1"/>
  <c r="C513" i="42" s="1"/>
  <c r="C514" i="42" s="1"/>
  <c r="C515" i="42" s="1"/>
  <c r="C516" i="42" s="1"/>
  <c r="C517" i="42" s="1"/>
  <c r="C518" i="42" s="1"/>
  <c r="C519" i="42" s="1"/>
  <c r="C520" i="42" s="1"/>
  <c r="C521" i="42" s="1"/>
  <c r="C522" i="42" s="1"/>
  <c r="C523" i="42" s="1"/>
  <c r="C524" i="42" s="1"/>
  <c r="C525" i="42" s="1"/>
  <c r="C526" i="42" s="1"/>
  <c r="C527" i="42" s="1"/>
  <c r="C528" i="42" s="1"/>
  <c r="C529" i="42" s="1"/>
  <c r="C530" i="42" s="1"/>
  <c r="C531" i="42" s="1"/>
  <c r="C532" i="42" s="1"/>
  <c r="C533" i="42" s="1"/>
  <c r="C534" i="42" s="1"/>
  <c r="C535" i="42" s="1"/>
  <c r="C536" i="42" s="1"/>
  <c r="C537" i="42" s="1"/>
  <c r="C538" i="42" s="1"/>
  <c r="C539" i="42" s="1"/>
  <c r="C540" i="42" s="1"/>
  <c r="C541" i="42" s="1"/>
  <c r="C542" i="42" s="1"/>
  <c r="C543" i="42" s="1"/>
  <c r="C544" i="42" s="1"/>
  <c r="C545" i="42" s="1"/>
  <c r="C546" i="42" s="1"/>
  <c r="C547" i="42" s="1"/>
  <c r="C548" i="42" s="1"/>
  <c r="C549" i="42" s="1"/>
  <c r="C550" i="42" s="1"/>
  <c r="C551" i="42" s="1"/>
  <c r="C552" i="42" s="1"/>
  <c r="C553" i="42" s="1"/>
  <c r="C554" i="42" s="1"/>
  <c r="C555" i="42" s="1"/>
  <c r="C556" i="42" s="1"/>
  <c r="C557" i="42" s="1"/>
  <c r="C558" i="42" s="1"/>
  <c r="C559" i="42" s="1"/>
  <c r="C560" i="42" s="1"/>
  <c r="C561" i="42" s="1"/>
  <c r="C562" i="42" s="1"/>
  <c r="C563" i="42" s="1"/>
  <c r="C564" i="42" s="1"/>
  <c r="C565" i="42" s="1"/>
  <c r="C566" i="42" s="1"/>
  <c r="C567" i="42" s="1"/>
  <c r="C568" i="42" s="1"/>
  <c r="C569" i="42" s="1"/>
  <c r="C570" i="42" s="1"/>
  <c r="C571" i="42" s="1"/>
  <c r="C572" i="42" s="1"/>
  <c r="C573" i="42" s="1"/>
  <c r="C574" i="42" s="1"/>
  <c r="C575" i="42" s="1"/>
  <c r="C576" i="42" s="1"/>
  <c r="C577" i="42" s="1"/>
  <c r="C578" i="42" s="1"/>
  <c r="C579" i="42" s="1"/>
  <c r="C580" i="42" s="1"/>
  <c r="C581" i="42" s="1"/>
  <c r="C582" i="42" s="1"/>
  <c r="C583" i="42" s="1"/>
  <c r="C584" i="42" s="1"/>
  <c r="C585" i="42" s="1"/>
  <c r="C586" i="42" s="1"/>
  <c r="C587" i="42" s="1"/>
  <c r="C588" i="42" s="1"/>
  <c r="C589" i="42" s="1"/>
  <c r="C590" i="42" s="1"/>
  <c r="C591" i="42" s="1"/>
  <c r="C592" i="42" s="1"/>
  <c r="C593" i="42" s="1"/>
  <c r="C594" i="42" s="1"/>
  <c r="C595" i="42" s="1"/>
  <c r="C596" i="42" s="1"/>
  <c r="C597" i="42" s="1"/>
  <c r="C598" i="42" s="1"/>
  <c r="C599" i="42" s="1"/>
  <c r="C600" i="42" s="1"/>
  <c r="C601" i="42" s="1"/>
  <c r="C602" i="42" s="1"/>
  <c r="C603" i="42" s="1"/>
  <c r="C604" i="42" s="1"/>
  <c r="C605" i="42" s="1"/>
  <c r="C606" i="42" s="1"/>
  <c r="C607" i="42" s="1"/>
  <c r="C608" i="42" s="1"/>
  <c r="C609" i="42" s="1"/>
  <c r="C610" i="42" s="1"/>
  <c r="C611" i="42" s="1"/>
  <c r="C612" i="42" s="1"/>
  <c r="C613" i="42" s="1"/>
  <c r="C614" i="42" s="1"/>
  <c r="C615" i="42" s="1"/>
  <c r="C616" i="42" s="1"/>
  <c r="C617" i="42" s="1"/>
  <c r="C618" i="42" s="1"/>
  <c r="C619" i="42" s="1"/>
  <c r="C620" i="42" s="1"/>
  <c r="C621" i="42" s="1"/>
  <c r="C622" i="42" s="1"/>
  <c r="C623" i="42" s="1"/>
  <c r="C624" i="42" s="1"/>
  <c r="C625" i="42" s="1"/>
  <c r="C626" i="42" s="1"/>
  <c r="C627" i="42" s="1"/>
  <c r="C628" i="42" s="1"/>
  <c r="C629" i="42" s="1"/>
  <c r="C630" i="42" s="1"/>
  <c r="C631" i="42" s="1"/>
  <c r="C632" i="42" s="1"/>
  <c r="C633" i="42" s="1"/>
  <c r="C634" i="42" s="1"/>
  <c r="C635" i="42" s="1"/>
  <c r="C636" i="42" s="1"/>
  <c r="C637" i="42" s="1"/>
  <c r="C638" i="42" s="1"/>
  <c r="C639" i="42" s="1"/>
  <c r="C640" i="42" s="1"/>
  <c r="C641" i="42" s="1"/>
  <c r="C642" i="42" s="1"/>
  <c r="C643" i="42" s="1"/>
  <c r="C644" i="42" s="1"/>
  <c r="C645" i="42" s="1"/>
  <c r="C646" i="42" s="1"/>
  <c r="C647" i="42" s="1"/>
  <c r="C648" i="42" s="1"/>
  <c r="C649" i="42" s="1"/>
  <c r="C650" i="42" s="1"/>
  <c r="C651" i="42" s="1"/>
  <c r="C652" i="42" s="1"/>
  <c r="C653" i="42" s="1"/>
  <c r="C654" i="42" s="1"/>
  <c r="C655" i="42" s="1"/>
  <c r="C656" i="42" s="1"/>
  <c r="C657" i="42" s="1"/>
  <c r="C658" i="42" s="1"/>
  <c r="C659" i="42" s="1"/>
  <c r="C660" i="42" s="1"/>
  <c r="C661" i="42" s="1"/>
  <c r="C662" i="42" s="1"/>
  <c r="C663" i="42" s="1"/>
  <c r="C664" i="42" s="1"/>
  <c r="C665" i="42" s="1"/>
  <c r="C666" i="42" s="1"/>
  <c r="C667" i="42" s="1"/>
  <c r="C668" i="42" s="1"/>
  <c r="C669" i="42" s="1"/>
  <c r="C670" i="42" s="1"/>
  <c r="C671" i="42" s="1"/>
  <c r="C672" i="42" s="1"/>
  <c r="C673" i="42" s="1"/>
  <c r="C674" i="42" s="1"/>
  <c r="C675" i="42" s="1"/>
  <c r="C676" i="42" s="1"/>
  <c r="C677" i="42" s="1"/>
  <c r="C678" i="42" s="1"/>
  <c r="C679" i="42" s="1"/>
  <c r="C680" i="42" s="1"/>
  <c r="C681" i="42" s="1"/>
  <c r="C682" i="42" s="1"/>
  <c r="C683" i="42" s="1"/>
  <c r="C684" i="42" s="1"/>
  <c r="C685" i="42" s="1"/>
  <c r="C686" i="42" s="1"/>
  <c r="C687" i="42" s="1"/>
  <c r="C688" i="42" s="1"/>
  <c r="C689" i="42" s="1"/>
  <c r="C690" i="42" s="1"/>
  <c r="C691" i="42" s="1"/>
  <c r="C692" i="42" s="1"/>
  <c r="C693" i="42" s="1"/>
  <c r="C694" i="42" s="1"/>
  <c r="C695" i="42" s="1"/>
  <c r="C696" i="42" s="1"/>
  <c r="C697" i="42" s="1"/>
  <c r="C698" i="42" s="1"/>
  <c r="C699" i="42" s="1"/>
  <c r="C700" i="42" s="1"/>
  <c r="C701" i="42" s="1"/>
  <c r="C702" i="42" s="1"/>
  <c r="C703" i="42" s="1"/>
  <c r="C704" i="42" s="1"/>
  <c r="C705" i="42" s="1"/>
  <c r="C706" i="42" s="1"/>
  <c r="C707" i="42" s="1"/>
  <c r="C708" i="42" s="1"/>
  <c r="C709" i="42" s="1"/>
  <c r="C710" i="42" s="1"/>
  <c r="C711" i="42" s="1"/>
  <c r="C712" i="42" s="1"/>
  <c r="C713" i="42" s="1"/>
  <c r="C714" i="42" s="1"/>
  <c r="C715" i="42" s="1"/>
  <c r="C716" i="42" s="1"/>
  <c r="C717" i="42" s="1"/>
  <c r="C718" i="42" s="1"/>
  <c r="C719" i="42" s="1"/>
  <c r="C720" i="42" s="1"/>
  <c r="C721" i="42" s="1"/>
  <c r="C722" i="42" s="1"/>
  <c r="C723" i="42" s="1"/>
  <c r="C724" i="42" s="1"/>
  <c r="C725" i="42" s="1"/>
  <c r="C726" i="42" s="1"/>
  <c r="C727" i="42" s="1"/>
  <c r="C728" i="42" s="1"/>
  <c r="C729" i="42" s="1"/>
  <c r="C730" i="42" s="1"/>
  <c r="C731" i="42" s="1"/>
  <c r="C732" i="42" s="1"/>
  <c r="C733" i="42" s="1"/>
  <c r="C734" i="42" s="1"/>
  <c r="C735" i="42" s="1"/>
  <c r="C736" i="42" s="1"/>
  <c r="C737" i="42" s="1"/>
  <c r="C738" i="42" s="1"/>
  <c r="C739" i="42" s="1"/>
  <c r="C740" i="42" s="1"/>
  <c r="C741" i="42" s="1"/>
  <c r="C742" i="42" s="1"/>
  <c r="C743" i="42" s="1"/>
  <c r="C744" i="42" s="1"/>
  <c r="C745" i="42" s="1"/>
  <c r="C746" i="42" s="1"/>
  <c r="C747" i="42" s="1"/>
  <c r="C748" i="42" s="1"/>
  <c r="C749" i="42" s="1"/>
  <c r="C750" i="42" s="1"/>
  <c r="C751" i="42" s="1"/>
  <c r="C752" i="42" s="1"/>
  <c r="C753" i="42" s="1"/>
  <c r="C754" i="42" s="1"/>
  <c r="C755" i="42" s="1"/>
  <c r="C756" i="42" s="1"/>
  <c r="C757" i="42" s="1"/>
  <c r="C758" i="42" s="1"/>
  <c r="C759" i="42" s="1"/>
  <c r="C760" i="42" s="1"/>
  <c r="C761" i="42" s="1"/>
  <c r="C762" i="42" s="1"/>
  <c r="C763" i="42" s="1"/>
  <c r="C764" i="42" s="1"/>
  <c r="C765" i="42" s="1"/>
  <c r="C766" i="42" s="1"/>
  <c r="C767" i="42" s="1"/>
  <c r="C768" i="42" s="1"/>
  <c r="C769" i="42" s="1"/>
  <c r="C770" i="42" s="1"/>
  <c r="C771" i="42" s="1"/>
  <c r="C772" i="42" s="1"/>
  <c r="C773" i="42" s="1"/>
  <c r="C774" i="42" s="1"/>
  <c r="C775" i="42" s="1"/>
  <c r="C776" i="42" s="1"/>
  <c r="C777" i="42" s="1"/>
  <c r="C778" i="42" s="1"/>
  <c r="C779" i="42" s="1"/>
  <c r="C780" i="42" s="1"/>
  <c r="C781" i="42" s="1"/>
  <c r="C782" i="42" s="1"/>
  <c r="C783" i="42" s="1"/>
  <c r="C784" i="42" s="1"/>
  <c r="C785" i="42" s="1"/>
  <c r="C786" i="42" s="1"/>
  <c r="C787" i="42" s="1"/>
  <c r="C788" i="42" s="1"/>
  <c r="C789" i="42" s="1"/>
  <c r="C790" i="42" s="1"/>
  <c r="C791" i="42" s="1"/>
  <c r="C792" i="42" s="1"/>
  <c r="C793" i="42" s="1"/>
  <c r="C794" i="42" s="1"/>
  <c r="C795" i="42" s="1"/>
  <c r="C796" i="42" s="1"/>
  <c r="C797" i="42" s="1"/>
  <c r="C798" i="42" s="1"/>
  <c r="C799" i="42" s="1"/>
  <c r="C800" i="42" s="1"/>
  <c r="C801" i="42" s="1"/>
  <c r="C802" i="42" s="1"/>
  <c r="C803" i="42" s="1"/>
  <c r="C804" i="42" s="1"/>
  <c r="C805" i="42" s="1"/>
  <c r="C806" i="42" s="1"/>
  <c r="C807" i="42" s="1"/>
  <c r="C808" i="42" s="1"/>
  <c r="C809" i="42" s="1"/>
  <c r="C810" i="42" s="1"/>
  <c r="C811" i="42" s="1"/>
  <c r="C812" i="42" s="1"/>
  <c r="C813" i="42" s="1"/>
  <c r="C814" i="42" s="1"/>
  <c r="C815" i="42" s="1"/>
  <c r="C816" i="42" s="1"/>
  <c r="C817" i="42" s="1"/>
  <c r="C818" i="42" s="1"/>
  <c r="C819" i="42" s="1"/>
  <c r="C820" i="42" s="1"/>
  <c r="C821" i="42" s="1"/>
  <c r="C822" i="42" s="1"/>
  <c r="C823" i="42" s="1"/>
  <c r="C824" i="42" s="1"/>
  <c r="C825" i="42" s="1"/>
  <c r="C826" i="42" s="1"/>
  <c r="C827" i="42" s="1"/>
  <c r="C828" i="42" s="1"/>
  <c r="C829" i="42" s="1"/>
  <c r="C830" i="42" s="1"/>
  <c r="C831" i="42" s="1"/>
  <c r="C832" i="42" s="1"/>
  <c r="C833" i="42" s="1"/>
  <c r="C834" i="42" s="1"/>
  <c r="C835" i="42" s="1"/>
  <c r="C836" i="42" s="1"/>
  <c r="C837" i="42" s="1"/>
  <c r="C838" i="42" s="1"/>
  <c r="C839" i="42" s="1"/>
  <c r="C840" i="42" s="1"/>
  <c r="C841" i="42" s="1"/>
  <c r="C842" i="42" s="1"/>
  <c r="C843" i="42" s="1"/>
  <c r="C844" i="42" s="1"/>
  <c r="C845" i="42" s="1"/>
  <c r="C846" i="42" s="1"/>
  <c r="C847" i="42" s="1"/>
  <c r="C848" i="42" s="1"/>
  <c r="C849" i="42" s="1"/>
  <c r="C850" i="42" s="1"/>
  <c r="C851" i="42" s="1"/>
  <c r="C852" i="42" s="1"/>
  <c r="C853" i="42" s="1"/>
  <c r="C854" i="42" s="1"/>
  <c r="C855" i="42" s="1"/>
  <c r="C856" i="42" s="1"/>
  <c r="C857" i="42" s="1"/>
  <c r="C858" i="42" s="1"/>
  <c r="C859" i="42" s="1"/>
  <c r="C860" i="42" s="1"/>
  <c r="C861" i="42" s="1"/>
  <c r="C862" i="42" s="1"/>
  <c r="C863" i="42" s="1"/>
  <c r="C864" i="42" s="1"/>
  <c r="C865" i="42" s="1"/>
  <c r="C866" i="42" s="1"/>
  <c r="C867" i="42" s="1"/>
  <c r="C868" i="42" s="1"/>
  <c r="C869" i="42" s="1"/>
  <c r="C870" i="42" s="1"/>
  <c r="C871" i="42" s="1"/>
  <c r="C872" i="42" s="1"/>
  <c r="C873" i="42" s="1"/>
  <c r="C874" i="42" s="1"/>
  <c r="C875" i="42" s="1"/>
  <c r="C876" i="42" s="1"/>
  <c r="C877" i="42" s="1"/>
  <c r="C878" i="42" s="1"/>
  <c r="C879" i="42" s="1"/>
  <c r="C880" i="42" s="1"/>
  <c r="C881" i="42" s="1"/>
  <c r="C882" i="42" s="1"/>
  <c r="C883" i="42" s="1"/>
  <c r="C884" i="42" s="1"/>
  <c r="C885" i="42" s="1"/>
  <c r="C886" i="42" s="1"/>
  <c r="C887" i="42" s="1"/>
  <c r="C888" i="42" s="1"/>
  <c r="C889" i="42" s="1"/>
  <c r="C890" i="42" s="1"/>
  <c r="C891" i="42" s="1"/>
  <c r="C892" i="42" s="1"/>
  <c r="C893" i="42" s="1"/>
  <c r="C894" i="42" s="1"/>
  <c r="C895" i="42" s="1"/>
  <c r="C896" i="42" s="1"/>
  <c r="C897" i="42" s="1"/>
  <c r="C898" i="42" s="1"/>
  <c r="C899" i="42" s="1"/>
  <c r="C900" i="42" s="1"/>
  <c r="C901" i="42" s="1"/>
  <c r="C902" i="42" s="1"/>
  <c r="C903" i="42" s="1"/>
  <c r="C904" i="42" s="1"/>
  <c r="C905" i="42" s="1"/>
  <c r="C906" i="42" s="1"/>
  <c r="C907" i="42" s="1"/>
  <c r="C908" i="42" s="1"/>
  <c r="C909" i="42" s="1"/>
  <c r="C910" i="42" s="1"/>
  <c r="C911" i="42" s="1"/>
  <c r="C912" i="42" s="1"/>
  <c r="C913" i="42" s="1"/>
  <c r="C914" i="42" s="1"/>
  <c r="C915" i="42" s="1"/>
  <c r="C916" i="42" s="1"/>
  <c r="C917" i="42" s="1"/>
  <c r="C918" i="42" s="1"/>
  <c r="C919" i="42" s="1"/>
  <c r="C920" i="42" s="1"/>
  <c r="C921" i="42" s="1"/>
  <c r="C922" i="42" s="1"/>
  <c r="C923" i="42" s="1"/>
  <c r="C924" i="42" s="1"/>
  <c r="C925" i="42" s="1"/>
  <c r="C926" i="42" s="1"/>
  <c r="C927" i="42" s="1"/>
  <c r="C928" i="42" s="1"/>
  <c r="C929" i="42" s="1"/>
  <c r="C930" i="42" s="1"/>
  <c r="C931" i="42" s="1"/>
  <c r="C932" i="42" s="1"/>
  <c r="C933" i="42" s="1"/>
  <c r="C934" i="42" s="1"/>
  <c r="C935" i="42" s="1"/>
  <c r="C936" i="42" s="1"/>
  <c r="C937" i="42" s="1"/>
  <c r="C938" i="42" s="1"/>
  <c r="C939" i="42" s="1"/>
  <c r="C940" i="42" s="1"/>
  <c r="C941" i="42" s="1"/>
  <c r="C942" i="42" s="1"/>
  <c r="C943" i="42" s="1"/>
  <c r="C944" i="42" s="1"/>
  <c r="C945" i="42" s="1"/>
  <c r="C946" i="42" s="1"/>
  <c r="C947" i="42" s="1"/>
  <c r="C948" i="42" s="1"/>
  <c r="C949" i="42" s="1"/>
  <c r="C950" i="42" s="1"/>
  <c r="C951" i="42" s="1"/>
  <c r="C952" i="42" s="1"/>
  <c r="C953" i="42" s="1"/>
  <c r="C954" i="42" s="1"/>
  <c r="C955" i="42" s="1"/>
  <c r="C956" i="42" s="1"/>
  <c r="C957" i="42" s="1"/>
  <c r="C958" i="42" s="1"/>
  <c r="C959" i="42" s="1"/>
  <c r="C960" i="42" s="1"/>
  <c r="C961" i="42" s="1"/>
  <c r="C962" i="42" s="1"/>
  <c r="C963" i="42" s="1"/>
  <c r="C964" i="42" s="1"/>
  <c r="C965" i="42" s="1"/>
  <c r="C966" i="42" s="1"/>
  <c r="C967" i="42" s="1"/>
  <c r="C968" i="42" s="1"/>
  <c r="C969" i="42" s="1"/>
  <c r="C970" i="42" s="1"/>
  <c r="C971" i="42" s="1"/>
  <c r="C972" i="42" s="1"/>
  <c r="C973" i="42" s="1"/>
  <c r="C974" i="42" s="1"/>
  <c r="C975" i="42" s="1"/>
  <c r="C976" i="42" s="1"/>
  <c r="C977" i="42" s="1"/>
  <c r="C978" i="42" s="1"/>
  <c r="C979" i="42" s="1"/>
  <c r="C980" i="42" s="1"/>
  <c r="C981" i="42" s="1"/>
  <c r="C982" i="42" s="1"/>
  <c r="C983" i="42" s="1"/>
  <c r="C984" i="42" s="1"/>
  <c r="C985" i="42" s="1"/>
  <c r="C986" i="42" s="1"/>
  <c r="C987" i="42" s="1"/>
  <c r="C988" i="42" s="1"/>
  <c r="C989" i="42" s="1"/>
  <c r="C990" i="42" s="1"/>
  <c r="C991" i="42" s="1"/>
  <c r="C992" i="42" s="1"/>
  <c r="C993" i="42" s="1"/>
  <c r="C994" i="42" s="1"/>
  <c r="C995" i="42" s="1"/>
  <c r="C996" i="42" s="1"/>
  <c r="C997" i="42" s="1"/>
  <c r="C998" i="42" s="1"/>
  <c r="C999" i="42" s="1"/>
  <c r="C1000" i="42" s="1"/>
  <c r="C1001" i="42" s="1"/>
  <c r="C1002" i="42" s="1"/>
  <c r="C1003" i="42" s="1"/>
  <c r="C1004" i="42" s="1"/>
  <c r="C1005" i="42" s="1"/>
  <c r="C1006" i="42" s="1"/>
  <c r="C1007" i="42" s="1"/>
  <c r="C1008" i="42" s="1"/>
  <c r="C1009" i="42" s="1"/>
  <c r="C1010" i="42" s="1"/>
  <c r="C1011" i="42" s="1"/>
  <c r="C1012" i="42" s="1"/>
  <c r="C1013" i="42" s="1"/>
  <c r="C1014" i="42" s="1"/>
  <c r="C1015" i="42" s="1"/>
  <c r="C1016" i="42" s="1"/>
  <c r="C1017" i="42" s="1"/>
  <c r="C1018" i="42" s="1"/>
  <c r="C1019" i="42" s="1"/>
  <c r="C1020" i="42" s="1"/>
  <c r="C1021" i="42" s="1"/>
  <c r="C1022" i="42" s="1"/>
  <c r="C1023" i="42" s="1"/>
  <c r="C1024" i="42" s="1"/>
  <c r="C1025" i="42" s="1"/>
  <c r="C1026" i="42" s="1"/>
  <c r="C1027" i="42" s="1"/>
  <c r="C1028" i="42" s="1"/>
  <c r="C1029" i="42" s="1"/>
  <c r="C1030" i="42" s="1"/>
  <c r="C1031" i="42" s="1"/>
  <c r="C1032" i="42" s="1"/>
  <c r="C1033" i="42" s="1"/>
  <c r="C1034" i="42" s="1"/>
  <c r="C1035" i="42" s="1"/>
  <c r="C1036" i="42" s="1"/>
  <c r="C1037" i="42" s="1"/>
  <c r="C1038" i="42" s="1"/>
  <c r="C1039" i="42" s="1"/>
  <c r="C1040" i="42" s="1"/>
  <c r="C1041" i="42" s="1"/>
  <c r="C1042" i="42" s="1"/>
  <c r="C1043" i="42" s="1"/>
  <c r="C1044" i="42" s="1"/>
  <c r="C1045" i="42" s="1"/>
  <c r="C1046" i="42" s="1"/>
  <c r="C1047" i="42" s="1"/>
  <c r="C1048" i="42" s="1"/>
  <c r="C1049" i="42" s="1"/>
  <c r="C1050" i="42" s="1"/>
  <c r="C1051" i="42" s="1"/>
  <c r="C1052" i="42" s="1"/>
  <c r="C1053" i="42" s="1"/>
  <c r="C1054" i="42" s="1"/>
  <c r="C1055" i="42" s="1"/>
  <c r="C1056" i="42" s="1"/>
  <c r="C1057" i="42" s="1"/>
  <c r="C1058" i="42" s="1"/>
  <c r="C1059" i="42" s="1"/>
  <c r="C1060" i="42" s="1"/>
  <c r="C1061" i="42" s="1"/>
  <c r="C1062" i="42" s="1"/>
  <c r="C1063" i="42" s="1"/>
  <c r="C1064" i="42" s="1"/>
  <c r="C1065" i="42" s="1"/>
  <c r="C1066" i="42" s="1"/>
  <c r="C1067" i="42" s="1"/>
  <c r="C1068" i="42" s="1"/>
  <c r="C1069" i="42" s="1"/>
  <c r="C1070" i="42" s="1"/>
  <c r="C1071" i="42" s="1"/>
  <c r="C1072" i="42" s="1"/>
  <c r="C1073" i="42" s="1"/>
  <c r="C1074" i="42" s="1"/>
  <c r="C1075" i="42" s="1"/>
  <c r="C1076" i="42" s="1"/>
  <c r="C1077" i="42" s="1"/>
  <c r="C1078" i="42" s="1"/>
  <c r="C1079" i="42" s="1"/>
  <c r="C1080" i="42" s="1"/>
  <c r="C1081" i="42" s="1"/>
  <c r="C1082" i="42" s="1"/>
  <c r="C1083" i="42" s="1"/>
  <c r="C1084" i="42" s="1"/>
  <c r="C1085" i="42" s="1"/>
  <c r="C1086" i="42" s="1"/>
  <c r="C1087" i="42" s="1"/>
  <c r="C1088" i="42" s="1"/>
  <c r="C1089" i="42" s="1"/>
  <c r="C1090" i="42" s="1"/>
  <c r="C3" i="40"/>
  <c r="C4" i="40" s="1"/>
  <c r="C5" i="40" s="1"/>
  <c r="C6" i="40" s="1"/>
  <c r="C7" i="40" s="1"/>
  <c r="C8" i="40" s="1"/>
  <c r="C9" i="40" s="1"/>
  <c r="C10" i="40" s="1"/>
  <c r="C11" i="40" s="1"/>
  <c r="C12" i="40" s="1"/>
  <c r="C13" i="40" s="1"/>
  <c r="C14" i="40" s="1"/>
  <c r="C15" i="40" s="1"/>
  <c r="C16" i="40" s="1"/>
  <c r="C17" i="40" s="1"/>
  <c r="C18" i="40" s="1"/>
  <c r="C19" i="40" s="1"/>
  <c r="C20" i="40" s="1"/>
  <c r="C21" i="40" s="1"/>
  <c r="C22" i="40" s="1"/>
  <c r="C23" i="40" s="1"/>
  <c r="C24" i="40" s="1"/>
  <c r="C25" i="40" s="1"/>
  <c r="C26" i="40" s="1"/>
  <c r="C27" i="40" s="1"/>
  <c r="C28" i="40" s="1"/>
  <c r="C29" i="40" s="1"/>
  <c r="C30" i="40" s="1"/>
  <c r="C31" i="40" s="1"/>
  <c r="C32" i="40" s="1"/>
  <c r="C33" i="40" s="1"/>
  <c r="C34" i="40" s="1"/>
  <c r="C35" i="40" s="1"/>
  <c r="C36" i="40" s="1"/>
  <c r="C37" i="40" s="1"/>
  <c r="C38" i="40" s="1"/>
  <c r="C39" i="40" s="1"/>
  <c r="C40" i="40" s="1"/>
  <c r="C41" i="40" s="1"/>
  <c r="C42" i="40" s="1"/>
  <c r="C43" i="40" s="1"/>
  <c r="C44" i="40" s="1"/>
  <c r="C45" i="40" s="1"/>
  <c r="C46" i="40" s="1"/>
  <c r="C47" i="40" s="1"/>
  <c r="C48" i="40" s="1"/>
  <c r="C49" i="40" s="1"/>
  <c r="C50" i="40" s="1"/>
  <c r="C51" i="40" s="1"/>
  <c r="C52" i="40" s="1"/>
  <c r="C53" i="40" s="1"/>
  <c r="C54" i="40" s="1"/>
  <c r="C55" i="40" s="1"/>
  <c r="C56" i="40" s="1"/>
  <c r="C57" i="40" s="1"/>
  <c r="C58" i="40" s="1"/>
  <c r="C59" i="40" s="1"/>
  <c r="C60" i="40" s="1"/>
  <c r="C61" i="40" s="1"/>
  <c r="C62" i="40" s="1"/>
  <c r="C63" i="40" s="1"/>
  <c r="C64" i="40" s="1"/>
  <c r="C65" i="40" s="1"/>
  <c r="C66" i="40" s="1"/>
  <c r="C67" i="40" s="1"/>
  <c r="C68" i="40" s="1"/>
  <c r="C69" i="40" s="1"/>
  <c r="C70" i="40" s="1"/>
  <c r="C71" i="40" s="1"/>
  <c r="C72" i="40" s="1"/>
  <c r="C73" i="40" s="1"/>
  <c r="C74" i="40" s="1"/>
  <c r="C75" i="40" s="1"/>
  <c r="C76" i="40" s="1"/>
  <c r="C77" i="40" s="1"/>
  <c r="C78" i="40" s="1"/>
  <c r="C79" i="40" s="1"/>
  <c r="C80" i="40" s="1"/>
  <c r="C81" i="40" s="1"/>
  <c r="C82" i="40" s="1"/>
  <c r="C83" i="40" s="1"/>
  <c r="C84" i="40" s="1"/>
  <c r="C85" i="40" s="1"/>
  <c r="C86" i="40" s="1"/>
  <c r="C87" i="40" s="1"/>
  <c r="C88" i="40" s="1"/>
  <c r="C89" i="40" s="1"/>
  <c r="C90" i="40" s="1"/>
  <c r="C91" i="40" s="1"/>
  <c r="C92" i="40" s="1"/>
  <c r="C93" i="40" s="1"/>
  <c r="C94" i="40" s="1"/>
  <c r="C95" i="40" s="1"/>
  <c r="C96" i="40" s="1"/>
  <c r="C97" i="40" s="1"/>
  <c r="C98" i="40" s="1"/>
  <c r="C99" i="40" s="1"/>
  <c r="C100" i="40" s="1"/>
  <c r="C101" i="40" s="1"/>
  <c r="C102" i="40" s="1"/>
  <c r="C103" i="40" s="1"/>
  <c r="C104" i="40" s="1"/>
  <c r="C105" i="40" s="1"/>
  <c r="C106" i="40" s="1"/>
  <c r="C107" i="40" s="1"/>
  <c r="C108" i="40" s="1"/>
  <c r="C109" i="40" s="1"/>
  <c r="C110" i="40" s="1"/>
  <c r="C111" i="40" s="1"/>
  <c r="C112" i="40" s="1"/>
  <c r="C113" i="40" s="1"/>
  <c r="C114" i="40" s="1"/>
  <c r="C115" i="40" s="1"/>
  <c r="C116" i="40" s="1"/>
  <c r="C117" i="40" s="1"/>
  <c r="C118" i="40" s="1"/>
  <c r="C119" i="40" s="1"/>
  <c r="C120" i="40" s="1"/>
  <c r="C121" i="40" s="1"/>
  <c r="C122" i="40" s="1"/>
  <c r="C123" i="40" s="1"/>
  <c r="C124" i="40" s="1"/>
  <c r="C125" i="40" s="1"/>
  <c r="C126" i="40" s="1"/>
  <c r="C127" i="40" s="1"/>
  <c r="C128" i="40" s="1"/>
  <c r="C129" i="40" s="1"/>
  <c r="C130" i="40" s="1"/>
  <c r="C131" i="40" s="1"/>
  <c r="C132" i="40" s="1"/>
  <c r="C133" i="40" s="1"/>
  <c r="C134" i="40" s="1"/>
  <c r="C135" i="40" s="1"/>
  <c r="C136" i="40" s="1"/>
  <c r="C137" i="40" s="1"/>
  <c r="C138" i="40" s="1"/>
  <c r="C139" i="40" s="1"/>
  <c r="C140" i="40" s="1"/>
  <c r="C141" i="40" s="1"/>
  <c r="C142" i="40" s="1"/>
  <c r="C143" i="40" s="1"/>
  <c r="C144" i="40" s="1"/>
  <c r="C145" i="40" s="1"/>
  <c r="C146" i="40" s="1"/>
  <c r="C147" i="40" s="1"/>
  <c r="C148" i="40" s="1"/>
  <c r="C149" i="40" s="1"/>
  <c r="C150" i="40" s="1"/>
  <c r="C151" i="40" s="1"/>
  <c r="C152" i="40" s="1"/>
  <c r="C153" i="40" s="1"/>
  <c r="C154" i="40" s="1"/>
  <c r="C155" i="40" s="1"/>
  <c r="C156" i="40" s="1"/>
  <c r="C157" i="40" s="1"/>
  <c r="C158" i="40" s="1"/>
  <c r="C159" i="40" s="1"/>
  <c r="C160" i="40" s="1"/>
  <c r="C161" i="40" s="1"/>
  <c r="C162" i="40" s="1"/>
  <c r="C163" i="40" s="1"/>
  <c r="C164" i="40" s="1"/>
  <c r="C165" i="40" s="1"/>
  <c r="C166" i="40" s="1"/>
  <c r="C167" i="40" s="1"/>
  <c r="C168" i="40" s="1"/>
  <c r="C169" i="40" s="1"/>
  <c r="C170" i="40" s="1"/>
  <c r="C171" i="40" s="1"/>
  <c r="C172" i="40" s="1"/>
  <c r="C173" i="40" s="1"/>
  <c r="C174" i="40" s="1"/>
  <c r="C175" i="40" s="1"/>
  <c r="C176" i="40" s="1"/>
  <c r="C177" i="40" s="1"/>
  <c r="C178" i="40" s="1"/>
  <c r="C179" i="40" s="1"/>
  <c r="C180" i="40" s="1"/>
  <c r="C181" i="40" s="1"/>
  <c r="C182" i="40" s="1"/>
  <c r="C183" i="40" s="1"/>
  <c r="C184" i="40" s="1"/>
  <c r="C185" i="40" s="1"/>
  <c r="C186" i="40" s="1"/>
  <c r="C187" i="40" s="1"/>
  <c r="C188" i="40" s="1"/>
  <c r="C189" i="40" s="1"/>
  <c r="C190" i="40" s="1"/>
  <c r="C191" i="40" s="1"/>
  <c r="C192" i="40" s="1"/>
  <c r="C193" i="40" s="1"/>
  <c r="C194" i="40" s="1"/>
  <c r="C195" i="40" s="1"/>
  <c r="C196" i="40" s="1"/>
  <c r="C197" i="40" s="1"/>
  <c r="C198" i="40" s="1"/>
  <c r="C199" i="40" s="1"/>
  <c r="C200" i="40" s="1"/>
  <c r="C201" i="40" s="1"/>
  <c r="C202" i="40" s="1"/>
  <c r="C203" i="40" s="1"/>
  <c r="C204" i="40" s="1"/>
  <c r="C205" i="40" s="1"/>
  <c r="C206" i="40" s="1"/>
  <c r="C207" i="40" s="1"/>
  <c r="C208" i="40" s="1"/>
  <c r="C209" i="40" s="1"/>
  <c r="C210" i="40" s="1"/>
  <c r="C211" i="40" s="1"/>
  <c r="C212" i="40" s="1"/>
  <c r="C213" i="40" s="1"/>
  <c r="C214" i="40" s="1"/>
  <c r="C215" i="40" s="1"/>
  <c r="C216" i="40" s="1"/>
  <c r="C217" i="40" s="1"/>
  <c r="C218" i="40" s="1"/>
  <c r="C219" i="40" s="1"/>
  <c r="C220" i="40" s="1"/>
  <c r="C221" i="40" s="1"/>
  <c r="C222" i="40" s="1"/>
  <c r="C223" i="40" s="1"/>
  <c r="C224" i="40" s="1"/>
  <c r="C225" i="40" s="1"/>
  <c r="C226" i="40" s="1"/>
  <c r="C227" i="40" s="1"/>
  <c r="C228" i="40" s="1"/>
  <c r="C229" i="40" s="1"/>
  <c r="C230" i="40" s="1"/>
  <c r="C231" i="40" s="1"/>
  <c r="C232" i="40" s="1"/>
  <c r="C233" i="40" s="1"/>
  <c r="C234" i="40" s="1"/>
  <c r="C235" i="40" s="1"/>
  <c r="C236" i="40" s="1"/>
  <c r="C237" i="40" s="1"/>
  <c r="C238" i="40" s="1"/>
  <c r="C239" i="40" s="1"/>
  <c r="C240" i="40" s="1"/>
  <c r="C241" i="40" s="1"/>
  <c r="C242" i="40" s="1"/>
  <c r="C243" i="40" s="1"/>
  <c r="C244" i="40" s="1"/>
  <c r="C245" i="40" s="1"/>
  <c r="C246" i="40" s="1"/>
  <c r="C247" i="40" s="1"/>
  <c r="C248" i="40" s="1"/>
  <c r="C249" i="40" s="1"/>
  <c r="C250" i="40" s="1"/>
  <c r="C251" i="40" s="1"/>
  <c r="C252" i="40" s="1"/>
  <c r="C253" i="40" s="1"/>
  <c r="C254" i="40" s="1"/>
  <c r="C255" i="40" s="1"/>
  <c r="C256" i="40" s="1"/>
  <c r="C257" i="40" s="1"/>
  <c r="C258" i="40" s="1"/>
  <c r="C259" i="40" s="1"/>
  <c r="C260" i="40" s="1"/>
  <c r="C261" i="40" s="1"/>
  <c r="C262" i="40" s="1"/>
  <c r="C263" i="40" s="1"/>
  <c r="C264" i="40" s="1"/>
  <c r="C265" i="40" s="1"/>
  <c r="C266" i="40" s="1"/>
  <c r="C267" i="40" s="1"/>
  <c r="C268" i="40" s="1"/>
  <c r="C269" i="40" s="1"/>
  <c r="C270" i="40" s="1"/>
  <c r="C271" i="40" s="1"/>
  <c r="C272" i="40" s="1"/>
  <c r="C273" i="40" s="1"/>
  <c r="C274" i="40" s="1"/>
  <c r="C275" i="40" s="1"/>
  <c r="C276" i="40" s="1"/>
  <c r="C277" i="40" s="1"/>
  <c r="C278" i="40" s="1"/>
  <c r="C279" i="40" s="1"/>
  <c r="C280" i="40" s="1"/>
  <c r="C281" i="40" s="1"/>
  <c r="C282" i="40" s="1"/>
  <c r="C283" i="40" s="1"/>
  <c r="C284" i="40" s="1"/>
  <c r="C285" i="40" s="1"/>
  <c r="C286" i="40" s="1"/>
  <c r="C287" i="40" s="1"/>
  <c r="C288" i="40" s="1"/>
  <c r="C289" i="40" s="1"/>
  <c r="C290" i="40" s="1"/>
  <c r="C291" i="40" s="1"/>
  <c r="C292" i="40" s="1"/>
  <c r="C293" i="40" s="1"/>
  <c r="C294" i="40" s="1"/>
  <c r="C295" i="40" s="1"/>
  <c r="C296" i="40" s="1"/>
  <c r="C297" i="40" s="1"/>
  <c r="C298" i="40" s="1"/>
  <c r="C299" i="40" s="1"/>
  <c r="C300" i="40" s="1"/>
  <c r="C301" i="40" s="1"/>
  <c r="C302" i="40" s="1"/>
  <c r="C303" i="40" s="1"/>
  <c r="C304" i="40" s="1"/>
  <c r="C305" i="40" s="1"/>
  <c r="C306" i="40" s="1"/>
  <c r="C307" i="40" s="1"/>
  <c r="C308" i="40" s="1"/>
  <c r="C309" i="40" s="1"/>
  <c r="C310" i="40" s="1"/>
  <c r="C311" i="40" s="1"/>
  <c r="C312" i="40" s="1"/>
  <c r="C313" i="40" s="1"/>
  <c r="C314" i="40" s="1"/>
  <c r="C315" i="40" s="1"/>
  <c r="C316" i="40" s="1"/>
  <c r="C317" i="40" s="1"/>
  <c r="C318" i="40" s="1"/>
  <c r="C319" i="40" s="1"/>
  <c r="C320" i="40" s="1"/>
  <c r="C321" i="40" s="1"/>
  <c r="C322" i="40" s="1"/>
  <c r="C323" i="40" s="1"/>
  <c r="C324" i="40" s="1"/>
  <c r="C325" i="40" s="1"/>
  <c r="C326" i="40" s="1"/>
  <c r="C327" i="40" s="1"/>
  <c r="C328" i="40" s="1"/>
  <c r="C329" i="40" s="1"/>
  <c r="C330" i="40" s="1"/>
  <c r="C331" i="40" s="1"/>
  <c r="C332" i="40" s="1"/>
  <c r="C333" i="40" s="1"/>
  <c r="C334" i="40" s="1"/>
  <c r="C335" i="40" s="1"/>
  <c r="C336" i="40" s="1"/>
  <c r="C337" i="40" s="1"/>
  <c r="C338" i="40" s="1"/>
  <c r="C339" i="40" s="1"/>
  <c r="C340" i="40" s="1"/>
  <c r="C341" i="40" s="1"/>
  <c r="C342" i="40" s="1"/>
  <c r="C343" i="40" s="1"/>
  <c r="C344" i="40" s="1"/>
  <c r="C345" i="40" s="1"/>
  <c r="C346" i="40" s="1"/>
  <c r="C347" i="40" s="1"/>
  <c r="C348" i="40" s="1"/>
  <c r="C349" i="40" s="1"/>
  <c r="C350" i="40" s="1"/>
  <c r="C351" i="40" s="1"/>
  <c r="C352" i="40" s="1"/>
  <c r="C353" i="40" s="1"/>
  <c r="C354" i="40" s="1"/>
  <c r="C355" i="40" s="1"/>
  <c r="C356" i="40" s="1"/>
  <c r="C357" i="40" s="1"/>
  <c r="C358" i="40" s="1"/>
  <c r="C359" i="40" s="1"/>
  <c r="C360" i="40" s="1"/>
  <c r="C361" i="40" s="1"/>
  <c r="C362" i="40" s="1"/>
  <c r="C363" i="40" s="1"/>
  <c r="C364" i="40" s="1"/>
  <c r="C365" i="40" s="1"/>
  <c r="C366" i="40" s="1"/>
  <c r="C367" i="40" s="1"/>
  <c r="C368" i="40" s="1"/>
  <c r="C369" i="40" s="1"/>
  <c r="C370" i="40" s="1"/>
  <c r="C371" i="40" s="1"/>
  <c r="C372" i="40" s="1"/>
  <c r="C373" i="40" s="1"/>
  <c r="C374" i="40" s="1"/>
  <c r="C375" i="40" s="1"/>
  <c r="C376" i="40" s="1"/>
  <c r="C377" i="40" s="1"/>
  <c r="C378" i="40" s="1"/>
  <c r="C379" i="40" s="1"/>
  <c r="C380" i="40" s="1"/>
  <c r="C381" i="40" s="1"/>
  <c r="C382" i="40" s="1"/>
  <c r="C383" i="40" s="1"/>
  <c r="C384" i="40" s="1"/>
  <c r="C385" i="40" s="1"/>
  <c r="C386" i="40" s="1"/>
  <c r="C387" i="40" s="1"/>
  <c r="C388" i="40" s="1"/>
  <c r="C389" i="40" s="1"/>
  <c r="C390" i="40" s="1"/>
  <c r="C391" i="40" s="1"/>
  <c r="C392" i="40" s="1"/>
  <c r="C393" i="40" s="1"/>
  <c r="C394" i="40" s="1"/>
  <c r="C395" i="40" s="1"/>
  <c r="C396" i="40" s="1"/>
  <c r="C397" i="40" s="1"/>
  <c r="C398" i="40" s="1"/>
  <c r="C399" i="40" s="1"/>
  <c r="C400" i="40" s="1"/>
  <c r="C401" i="40" s="1"/>
  <c r="C402" i="40" s="1"/>
  <c r="C403" i="40" s="1"/>
  <c r="C404" i="40" s="1"/>
  <c r="C405" i="40" s="1"/>
  <c r="C406" i="40" s="1"/>
  <c r="C407" i="40" s="1"/>
  <c r="C408" i="40" s="1"/>
  <c r="C409" i="40" s="1"/>
  <c r="C410" i="40" s="1"/>
  <c r="C411" i="40" s="1"/>
  <c r="C412" i="40" s="1"/>
  <c r="C413" i="40" s="1"/>
  <c r="C414" i="40" s="1"/>
  <c r="C415" i="40" s="1"/>
  <c r="C416" i="40" s="1"/>
  <c r="C417" i="40" s="1"/>
  <c r="C418" i="40" s="1"/>
  <c r="C419" i="40" s="1"/>
  <c r="C420" i="40" s="1"/>
  <c r="C421" i="40" s="1"/>
  <c r="C422" i="40" s="1"/>
  <c r="C423" i="40" s="1"/>
  <c r="C424" i="40" s="1"/>
  <c r="C425" i="40" s="1"/>
  <c r="C426" i="40" s="1"/>
  <c r="C427" i="40" s="1"/>
  <c r="C428" i="40" s="1"/>
  <c r="C429" i="40" s="1"/>
  <c r="C430" i="40" s="1"/>
  <c r="C431" i="40" s="1"/>
  <c r="C432" i="40" s="1"/>
  <c r="C433" i="40" s="1"/>
  <c r="C434" i="40" s="1"/>
  <c r="C435" i="40" s="1"/>
  <c r="C436" i="40" s="1"/>
  <c r="C437" i="40" s="1"/>
  <c r="C438" i="40" s="1"/>
  <c r="C439" i="40" s="1"/>
  <c r="C440" i="40" s="1"/>
  <c r="C441" i="40" s="1"/>
  <c r="C442" i="40" s="1"/>
  <c r="C443" i="40" s="1"/>
  <c r="C444" i="40" s="1"/>
  <c r="C445" i="40" s="1"/>
  <c r="C446" i="40" s="1"/>
  <c r="C447" i="40" s="1"/>
  <c r="C448" i="40" s="1"/>
  <c r="C449" i="40" s="1"/>
  <c r="C450" i="40" s="1"/>
  <c r="C451" i="40" s="1"/>
  <c r="C452" i="40" s="1"/>
  <c r="C453" i="40" s="1"/>
  <c r="C454" i="40" s="1"/>
  <c r="C455" i="40" s="1"/>
  <c r="C456" i="40" s="1"/>
  <c r="C457" i="40" s="1"/>
  <c r="C458" i="40" s="1"/>
  <c r="C459" i="40" s="1"/>
  <c r="C460" i="40" s="1"/>
  <c r="C461" i="40" s="1"/>
  <c r="C462" i="40" s="1"/>
  <c r="C463" i="40" s="1"/>
  <c r="C464" i="40" s="1"/>
  <c r="C465" i="40" s="1"/>
  <c r="C466" i="40" s="1"/>
  <c r="C467" i="40" s="1"/>
  <c r="C468" i="40" s="1"/>
  <c r="C469" i="40" s="1"/>
  <c r="C470" i="40" s="1"/>
  <c r="C471" i="40" s="1"/>
  <c r="C472" i="40" s="1"/>
  <c r="C473" i="40" s="1"/>
  <c r="C474" i="40" s="1"/>
  <c r="C475" i="40" s="1"/>
  <c r="C476" i="40" s="1"/>
  <c r="C477" i="40" s="1"/>
  <c r="C478" i="40" s="1"/>
  <c r="C479" i="40" s="1"/>
  <c r="C480" i="40" s="1"/>
  <c r="C481" i="40" s="1"/>
  <c r="C482" i="40" s="1"/>
  <c r="C483" i="40" s="1"/>
  <c r="C484" i="40" s="1"/>
  <c r="C485" i="40" s="1"/>
  <c r="C486" i="40" s="1"/>
  <c r="C487" i="40" s="1"/>
  <c r="C488" i="40" s="1"/>
  <c r="C489" i="40" s="1"/>
  <c r="C490" i="40" s="1"/>
  <c r="C491" i="40" s="1"/>
  <c r="C492" i="40" s="1"/>
  <c r="C493" i="40" s="1"/>
  <c r="C494" i="40" s="1"/>
  <c r="C495" i="40" s="1"/>
  <c r="C496" i="40" s="1"/>
  <c r="C497" i="40" s="1"/>
  <c r="C498" i="40" s="1"/>
  <c r="C499" i="40" s="1"/>
  <c r="C500" i="40" s="1"/>
  <c r="C501" i="40" s="1"/>
  <c r="C502" i="40" s="1"/>
  <c r="C503" i="40" s="1"/>
  <c r="C504" i="40" s="1"/>
  <c r="C505" i="40" s="1"/>
  <c r="C506" i="40" s="1"/>
  <c r="C507" i="40" s="1"/>
  <c r="C508" i="40" s="1"/>
  <c r="C509" i="40" s="1"/>
  <c r="C510" i="40" s="1"/>
  <c r="C511" i="40" s="1"/>
  <c r="C512" i="40" s="1"/>
  <c r="C513" i="40" s="1"/>
  <c r="C514" i="40" s="1"/>
  <c r="C515" i="40" s="1"/>
  <c r="C516" i="40" s="1"/>
  <c r="C517" i="40" s="1"/>
  <c r="C518" i="40" s="1"/>
  <c r="C519" i="40" s="1"/>
  <c r="C520" i="40" s="1"/>
  <c r="C521" i="40" s="1"/>
  <c r="C522" i="40" s="1"/>
  <c r="C523" i="40" s="1"/>
  <c r="C524" i="40" s="1"/>
  <c r="C525" i="40" s="1"/>
  <c r="C526" i="40" s="1"/>
  <c r="C527" i="40" s="1"/>
  <c r="C528" i="40" s="1"/>
  <c r="C529" i="40" s="1"/>
  <c r="C530" i="40" s="1"/>
  <c r="C531" i="40" s="1"/>
  <c r="C532" i="40" s="1"/>
  <c r="C533" i="40" s="1"/>
  <c r="C534" i="40" s="1"/>
  <c r="C535" i="40" s="1"/>
  <c r="C536" i="40" s="1"/>
  <c r="C537" i="40" s="1"/>
  <c r="C538" i="40" s="1"/>
  <c r="C539" i="40" s="1"/>
  <c r="C540" i="40" s="1"/>
  <c r="C541" i="40" s="1"/>
  <c r="C542" i="40" s="1"/>
  <c r="C543" i="40" s="1"/>
  <c r="C544" i="40" s="1"/>
  <c r="C545" i="40" s="1"/>
  <c r="C546" i="40" s="1"/>
  <c r="C547" i="40" s="1"/>
  <c r="C548" i="40" s="1"/>
  <c r="C549" i="40" s="1"/>
  <c r="C550" i="40" s="1"/>
  <c r="C551" i="40" s="1"/>
  <c r="C552" i="40" s="1"/>
  <c r="C553" i="40" s="1"/>
  <c r="C554" i="40" s="1"/>
  <c r="C555" i="40" s="1"/>
  <c r="C556" i="40" s="1"/>
  <c r="C557" i="40" s="1"/>
  <c r="C558" i="40" s="1"/>
  <c r="C559" i="40" s="1"/>
  <c r="C560" i="40" s="1"/>
  <c r="C561" i="40" s="1"/>
  <c r="C562" i="40" s="1"/>
  <c r="C563" i="40" s="1"/>
  <c r="C564" i="40" s="1"/>
  <c r="C565" i="40" s="1"/>
  <c r="C566" i="40" s="1"/>
  <c r="C567" i="40" s="1"/>
  <c r="C568" i="40" s="1"/>
  <c r="C569" i="40" s="1"/>
  <c r="C570" i="40" s="1"/>
  <c r="C571" i="40" s="1"/>
  <c r="C572" i="40" s="1"/>
  <c r="C573" i="40" s="1"/>
  <c r="C574" i="40" s="1"/>
  <c r="C575" i="40" s="1"/>
  <c r="C576" i="40" s="1"/>
  <c r="C577" i="40" s="1"/>
  <c r="C578" i="40" s="1"/>
  <c r="C579" i="40" s="1"/>
  <c r="C580" i="40" s="1"/>
  <c r="C581" i="40" s="1"/>
  <c r="C582" i="40" s="1"/>
  <c r="C583" i="40" s="1"/>
  <c r="C584" i="40" s="1"/>
  <c r="C585" i="40" s="1"/>
  <c r="C586" i="40" s="1"/>
  <c r="C587" i="40" s="1"/>
  <c r="C588" i="40" s="1"/>
  <c r="C589" i="40" s="1"/>
  <c r="C590" i="40" s="1"/>
  <c r="C591" i="40" s="1"/>
  <c r="C592" i="40" s="1"/>
  <c r="C593" i="40" s="1"/>
  <c r="C594" i="40" s="1"/>
  <c r="C595" i="40" s="1"/>
  <c r="C596" i="40" s="1"/>
  <c r="C597" i="40" s="1"/>
  <c r="C598" i="40" s="1"/>
  <c r="C599" i="40" s="1"/>
  <c r="C600" i="40" s="1"/>
  <c r="C601" i="40" s="1"/>
  <c r="C602" i="40" s="1"/>
  <c r="C603" i="40" s="1"/>
  <c r="C604" i="40" s="1"/>
  <c r="C605" i="40" s="1"/>
  <c r="C606" i="40" s="1"/>
  <c r="C607" i="40" s="1"/>
  <c r="C608" i="40" s="1"/>
  <c r="C609" i="40" s="1"/>
  <c r="C610" i="40" s="1"/>
  <c r="C611" i="40" s="1"/>
  <c r="C612" i="40" s="1"/>
  <c r="C613" i="40" s="1"/>
  <c r="C614" i="40" s="1"/>
  <c r="C615" i="40" s="1"/>
  <c r="C616" i="40" s="1"/>
  <c r="C617" i="40" s="1"/>
  <c r="C618" i="40" s="1"/>
  <c r="C619" i="40" s="1"/>
  <c r="C620" i="40" s="1"/>
  <c r="C621" i="40" s="1"/>
  <c r="C622" i="40" s="1"/>
  <c r="C623" i="40" s="1"/>
  <c r="C624" i="40" s="1"/>
  <c r="C625" i="40" s="1"/>
  <c r="C626" i="40" s="1"/>
  <c r="C627" i="40" s="1"/>
  <c r="C628" i="40" s="1"/>
  <c r="C629" i="40" s="1"/>
  <c r="C630" i="40" s="1"/>
  <c r="C631" i="40" s="1"/>
  <c r="C632" i="40" s="1"/>
  <c r="C633" i="40" s="1"/>
  <c r="C634" i="40" s="1"/>
  <c r="C635" i="40" s="1"/>
  <c r="C636" i="40" s="1"/>
  <c r="C637" i="40" s="1"/>
  <c r="C638" i="40" s="1"/>
  <c r="C639" i="40" s="1"/>
  <c r="C640" i="40" s="1"/>
  <c r="C641" i="40" s="1"/>
  <c r="C642" i="40" s="1"/>
  <c r="C643" i="40" s="1"/>
  <c r="C644" i="40" s="1"/>
  <c r="C645" i="40" s="1"/>
  <c r="C646" i="40" s="1"/>
  <c r="C647" i="40" s="1"/>
  <c r="C648" i="40" s="1"/>
  <c r="C649" i="40" s="1"/>
  <c r="C650" i="40" s="1"/>
  <c r="C651" i="40" s="1"/>
  <c r="C652" i="40" s="1"/>
  <c r="C653" i="40" s="1"/>
  <c r="C654" i="40" s="1"/>
  <c r="C655" i="40" s="1"/>
  <c r="C656" i="40" s="1"/>
  <c r="C657" i="40" s="1"/>
  <c r="C658" i="40" s="1"/>
  <c r="C659" i="40" s="1"/>
  <c r="C660" i="40" s="1"/>
  <c r="C661" i="40" s="1"/>
  <c r="C662" i="40" s="1"/>
  <c r="C663" i="40" s="1"/>
  <c r="C664" i="40" s="1"/>
  <c r="C665" i="40" s="1"/>
  <c r="C666" i="40" s="1"/>
  <c r="C667" i="40" s="1"/>
  <c r="C668" i="40" s="1"/>
  <c r="C669" i="40" s="1"/>
  <c r="C670" i="40" s="1"/>
  <c r="C671" i="40" s="1"/>
  <c r="C672" i="40" s="1"/>
  <c r="C673" i="40" s="1"/>
  <c r="C674" i="40" s="1"/>
  <c r="C675" i="40" s="1"/>
  <c r="C676" i="40" s="1"/>
  <c r="C677" i="40" s="1"/>
  <c r="C678" i="40" s="1"/>
  <c r="C679" i="40" s="1"/>
  <c r="C680" i="40" s="1"/>
  <c r="C681" i="40" s="1"/>
  <c r="C682" i="40" s="1"/>
  <c r="C683" i="40" s="1"/>
  <c r="C684" i="40" s="1"/>
  <c r="C685" i="40" s="1"/>
  <c r="C686" i="40" s="1"/>
  <c r="C687" i="40" s="1"/>
  <c r="C688" i="40" s="1"/>
  <c r="C689" i="40" s="1"/>
  <c r="C690" i="40" s="1"/>
  <c r="C691" i="40" s="1"/>
  <c r="C692" i="40" s="1"/>
  <c r="C693" i="40" s="1"/>
  <c r="C694" i="40" s="1"/>
  <c r="C695" i="40" s="1"/>
  <c r="C696" i="40" s="1"/>
  <c r="C697" i="40" s="1"/>
  <c r="C698" i="40" s="1"/>
  <c r="C699" i="40" s="1"/>
  <c r="C700" i="40" s="1"/>
  <c r="C701" i="40" s="1"/>
  <c r="C702" i="40" s="1"/>
  <c r="C703" i="40" s="1"/>
  <c r="C704" i="40" s="1"/>
  <c r="C705" i="40" s="1"/>
  <c r="C706" i="40" s="1"/>
  <c r="C707" i="40" s="1"/>
  <c r="C708" i="40" s="1"/>
  <c r="C709" i="40" s="1"/>
  <c r="C710" i="40" s="1"/>
  <c r="C711" i="40" s="1"/>
  <c r="C712" i="40" s="1"/>
  <c r="C713" i="40" s="1"/>
  <c r="C714" i="40" s="1"/>
  <c r="C715" i="40" s="1"/>
  <c r="C716" i="40" s="1"/>
  <c r="C717" i="40" s="1"/>
  <c r="C718" i="40" s="1"/>
  <c r="C719" i="40" s="1"/>
  <c r="C720" i="40" s="1"/>
  <c r="C721" i="40" s="1"/>
  <c r="C722" i="40" s="1"/>
  <c r="C723" i="40" s="1"/>
  <c r="C724" i="40" s="1"/>
  <c r="C725" i="40" s="1"/>
  <c r="C726" i="40" s="1"/>
  <c r="C727" i="40" s="1"/>
  <c r="C728" i="40" s="1"/>
  <c r="C729" i="40" s="1"/>
  <c r="C730" i="40" s="1"/>
  <c r="C731" i="40" s="1"/>
  <c r="C732" i="40" s="1"/>
  <c r="C733" i="40" s="1"/>
  <c r="C734" i="40" s="1"/>
  <c r="C735" i="40" s="1"/>
  <c r="C736" i="40" s="1"/>
  <c r="C737" i="40" s="1"/>
  <c r="C738" i="40" s="1"/>
  <c r="C739" i="40" s="1"/>
  <c r="C740" i="40" s="1"/>
  <c r="C741" i="40" s="1"/>
  <c r="C742" i="40" s="1"/>
  <c r="C743" i="40" s="1"/>
  <c r="C744" i="40" s="1"/>
  <c r="C745" i="40" s="1"/>
  <c r="C746" i="40" s="1"/>
  <c r="C747" i="40" s="1"/>
  <c r="C748" i="40" s="1"/>
  <c r="C749" i="40" s="1"/>
  <c r="C750" i="40" s="1"/>
  <c r="C751" i="40" s="1"/>
  <c r="C752" i="40" s="1"/>
  <c r="C753" i="40" s="1"/>
  <c r="C754" i="40" s="1"/>
  <c r="C755" i="40" s="1"/>
  <c r="C756" i="40" s="1"/>
  <c r="C757" i="40" s="1"/>
  <c r="C758" i="40" s="1"/>
  <c r="C759" i="40" s="1"/>
  <c r="C760" i="40" s="1"/>
  <c r="C761" i="40" s="1"/>
  <c r="C762" i="40" s="1"/>
  <c r="C763" i="40" s="1"/>
  <c r="C764" i="40" s="1"/>
  <c r="C765" i="40" s="1"/>
  <c r="C766" i="40" s="1"/>
  <c r="C767" i="40" s="1"/>
  <c r="C768" i="40" s="1"/>
  <c r="C769" i="40" s="1"/>
  <c r="C770" i="40" s="1"/>
  <c r="C771" i="40" s="1"/>
  <c r="C772" i="40" s="1"/>
  <c r="C773" i="40" s="1"/>
  <c r="C774" i="40" s="1"/>
  <c r="C775" i="40" s="1"/>
  <c r="C776" i="40" s="1"/>
  <c r="C777" i="40" s="1"/>
  <c r="C778" i="40" s="1"/>
  <c r="C779" i="40" s="1"/>
  <c r="C780" i="40" s="1"/>
  <c r="C781" i="40" s="1"/>
  <c r="C782" i="40" s="1"/>
  <c r="C783" i="40" s="1"/>
  <c r="C784" i="40" s="1"/>
  <c r="C785" i="40" s="1"/>
  <c r="C786" i="40" s="1"/>
  <c r="C787" i="40" s="1"/>
  <c r="C788" i="40" s="1"/>
  <c r="C789" i="40" s="1"/>
  <c r="C790" i="40" s="1"/>
  <c r="C791" i="40" s="1"/>
  <c r="C792" i="40" s="1"/>
  <c r="C793" i="40" s="1"/>
  <c r="C794" i="40" s="1"/>
  <c r="C795" i="40" s="1"/>
  <c r="C796" i="40" s="1"/>
  <c r="C797" i="40" s="1"/>
  <c r="C798" i="40" s="1"/>
  <c r="C799" i="40" s="1"/>
  <c r="C800" i="40" s="1"/>
  <c r="C801" i="40" s="1"/>
  <c r="C802" i="40" s="1"/>
  <c r="C803" i="40" s="1"/>
  <c r="C804" i="40" s="1"/>
  <c r="C805" i="40" s="1"/>
  <c r="C806" i="40" s="1"/>
  <c r="C807" i="40" s="1"/>
  <c r="C808" i="40" s="1"/>
  <c r="C809" i="40" s="1"/>
  <c r="C810" i="40" s="1"/>
  <c r="C811" i="40" s="1"/>
  <c r="C812" i="40" s="1"/>
  <c r="C813" i="40" s="1"/>
  <c r="C814" i="40" s="1"/>
  <c r="C815" i="40" s="1"/>
  <c r="C816" i="40" s="1"/>
  <c r="C817" i="40" s="1"/>
  <c r="C818" i="40" s="1"/>
  <c r="C819" i="40" s="1"/>
  <c r="C820" i="40" s="1"/>
  <c r="C821" i="40" s="1"/>
  <c r="C822" i="40" s="1"/>
  <c r="C823" i="40" s="1"/>
  <c r="C824" i="40" s="1"/>
  <c r="C825" i="40" s="1"/>
  <c r="C826" i="40" s="1"/>
  <c r="C827" i="40" s="1"/>
  <c r="C828" i="40" s="1"/>
  <c r="C829" i="40" s="1"/>
  <c r="C830" i="40" s="1"/>
  <c r="C831" i="40" s="1"/>
  <c r="C832" i="40" s="1"/>
  <c r="C833" i="40" s="1"/>
  <c r="C834" i="40" s="1"/>
  <c r="C835" i="40" s="1"/>
  <c r="C836" i="40" s="1"/>
  <c r="C837" i="40" s="1"/>
  <c r="C838" i="40" s="1"/>
  <c r="C839" i="40" s="1"/>
  <c r="C840" i="40" s="1"/>
  <c r="C841" i="40" s="1"/>
  <c r="C842" i="40" s="1"/>
  <c r="C843" i="40" s="1"/>
  <c r="C844" i="40" s="1"/>
  <c r="C845" i="40" s="1"/>
  <c r="C846" i="40" s="1"/>
  <c r="C847" i="40" s="1"/>
  <c r="C848" i="40" s="1"/>
  <c r="C849" i="40" s="1"/>
  <c r="C850" i="40" s="1"/>
  <c r="C851" i="40" s="1"/>
  <c r="C852" i="40" s="1"/>
  <c r="C853" i="40" s="1"/>
  <c r="C854" i="40" s="1"/>
  <c r="C855" i="40" s="1"/>
  <c r="C856" i="40" s="1"/>
  <c r="C857" i="40" s="1"/>
  <c r="C858" i="40" s="1"/>
  <c r="C859" i="40" s="1"/>
  <c r="C860" i="40" s="1"/>
  <c r="C861" i="40" s="1"/>
  <c r="C862" i="40" s="1"/>
  <c r="C863" i="40" s="1"/>
  <c r="C864" i="40" s="1"/>
  <c r="C865" i="40" s="1"/>
  <c r="C866" i="40" s="1"/>
  <c r="C867" i="40" s="1"/>
  <c r="C868" i="40" s="1"/>
  <c r="C869" i="40" s="1"/>
  <c r="C870" i="40" s="1"/>
  <c r="C871" i="40" s="1"/>
  <c r="C872" i="40" s="1"/>
  <c r="C873" i="40" s="1"/>
  <c r="C874" i="40" s="1"/>
  <c r="C875" i="40" s="1"/>
  <c r="C876" i="40" s="1"/>
  <c r="C877" i="40" s="1"/>
  <c r="C878" i="40" s="1"/>
  <c r="C879" i="40" s="1"/>
  <c r="C880" i="40" s="1"/>
  <c r="C881" i="40" s="1"/>
  <c r="C882" i="40" s="1"/>
  <c r="C883" i="40" s="1"/>
  <c r="C884" i="40" s="1"/>
  <c r="C885" i="40" s="1"/>
  <c r="C886" i="40" s="1"/>
  <c r="C887" i="40" s="1"/>
  <c r="C888" i="40" s="1"/>
  <c r="C889" i="40" s="1"/>
  <c r="C890" i="40" s="1"/>
  <c r="C891" i="40" s="1"/>
  <c r="C892" i="40" s="1"/>
  <c r="C893" i="40" s="1"/>
  <c r="C894" i="40" s="1"/>
  <c r="C895" i="40" s="1"/>
  <c r="C896" i="40" s="1"/>
  <c r="C897" i="40" s="1"/>
  <c r="C898" i="40" s="1"/>
  <c r="C899" i="40" s="1"/>
  <c r="C900" i="40" s="1"/>
  <c r="C901" i="40" s="1"/>
  <c r="C902" i="40" s="1"/>
  <c r="C903" i="40" s="1"/>
  <c r="C904" i="40" s="1"/>
  <c r="C905" i="40" s="1"/>
  <c r="C906" i="40" s="1"/>
  <c r="C907" i="40" s="1"/>
  <c r="C908" i="40" s="1"/>
  <c r="C909" i="40" s="1"/>
  <c r="C910" i="40" s="1"/>
  <c r="C911" i="40" s="1"/>
  <c r="C912" i="40" s="1"/>
  <c r="C913" i="40" s="1"/>
  <c r="C914" i="40" s="1"/>
  <c r="C915" i="40" s="1"/>
  <c r="C916" i="40" s="1"/>
  <c r="C917" i="40" s="1"/>
  <c r="C918" i="40" s="1"/>
  <c r="C919" i="40" s="1"/>
  <c r="C920" i="40" s="1"/>
  <c r="C921" i="40" s="1"/>
  <c r="C922" i="40" s="1"/>
  <c r="C923" i="40" s="1"/>
  <c r="C924" i="40" s="1"/>
  <c r="C925" i="40" s="1"/>
  <c r="C926" i="40" s="1"/>
  <c r="C927" i="40" s="1"/>
  <c r="C928" i="40" s="1"/>
  <c r="C929" i="40" s="1"/>
  <c r="C930" i="40" s="1"/>
  <c r="C931" i="40" s="1"/>
  <c r="C932" i="40" s="1"/>
  <c r="C933" i="40" s="1"/>
  <c r="C934" i="40" s="1"/>
  <c r="C935" i="40" s="1"/>
  <c r="C936" i="40" s="1"/>
  <c r="C937" i="40" s="1"/>
  <c r="C938" i="40" s="1"/>
  <c r="C939" i="40" s="1"/>
  <c r="C940" i="40" s="1"/>
  <c r="C941" i="40" s="1"/>
  <c r="C942" i="40" s="1"/>
  <c r="C943" i="40" s="1"/>
  <c r="C944" i="40" s="1"/>
  <c r="C945" i="40" s="1"/>
  <c r="C946" i="40" s="1"/>
  <c r="C947" i="40" s="1"/>
  <c r="C948" i="40" s="1"/>
  <c r="C949" i="40" s="1"/>
  <c r="C950" i="40" s="1"/>
  <c r="C951" i="40" s="1"/>
  <c r="C952" i="40" s="1"/>
  <c r="C953" i="40" s="1"/>
  <c r="C954" i="40" s="1"/>
  <c r="C955" i="40" s="1"/>
  <c r="C956" i="40" s="1"/>
  <c r="C957" i="40" s="1"/>
  <c r="C958" i="40" s="1"/>
  <c r="C959" i="40" s="1"/>
  <c r="C960" i="40" s="1"/>
  <c r="C961" i="40" s="1"/>
  <c r="C962" i="40" s="1"/>
  <c r="C963" i="40" s="1"/>
  <c r="C964" i="40" s="1"/>
  <c r="C965" i="40" s="1"/>
  <c r="C966" i="40" s="1"/>
  <c r="C967" i="40" s="1"/>
  <c r="C968" i="40" s="1"/>
  <c r="C969" i="40" s="1"/>
  <c r="C970" i="40" s="1"/>
  <c r="C971" i="40" s="1"/>
  <c r="C972" i="40" s="1"/>
  <c r="C973" i="40" s="1"/>
  <c r="C974" i="40" s="1"/>
  <c r="C975" i="40" s="1"/>
  <c r="C976" i="40" s="1"/>
  <c r="C977" i="40" s="1"/>
  <c r="C978" i="40" s="1"/>
  <c r="C979" i="40" s="1"/>
  <c r="C980" i="40" s="1"/>
  <c r="C981" i="40" s="1"/>
  <c r="C982" i="40" s="1"/>
  <c r="C983" i="40" s="1"/>
  <c r="C984" i="40" s="1"/>
  <c r="C985" i="40" s="1"/>
  <c r="C986" i="40" s="1"/>
  <c r="C987" i="40" s="1"/>
  <c r="C988" i="40" s="1"/>
  <c r="C989" i="40" s="1"/>
  <c r="C990" i="40" s="1"/>
  <c r="C991" i="40" s="1"/>
  <c r="C992" i="40" s="1"/>
  <c r="C993" i="40" s="1"/>
  <c r="C994" i="40" s="1"/>
  <c r="C995" i="40" s="1"/>
  <c r="C996" i="40" s="1"/>
  <c r="C997" i="40" s="1"/>
  <c r="C998" i="40" s="1"/>
  <c r="C999" i="40" s="1"/>
  <c r="C1000" i="40" s="1"/>
  <c r="C1001" i="40" s="1"/>
  <c r="C1002" i="40" s="1"/>
  <c r="C1003" i="40" s="1"/>
  <c r="C1004" i="40" s="1"/>
  <c r="C1005" i="40" s="1"/>
  <c r="C1006" i="40" s="1"/>
  <c r="C1007" i="40" s="1"/>
  <c r="C1008" i="40" s="1"/>
  <c r="C1009" i="40" s="1"/>
  <c r="C1010" i="40" s="1"/>
  <c r="C1011" i="40" s="1"/>
  <c r="C1012" i="40" s="1"/>
  <c r="C1013" i="40" s="1"/>
  <c r="C1014" i="40" s="1"/>
  <c r="C1015" i="40" s="1"/>
  <c r="C1016" i="40" s="1"/>
  <c r="C1017" i="40" s="1"/>
  <c r="C1018" i="40" s="1"/>
  <c r="C1019" i="40" s="1"/>
  <c r="C1020" i="40" s="1"/>
  <c r="C1021" i="40" s="1"/>
  <c r="C1022" i="40" s="1"/>
  <c r="C1023" i="40" s="1"/>
  <c r="C1024" i="40" s="1"/>
  <c r="C1025" i="40" s="1"/>
  <c r="C1026" i="40" s="1"/>
  <c r="C1027" i="40" s="1"/>
  <c r="C1028" i="40" s="1"/>
  <c r="C1029" i="40" s="1"/>
  <c r="C1030" i="40" s="1"/>
  <c r="C1031" i="40" s="1"/>
  <c r="C1032" i="40" s="1"/>
  <c r="C1033" i="40" s="1"/>
  <c r="C1034" i="40" s="1"/>
  <c r="C1035" i="40" s="1"/>
  <c r="C1036" i="40" s="1"/>
  <c r="C1037" i="40" s="1"/>
  <c r="C1038" i="40" s="1"/>
  <c r="C1039" i="40" s="1"/>
  <c r="C1040" i="40" s="1"/>
  <c r="C1041" i="40" s="1"/>
  <c r="C1042" i="40" s="1"/>
  <c r="C1043" i="40" s="1"/>
  <c r="C1044" i="40" s="1"/>
  <c r="C1045" i="40" s="1"/>
  <c r="C1046" i="40" s="1"/>
  <c r="C1047" i="40" s="1"/>
  <c r="C1048" i="40" s="1"/>
  <c r="C1049" i="40" s="1"/>
  <c r="C1050" i="40" s="1"/>
  <c r="C1051" i="40" s="1"/>
  <c r="C1052" i="40" s="1"/>
  <c r="C1053" i="40" s="1"/>
  <c r="C1054" i="40" s="1"/>
  <c r="C1055" i="40" s="1"/>
  <c r="C1056" i="40" s="1"/>
  <c r="C1057" i="40" s="1"/>
  <c r="C1058" i="40" s="1"/>
  <c r="C1059" i="40" s="1"/>
  <c r="C1060" i="40" s="1"/>
  <c r="C1061" i="40" s="1"/>
  <c r="C1062" i="40" s="1"/>
  <c r="C1063" i="40" s="1"/>
  <c r="C1064" i="40" s="1"/>
  <c r="C1065" i="40" s="1"/>
  <c r="C1066" i="40" s="1"/>
  <c r="C1067" i="40" s="1"/>
  <c r="C1068" i="40" s="1"/>
  <c r="C1069" i="40" s="1"/>
  <c r="C1070" i="40" s="1"/>
  <c r="C1071" i="40" s="1"/>
  <c r="C1072" i="40" s="1"/>
  <c r="C1073" i="40" s="1"/>
  <c r="C1074" i="40" s="1"/>
  <c r="C1075" i="40" s="1"/>
  <c r="C1076" i="40" s="1"/>
  <c r="C1077" i="40" s="1"/>
  <c r="C1078" i="40" s="1"/>
  <c r="C1079" i="40" s="1"/>
  <c r="C1080" i="40" s="1"/>
  <c r="C1081" i="40" s="1"/>
  <c r="C1082" i="40" s="1"/>
  <c r="C1083" i="40" s="1"/>
  <c r="C1084" i="40" s="1"/>
  <c r="C1085" i="40" s="1"/>
  <c r="C1086" i="40" s="1"/>
  <c r="C1087" i="40" s="1"/>
  <c r="C1088" i="40" s="1"/>
  <c r="C1089" i="40" s="1"/>
  <c r="C1090" i="40" s="1"/>
  <c r="C3" i="39"/>
  <c r="C4" i="39" s="1"/>
  <c r="C5" i="39" s="1"/>
  <c r="C6" i="39" s="1"/>
  <c r="C7" i="39" s="1"/>
  <c r="C8" i="39" s="1"/>
  <c r="C9" i="39" s="1"/>
  <c r="C10" i="39" s="1"/>
  <c r="C11" i="39" s="1"/>
  <c r="C12" i="39" s="1"/>
  <c r="C13" i="39" s="1"/>
  <c r="C14" i="39" s="1"/>
  <c r="C15" i="39" s="1"/>
  <c r="C16" i="39" s="1"/>
  <c r="C17" i="39" s="1"/>
  <c r="C18" i="39" s="1"/>
  <c r="C19" i="39" s="1"/>
  <c r="C20" i="39" s="1"/>
  <c r="C21" i="39" s="1"/>
  <c r="C22" i="39" s="1"/>
  <c r="C23" i="39" s="1"/>
  <c r="C24" i="39" s="1"/>
  <c r="C25" i="39" s="1"/>
  <c r="C26" i="39" s="1"/>
  <c r="C27" i="39" s="1"/>
  <c r="C28" i="39" s="1"/>
  <c r="C29" i="39" s="1"/>
  <c r="C30" i="39" s="1"/>
  <c r="C31" i="39" s="1"/>
  <c r="C32" i="39" s="1"/>
  <c r="C33" i="39" s="1"/>
  <c r="C34" i="39" s="1"/>
  <c r="C35" i="39" s="1"/>
  <c r="C36" i="39" s="1"/>
  <c r="C37" i="39" s="1"/>
  <c r="C38" i="39" s="1"/>
  <c r="C39" i="39" s="1"/>
  <c r="C40" i="39" s="1"/>
  <c r="C41" i="39" s="1"/>
  <c r="C42" i="39" s="1"/>
  <c r="C43" i="39" s="1"/>
  <c r="C44" i="39" s="1"/>
  <c r="C45" i="39" s="1"/>
  <c r="C46" i="39" s="1"/>
  <c r="C47" i="39" s="1"/>
  <c r="C48" i="39" s="1"/>
  <c r="C49" i="39" s="1"/>
  <c r="C50" i="39" s="1"/>
  <c r="C51" i="39" s="1"/>
  <c r="C52" i="39" s="1"/>
  <c r="C53" i="39" s="1"/>
  <c r="C54" i="39" s="1"/>
  <c r="C55" i="39" s="1"/>
  <c r="C56" i="39" s="1"/>
  <c r="C57" i="39" s="1"/>
  <c r="C58" i="39" s="1"/>
  <c r="C59" i="39" s="1"/>
  <c r="C60" i="39" s="1"/>
  <c r="C61" i="39" s="1"/>
  <c r="C62" i="39" s="1"/>
  <c r="C63" i="39" s="1"/>
  <c r="C64" i="39" s="1"/>
  <c r="C65" i="39" s="1"/>
  <c r="C66" i="39" s="1"/>
  <c r="C67" i="39" s="1"/>
  <c r="C68" i="39" s="1"/>
  <c r="C69" i="39" s="1"/>
  <c r="C70" i="39" s="1"/>
  <c r="C71" i="39" s="1"/>
  <c r="C72" i="39" s="1"/>
  <c r="C73" i="39" s="1"/>
  <c r="C74" i="39" s="1"/>
  <c r="C75" i="39" s="1"/>
  <c r="C76" i="39" s="1"/>
  <c r="C77" i="39" s="1"/>
  <c r="C78" i="39" s="1"/>
  <c r="C79" i="39" s="1"/>
  <c r="C80" i="39" s="1"/>
  <c r="C81" i="39" s="1"/>
  <c r="C82" i="39" s="1"/>
  <c r="C83" i="39" s="1"/>
  <c r="C84" i="39" s="1"/>
  <c r="C85" i="39" s="1"/>
  <c r="C86" i="39" s="1"/>
  <c r="C87" i="39" s="1"/>
  <c r="C88" i="39" s="1"/>
  <c r="C89" i="39" s="1"/>
  <c r="C90" i="39" s="1"/>
  <c r="C91" i="39" s="1"/>
  <c r="C92" i="39" s="1"/>
  <c r="C93" i="39" s="1"/>
  <c r="C94" i="39" s="1"/>
  <c r="C95" i="39" s="1"/>
  <c r="C96" i="39" s="1"/>
  <c r="C97" i="39" s="1"/>
  <c r="C98" i="39" s="1"/>
  <c r="C99" i="39" s="1"/>
  <c r="C100" i="39" s="1"/>
  <c r="C101" i="39" s="1"/>
  <c r="C102" i="39" s="1"/>
  <c r="C103" i="39" s="1"/>
  <c r="C104" i="39" s="1"/>
  <c r="C105" i="39" s="1"/>
  <c r="C106" i="39" s="1"/>
  <c r="C107" i="39" s="1"/>
  <c r="C108" i="39" s="1"/>
  <c r="C109" i="39" s="1"/>
  <c r="C110" i="39" s="1"/>
  <c r="C111" i="39" s="1"/>
  <c r="C112" i="39" s="1"/>
  <c r="C113" i="39" s="1"/>
  <c r="C114" i="39" s="1"/>
  <c r="C115" i="39" s="1"/>
  <c r="C116" i="39" s="1"/>
  <c r="C117" i="39" s="1"/>
  <c r="C118" i="39" s="1"/>
  <c r="C119" i="39" s="1"/>
  <c r="C120" i="39" s="1"/>
  <c r="C121" i="39" s="1"/>
  <c r="C122" i="39" s="1"/>
  <c r="C123" i="39" s="1"/>
  <c r="C124" i="39" s="1"/>
  <c r="C125" i="39" s="1"/>
  <c r="C126" i="39" s="1"/>
  <c r="C127" i="39" s="1"/>
  <c r="C128" i="39" s="1"/>
  <c r="C129" i="39" s="1"/>
  <c r="C130" i="39" s="1"/>
  <c r="C131" i="39" s="1"/>
  <c r="C132" i="39" s="1"/>
  <c r="C133" i="39" s="1"/>
  <c r="C134" i="39" s="1"/>
  <c r="C135" i="39" s="1"/>
  <c r="C136" i="39" s="1"/>
  <c r="C137" i="39" s="1"/>
  <c r="C138" i="39" s="1"/>
  <c r="C139" i="39" s="1"/>
  <c r="C140" i="39" s="1"/>
  <c r="C141" i="39" s="1"/>
  <c r="C142" i="39" s="1"/>
  <c r="C143" i="39" s="1"/>
  <c r="C144" i="39" s="1"/>
  <c r="C145" i="39" s="1"/>
  <c r="C146" i="39" s="1"/>
  <c r="C147" i="39" s="1"/>
  <c r="C148" i="39" s="1"/>
  <c r="C149" i="39" s="1"/>
  <c r="C150" i="39" s="1"/>
  <c r="C151" i="39" s="1"/>
  <c r="C152" i="39" s="1"/>
  <c r="C153" i="39" s="1"/>
  <c r="C154" i="39" s="1"/>
  <c r="C155" i="39" s="1"/>
  <c r="C156" i="39" s="1"/>
  <c r="C157" i="39" s="1"/>
  <c r="C158" i="39" s="1"/>
  <c r="C159" i="39" s="1"/>
  <c r="C160" i="39" s="1"/>
  <c r="C161" i="39" s="1"/>
  <c r="C162" i="39" s="1"/>
  <c r="C163" i="39" s="1"/>
  <c r="C164" i="39" s="1"/>
  <c r="C165" i="39" s="1"/>
  <c r="C166" i="39" s="1"/>
  <c r="C167" i="39" s="1"/>
  <c r="C168" i="39" s="1"/>
  <c r="C169" i="39" s="1"/>
  <c r="C170" i="39" s="1"/>
  <c r="C171" i="39" s="1"/>
  <c r="C172" i="39" s="1"/>
  <c r="C173" i="39" s="1"/>
  <c r="C174" i="39" s="1"/>
  <c r="C175" i="39" s="1"/>
  <c r="C176" i="39" s="1"/>
  <c r="C177" i="39" s="1"/>
  <c r="C178" i="39" s="1"/>
  <c r="C179" i="39" s="1"/>
  <c r="C180" i="39" s="1"/>
  <c r="C181" i="39" s="1"/>
  <c r="C182" i="39" s="1"/>
  <c r="C183" i="39" s="1"/>
  <c r="C184" i="39" s="1"/>
  <c r="C185" i="39" s="1"/>
  <c r="C186" i="39" s="1"/>
  <c r="C187" i="39" s="1"/>
  <c r="C188" i="39" s="1"/>
  <c r="C189" i="39" s="1"/>
  <c r="C190" i="39" s="1"/>
  <c r="C191" i="39" s="1"/>
  <c r="C192" i="39" s="1"/>
  <c r="C193" i="39" s="1"/>
  <c r="C194" i="39" s="1"/>
  <c r="C195" i="39" s="1"/>
  <c r="C196" i="39" s="1"/>
  <c r="C197" i="39" s="1"/>
  <c r="C198" i="39" s="1"/>
  <c r="C199" i="39" s="1"/>
  <c r="C200" i="39" s="1"/>
  <c r="C201" i="39" s="1"/>
  <c r="C202" i="39" s="1"/>
  <c r="C203" i="39" s="1"/>
  <c r="C204" i="39" s="1"/>
  <c r="C205" i="39" s="1"/>
  <c r="C206" i="39" s="1"/>
  <c r="C207" i="39" s="1"/>
  <c r="C208" i="39" s="1"/>
  <c r="C209" i="39" s="1"/>
  <c r="C210" i="39" s="1"/>
  <c r="C211" i="39" s="1"/>
  <c r="C212" i="39" s="1"/>
  <c r="C213" i="39" s="1"/>
  <c r="C214" i="39" s="1"/>
  <c r="C215" i="39" s="1"/>
  <c r="C216" i="39" s="1"/>
  <c r="C217" i="39" s="1"/>
  <c r="C218" i="39" s="1"/>
  <c r="C219" i="39" s="1"/>
  <c r="C220" i="39" s="1"/>
  <c r="C221" i="39" s="1"/>
  <c r="C222" i="39" s="1"/>
  <c r="C223" i="39" s="1"/>
  <c r="C224" i="39" s="1"/>
  <c r="C225" i="39" s="1"/>
  <c r="C226" i="39" s="1"/>
  <c r="C227" i="39" s="1"/>
  <c r="C228" i="39" s="1"/>
  <c r="C229" i="39" s="1"/>
  <c r="C230" i="39" s="1"/>
  <c r="C231" i="39" s="1"/>
  <c r="C232" i="39" s="1"/>
  <c r="C233" i="39" s="1"/>
  <c r="C234" i="39" s="1"/>
  <c r="C235" i="39" s="1"/>
  <c r="C236" i="39" s="1"/>
  <c r="C237" i="39" s="1"/>
  <c r="C238" i="39" s="1"/>
  <c r="C239" i="39" s="1"/>
  <c r="C240" i="39" s="1"/>
  <c r="C241" i="39" s="1"/>
  <c r="C242" i="39" s="1"/>
  <c r="C243" i="39" s="1"/>
  <c r="C244" i="39" s="1"/>
  <c r="C245" i="39" s="1"/>
  <c r="C246" i="39" s="1"/>
  <c r="C247" i="39" s="1"/>
  <c r="C248" i="39" s="1"/>
  <c r="C249" i="39" s="1"/>
  <c r="C250" i="39" s="1"/>
  <c r="C251" i="39" s="1"/>
  <c r="C252" i="39" s="1"/>
  <c r="C253" i="39" s="1"/>
  <c r="C254" i="39" s="1"/>
  <c r="C255" i="39" s="1"/>
  <c r="C256" i="39" s="1"/>
  <c r="C257" i="39" s="1"/>
  <c r="C258" i="39" s="1"/>
  <c r="C259" i="39" s="1"/>
  <c r="C260" i="39" s="1"/>
  <c r="C261" i="39" s="1"/>
  <c r="C262" i="39" s="1"/>
  <c r="C263" i="39" s="1"/>
  <c r="C264" i="39" s="1"/>
  <c r="C265" i="39" s="1"/>
  <c r="C266" i="39" s="1"/>
  <c r="C267" i="39" s="1"/>
  <c r="C268" i="39" s="1"/>
  <c r="C269" i="39" s="1"/>
  <c r="C270" i="39" s="1"/>
  <c r="C271" i="39" s="1"/>
  <c r="C272" i="39" s="1"/>
  <c r="C273" i="39" s="1"/>
  <c r="C274" i="39" s="1"/>
  <c r="C275" i="39" s="1"/>
  <c r="C276" i="39" s="1"/>
  <c r="C277" i="39" s="1"/>
  <c r="C278" i="39" s="1"/>
  <c r="C279" i="39" s="1"/>
  <c r="C280" i="39" s="1"/>
  <c r="C281" i="39" s="1"/>
  <c r="C282" i="39" s="1"/>
  <c r="C283" i="39" s="1"/>
  <c r="C284" i="39" s="1"/>
  <c r="C285" i="39" s="1"/>
  <c r="C286" i="39" s="1"/>
  <c r="C287" i="39" s="1"/>
  <c r="C288" i="39" s="1"/>
  <c r="C289" i="39" s="1"/>
  <c r="C290" i="39" s="1"/>
  <c r="C291" i="39" s="1"/>
  <c r="C292" i="39" s="1"/>
  <c r="C293" i="39" s="1"/>
  <c r="C294" i="39" s="1"/>
  <c r="C295" i="39" s="1"/>
  <c r="C296" i="39" s="1"/>
  <c r="C297" i="39" s="1"/>
  <c r="C298" i="39" s="1"/>
  <c r="C299" i="39" s="1"/>
  <c r="C300" i="39" s="1"/>
  <c r="C301" i="39" s="1"/>
  <c r="C302" i="39" s="1"/>
  <c r="C303" i="39" s="1"/>
  <c r="C304" i="39" s="1"/>
  <c r="C305" i="39" s="1"/>
  <c r="C306" i="39" s="1"/>
  <c r="C307" i="39" s="1"/>
  <c r="C308" i="39" s="1"/>
  <c r="C309" i="39" s="1"/>
  <c r="C310" i="39" s="1"/>
  <c r="C311" i="39" s="1"/>
  <c r="C312" i="39" s="1"/>
  <c r="C313" i="39" s="1"/>
  <c r="C314" i="39" s="1"/>
  <c r="C315" i="39" s="1"/>
  <c r="C316" i="39" s="1"/>
  <c r="C317" i="39" s="1"/>
  <c r="C318" i="39" s="1"/>
  <c r="C319" i="39" s="1"/>
  <c r="C320" i="39" s="1"/>
  <c r="C321" i="39" s="1"/>
  <c r="C322" i="39" s="1"/>
  <c r="C323" i="39" s="1"/>
  <c r="C324" i="39" s="1"/>
  <c r="C325" i="39" s="1"/>
  <c r="C326" i="39" s="1"/>
  <c r="C327" i="39" s="1"/>
  <c r="C328" i="39" s="1"/>
  <c r="C329" i="39" s="1"/>
  <c r="C330" i="39" s="1"/>
  <c r="C331" i="39" s="1"/>
  <c r="C332" i="39" s="1"/>
  <c r="C333" i="39" s="1"/>
  <c r="C334" i="39" s="1"/>
  <c r="C335" i="39" s="1"/>
  <c r="C336" i="39" s="1"/>
  <c r="C337" i="39" s="1"/>
  <c r="C338" i="39" s="1"/>
  <c r="C339" i="39" s="1"/>
  <c r="C340" i="39" s="1"/>
  <c r="C341" i="39" s="1"/>
  <c r="C342" i="39" s="1"/>
  <c r="C343" i="39" s="1"/>
  <c r="C344" i="39" s="1"/>
  <c r="C345" i="39" s="1"/>
  <c r="C346" i="39" s="1"/>
  <c r="C347" i="39" s="1"/>
  <c r="C348" i="39" s="1"/>
  <c r="C349" i="39" s="1"/>
  <c r="C350" i="39" s="1"/>
  <c r="C351" i="39" s="1"/>
  <c r="C352" i="39" s="1"/>
  <c r="C353" i="39" s="1"/>
  <c r="C354" i="39" s="1"/>
  <c r="C355" i="39" s="1"/>
  <c r="C356" i="39" s="1"/>
  <c r="C357" i="39" s="1"/>
  <c r="C358" i="39" s="1"/>
  <c r="C359" i="39" s="1"/>
  <c r="C360" i="39" s="1"/>
  <c r="C361" i="39" s="1"/>
  <c r="C362" i="39" s="1"/>
  <c r="C363" i="39" s="1"/>
  <c r="C364" i="39" s="1"/>
  <c r="C365" i="39" s="1"/>
  <c r="C366" i="39" s="1"/>
  <c r="C367" i="39" s="1"/>
  <c r="C368" i="39" s="1"/>
  <c r="C369" i="39" s="1"/>
  <c r="C370" i="39" s="1"/>
  <c r="C371" i="39" s="1"/>
  <c r="C372" i="39" s="1"/>
  <c r="C373" i="39" s="1"/>
  <c r="C374" i="39" s="1"/>
  <c r="C375" i="39" s="1"/>
  <c r="C376" i="39" s="1"/>
  <c r="C377" i="39" s="1"/>
  <c r="C378" i="39" s="1"/>
  <c r="C379" i="39" s="1"/>
  <c r="C380" i="39" s="1"/>
  <c r="C381" i="39" s="1"/>
  <c r="C382" i="39" s="1"/>
  <c r="C383" i="39" s="1"/>
  <c r="C384" i="39" s="1"/>
  <c r="C385" i="39" s="1"/>
  <c r="C386" i="39" s="1"/>
  <c r="C387" i="39" s="1"/>
  <c r="C388" i="39" s="1"/>
  <c r="C389" i="39" s="1"/>
  <c r="C390" i="39" s="1"/>
  <c r="C391" i="39" s="1"/>
  <c r="C392" i="39" s="1"/>
  <c r="C393" i="39" s="1"/>
  <c r="C394" i="39" s="1"/>
  <c r="C395" i="39" s="1"/>
  <c r="C396" i="39" s="1"/>
  <c r="C397" i="39" s="1"/>
  <c r="C398" i="39" s="1"/>
  <c r="C399" i="39" s="1"/>
  <c r="C400" i="39" s="1"/>
  <c r="C401" i="39" s="1"/>
  <c r="C402" i="39" s="1"/>
  <c r="C403" i="39" s="1"/>
  <c r="C404" i="39" s="1"/>
  <c r="C405" i="39" s="1"/>
  <c r="C406" i="39" s="1"/>
  <c r="C407" i="39" s="1"/>
  <c r="C408" i="39" s="1"/>
  <c r="C409" i="39" s="1"/>
  <c r="C410" i="39" s="1"/>
  <c r="C411" i="39" s="1"/>
  <c r="C412" i="39" s="1"/>
  <c r="C413" i="39" s="1"/>
  <c r="C414" i="39" s="1"/>
  <c r="C415" i="39" s="1"/>
  <c r="C416" i="39" s="1"/>
  <c r="C417" i="39" s="1"/>
  <c r="C418" i="39" s="1"/>
  <c r="C419" i="39" s="1"/>
  <c r="C420" i="39" s="1"/>
  <c r="C421" i="39" s="1"/>
  <c r="C422" i="39" s="1"/>
  <c r="C423" i="39" s="1"/>
  <c r="C424" i="39" s="1"/>
  <c r="C425" i="39" s="1"/>
  <c r="C426" i="39" s="1"/>
  <c r="C427" i="39" s="1"/>
  <c r="C428" i="39" s="1"/>
  <c r="C429" i="39" s="1"/>
  <c r="C430" i="39" s="1"/>
  <c r="C431" i="39" s="1"/>
  <c r="C432" i="39" s="1"/>
  <c r="C433" i="39" s="1"/>
  <c r="C434" i="39" s="1"/>
  <c r="C435" i="39" s="1"/>
  <c r="C436" i="39" s="1"/>
  <c r="C437" i="39" s="1"/>
  <c r="C438" i="39" s="1"/>
  <c r="C439" i="39" s="1"/>
  <c r="C440" i="39" s="1"/>
  <c r="C441" i="39" s="1"/>
  <c r="C442" i="39" s="1"/>
  <c r="C443" i="39" s="1"/>
  <c r="C444" i="39" s="1"/>
  <c r="C445" i="39" s="1"/>
  <c r="C446" i="39" s="1"/>
  <c r="C447" i="39" s="1"/>
  <c r="C448" i="39" s="1"/>
  <c r="C449" i="39" s="1"/>
  <c r="C450" i="39" s="1"/>
  <c r="C451" i="39" s="1"/>
  <c r="C452" i="39" s="1"/>
  <c r="C453" i="39" s="1"/>
  <c r="C454" i="39" s="1"/>
  <c r="C455" i="39" s="1"/>
  <c r="C456" i="39" s="1"/>
  <c r="C457" i="39" s="1"/>
  <c r="C458" i="39" s="1"/>
  <c r="C459" i="39" s="1"/>
  <c r="C460" i="39" s="1"/>
  <c r="C461" i="39" s="1"/>
  <c r="C462" i="39" s="1"/>
  <c r="C463" i="39" s="1"/>
  <c r="C464" i="39" s="1"/>
  <c r="C465" i="39" s="1"/>
  <c r="C466" i="39" s="1"/>
  <c r="C467" i="39" s="1"/>
  <c r="C468" i="39" s="1"/>
  <c r="C469" i="39" s="1"/>
  <c r="C470" i="39" s="1"/>
  <c r="C471" i="39" s="1"/>
  <c r="C472" i="39" s="1"/>
  <c r="C473" i="39" s="1"/>
  <c r="C474" i="39" s="1"/>
  <c r="C475" i="39" s="1"/>
  <c r="C476" i="39" s="1"/>
  <c r="C477" i="39" s="1"/>
  <c r="C478" i="39" s="1"/>
  <c r="C479" i="39" s="1"/>
  <c r="C480" i="39" s="1"/>
  <c r="C481" i="39" s="1"/>
  <c r="C482" i="39" s="1"/>
  <c r="C483" i="39" s="1"/>
  <c r="C484" i="39" s="1"/>
  <c r="C485" i="39" s="1"/>
  <c r="C486" i="39" s="1"/>
  <c r="C487" i="39" s="1"/>
  <c r="C488" i="39" s="1"/>
  <c r="C489" i="39" s="1"/>
  <c r="C490" i="39" s="1"/>
  <c r="C491" i="39" s="1"/>
  <c r="C492" i="39" s="1"/>
  <c r="C493" i="39" s="1"/>
  <c r="C494" i="39" s="1"/>
  <c r="C495" i="39" s="1"/>
  <c r="C496" i="39" s="1"/>
  <c r="C497" i="39" s="1"/>
  <c r="C498" i="39" s="1"/>
  <c r="C499" i="39" s="1"/>
  <c r="C500" i="39" s="1"/>
  <c r="C501" i="39" s="1"/>
  <c r="C502" i="39" s="1"/>
  <c r="C503" i="39" s="1"/>
  <c r="C504" i="39" s="1"/>
  <c r="C505" i="39" s="1"/>
  <c r="C506" i="39" s="1"/>
  <c r="C507" i="39" s="1"/>
  <c r="C508" i="39" s="1"/>
  <c r="C509" i="39" s="1"/>
  <c r="C510" i="39" s="1"/>
  <c r="C511" i="39" s="1"/>
  <c r="C512" i="39" s="1"/>
  <c r="C513" i="39" s="1"/>
  <c r="C514" i="39" s="1"/>
  <c r="C515" i="39" s="1"/>
  <c r="C516" i="39" s="1"/>
  <c r="C517" i="39" s="1"/>
  <c r="C518" i="39" s="1"/>
  <c r="C519" i="39" s="1"/>
  <c r="C520" i="39" s="1"/>
  <c r="C521" i="39" s="1"/>
  <c r="C522" i="39" s="1"/>
  <c r="C523" i="39" s="1"/>
  <c r="C524" i="39" s="1"/>
  <c r="C525" i="39" s="1"/>
  <c r="C526" i="39" s="1"/>
  <c r="C527" i="39" s="1"/>
  <c r="C528" i="39" s="1"/>
  <c r="C529" i="39" s="1"/>
  <c r="C530" i="39" s="1"/>
  <c r="C531" i="39" s="1"/>
  <c r="C532" i="39" s="1"/>
  <c r="C533" i="39" s="1"/>
  <c r="C534" i="39" s="1"/>
  <c r="C535" i="39" s="1"/>
  <c r="C536" i="39" s="1"/>
  <c r="C537" i="39" s="1"/>
  <c r="C538" i="39" s="1"/>
  <c r="C539" i="39" s="1"/>
  <c r="C540" i="39" s="1"/>
  <c r="C541" i="39" s="1"/>
  <c r="C542" i="39" s="1"/>
  <c r="C543" i="39" s="1"/>
  <c r="C544" i="39" s="1"/>
  <c r="C545" i="39" s="1"/>
  <c r="C546" i="39" s="1"/>
  <c r="C547" i="39" s="1"/>
  <c r="C548" i="39" s="1"/>
  <c r="C549" i="39" s="1"/>
  <c r="C550" i="39" s="1"/>
  <c r="C551" i="39" s="1"/>
  <c r="C552" i="39" s="1"/>
  <c r="C553" i="39" s="1"/>
  <c r="C554" i="39" s="1"/>
  <c r="C555" i="39" s="1"/>
  <c r="C556" i="39" s="1"/>
  <c r="C557" i="39" s="1"/>
  <c r="C558" i="39" s="1"/>
  <c r="C559" i="39" s="1"/>
  <c r="C560" i="39" s="1"/>
  <c r="C561" i="39" s="1"/>
  <c r="C562" i="39" s="1"/>
  <c r="C563" i="39" s="1"/>
  <c r="C564" i="39" s="1"/>
  <c r="C565" i="39" s="1"/>
  <c r="C566" i="39" s="1"/>
  <c r="C567" i="39" s="1"/>
  <c r="C568" i="39" s="1"/>
  <c r="C569" i="39" s="1"/>
  <c r="C570" i="39" s="1"/>
  <c r="C571" i="39" s="1"/>
  <c r="C572" i="39" s="1"/>
  <c r="C573" i="39" s="1"/>
  <c r="C574" i="39" s="1"/>
  <c r="C575" i="39" s="1"/>
  <c r="C576" i="39" s="1"/>
  <c r="C577" i="39" s="1"/>
  <c r="C578" i="39" s="1"/>
  <c r="C579" i="39" s="1"/>
  <c r="C580" i="39" s="1"/>
  <c r="C581" i="39" s="1"/>
  <c r="C582" i="39" s="1"/>
  <c r="C583" i="39" s="1"/>
  <c r="C584" i="39" s="1"/>
  <c r="C585" i="39" s="1"/>
  <c r="C586" i="39" s="1"/>
  <c r="C587" i="39" s="1"/>
  <c r="C588" i="39" s="1"/>
  <c r="C589" i="39" s="1"/>
  <c r="C590" i="39" s="1"/>
  <c r="C591" i="39" s="1"/>
  <c r="C592" i="39" s="1"/>
  <c r="C593" i="39" s="1"/>
  <c r="C594" i="39" s="1"/>
  <c r="C595" i="39" s="1"/>
  <c r="C596" i="39" s="1"/>
  <c r="C597" i="39" s="1"/>
  <c r="C598" i="39" s="1"/>
  <c r="C599" i="39" s="1"/>
  <c r="C600" i="39" s="1"/>
  <c r="C601" i="39" s="1"/>
  <c r="C602" i="39" s="1"/>
  <c r="C603" i="39" s="1"/>
  <c r="C604" i="39" s="1"/>
  <c r="C605" i="39" s="1"/>
  <c r="C606" i="39" s="1"/>
  <c r="C607" i="39" s="1"/>
  <c r="C608" i="39" s="1"/>
  <c r="C609" i="39" s="1"/>
  <c r="C610" i="39" s="1"/>
  <c r="C611" i="39" s="1"/>
  <c r="C612" i="39" s="1"/>
  <c r="C613" i="39" s="1"/>
  <c r="C614" i="39" s="1"/>
  <c r="C615" i="39" s="1"/>
  <c r="C616" i="39" s="1"/>
  <c r="C617" i="39" s="1"/>
  <c r="C618" i="39" s="1"/>
  <c r="C619" i="39" s="1"/>
  <c r="C620" i="39" s="1"/>
  <c r="C621" i="39" s="1"/>
  <c r="C622" i="39" s="1"/>
  <c r="C623" i="39" s="1"/>
  <c r="C624" i="39" s="1"/>
  <c r="C625" i="39" s="1"/>
  <c r="C626" i="39" s="1"/>
  <c r="C627" i="39" s="1"/>
  <c r="C628" i="39" s="1"/>
  <c r="C629" i="39" s="1"/>
  <c r="C630" i="39" s="1"/>
  <c r="C631" i="39" s="1"/>
  <c r="C632" i="39" s="1"/>
  <c r="C633" i="39" s="1"/>
  <c r="C634" i="39" s="1"/>
  <c r="C635" i="39" s="1"/>
  <c r="C636" i="39" s="1"/>
  <c r="C637" i="39" s="1"/>
  <c r="C638" i="39" s="1"/>
  <c r="C639" i="39" s="1"/>
  <c r="C640" i="39" s="1"/>
  <c r="C641" i="39" s="1"/>
  <c r="C642" i="39" s="1"/>
  <c r="C643" i="39" s="1"/>
  <c r="C644" i="39" s="1"/>
  <c r="C645" i="39" s="1"/>
  <c r="C646" i="39" s="1"/>
  <c r="C647" i="39" s="1"/>
  <c r="C648" i="39" s="1"/>
  <c r="C649" i="39" s="1"/>
  <c r="C650" i="39" s="1"/>
  <c r="C651" i="39" s="1"/>
  <c r="C652" i="39" s="1"/>
  <c r="C653" i="39" s="1"/>
  <c r="C654" i="39" s="1"/>
  <c r="C655" i="39" s="1"/>
  <c r="C656" i="39" s="1"/>
  <c r="C657" i="39" s="1"/>
  <c r="C658" i="39" s="1"/>
  <c r="C659" i="39" s="1"/>
  <c r="C660" i="39" s="1"/>
  <c r="C661" i="39" s="1"/>
  <c r="C662" i="39" s="1"/>
  <c r="C663" i="39" s="1"/>
  <c r="C664" i="39" s="1"/>
  <c r="C665" i="39" s="1"/>
  <c r="C666" i="39" s="1"/>
  <c r="C667" i="39" s="1"/>
  <c r="C668" i="39" s="1"/>
  <c r="C669" i="39" s="1"/>
  <c r="C670" i="39" s="1"/>
  <c r="C671" i="39" s="1"/>
  <c r="C672" i="39" s="1"/>
  <c r="C673" i="39" s="1"/>
  <c r="C674" i="39" s="1"/>
  <c r="C675" i="39" s="1"/>
  <c r="C676" i="39" s="1"/>
  <c r="C677" i="39" s="1"/>
  <c r="C678" i="39" s="1"/>
  <c r="C679" i="39" s="1"/>
  <c r="C680" i="39" s="1"/>
  <c r="C681" i="39" s="1"/>
  <c r="C682" i="39" s="1"/>
  <c r="C683" i="39" s="1"/>
  <c r="C684" i="39" s="1"/>
  <c r="C685" i="39" s="1"/>
  <c r="C686" i="39" s="1"/>
  <c r="C687" i="39" s="1"/>
  <c r="C688" i="39" s="1"/>
  <c r="C689" i="39" s="1"/>
  <c r="C690" i="39" s="1"/>
  <c r="C691" i="39" s="1"/>
  <c r="C692" i="39" s="1"/>
  <c r="C693" i="39" s="1"/>
  <c r="C694" i="39" s="1"/>
  <c r="C695" i="39" s="1"/>
  <c r="C696" i="39" s="1"/>
  <c r="C697" i="39" s="1"/>
  <c r="C698" i="39" s="1"/>
  <c r="C699" i="39" s="1"/>
  <c r="C700" i="39" s="1"/>
  <c r="C701" i="39" s="1"/>
  <c r="C702" i="39" s="1"/>
  <c r="C703" i="39" s="1"/>
  <c r="C704" i="39" s="1"/>
  <c r="C705" i="39" s="1"/>
  <c r="C706" i="39" s="1"/>
  <c r="C707" i="39" s="1"/>
  <c r="C708" i="39" s="1"/>
  <c r="C709" i="39" s="1"/>
  <c r="C710" i="39" s="1"/>
  <c r="C711" i="39" s="1"/>
  <c r="C712" i="39" s="1"/>
  <c r="C713" i="39" s="1"/>
  <c r="C714" i="39" s="1"/>
  <c r="C715" i="39" s="1"/>
  <c r="C716" i="39" s="1"/>
  <c r="C717" i="39" s="1"/>
  <c r="C718" i="39" s="1"/>
  <c r="C719" i="39" s="1"/>
  <c r="C720" i="39" s="1"/>
  <c r="C721" i="39" s="1"/>
  <c r="C722" i="39" s="1"/>
  <c r="C723" i="39" s="1"/>
  <c r="C724" i="39" s="1"/>
  <c r="C725" i="39" s="1"/>
  <c r="C726" i="39" s="1"/>
  <c r="C727" i="39" s="1"/>
  <c r="C728" i="39" s="1"/>
  <c r="C729" i="39" s="1"/>
  <c r="C730" i="39" s="1"/>
  <c r="C731" i="39" s="1"/>
  <c r="C732" i="39" s="1"/>
  <c r="C733" i="39" s="1"/>
  <c r="C734" i="39" s="1"/>
  <c r="C735" i="39" s="1"/>
  <c r="C736" i="39" s="1"/>
  <c r="C737" i="39" s="1"/>
  <c r="C738" i="39" s="1"/>
  <c r="C739" i="39" s="1"/>
  <c r="C740" i="39" s="1"/>
  <c r="C741" i="39" s="1"/>
  <c r="C742" i="39" s="1"/>
  <c r="C743" i="39" s="1"/>
  <c r="C744" i="39" s="1"/>
  <c r="C745" i="39" s="1"/>
  <c r="C746" i="39" s="1"/>
  <c r="C747" i="39" s="1"/>
  <c r="C748" i="39" s="1"/>
  <c r="C749" i="39" s="1"/>
  <c r="C750" i="39" s="1"/>
  <c r="C751" i="39" s="1"/>
  <c r="C752" i="39" s="1"/>
  <c r="C753" i="39" s="1"/>
  <c r="C754" i="39" s="1"/>
  <c r="C755" i="39" s="1"/>
  <c r="C756" i="39" s="1"/>
  <c r="C757" i="39" s="1"/>
  <c r="C758" i="39" s="1"/>
  <c r="C759" i="39" s="1"/>
  <c r="C760" i="39" s="1"/>
  <c r="C761" i="39" s="1"/>
  <c r="C762" i="39" s="1"/>
  <c r="C763" i="39" s="1"/>
  <c r="C764" i="39" s="1"/>
  <c r="C765" i="39" s="1"/>
  <c r="C766" i="39" s="1"/>
  <c r="C767" i="39" s="1"/>
  <c r="C768" i="39" s="1"/>
  <c r="C769" i="39" s="1"/>
  <c r="C770" i="39" s="1"/>
  <c r="C771" i="39" s="1"/>
  <c r="C772" i="39" s="1"/>
  <c r="C773" i="39" s="1"/>
  <c r="C774" i="39" s="1"/>
  <c r="C775" i="39" s="1"/>
  <c r="C776" i="39" s="1"/>
  <c r="C777" i="39" s="1"/>
  <c r="C778" i="39" s="1"/>
  <c r="C779" i="39" s="1"/>
  <c r="C780" i="39" s="1"/>
  <c r="C781" i="39" s="1"/>
  <c r="C782" i="39" s="1"/>
  <c r="C783" i="39" s="1"/>
  <c r="C784" i="39" s="1"/>
  <c r="C785" i="39" s="1"/>
  <c r="C786" i="39" s="1"/>
  <c r="C787" i="39" s="1"/>
  <c r="C788" i="39" s="1"/>
  <c r="C789" i="39" s="1"/>
  <c r="C790" i="39" s="1"/>
  <c r="C791" i="39" s="1"/>
  <c r="C792" i="39" s="1"/>
  <c r="C793" i="39" s="1"/>
  <c r="C794" i="39" s="1"/>
  <c r="C795" i="39" s="1"/>
  <c r="C796" i="39" s="1"/>
  <c r="C797" i="39" s="1"/>
  <c r="C798" i="39" s="1"/>
  <c r="C799" i="39" s="1"/>
  <c r="C800" i="39" s="1"/>
  <c r="C801" i="39" s="1"/>
  <c r="C802" i="39" s="1"/>
  <c r="C803" i="39" s="1"/>
  <c r="C804" i="39" s="1"/>
  <c r="C805" i="39" s="1"/>
  <c r="C806" i="39" s="1"/>
  <c r="C807" i="39" s="1"/>
  <c r="C808" i="39" s="1"/>
  <c r="C809" i="39" s="1"/>
  <c r="C810" i="39" s="1"/>
  <c r="C811" i="39" s="1"/>
  <c r="C812" i="39" s="1"/>
  <c r="C813" i="39" s="1"/>
  <c r="C814" i="39" s="1"/>
  <c r="C815" i="39" s="1"/>
  <c r="C816" i="39" s="1"/>
  <c r="C817" i="39" s="1"/>
  <c r="C818" i="39" s="1"/>
  <c r="C819" i="39" s="1"/>
  <c r="C820" i="39" s="1"/>
  <c r="C821" i="39" s="1"/>
  <c r="C822" i="39" s="1"/>
  <c r="C823" i="39" s="1"/>
  <c r="C824" i="39" s="1"/>
  <c r="C825" i="39" s="1"/>
  <c r="C826" i="39" s="1"/>
  <c r="C827" i="39" s="1"/>
  <c r="C828" i="39" s="1"/>
  <c r="C829" i="39" s="1"/>
  <c r="C830" i="39" s="1"/>
  <c r="C831" i="39" s="1"/>
  <c r="C832" i="39" s="1"/>
  <c r="C833" i="39" s="1"/>
  <c r="C834" i="39" s="1"/>
  <c r="C835" i="39" s="1"/>
  <c r="C836" i="39" s="1"/>
  <c r="C837" i="39" s="1"/>
  <c r="C838" i="39" s="1"/>
  <c r="C839" i="39" s="1"/>
  <c r="C840" i="39" s="1"/>
  <c r="C841" i="39" s="1"/>
  <c r="C842" i="39" s="1"/>
  <c r="C843" i="39" s="1"/>
  <c r="C844" i="39" s="1"/>
  <c r="C845" i="39" s="1"/>
  <c r="C846" i="39" s="1"/>
  <c r="C847" i="39" s="1"/>
  <c r="C848" i="39" s="1"/>
  <c r="C849" i="39" s="1"/>
  <c r="C850" i="39" s="1"/>
  <c r="C851" i="39" s="1"/>
  <c r="C852" i="39" s="1"/>
  <c r="C853" i="39" s="1"/>
  <c r="C854" i="39" s="1"/>
  <c r="C855" i="39" s="1"/>
  <c r="C856" i="39" s="1"/>
  <c r="C857" i="39" s="1"/>
  <c r="C858" i="39" s="1"/>
  <c r="C859" i="39" s="1"/>
  <c r="C860" i="39" s="1"/>
  <c r="C861" i="39" s="1"/>
  <c r="C862" i="39" s="1"/>
  <c r="C863" i="39" s="1"/>
  <c r="C864" i="39" s="1"/>
  <c r="C865" i="39" s="1"/>
  <c r="C866" i="39" s="1"/>
  <c r="C867" i="39" s="1"/>
  <c r="C868" i="39" s="1"/>
  <c r="C869" i="39" s="1"/>
  <c r="C870" i="39" s="1"/>
  <c r="C871" i="39" s="1"/>
  <c r="C872" i="39" s="1"/>
  <c r="C873" i="39" s="1"/>
  <c r="C874" i="39" s="1"/>
  <c r="C875" i="39" s="1"/>
  <c r="C876" i="39" s="1"/>
  <c r="C877" i="39" s="1"/>
  <c r="C878" i="39" s="1"/>
  <c r="C879" i="39" s="1"/>
  <c r="C880" i="39" s="1"/>
  <c r="C881" i="39" s="1"/>
  <c r="C882" i="39" s="1"/>
  <c r="C883" i="39" s="1"/>
  <c r="C884" i="39" s="1"/>
  <c r="C885" i="39" s="1"/>
  <c r="C886" i="39" s="1"/>
  <c r="C887" i="39" s="1"/>
  <c r="C888" i="39" s="1"/>
  <c r="C889" i="39" s="1"/>
  <c r="C890" i="39" s="1"/>
  <c r="C891" i="39" s="1"/>
  <c r="C892" i="39" s="1"/>
  <c r="C893" i="39" s="1"/>
  <c r="C894" i="39" s="1"/>
  <c r="C895" i="39" s="1"/>
  <c r="C896" i="39" s="1"/>
  <c r="C897" i="39" s="1"/>
  <c r="C898" i="39" s="1"/>
  <c r="C899" i="39" s="1"/>
  <c r="C900" i="39" s="1"/>
  <c r="C901" i="39" s="1"/>
  <c r="C902" i="39" s="1"/>
  <c r="C903" i="39" s="1"/>
  <c r="C904" i="39" s="1"/>
  <c r="C905" i="39" s="1"/>
  <c r="C906" i="39" s="1"/>
  <c r="C907" i="39" s="1"/>
  <c r="C908" i="39" s="1"/>
  <c r="C909" i="39" s="1"/>
  <c r="C910" i="39" s="1"/>
  <c r="C911" i="39" s="1"/>
  <c r="C912" i="39" s="1"/>
  <c r="C913" i="39" s="1"/>
  <c r="C914" i="39" s="1"/>
  <c r="C915" i="39" s="1"/>
  <c r="C916" i="39" s="1"/>
  <c r="C917" i="39" s="1"/>
  <c r="C918" i="39" s="1"/>
  <c r="C919" i="39" s="1"/>
  <c r="C920" i="39" s="1"/>
  <c r="C921" i="39" s="1"/>
  <c r="C922" i="39" s="1"/>
  <c r="C923" i="39" s="1"/>
  <c r="C924" i="39" s="1"/>
  <c r="C925" i="39" s="1"/>
  <c r="C926" i="39" s="1"/>
  <c r="C927" i="39" s="1"/>
  <c r="C928" i="39" s="1"/>
  <c r="C929" i="39" s="1"/>
  <c r="C930" i="39" s="1"/>
  <c r="C931" i="39" s="1"/>
  <c r="C932" i="39" s="1"/>
  <c r="C933" i="39" s="1"/>
  <c r="C934" i="39" s="1"/>
  <c r="C935" i="39" s="1"/>
  <c r="C936" i="39" s="1"/>
  <c r="C937" i="39" s="1"/>
  <c r="C938" i="39" s="1"/>
  <c r="C939" i="39" s="1"/>
  <c r="C940" i="39" s="1"/>
  <c r="C941" i="39" s="1"/>
  <c r="C942" i="39" s="1"/>
  <c r="C943" i="39" s="1"/>
  <c r="C944" i="39" s="1"/>
  <c r="C945" i="39" s="1"/>
  <c r="C946" i="39" s="1"/>
  <c r="C947" i="39" s="1"/>
  <c r="C948" i="39" s="1"/>
  <c r="C949" i="39" s="1"/>
  <c r="C950" i="39" s="1"/>
  <c r="C951" i="39" s="1"/>
  <c r="C952" i="39" s="1"/>
  <c r="C953" i="39" s="1"/>
  <c r="C954" i="39" s="1"/>
  <c r="C955" i="39" s="1"/>
  <c r="C956" i="39" s="1"/>
  <c r="C957" i="39" s="1"/>
  <c r="C958" i="39" s="1"/>
  <c r="C959" i="39" s="1"/>
  <c r="C960" i="39" s="1"/>
  <c r="C961" i="39" s="1"/>
  <c r="C962" i="39" s="1"/>
  <c r="C963" i="39" s="1"/>
  <c r="C964" i="39" s="1"/>
  <c r="C965" i="39" s="1"/>
  <c r="C966" i="39" s="1"/>
  <c r="C967" i="39" s="1"/>
  <c r="C968" i="39" s="1"/>
  <c r="C969" i="39" s="1"/>
  <c r="C970" i="39" s="1"/>
  <c r="C971" i="39" s="1"/>
  <c r="C972" i="39" s="1"/>
  <c r="C973" i="39" s="1"/>
  <c r="C974" i="39" s="1"/>
  <c r="C975" i="39" s="1"/>
  <c r="C976" i="39" s="1"/>
  <c r="C977" i="39" s="1"/>
  <c r="C978" i="39" s="1"/>
  <c r="C979" i="39" s="1"/>
  <c r="C980" i="39" s="1"/>
  <c r="C981" i="39" s="1"/>
  <c r="C982" i="39" s="1"/>
  <c r="C983" i="39" s="1"/>
  <c r="C984" i="39" s="1"/>
  <c r="C985" i="39" s="1"/>
  <c r="C986" i="39" s="1"/>
  <c r="C987" i="39" s="1"/>
  <c r="C988" i="39" s="1"/>
  <c r="C989" i="39" s="1"/>
  <c r="C990" i="39" s="1"/>
  <c r="C991" i="39" s="1"/>
  <c r="C992" i="39" s="1"/>
  <c r="C993" i="39" s="1"/>
  <c r="C994" i="39" s="1"/>
  <c r="C995" i="39" s="1"/>
  <c r="C996" i="39" s="1"/>
  <c r="C997" i="39" s="1"/>
  <c r="C998" i="39" s="1"/>
  <c r="C999" i="39" s="1"/>
  <c r="C1000" i="39" s="1"/>
  <c r="C1001" i="39" s="1"/>
  <c r="C1002" i="39" s="1"/>
  <c r="C1003" i="39" s="1"/>
  <c r="C1004" i="39" s="1"/>
  <c r="C1005" i="39" s="1"/>
  <c r="C1006" i="39" s="1"/>
  <c r="C1007" i="39" s="1"/>
  <c r="C1008" i="39" s="1"/>
  <c r="C1009" i="39" s="1"/>
  <c r="C1010" i="39" s="1"/>
  <c r="C1011" i="39" s="1"/>
  <c r="C1012" i="39" s="1"/>
  <c r="C1013" i="39" s="1"/>
  <c r="C1014" i="39" s="1"/>
  <c r="C1015" i="39" s="1"/>
  <c r="C1016" i="39" s="1"/>
  <c r="C1017" i="39" s="1"/>
  <c r="C1018" i="39" s="1"/>
  <c r="C1019" i="39" s="1"/>
  <c r="C1020" i="39" s="1"/>
  <c r="C1021" i="39" s="1"/>
  <c r="C1022" i="39" s="1"/>
  <c r="C1023" i="39" s="1"/>
  <c r="C1024" i="39" s="1"/>
  <c r="C1025" i="39" s="1"/>
  <c r="C1026" i="39" s="1"/>
  <c r="C1027" i="39" s="1"/>
  <c r="C1028" i="39" s="1"/>
  <c r="C1029" i="39" s="1"/>
  <c r="C1030" i="39" s="1"/>
  <c r="C1031" i="39" s="1"/>
  <c r="C1032" i="39" s="1"/>
  <c r="C1033" i="39" s="1"/>
  <c r="C1034" i="39" s="1"/>
  <c r="C1035" i="39" s="1"/>
  <c r="C1036" i="39" s="1"/>
  <c r="C1037" i="39" s="1"/>
  <c r="C1038" i="39" s="1"/>
  <c r="C1039" i="39" s="1"/>
  <c r="C1040" i="39" s="1"/>
  <c r="C1041" i="39" s="1"/>
  <c r="C1042" i="39" s="1"/>
  <c r="C1043" i="39" s="1"/>
  <c r="C1044" i="39" s="1"/>
  <c r="C1045" i="39" s="1"/>
  <c r="C1046" i="39" s="1"/>
  <c r="C1047" i="39" s="1"/>
  <c r="C1048" i="39" s="1"/>
  <c r="C1049" i="39" s="1"/>
  <c r="C1050" i="39" s="1"/>
  <c r="C1051" i="39" s="1"/>
  <c r="C1052" i="39" s="1"/>
  <c r="C1053" i="39" s="1"/>
  <c r="C1054" i="39" s="1"/>
  <c r="C1055" i="39" s="1"/>
  <c r="C1056" i="39" s="1"/>
  <c r="C1057" i="39" s="1"/>
  <c r="C1058" i="39" s="1"/>
  <c r="C1059" i="39" s="1"/>
  <c r="C1060" i="39" s="1"/>
  <c r="C1061" i="39" s="1"/>
  <c r="C1062" i="39" s="1"/>
  <c r="C1063" i="39" s="1"/>
  <c r="C1064" i="39" s="1"/>
  <c r="C1065" i="39" s="1"/>
  <c r="C1066" i="39" s="1"/>
  <c r="C1067" i="39" s="1"/>
  <c r="C1068" i="39" s="1"/>
  <c r="C1069" i="39" s="1"/>
  <c r="C1070" i="39" s="1"/>
  <c r="C1071" i="39" s="1"/>
  <c r="C1072" i="39" s="1"/>
  <c r="C1073" i="39" s="1"/>
  <c r="C1074" i="39" s="1"/>
  <c r="C1075" i="39" s="1"/>
  <c r="C1076" i="39" s="1"/>
  <c r="C1077" i="39" s="1"/>
  <c r="C1078" i="39" s="1"/>
  <c r="C1079" i="39" s="1"/>
  <c r="C1080" i="39" s="1"/>
  <c r="C1081" i="39" s="1"/>
  <c r="C1082" i="39" s="1"/>
  <c r="C1083" i="39" s="1"/>
  <c r="C1084" i="39" s="1"/>
  <c r="C1085" i="39" s="1"/>
  <c r="C1086" i="39" s="1"/>
  <c r="C1087" i="39" s="1"/>
  <c r="C1088" i="39" s="1"/>
  <c r="C1089" i="39" s="1"/>
  <c r="C1090" i="39" s="1"/>
  <c r="C3" i="38"/>
  <c r="C4" i="38" s="1"/>
  <c r="C5" i="38" s="1"/>
  <c r="C6" i="38" s="1"/>
  <c r="C7" i="38" s="1"/>
  <c r="C8" i="38" s="1"/>
  <c r="C9" i="38" s="1"/>
  <c r="C10" i="38" s="1"/>
  <c r="C11" i="38" s="1"/>
  <c r="C12" i="38" s="1"/>
  <c r="C13" i="38" s="1"/>
  <c r="C14" i="38" s="1"/>
  <c r="C15" i="38" s="1"/>
  <c r="C16" i="38" s="1"/>
  <c r="C17" i="38" s="1"/>
  <c r="C18" i="38" s="1"/>
  <c r="C19" i="38" s="1"/>
  <c r="C20" i="38" s="1"/>
  <c r="C21" i="38" s="1"/>
  <c r="C22" i="38" s="1"/>
  <c r="C23" i="38" s="1"/>
  <c r="C24" i="38" s="1"/>
  <c r="C25" i="38" s="1"/>
  <c r="C26" i="38" s="1"/>
  <c r="C27" i="38" s="1"/>
  <c r="C28" i="38" s="1"/>
  <c r="C29" i="38" s="1"/>
  <c r="C30" i="38" s="1"/>
  <c r="C31" i="38" s="1"/>
  <c r="C32" i="38" s="1"/>
  <c r="C33" i="38" s="1"/>
  <c r="C34" i="38" s="1"/>
  <c r="C35" i="38" s="1"/>
  <c r="C36" i="38" s="1"/>
  <c r="C37" i="38" s="1"/>
  <c r="C38" i="38" s="1"/>
  <c r="C39" i="38" s="1"/>
  <c r="C40" i="38" s="1"/>
  <c r="C41" i="38" s="1"/>
  <c r="C42" i="38" s="1"/>
  <c r="C43" i="38" s="1"/>
  <c r="C44" i="38" s="1"/>
  <c r="C45" i="38" s="1"/>
  <c r="C46" i="38" s="1"/>
  <c r="C47" i="38" s="1"/>
  <c r="C48" i="38" s="1"/>
  <c r="C49" i="38" s="1"/>
  <c r="C50" i="38" s="1"/>
  <c r="C51" i="38" s="1"/>
  <c r="C52" i="38" s="1"/>
  <c r="C53" i="38" s="1"/>
  <c r="C54" i="38" s="1"/>
  <c r="C55" i="38" s="1"/>
  <c r="C56" i="38" s="1"/>
  <c r="C57" i="38" s="1"/>
  <c r="C58" i="38" s="1"/>
  <c r="C59" i="38" s="1"/>
  <c r="C60" i="38" s="1"/>
  <c r="C61" i="38" s="1"/>
  <c r="C62" i="38" s="1"/>
  <c r="C63" i="38" s="1"/>
  <c r="C64" i="38" s="1"/>
  <c r="C65" i="38" s="1"/>
  <c r="C66" i="38" s="1"/>
  <c r="C67" i="38" s="1"/>
  <c r="C68" i="38" s="1"/>
  <c r="C69" i="38" s="1"/>
  <c r="C70" i="38" s="1"/>
  <c r="C71" i="38" s="1"/>
  <c r="C72" i="38" s="1"/>
  <c r="C73" i="38" s="1"/>
  <c r="C74" i="38" s="1"/>
  <c r="C75" i="38" s="1"/>
  <c r="C76" i="38" s="1"/>
  <c r="C77" i="38" s="1"/>
  <c r="C78" i="38" s="1"/>
  <c r="C79" i="38" s="1"/>
  <c r="C80" i="38" s="1"/>
  <c r="C81" i="38" s="1"/>
  <c r="C82" i="38" s="1"/>
  <c r="C83" i="38" s="1"/>
  <c r="C84" i="38" s="1"/>
  <c r="C85" i="38" s="1"/>
  <c r="C86" i="38" s="1"/>
  <c r="C87" i="38" s="1"/>
  <c r="C88" i="38" s="1"/>
  <c r="C89" i="38" s="1"/>
  <c r="C90" i="38" s="1"/>
  <c r="C91" i="38" s="1"/>
  <c r="C92" i="38" s="1"/>
  <c r="C93" i="38" s="1"/>
  <c r="C94" i="38" s="1"/>
  <c r="C95" i="38" s="1"/>
  <c r="C96" i="38" s="1"/>
  <c r="C97" i="38" s="1"/>
  <c r="C98" i="38" s="1"/>
  <c r="C99" i="38" s="1"/>
  <c r="C100" i="38" s="1"/>
  <c r="C101" i="38" s="1"/>
  <c r="C102" i="38" s="1"/>
  <c r="C103" i="38" s="1"/>
  <c r="C104" i="38" s="1"/>
  <c r="C105" i="38" s="1"/>
  <c r="C106" i="38" s="1"/>
  <c r="C107" i="38" s="1"/>
  <c r="C108" i="38" s="1"/>
  <c r="C109" i="38" s="1"/>
  <c r="C110" i="38" s="1"/>
  <c r="C111" i="38" s="1"/>
  <c r="C112" i="38" s="1"/>
  <c r="C113" i="38" s="1"/>
  <c r="C114" i="38" s="1"/>
  <c r="C115" i="38" s="1"/>
  <c r="C116" i="38" s="1"/>
  <c r="C117" i="38" s="1"/>
  <c r="C118" i="38" s="1"/>
  <c r="C119" i="38" s="1"/>
  <c r="C120" i="38" s="1"/>
  <c r="C121" i="38" s="1"/>
  <c r="C122" i="38" s="1"/>
  <c r="C123" i="38" s="1"/>
  <c r="C124" i="38" s="1"/>
  <c r="C125" i="38" s="1"/>
  <c r="C126" i="38" s="1"/>
  <c r="C127" i="38" s="1"/>
  <c r="C128" i="38" s="1"/>
  <c r="C129" i="38" s="1"/>
  <c r="C130" i="38" s="1"/>
  <c r="C131" i="38" s="1"/>
  <c r="C132" i="38" s="1"/>
  <c r="C133" i="38" s="1"/>
  <c r="C134" i="38" s="1"/>
  <c r="C135" i="38" s="1"/>
  <c r="C136" i="38" s="1"/>
  <c r="C137" i="38" s="1"/>
  <c r="C138" i="38" s="1"/>
  <c r="C139" i="38" s="1"/>
  <c r="C140" i="38" s="1"/>
  <c r="C141" i="38" s="1"/>
  <c r="C142" i="38" s="1"/>
  <c r="C143" i="38" s="1"/>
  <c r="C144" i="38" s="1"/>
  <c r="C145" i="38" s="1"/>
  <c r="C146" i="38" s="1"/>
  <c r="C147" i="38" s="1"/>
  <c r="C148" i="38" s="1"/>
  <c r="C149" i="38" s="1"/>
  <c r="C150" i="38" s="1"/>
  <c r="C151" i="38" s="1"/>
  <c r="C152" i="38" s="1"/>
  <c r="C153" i="38" s="1"/>
  <c r="C154" i="38" s="1"/>
  <c r="C155" i="38" s="1"/>
  <c r="C156" i="38" s="1"/>
  <c r="C157" i="38" s="1"/>
  <c r="C158" i="38" s="1"/>
  <c r="C159" i="38" s="1"/>
  <c r="C160" i="38" s="1"/>
  <c r="C161" i="38" s="1"/>
  <c r="C162" i="38" s="1"/>
  <c r="C163" i="38" s="1"/>
  <c r="C164" i="38" s="1"/>
  <c r="C165" i="38" s="1"/>
  <c r="C166" i="38" s="1"/>
  <c r="C167" i="38" s="1"/>
  <c r="C168" i="38" s="1"/>
  <c r="C169" i="38" s="1"/>
  <c r="C170" i="38" s="1"/>
  <c r="C171" i="38" s="1"/>
  <c r="C172" i="38" s="1"/>
  <c r="C173" i="38" s="1"/>
  <c r="C174" i="38" s="1"/>
  <c r="C175" i="38" s="1"/>
  <c r="C176" i="38" s="1"/>
  <c r="C177" i="38" s="1"/>
  <c r="C178" i="38" s="1"/>
  <c r="C179" i="38" s="1"/>
  <c r="C180" i="38" s="1"/>
  <c r="C181" i="38" s="1"/>
  <c r="C182" i="38" s="1"/>
  <c r="C183" i="38" s="1"/>
  <c r="C184" i="38" s="1"/>
  <c r="C185" i="38" s="1"/>
  <c r="C186" i="38" s="1"/>
  <c r="C187" i="38" s="1"/>
  <c r="C188" i="38" s="1"/>
  <c r="C189" i="38" s="1"/>
  <c r="C190" i="38" s="1"/>
  <c r="C191" i="38" s="1"/>
  <c r="C192" i="38" s="1"/>
  <c r="C193" i="38" s="1"/>
  <c r="C194" i="38" s="1"/>
  <c r="C195" i="38" s="1"/>
  <c r="C196" i="38" s="1"/>
  <c r="C197" i="38" s="1"/>
  <c r="C198" i="38" s="1"/>
  <c r="C199" i="38" s="1"/>
  <c r="C200" i="38" s="1"/>
  <c r="C201" i="38" s="1"/>
  <c r="C202" i="38" s="1"/>
  <c r="C203" i="38" s="1"/>
  <c r="C204" i="38" s="1"/>
  <c r="C205" i="38" s="1"/>
  <c r="C206" i="38" s="1"/>
  <c r="C207" i="38" s="1"/>
  <c r="C208" i="38" s="1"/>
  <c r="C209" i="38" s="1"/>
  <c r="C210" i="38" s="1"/>
  <c r="C211" i="38" s="1"/>
  <c r="C212" i="38" s="1"/>
  <c r="C213" i="38" s="1"/>
  <c r="C214" i="38" s="1"/>
  <c r="C215" i="38" s="1"/>
  <c r="C216" i="38" s="1"/>
  <c r="C217" i="38" s="1"/>
  <c r="C218" i="38" s="1"/>
  <c r="C219" i="38" s="1"/>
  <c r="C220" i="38" s="1"/>
  <c r="C221" i="38" s="1"/>
  <c r="C222" i="38" s="1"/>
  <c r="C223" i="38" s="1"/>
  <c r="C224" i="38" s="1"/>
  <c r="C225" i="38" s="1"/>
  <c r="C226" i="38" s="1"/>
  <c r="C227" i="38" s="1"/>
  <c r="C228" i="38" s="1"/>
  <c r="C229" i="38" s="1"/>
  <c r="C230" i="38" s="1"/>
  <c r="C231" i="38" s="1"/>
  <c r="C232" i="38" s="1"/>
  <c r="C233" i="38" s="1"/>
  <c r="C234" i="38" s="1"/>
  <c r="C235" i="38" s="1"/>
  <c r="C236" i="38" s="1"/>
  <c r="C237" i="38" s="1"/>
  <c r="C238" i="38" s="1"/>
  <c r="C239" i="38" s="1"/>
  <c r="C240" i="38" s="1"/>
  <c r="C241" i="38" s="1"/>
  <c r="C242" i="38" s="1"/>
  <c r="C243" i="38" s="1"/>
  <c r="C244" i="38" s="1"/>
  <c r="C245" i="38" s="1"/>
  <c r="C246" i="38" s="1"/>
  <c r="C247" i="38" s="1"/>
  <c r="C248" i="38" s="1"/>
  <c r="C249" i="38" s="1"/>
  <c r="C250" i="38" s="1"/>
  <c r="C251" i="38" s="1"/>
  <c r="C252" i="38" s="1"/>
  <c r="C253" i="38" s="1"/>
  <c r="C254" i="38" s="1"/>
  <c r="C255" i="38" s="1"/>
  <c r="C256" i="38" s="1"/>
  <c r="C257" i="38" s="1"/>
  <c r="C258" i="38" s="1"/>
  <c r="C259" i="38" s="1"/>
  <c r="C260" i="38" s="1"/>
  <c r="C261" i="38" s="1"/>
  <c r="C262" i="38" s="1"/>
  <c r="C263" i="38" s="1"/>
  <c r="C264" i="38" s="1"/>
  <c r="C265" i="38" s="1"/>
  <c r="C266" i="38" s="1"/>
  <c r="C267" i="38" s="1"/>
  <c r="C268" i="38" s="1"/>
  <c r="C269" i="38" s="1"/>
  <c r="C270" i="38" s="1"/>
  <c r="C271" i="38" s="1"/>
  <c r="C272" i="38" s="1"/>
  <c r="C273" i="38" s="1"/>
  <c r="C274" i="38" s="1"/>
  <c r="C275" i="38" s="1"/>
  <c r="C276" i="38" s="1"/>
  <c r="C277" i="38" s="1"/>
  <c r="C278" i="38" s="1"/>
  <c r="C279" i="38" s="1"/>
  <c r="C280" i="38" s="1"/>
  <c r="C281" i="38" s="1"/>
  <c r="C282" i="38" s="1"/>
  <c r="C283" i="38" s="1"/>
  <c r="C284" i="38" s="1"/>
  <c r="C285" i="38" s="1"/>
  <c r="C286" i="38" s="1"/>
  <c r="C287" i="38" s="1"/>
  <c r="C288" i="38" s="1"/>
  <c r="C289" i="38" s="1"/>
  <c r="C290" i="38" s="1"/>
  <c r="C291" i="38" s="1"/>
  <c r="C292" i="38" s="1"/>
  <c r="C293" i="38" s="1"/>
  <c r="C294" i="38" s="1"/>
  <c r="C295" i="38" s="1"/>
  <c r="C296" i="38" s="1"/>
  <c r="C297" i="38" s="1"/>
  <c r="C298" i="38" s="1"/>
  <c r="C299" i="38" s="1"/>
  <c r="C300" i="38" s="1"/>
  <c r="C301" i="38" s="1"/>
  <c r="C302" i="38" s="1"/>
  <c r="C303" i="38" s="1"/>
  <c r="C304" i="38" s="1"/>
  <c r="C305" i="38" s="1"/>
  <c r="C306" i="38" s="1"/>
  <c r="C307" i="38" s="1"/>
  <c r="C308" i="38" s="1"/>
  <c r="C309" i="38" s="1"/>
  <c r="C310" i="38" s="1"/>
  <c r="C311" i="38" s="1"/>
  <c r="C312" i="38" s="1"/>
  <c r="C313" i="38" s="1"/>
  <c r="C314" i="38" s="1"/>
  <c r="C315" i="38" s="1"/>
  <c r="C316" i="38" s="1"/>
  <c r="C317" i="38" s="1"/>
  <c r="C318" i="38" s="1"/>
  <c r="C319" i="38" s="1"/>
  <c r="C320" i="38" s="1"/>
  <c r="C321" i="38" s="1"/>
  <c r="C322" i="38" s="1"/>
  <c r="C323" i="38" s="1"/>
  <c r="C324" i="38" s="1"/>
  <c r="C325" i="38" s="1"/>
  <c r="C326" i="38" s="1"/>
  <c r="C327" i="38" s="1"/>
  <c r="C328" i="38" s="1"/>
  <c r="C329" i="38" s="1"/>
  <c r="C330" i="38" s="1"/>
  <c r="C331" i="38" s="1"/>
  <c r="C332" i="38" s="1"/>
  <c r="C333" i="38" s="1"/>
  <c r="C334" i="38" s="1"/>
  <c r="C335" i="38" s="1"/>
  <c r="C336" i="38" s="1"/>
  <c r="C337" i="38" s="1"/>
  <c r="C338" i="38" s="1"/>
  <c r="C339" i="38" s="1"/>
  <c r="C340" i="38" s="1"/>
  <c r="C341" i="38" s="1"/>
  <c r="C342" i="38" s="1"/>
  <c r="C343" i="38" s="1"/>
  <c r="C344" i="38" s="1"/>
  <c r="C345" i="38" s="1"/>
  <c r="C346" i="38" s="1"/>
  <c r="C347" i="38" s="1"/>
  <c r="C348" i="38" s="1"/>
  <c r="C349" i="38" s="1"/>
  <c r="C350" i="38" s="1"/>
  <c r="C351" i="38" s="1"/>
  <c r="C352" i="38" s="1"/>
  <c r="C353" i="38" s="1"/>
  <c r="C354" i="38" s="1"/>
  <c r="C355" i="38" s="1"/>
  <c r="C356" i="38" s="1"/>
  <c r="C357" i="38" s="1"/>
  <c r="C358" i="38" s="1"/>
  <c r="C359" i="38" s="1"/>
  <c r="C360" i="38" s="1"/>
  <c r="C361" i="38" s="1"/>
  <c r="C362" i="38" s="1"/>
  <c r="C363" i="38" s="1"/>
  <c r="C364" i="38" s="1"/>
  <c r="C365" i="38" s="1"/>
  <c r="C366" i="38" s="1"/>
  <c r="C367" i="38" s="1"/>
  <c r="C368" i="38" s="1"/>
  <c r="C369" i="38" s="1"/>
  <c r="C370" i="38" s="1"/>
  <c r="C371" i="38" s="1"/>
  <c r="C372" i="38" s="1"/>
  <c r="C373" i="38" s="1"/>
  <c r="C374" i="38" s="1"/>
  <c r="C375" i="38" s="1"/>
  <c r="C376" i="38" s="1"/>
  <c r="C377" i="38" s="1"/>
  <c r="C378" i="38" s="1"/>
  <c r="C379" i="38" s="1"/>
  <c r="C380" i="38" s="1"/>
  <c r="C381" i="38" s="1"/>
  <c r="C382" i="38" s="1"/>
  <c r="C383" i="38" s="1"/>
  <c r="C384" i="38" s="1"/>
  <c r="C385" i="38" s="1"/>
  <c r="C386" i="38" s="1"/>
  <c r="C387" i="38" s="1"/>
  <c r="C388" i="38" s="1"/>
  <c r="C389" i="38" s="1"/>
  <c r="C390" i="38" s="1"/>
  <c r="C391" i="38" s="1"/>
  <c r="C392" i="38" s="1"/>
  <c r="C393" i="38" s="1"/>
  <c r="C394" i="38" s="1"/>
  <c r="C395" i="38" s="1"/>
  <c r="C396" i="38" s="1"/>
  <c r="C397" i="38" s="1"/>
  <c r="C398" i="38" s="1"/>
  <c r="C399" i="38" s="1"/>
  <c r="C400" i="38" s="1"/>
  <c r="C401" i="38" s="1"/>
  <c r="C402" i="38" s="1"/>
  <c r="C403" i="38" s="1"/>
  <c r="C404" i="38" s="1"/>
  <c r="C405" i="38" s="1"/>
  <c r="C406" i="38" s="1"/>
  <c r="C407" i="38" s="1"/>
  <c r="C408" i="38" s="1"/>
  <c r="C409" i="38" s="1"/>
  <c r="C410" i="38" s="1"/>
  <c r="C411" i="38" s="1"/>
  <c r="C412" i="38" s="1"/>
  <c r="C413" i="38" s="1"/>
  <c r="C414" i="38" s="1"/>
  <c r="C415" i="38" s="1"/>
  <c r="C416" i="38" s="1"/>
  <c r="C417" i="38" s="1"/>
  <c r="C418" i="38" s="1"/>
  <c r="C419" i="38" s="1"/>
  <c r="C420" i="38" s="1"/>
  <c r="C421" i="38" s="1"/>
  <c r="C422" i="38" s="1"/>
  <c r="C423" i="38" s="1"/>
  <c r="C424" i="38" s="1"/>
  <c r="C425" i="38" s="1"/>
  <c r="C426" i="38" s="1"/>
  <c r="C427" i="38" s="1"/>
  <c r="C428" i="38" s="1"/>
  <c r="C429" i="38" s="1"/>
  <c r="C430" i="38" s="1"/>
  <c r="C431" i="38" s="1"/>
  <c r="C432" i="38" s="1"/>
  <c r="C433" i="38" s="1"/>
  <c r="C434" i="38" s="1"/>
  <c r="C435" i="38" s="1"/>
  <c r="C436" i="38" s="1"/>
  <c r="C437" i="38" s="1"/>
  <c r="C438" i="38" s="1"/>
  <c r="C439" i="38" s="1"/>
  <c r="C440" i="38" s="1"/>
  <c r="C441" i="38" s="1"/>
  <c r="C442" i="38" s="1"/>
  <c r="C443" i="38" s="1"/>
  <c r="C444" i="38" s="1"/>
  <c r="C445" i="38" s="1"/>
  <c r="C446" i="38" s="1"/>
  <c r="C447" i="38" s="1"/>
  <c r="C448" i="38" s="1"/>
  <c r="C449" i="38" s="1"/>
  <c r="C450" i="38" s="1"/>
  <c r="C451" i="38" s="1"/>
  <c r="C452" i="38" s="1"/>
  <c r="C453" i="38" s="1"/>
  <c r="C454" i="38" s="1"/>
  <c r="C455" i="38" s="1"/>
  <c r="C456" i="38" s="1"/>
  <c r="C457" i="38" s="1"/>
  <c r="C458" i="38" s="1"/>
  <c r="C459" i="38" s="1"/>
  <c r="C460" i="38" s="1"/>
  <c r="C461" i="38" s="1"/>
  <c r="C462" i="38" s="1"/>
  <c r="C463" i="38" s="1"/>
  <c r="C464" i="38" s="1"/>
  <c r="C465" i="38" s="1"/>
  <c r="C466" i="38" s="1"/>
  <c r="C467" i="38" s="1"/>
  <c r="C468" i="38" s="1"/>
  <c r="C469" i="38" s="1"/>
  <c r="C470" i="38" s="1"/>
  <c r="C471" i="38" s="1"/>
  <c r="C472" i="38" s="1"/>
  <c r="C473" i="38" s="1"/>
  <c r="C474" i="38" s="1"/>
  <c r="C475" i="38" s="1"/>
  <c r="C476" i="38" s="1"/>
  <c r="C477" i="38" s="1"/>
  <c r="C478" i="38" s="1"/>
  <c r="C479" i="38" s="1"/>
  <c r="C480" i="38" s="1"/>
  <c r="C481" i="38" s="1"/>
  <c r="C482" i="38" s="1"/>
  <c r="C483" i="38" s="1"/>
  <c r="C484" i="38" s="1"/>
  <c r="C485" i="38" s="1"/>
  <c r="C486" i="38" s="1"/>
  <c r="C487" i="38" s="1"/>
  <c r="C488" i="38" s="1"/>
  <c r="C489" i="38" s="1"/>
  <c r="C490" i="38" s="1"/>
  <c r="C491" i="38" s="1"/>
  <c r="C492" i="38" s="1"/>
  <c r="C493" i="38" s="1"/>
  <c r="C494" i="38" s="1"/>
  <c r="C495" i="38" s="1"/>
  <c r="C496" i="38" s="1"/>
  <c r="C497" i="38" s="1"/>
  <c r="C498" i="38" s="1"/>
  <c r="C499" i="38" s="1"/>
  <c r="C500" i="38" s="1"/>
  <c r="C501" i="38" s="1"/>
  <c r="C502" i="38" s="1"/>
  <c r="C503" i="38" s="1"/>
  <c r="C504" i="38" s="1"/>
  <c r="C505" i="38" s="1"/>
  <c r="C506" i="38" s="1"/>
  <c r="C507" i="38" s="1"/>
  <c r="C508" i="38" s="1"/>
  <c r="C509" i="38" s="1"/>
  <c r="C510" i="38" s="1"/>
  <c r="C511" i="38" s="1"/>
  <c r="C512" i="38" s="1"/>
  <c r="C513" i="38" s="1"/>
  <c r="C514" i="38" s="1"/>
  <c r="C515" i="38" s="1"/>
  <c r="C516" i="38" s="1"/>
  <c r="C517" i="38" s="1"/>
  <c r="C518" i="38" s="1"/>
  <c r="C519" i="38" s="1"/>
  <c r="C520" i="38" s="1"/>
  <c r="C521" i="38" s="1"/>
  <c r="C522" i="38" s="1"/>
  <c r="C523" i="38" s="1"/>
  <c r="C524" i="38" s="1"/>
  <c r="C525" i="38" s="1"/>
  <c r="C526" i="38" s="1"/>
  <c r="C527" i="38" s="1"/>
  <c r="C528" i="38" s="1"/>
  <c r="C529" i="38" s="1"/>
  <c r="C530" i="38" s="1"/>
  <c r="C531" i="38" s="1"/>
  <c r="C532" i="38" s="1"/>
  <c r="C533" i="38" s="1"/>
  <c r="C534" i="38" s="1"/>
  <c r="C535" i="38" s="1"/>
  <c r="C536" i="38" s="1"/>
  <c r="C537" i="38" s="1"/>
  <c r="C538" i="38" s="1"/>
  <c r="C539" i="38" s="1"/>
  <c r="C540" i="38" s="1"/>
  <c r="C541" i="38" s="1"/>
  <c r="C542" i="38" s="1"/>
  <c r="C543" i="38" s="1"/>
  <c r="C544" i="38" s="1"/>
  <c r="C545" i="38" s="1"/>
  <c r="C546" i="38" s="1"/>
  <c r="C547" i="38" s="1"/>
  <c r="C548" i="38" s="1"/>
  <c r="C549" i="38" s="1"/>
  <c r="C550" i="38" s="1"/>
  <c r="C551" i="38" s="1"/>
  <c r="C552" i="38" s="1"/>
  <c r="C553" i="38" s="1"/>
  <c r="C554" i="38" s="1"/>
  <c r="C555" i="38" s="1"/>
  <c r="C556" i="38" s="1"/>
  <c r="C557" i="38" s="1"/>
  <c r="C558" i="38" s="1"/>
  <c r="C559" i="38" s="1"/>
  <c r="C560" i="38" s="1"/>
  <c r="C561" i="38" s="1"/>
  <c r="C562" i="38" s="1"/>
  <c r="C563" i="38" s="1"/>
  <c r="C564" i="38" s="1"/>
  <c r="C565" i="38" s="1"/>
  <c r="C566" i="38" s="1"/>
  <c r="C567" i="38" s="1"/>
  <c r="C568" i="38" s="1"/>
  <c r="C569" i="38" s="1"/>
  <c r="C570" i="38" s="1"/>
  <c r="C571" i="38" s="1"/>
  <c r="C572" i="38" s="1"/>
  <c r="C573" i="38" s="1"/>
  <c r="C574" i="38" s="1"/>
  <c r="C575" i="38" s="1"/>
  <c r="C576" i="38" s="1"/>
  <c r="C577" i="38" s="1"/>
  <c r="C578" i="38" s="1"/>
  <c r="C579" i="38" s="1"/>
  <c r="C580" i="38" s="1"/>
  <c r="C581" i="38" s="1"/>
  <c r="C582" i="38" s="1"/>
  <c r="C583" i="38" s="1"/>
  <c r="C584" i="38" s="1"/>
  <c r="C585" i="38" s="1"/>
  <c r="C586" i="38" s="1"/>
  <c r="C587" i="38" s="1"/>
  <c r="C588" i="38" s="1"/>
  <c r="C589" i="38" s="1"/>
  <c r="C590" i="38" s="1"/>
  <c r="C591" i="38" s="1"/>
  <c r="C592" i="38" s="1"/>
  <c r="C593" i="38" s="1"/>
  <c r="C594" i="38" s="1"/>
  <c r="C595" i="38" s="1"/>
  <c r="C596" i="38" s="1"/>
  <c r="C597" i="38" s="1"/>
  <c r="C598" i="38" s="1"/>
  <c r="C599" i="38" s="1"/>
  <c r="C600" i="38" s="1"/>
  <c r="C601" i="38" s="1"/>
  <c r="C602" i="38" s="1"/>
  <c r="C603" i="38" s="1"/>
  <c r="C604" i="38" s="1"/>
  <c r="C605" i="38" s="1"/>
  <c r="C606" i="38" s="1"/>
  <c r="C607" i="38" s="1"/>
  <c r="C608" i="38" s="1"/>
  <c r="C609" i="38" s="1"/>
  <c r="C610" i="38" s="1"/>
  <c r="C611" i="38" s="1"/>
  <c r="C612" i="38" s="1"/>
  <c r="C613" i="38" s="1"/>
  <c r="C614" i="38" s="1"/>
  <c r="C615" i="38" s="1"/>
  <c r="C616" i="38" s="1"/>
  <c r="C617" i="38" s="1"/>
  <c r="C618" i="38" s="1"/>
  <c r="C619" i="38" s="1"/>
  <c r="C620" i="38" s="1"/>
  <c r="C621" i="38" s="1"/>
  <c r="C622" i="38" s="1"/>
  <c r="C623" i="38" s="1"/>
  <c r="C624" i="38" s="1"/>
  <c r="C625" i="38" s="1"/>
  <c r="C626" i="38" s="1"/>
  <c r="C627" i="38" s="1"/>
  <c r="C628" i="38" s="1"/>
  <c r="C629" i="38" s="1"/>
  <c r="C630" i="38" s="1"/>
  <c r="C631" i="38" s="1"/>
  <c r="C632" i="38" s="1"/>
  <c r="C633" i="38" s="1"/>
  <c r="C634" i="38" s="1"/>
  <c r="C635" i="38" s="1"/>
  <c r="C636" i="38" s="1"/>
  <c r="C637" i="38" s="1"/>
  <c r="C638" i="38" s="1"/>
  <c r="C639" i="38" s="1"/>
  <c r="C640" i="38" s="1"/>
  <c r="C641" i="38" s="1"/>
  <c r="C642" i="38" s="1"/>
  <c r="C643" i="38" s="1"/>
  <c r="C644" i="38" s="1"/>
  <c r="C645" i="38" s="1"/>
  <c r="C646" i="38" s="1"/>
  <c r="C647" i="38" s="1"/>
  <c r="C648" i="38" s="1"/>
  <c r="C649" i="38" s="1"/>
  <c r="C650" i="38" s="1"/>
  <c r="C651" i="38" s="1"/>
  <c r="C652" i="38" s="1"/>
  <c r="C653" i="38" s="1"/>
  <c r="C654" i="38" s="1"/>
  <c r="C655" i="38" s="1"/>
  <c r="C656" i="38" s="1"/>
  <c r="C657" i="38" s="1"/>
  <c r="C658" i="38" s="1"/>
  <c r="C659" i="38" s="1"/>
  <c r="C660" i="38" s="1"/>
  <c r="C661" i="38" s="1"/>
  <c r="C662" i="38" s="1"/>
  <c r="C663" i="38" s="1"/>
  <c r="C664" i="38" s="1"/>
  <c r="C665" i="38" s="1"/>
  <c r="C666" i="38" s="1"/>
  <c r="C667" i="38" s="1"/>
  <c r="C668" i="38" s="1"/>
  <c r="C669" i="38" s="1"/>
  <c r="C670" i="38" s="1"/>
  <c r="C671" i="38" s="1"/>
  <c r="C672" i="38" s="1"/>
  <c r="C673" i="38" s="1"/>
  <c r="C674" i="38" s="1"/>
  <c r="C675" i="38" s="1"/>
  <c r="C676" i="38" s="1"/>
  <c r="C677" i="38" s="1"/>
  <c r="C678" i="38" s="1"/>
  <c r="C679" i="38" s="1"/>
  <c r="C680" i="38" s="1"/>
  <c r="C681" i="38" s="1"/>
  <c r="C682" i="38" s="1"/>
  <c r="C683" i="38" s="1"/>
  <c r="C684" i="38" s="1"/>
  <c r="C685" i="38" s="1"/>
  <c r="C686" i="38" s="1"/>
  <c r="C687" i="38" s="1"/>
  <c r="C688" i="38" s="1"/>
  <c r="C689" i="38" s="1"/>
  <c r="C690" i="38" s="1"/>
  <c r="C691" i="38" s="1"/>
  <c r="C692" i="38" s="1"/>
  <c r="C693" i="38" s="1"/>
  <c r="C694" i="38" s="1"/>
  <c r="C695" i="38" s="1"/>
  <c r="C696" i="38" s="1"/>
  <c r="C697" i="38" s="1"/>
  <c r="C698" i="38" s="1"/>
  <c r="C699" i="38" s="1"/>
  <c r="C700" i="38" s="1"/>
  <c r="C701" i="38" s="1"/>
  <c r="C702" i="38" s="1"/>
  <c r="C703" i="38" s="1"/>
  <c r="C704" i="38" s="1"/>
  <c r="C705" i="38" s="1"/>
  <c r="C706" i="38" s="1"/>
  <c r="C707" i="38" s="1"/>
  <c r="C708" i="38" s="1"/>
  <c r="C709" i="38" s="1"/>
  <c r="C710" i="38" s="1"/>
  <c r="C711" i="38" s="1"/>
  <c r="C712" i="38" s="1"/>
  <c r="C713" i="38" s="1"/>
  <c r="C714" i="38" s="1"/>
  <c r="C715" i="38" s="1"/>
  <c r="C716" i="38" s="1"/>
  <c r="C717" i="38" s="1"/>
  <c r="C718" i="38" s="1"/>
  <c r="C719" i="38" s="1"/>
  <c r="C720" i="38" s="1"/>
  <c r="C721" i="38" s="1"/>
  <c r="C722" i="38" s="1"/>
  <c r="C723" i="38" s="1"/>
  <c r="C724" i="38" s="1"/>
  <c r="C725" i="38" s="1"/>
  <c r="C726" i="38" s="1"/>
  <c r="C727" i="38" s="1"/>
  <c r="C728" i="38" s="1"/>
  <c r="C729" i="38" s="1"/>
  <c r="C730" i="38" s="1"/>
  <c r="C731" i="38" s="1"/>
  <c r="C732" i="38" s="1"/>
  <c r="C733" i="38" s="1"/>
  <c r="C734" i="38" s="1"/>
  <c r="C735" i="38" s="1"/>
  <c r="C736" i="38" s="1"/>
  <c r="C737" i="38" s="1"/>
  <c r="C738" i="38" s="1"/>
  <c r="C739" i="38" s="1"/>
  <c r="C740" i="38" s="1"/>
  <c r="C741" i="38" s="1"/>
  <c r="C742" i="38" s="1"/>
  <c r="C743" i="38" s="1"/>
  <c r="C744" i="38" s="1"/>
  <c r="C745" i="38" s="1"/>
  <c r="C746" i="38" s="1"/>
  <c r="C747" i="38" s="1"/>
  <c r="C748" i="38" s="1"/>
  <c r="C749" i="38" s="1"/>
  <c r="C750" i="38" s="1"/>
  <c r="C751" i="38" s="1"/>
  <c r="C752" i="38" s="1"/>
  <c r="C753" i="38" s="1"/>
  <c r="C754" i="38" s="1"/>
  <c r="C755" i="38" s="1"/>
  <c r="C756" i="38" s="1"/>
  <c r="C757" i="38" s="1"/>
  <c r="C758" i="38" s="1"/>
  <c r="C759" i="38" s="1"/>
  <c r="C760" i="38" s="1"/>
  <c r="C761" i="38" s="1"/>
  <c r="C762" i="38" s="1"/>
  <c r="C763" i="38" s="1"/>
  <c r="C764" i="38" s="1"/>
  <c r="C765" i="38" s="1"/>
  <c r="C766" i="38" s="1"/>
  <c r="C767" i="38" s="1"/>
  <c r="C768" i="38" s="1"/>
  <c r="C769" i="38" s="1"/>
  <c r="C770" i="38" s="1"/>
  <c r="C771" i="38" s="1"/>
  <c r="C772" i="38" s="1"/>
  <c r="C773" i="38" s="1"/>
  <c r="C774" i="38" s="1"/>
  <c r="C775" i="38" s="1"/>
  <c r="C776" i="38" s="1"/>
  <c r="C777" i="38" s="1"/>
  <c r="C778" i="38" s="1"/>
  <c r="C779" i="38" s="1"/>
  <c r="C780" i="38" s="1"/>
  <c r="C781" i="38" s="1"/>
  <c r="C782" i="38" s="1"/>
  <c r="C783" i="38" s="1"/>
  <c r="C784" i="38" s="1"/>
  <c r="C785" i="38" s="1"/>
  <c r="C786" i="38" s="1"/>
  <c r="C787" i="38" s="1"/>
  <c r="C788" i="38" s="1"/>
  <c r="C789" i="38" s="1"/>
  <c r="C790" i="38" s="1"/>
  <c r="C791" i="38" s="1"/>
  <c r="C792" i="38" s="1"/>
  <c r="C793" i="38" s="1"/>
  <c r="C794" i="38" s="1"/>
  <c r="C795" i="38" s="1"/>
  <c r="C796" i="38" s="1"/>
  <c r="C797" i="38" s="1"/>
  <c r="C798" i="38" s="1"/>
  <c r="C799" i="38" s="1"/>
  <c r="C800" i="38" s="1"/>
  <c r="C801" i="38" s="1"/>
  <c r="C802" i="38" s="1"/>
  <c r="C803" i="38" s="1"/>
  <c r="C804" i="38" s="1"/>
  <c r="C805" i="38" s="1"/>
  <c r="C806" i="38" s="1"/>
  <c r="C807" i="38" s="1"/>
  <c r="C808" i="38" s="1"/>
  <c r="C809" i="38" s="1"/>
  <c r="C810" i="38" s="1"/>
  <c r="C811" i="38" s="1"/>
  <c r="C812" i="38" s="1"/>
  <c r="C813" i="38" s="1"/>
  <c r="C814" i="38" s="1"/>
  <c r="C815" i="38" s="1"/>
  <c r="C816" i="38" s="1"/>
  <c r="C817" i="38" s="1"/>
  <c r="C818" i="38" s="1"/>
  <c r="C819" i="38" s="1"/>
  <c r="C820" i="38" s="1"/>
  <c r="C821" i="38" s="1"/>
  <c r="C822" i="38" s="1"/>
  <c r="C823" i="38" s="1"/>
  <c r="C824" i="38" s="1"/>
  <c r="C825" i="38" s="1"/>
  <c r="C826" i="38" s="1"/>
  <c r="C827" i="38" s="1"/>
  <c r="C828" i="38" s="1"/>
  <c r="C829" i="38" s="1"/>
  <c r="C830" i="38" s="1"/>
  <c r="C831" i="38" s="1"/>
  <c r="C832" i="38" s="1"/>
  <c r="C833" i="38" s="1"/>
  <c r="C834" i="38" s="1"/>
  <c r="C835" i="38" s="1"/>
  <c r="C836" i="38" s="1"/>
  <c r="C837" i="38" s="1"/>
  <c r="C838" i="38" s="1"/>
  <c r="C839" i="38" s="1"/>
  <c r="C840" i="38" s="1"/>
  <c r="C841" i="38" s="1"/>
  <c r="C842" i="38" s="1"/>
  <c r="C843" i="38" s="1"/>
  <c r="C844" i="38" s="1"/>
  <c r="C845" i="38" s="1"/>
  <c r="C846" i="38" s="1"/>
  <c r="C847" i="38" s="1"/>
  <c r="C848" i="38" s="1"/>
  <c r="C849" i="38" s="1"/>
  <c r="C850" i="38" s="1"/>
  <c r="C851" i="38" s="1"/>
  <c r="C852" i="38" s="1"/>
  <c r="C853" i="38" s="1"/>
  <c r="C854" i="38" s="1"/>
  <c r="C855" i="38" s="1"/>
  <c r="C856" i="38" s="1"/>
  <c r="C857" i="38" s="1"/>
  <c r="C858" i="38" s="1"/>
  <c r="C859" i="38" s="1"/>
  <c r="C860" i="38" s="1"/>
  <c r="C861" i="38" s="1"/>
  <c r="C862" i="38" s="1"/>
  <c r="C863" i="38" s="1"/>
  <c r="C864" i="38" s="1"/>
  <c r="C865" i="38" s="1"/>
  <c r="C866" i="38" s="1"/>
  <c r="C867" i="38" s="1"/>
  <c r="C868" i="38" s="1"/>
  <c r="C869" i="38" s="1"/>
  <c r="C870" i="38" s="1"/>
  <c r="C871" i="38" s="1"/>
  <c r="C872" i="38" s="1"/>
  <c r="C873" i="38" s="1"/>
  <c r="C874" i="38" s="1"/>
  <c r="C875" i="38" s="1"/>
  <c r="C876" i="38" s="1"/>
  <c r="C877" i="38" s="1"/>
  <c r="C878" i="38" s="1"/>
  <c r="C879" i="38" s="1"/>
  <c r="C880" i="38" s="1"/>
  <c r="C881" i="38" s="1"/>
  <c r="C882" i="38" s="1"/>
  <c r="C883" i="38" s="1"/>
  <c r="C884" i="38" s="1"/>
  <c r="C885" i="38" s="1"/>
  <c r="C886" i="38" s="1"/>
  <c r="C887" i="38" s="1"/>
  <c r="C888" i="38" s="1"/>
  <c r="C889" i="38" s="1"/>
  <c r="C890" i="38" s="1"/>
  <c r="C891" i="38" s="1"/>
  <c r="C892" i="38" s="1"/>
  <c r="C893" i="38" s="1"/>
  <c r="C894" i="38" s="1"/>
  <c r="C895" i="38" s="1"/>
  <c r="C896" i="38" s="1"/>
  <c r="C897" i="38" s="1"/>
  <c r="C898" i="38" s="1"/>
  <c r="C899" i="38" s="1"/>
  <c r="C900" i="38" s="1"/>
  <c r="C901" i="38" s="1"/>
  <c r="C902" i="38" s="1"/>
  <c r="C903" i="38" s="1"/>
  <c r="C904" i="38" s="1"/>
  <c r="C905" i="38" s="1"/>
  <c r="C906" i="38" s="1"/>
  <c r="C907" i="38" s="1"/>
  <c r="C908" i="38" s="1"/>
  <c r="C909" i="38" s="1"/>
  <c r="C910" i="38" s="1"/>
  <c r="C911" i="38" s="1"/>
  <c r="C912" i="38" s="1"/>
  <c r="C913" i="38" s="1"/>
  <c r="C914" i="38" s="1"/>
  <c r="C915" i="38" s="1"/>
  <c r="C916" i="38" s="1"/>
  <c r="C917" i="38" s="1"/>
  <c r="C918" i="38" s="1"/>
  <c r="C919" i="38" s="1"/>
  <c r="C920" i="38" s="1"/>
  <c r="C921" i="38" s="1"/>
  <c r="C922" i="38" s="1"/>
  <c r="C923" i="38" s="1"/>
  <c r="C924" i="38" s="1"/>
  <c r="C925" i="38" s="1"/>
  <c r="C926" i="38" s="1"/>
  <c r="C927" i="38" s="1"/>
  <c r="C928" i="38" s="1"/>
  <c r="C929" i="38" s="1"/>
  <c r="C930" i="38" s="1"/>
  <c r="C931" i="38" s="1"/>
  <c r="C932" i="38" s="1"/>
  <c r="C933" i="38" s="1"/>
  <c r="C934" i="38" s="1"/>
  <c r="C935" i="38" s="1"/>
  <c r="C936" i="38" s="1"/>
  <c r="C937" i="38" s="1"/>
  <c r="C938" i="38" s="1"/>
  <c r="C939" i="38" s="1"/>
  <c r="C940" i="38" s="1"/>
  <c r="C941" i="38" s="1"/>
  <c r="C942" i="38" s="1"/>
  <c r="C943" i="38" s="1"/>
  <c r="C944" i="38" s="1"/>
  <c r="C945" i="38" s="1"/>
  <c r="C946" i="38" s="1"/>
  <c r="C947" i="38" s="1"/>
  <c r="C948" i="38" s="1"/>
  <c r="C949" i="38" s="1"/>
  <c r="C950" i="38" s="1"/>
  <c r="C951" i="38" s="1"/>
  <c r="C952" i="38" s="1"/>
  <c r="C953" i="38" s="1"/>
  <c r="C954" i="38" s="1"/>
  <c r="C955" i="38" s="1"/>
  <c r="C956" i="38" s="1"/>
  <c r="C957" i="38" s="1"/>
  <c r="C958" i="38" s="1"/>
  <c r="C959" i="38" s="1"/>
  <c r="C960" i="38" s="1"/>
  <c r="C961" i="38" s="1"/>
  <c r="C962" i="38" s="1"/>
  <c r="C963" i="38" s="1"/>
  <c r="C964" i="38" s="1"/>
  <c r="C965" i="38" s="1"/>
  <c r="C966" i="38" s="1"/>
  <c r="C967" i="38" s="1"/>
  <c r="C968" i="38" s="1"/>
  <c r="C969" i="38" s="1"/>
  <c r="C970" i="38" s="1"/>
  <c r="C971" i="38" s="1"/>
  <c r="C972" i="38" s="1"/>
  <c r="C973" i="38" s="1"/>
  <c r="C974" i="38" s="1"/>
  <c r="C975" i="38" s="1"/>
  <c r="C976" i="38" s="1"/>
  <c r="C977" i="38" s="1"/>
  <c r="C978" i="38" s="1"/>
  <c r="C979" i="38" s="1"/>
  <c r="C980" i="38" s="1"/>
  <c r="C981" i="38" s="1"/>
  <c r="C982" i="38" s="1"/>
  <c r="C983" i="38" s="1"/>
  <c r="C984" i="38" s="1"/>
  <c r="C985" i="38" s="1"/>
  <c r="C986" i="38" s="1"/>
  <c r="C987" i="38" s="1"/>
  <c r="C988" i="38" s="1"/>
  <c r="C989" i="38" s="1"/>
  <c r="C990" i="38" s="1"/>
  <c r="C991" i="38" s="1"/>
  <c r="C992" i="38" s="1"/>
  <c r="C993" i="38" s="1"/>
  <c r="C994" i="38" s="1"/>
  <c r="C995" i="38" s="1"/>
  <c r="C996" i="38" s="1"/>
  <c r="C997" i="38" s="1"/>
  <c r="C998" i="38" s="1"/>
  <c r="C999" i="38" s="1"/>
  <c r="C1000" i="38" s="1"/>
  <c r="C1001" i="38" s="1"/>
  <c r="C1002" i="38" s="1"/>
  <c r="C1003" i="38" s="1"/>
  <c r="C1004" i="38" s="1"/>
  <c r="C1005" i="38" s="1"/>
  <c r="C1006" i="38" s="1"/>
  <c r="C1007" i="38" s="1"/>
  <c r="C1008" i="38" s="1"/>
  <c r="C1009" i="38" s="1"/>
  <c r="C1010" i="38" s="1"/>
  <c r="C1011" i="38" s="1"/>
  <c r="C1012" i="38" s="1"/>
  <c r="C1013" i="38" s="1"/>
  <c r="C1014" i="38" s="1"/>
  <c r="C1015" i="38" s="1"/>
  <c r="C1016" i="38" s="1"/>
  <c r="C1017" i="38" s="1"/>
  <c r="C1018" i="38" s="1"/>
  <c r="C1019" i="38" s="1"/>
  <c r="C1020" i="38" s="1"/>
  <c r="C1021" i="38" s="1"/>
  <c r="C1022" i="38" s="1"/>
  <c r="C1023" i="38" s="1"/>
  <c r="C1024" i="38" s="1"/>
  <c r="C1025" i="38" s="1"/>
  <c r="C1026" i="38" s="1"/>
  <c r="C1027" i="38" s="1"/>
  <c r="C1028" i="38" s="1"/>
  <c r="C1029" i="38" s="1"/>
  <c r="C1030" i="38" s="1"/>
  <c r="C1031" i="38" s="1"/>
  <c r="C1032" i="38" s="1"/>
  <c r="C1033" i="38" s="1"/>
  <c r="C1034" i="38" s="1"/>
  <c r="C1035" i="38" s="1"/>
  <c r="C1036" i="38" s="1"/>
  <c r="C1037" i="38" s="1"/>
  <c r="C1038" i="38" s="1"/>
  <c r="C1039" i="38" s="1"/>
  <c r="C1040" i="38" s="1"/>
  <c r="C1041" i="38" s="1"/>
  <c r="C1042" i="38" s="1"/>
  <c r="C1043" i="38" s="1"/>
  <c r="C1044" i="38" s="1"/>
  <c r="C1045" i="38" s="1"/>
  <c r="C1046" i="38" s="1"/>
  <c r="C1047" i="38" s="1"/>
  <c r="C1048" i="38" s="1"/>
  <c r="C1049" i="38" s="1"/>
  <c r="C1050" i="38" s="1"/>
  <c r="C1051" i="38" s="1"/>
  <c r="C1052" i="38" s="1"/>
  <c r="C1053" i="38" s="1"/>
  <c r="C1054" i="38" s="1"/>
  <c r="C1055" i="38" s="1"/>
  <c r="C1056" i="38" s="1"/>
  <c r="C1057" i="38" s="1"/>
  <c r="C1058" i="38" s="1"/>
  <c r="C1059" i="38" s="1"/>
  <c r="C1060" i="38" s="1"/>
  <c r="C1061" i="38" s="1"/>
  <c r="C1062" i="38" s="1"/>
  <c r="C1063" i="38" s="1"/>
  <c r="C1064" i="38" s="1"/>
  <c r="C1065" i="38" s="1"/>
  <c r="C1066" i="38" s="1"/>
  <c r="C1067" i="38" s="1"/>
  <c r="C1068" i="38" s="1"/>
  <c r="C1069" i="38" s="1"/>
  <c r="C1070" i="38" s="1"/>
  <c r="C1071" i="38" s="1"/>
  <c r="C1072" i="38" s="1"/>
  <c r="C1073" i="38" s="1"/>
  <c r="C1074" i="38" s="1"/>
  <c r="C1075" i="38" s="1"/>
  <c r="C1076" i="38" s="1"/>
  <c r="C1077" i="38" s="1"/>
  <c r="C1078" i="38" s="1"/>
  <c r="C1079" i="38" s="1"/>
  <c r="C1080" i="38" s="1"/>
  <c r="C1081" i="38" s="1"/>
  <c r="C1082" i="38" s="1"/>
  <c r="C1083" i="38" s="1"/>
  <c r="C1084" i="38" s="1"/>
  <c r="C1085" i="38" s="1"/>
  <c r="C1086" i="38" s="1"/>
  <c r="C1087" i="38" s="1"/>
  <c r="C1088" i="38" s="1"/>
  <c r="C1089" i="38" s="1"/>
  <c r="C1090" i="38" s="1"/>
  <c r="C14" i="35"/>
  <c r="D8" i="35" s="1"/>
  <c r="C22" i="13" l="1"/>
  <c r="C19" i="13" s="1"/>
  <c r="F10" i="34"/>
  <c r="F21" i="34" s="1"/>
  <c r="C5" i="36" s="1"/>
  <c r="F5" i="36" s="1"/>
  <c r="F6" i="36" s="1"/>
  <c r="D7" i="13" s="1"/>
  <c r="D8" i="13" s="1"/>
  <c r="F13" i="34"/>
  <c r="F12" i="34"/>
  <c r="F14" i="34"/>
  <c r="B19" i="64"/>
  <c r="G19" i="64" s="1"/>
  <c r="B20" i="13"/>
  <c r="C16" i="63"/>
  <c r="B23" i="63"/>
  <c r="G23" i="63" s="1"/>
  <c r="E23" i="13"/>
  <c r="E16" i="13" s="1"/>
  <c r="D6" i="13" l="1"/>
  <c r="D9" i="13" s="1"/>
  <c r="D5" i="13" s="1"/>
  <c r="H5" i="36"/>
  <c r="H6" i="36" s="1"/>
  <c r="F7" i="13" s="1"/>
  <c r="F8" i="13" s="1"/>
  <c r="C6" i="36"/>
  <c r="E5" i="36"/>
  <c r="E6" i="36" s="1"/>
  <c r="G5" i="36"/>
  <c r="G6" i="36" s="1"/>
  <c r="E7" i="13" s="1"/>
  <c r="E8" i="13" s="1"/>
  <c r="D16" i="63"/>
  <c r="F23" i="13"/>
  <c r="F16" i="13" s="1"/>
  <c r="C23" i="13"/>
  <c r="C16" i="13" s="1"/>
  <c r="B23" i="13"/>
  <c r="D23" i="13"/>
  <c r="D16" i="13" s="1"/>
  <c r="D6" i="36"/>
  <c r="C6" i="13"/>
  <c r="E6" i="13" l="1"/>
  <c r="I5" i="36"/>
  <c r="D7" i="63"/>
  <c r="D8" i="63" s="1"/>
  <c r="E7" i="63"/>
  <c r="E8" i="63" s="1"/>
  <c r="E6" i="63"/>
  <c r="B6" i="63"/>
  <c r="D6" i="63"/>
  <c r="C7" i="63"/>
  <c r="C8" i="63" s="1"/>
  <c r="B7" i="63"/>
  <c r="C6" i="63"/>
  <c r="F6" i="13"/>
  <c r="F9" i="13" s="1"/>
  <c r="F5" i="13" s="1"/>
  <c r="C6" i="64"/>
  <c r="D7" i="64"/>
  <c r="D8" i="64" s="1"/>
  <c r="E7" i="64"/>
  <c r="E8" i="64" s="1"/>
  <c r="D6" i="64"/>
  <c r="C7" i="64"/>
  <c r="C8" i="64" s="1"/>
  <c r="E6" i="64"/>
  <c r="B7" i="64"/>
  <c r="B6" i="64"/>
  <c r="G6" i="64" s="1"/>
  <c r="C7" i="13"/>
  <c r="C8" i="13" s="1"/>
  <c r="B19" i="13"/>
  <c r="E16" i="63"/>
  <c r="B16" i="64"/>
  <c r="G16" i="64" s="1"/>
  <c r="B16" i="63"/>
  <c r="I6" i="36"/>
  <c r="E9" i="13"/>
  <c r="E5" i="13" s="1"/>
  <c r="B16" i="13" l="1"/>
  <c r="G7" i="64"/>
  <c r="G7" i="63"/>
  <c r="B7" i="13" s="1"/>
  <c r="G6" i="63"/>
  <c r="G16" i="63"/>
  <c r="C9" i="13"/>
  <c r="C5" i="13" s="1"/>
  <c r="D9" i="63"/>
  <c r="D5" i="63" s="1"/>
  <c r="B9" i="64"/>
  <c r="B8" i="63"/>
  <c r="E9" i="64"/>
  <c r="E5" i="64" s="1"/>
  <c r="C9" i="64"/>
  <c r="C5" i="64" s="1"/>
  <c r="B9" i="63"/>
  <c r="B8" i="64"/>
  <c r="G8" i="64" s="1"/>
  <c r="E9" i="63"/>
  <c r="E5" i="63" s="1"/>
  <c r="D9" i="64"/>
  <c r="D5" i="64" s="1"/>
  <c r="C9" i="63"/>
  <c r="C5" i="63" s="1"/>
  <c r="G9" i="64" l="1"/>
  <c r="G5" i="64"/>
  <c r="G9" i="63"/>
  <c r="B9" i="13" s="1"/>
  <c r="G8" i="63"/>
  <c r="G5" i="63" s="1"/>
  <c r="B5" i="63"/>
  <c r="B6" i="13"/>
  <c r="B5" i="64"/>
  <c r="B8" i="13" l="1"/>
  <c r="B5" i="13" s="1"/>
  <c r="F10" i="13" l="1"/>
  <c r="C2" i="43" l="1"/>
  <c r="C7" i="43" s="1"/>
  <c r="F32" i="13"/>
  <c r="E10" i="13"/>
  <c r="D10" i="64" l="1"/>
  <c r="D32" i="64" s="1"/>
  <c r="C10" i="64"/>
  <c r="C32" i="64" s="1"/>
  <c r="D2" i="43"/>
  <c r="B11" i="45" s="1"/>
  <c r="E10" i="64"/>
  <c r="E32" i="64" s="1"/>
  <c r="B10" i="64"/>
  <c r="E32" i="13"/>
  <c r="G10" i="64" l="1"/>
  <c r="B37" i="43"/>
  <c r="D37" i="43"/>
  <c r="D10" i="63" s="1"/>
  <c r="D32" i="63" s="1"/>
  <c r="E37" i="43"/>
  <c r="E10" i="63" s="1"/>
  <c r="E32" i="63" s="1"/>
  <c r="C37" i="43"/>
  <c r="C10" i="63" s="1"/>
  <c r="C32" i="63" s="1"/>
  <c r="D7" i="43"/>
  <c r="C10" i="13"/>
  <c r="B32" i="64"/>
  <c r="G32" i="64" s="1"/>
  <c r="G37" i="43" l="1"/>
  <c r="B32" i="43"/>
  <c r="C32" i="13"/>
  <c r="B10" i="63" l="1"/>
  <c r="B10" i="13"/>
  <c r="B32" i="13" s="1"/>
  <c r="B32" i="63" l="1"/>
  <c r="G32" i="63" s="1"/>
  <c r="G10" i="63"/>
  <c r="D11" i="13" l="1"/>
  <c r="D10" i="13" s="1"/>
  <c r="D32" i="13" l="1"/>
</calcChain>
</file>

<file path=xl/sharedStrings.xml><?xml version="1.0" encoding="utf-8"?>
<sst xmlns="http://schemas.openxmlformats.org/spreadsheetml/2006/main" count="12029" uniqueCount="1795">
  <si>
    <t>Year</t>
  </si>
  <si>
    <t>Sales</t>
  </si>
  <si>
    <t>Sep</t>
  </si>
  <si>
    <t>Oct</t>
  </si>
  <si>
    <t>Dec</t>
  </si>
  <si>
    <t>Mar</t>
  </si>
  <si>
    <t>Jun</t>
  </si>
  <si>
    <t>Subscriptions</t>
  </si>
  <si>
    <t>Taxes</t>
  </si>
  <si>
    <t>SALES REVENUE</t>
  </si>
  <si>
    <t>COST OF GOODS SOLD</t>
  </si>
  <si>
    <t>OPERATING EXPENSES</t>
  </si>
  <si>
    <t>Pay Per Use</t>
  </si>
  <si>
    <t>Consulting Services</t>
  </si>
  <si>
    <r>
      <t xml:space="preserve">2019
</t>
    </r>
    <r>
      <rPr>
        <b/>
        <sz val="9"/>
        <color rgb="FFFFFF00"/>
        <rFont val="Calibri"/>
        <family val="2"/>
        <scheme val="minor"/>
      </rPr>
      <t>Cloud
Based</t>
    </r>
  </si>
  <si>
    <r>
      <t xml:space="preserve">2021
</t>
    </r>
    <r>
      <rPr>
        <b/>
        <sz val="9"/>
        <color rgb="FFFFFF00"/>
        <rFont val="Calibri"/>
        <family val="2"/>
        <scheme val="minor"/>
      </rPr>
      <t>Managed
Services</t>
    </r>
  </si>
  <si>
    <t>Too big</t>
  </si>
  <si>
    <t>Utilities</t>
  </si>
  <si>
    <t>Airlines too big &amp; bookings centralized online</t>
  </si>
  <si>
    <t>Travel</t>
  </si>
  <si>
    <t>Transportation</t>
  </si>
  <si>
    <t>Too general</t>
  </si>
  <si>
    <t>Services</t>
  </si>
  <si>
    <t>YES. Smaller retailers and perhaps low footprint franchises</t>
  </si>
  <si>
    <t>Retail</t>
  </si>
  <si>
    <t>Perhaps not much collected</t>
  </si>
  <si>
    <t>Professional Services</t>
  </si>
  <si>
    <t>Performing Act</t>
  </si>
  <si>
    <t>Is Ticketmaster too big?</t>
  </si>
  <si>
    <t>Performance Venue</t>
  </si>
  <si>
    <t>Amazon has this covered</t>
  </si>
  <si>
    <t>Music Publishing</t>
  </si>
  <si>
    <t>Manufacturing</t>
  </si>
  <si>
    <t>Veterinarians</t>
  </si>
  <si>
    <t>Life Sciences</t>
  </si>
  <si>
    <t>Industrial</t>
  </si>
  <si>
    <t>Security too expensive</t>
  </si>
  <si>
    <t>Higher Education</t>
  </si>
  <si>
    <t>If it is not IT</t>
  </si>
  <si>
    <t>High Technology</t>
  </si>
  <si>
    <t>Healthcare</t>
  </si>
  <si>
    <t>Government</t>
  </si>
  <si>
    <t>Too big and security too expensive</t>
  </si>
  <si>
    <t xml:space="preserve">Financial </t>
  </si>
  <si>
    <t>Engineering</t>
  </si>
  <si>
    <t>Energy</t>
  </si>
  <si>
    <t>Defense</t>
  </si>
  <si>
    <t>Communications</t>
  </si>
  <si>
    <t>Chemicals</t>
  </si>
  <si>
    <t>Book Publishing</t>
  </si>
  <si>
    <t>Small independent companies and smaller footprint franchises</t>
  </si>
  <si>
    <t>Automotive</t>
  </si>
  <si>
    <t>Small marketing and advert agencies</t>
  </si>
  <si>
    <t>Advertising</t>
  </si>
  <si>
    <t>Aerospace and Defense</t>
  </si>
  <si>
    <t>Why not?</t>
  </si>
  <si>
    <t>Useful?</t>
  </si>
  <si>
    <t>Industry</t>
  </si>
  <si>
    <t xml:space="preserve">N </t>
  </si>
  <si>
    <t>http://www.doopex.com</t>
  </si>
  <si>
    <t>Accurate</t>
  </si>
  <si>
    <t>Y</t>
  </si>
  <si>
    <t xml:space="preserve">Y </t>
  </si>
  <si>
    <t>Doopex</t>
  </si>
  <si>
    <t>https://cloud.oracle.com/big-data/big-data</t>
  </si>
  <si>
    <t>Vague</t>
  </si>
  <si>
    <t>maybe</t>
  </si>
  <si>
    <t xml:space="preserve">Oracle </t>
  </si>
  <si>
    <t>http://www.centurylink.com/business/enterprise/assets/reference-architecture/big-data-as-a-service.html</t>
  </si>
  <si>
    <t>None</t>
  </si>
  <si>
    <t>Century Link</t>
  </si>
  <si>
    <t>https://www.bluedata.com/article/big-data-as-a-service-for-on-premises-and-cloud/</t>
  </si>
  <si>
    <t>Blue Data</t>
  </si>
  <si>
    <t>http://www.cazena.com/big-data-as-a-service</t>
  </si>
  <si>
    <t>Cazena</t>
  </si>
  <si>
    <t>URL</t>
  </si>
  <si>
    <t>Competitor</t>
  </si>
  <si>
    <t>Standard size in Tb</t>
  </si>
  <si>
    <t>A Giga is assumed to be 1Gb</t>
  </si>
  <si>
    <t>Euro to Dollar Exchange Rate</t>
  </si>
  <si>
    <t>per Giga/month</t>
  </si>
  <si>
    <t>Compute+</t>
  </si>
  <si>
    <t>Memory+</t>
  </si>
  <si>
    <t>Estimate
per Month</t>
  </si>
  <si>
    <t>Per Giga
per Month</t>
  </si>
  <si>
    <t>Size
in Tb</t>
  </si>
  <si>
    <t>CPU Cost
per Month</t>
  </si>
  <si>
    <t>€  per
Month</t>
  </si>
  <si>
    <t>Type of Server</t>
  </si>
  <si>
    <t>Pay Per Server</t>
  </si>
  <si>
    <t>Total Gigs + Doops / Month</t>
  </si>
  <si>
    <t>hour of processing</t>
  </si>
  <si>
    <t>Doops (standard machine)</t>
  </si>
  <si>
    <t>month</t>
  </si>
  <si>
    <t>Giga (storage)</t>
  </si>
  <si>
    <t>Per</t>
  </si>
  <si>
    <t>€</t>
  </si>
  <si>
    <t>Pay per Usage</t>
  </si>
  <si>
    <t xml:space="preserve">      Between $50-$300/hr per month</t>
  </si>
  <si>
    <t>Must add BigData Exadata Cloud Service Per Server</t>
  </si>
  <si>
    <t>Must add BigData Cloud Service Per Server</t>
  </si>
  <si>
    <t>Big Data SQL Cloud Service</t>
  </si>
  <si>
    <t>BigData SQL Cloud Service (Analytics)</t>
  </si>
  <si>
    <t>BigData Cloud Service</t>
  </si>
  <si>
    <t>BigData Machine</t>
  </si>
  <si>
    <t>Estimate
Per Month</t>
  </si>
  <si>
    <t>Price per
Month per Server</t>
  </si>
  <si>
    <t>32 CPUs, 256Gb RAM, 48Tb per Node</t>
  </si>
  <si>
    <t>Annually</t>
  </si>
  <si>
    <t>Monthly</t>
  </si>
  <si>
    <t>Average</t>
  </si>
  <si>
    <t>Hourly rate of initial founder of BDaaSB</t>
  </si>
  <si>
    <t>Hours</t>
  </si>
  <si>
    <t>detail</t>
  </si>
  <si>
    <t>Material Moving Workers, All Other</t>
  </si>
  <si>
    <t>Tank Car, Truck, and Ship Loaders</t>
  </si>
  <si>
    <t>Mine Shuttle Car Operators</t>
  </si>
  <si>
    <t>Refuse and Recyclable Material Collectors</t>
  </si>
  <si>
    <t>Wellhead Pumpers</t>
  </si>
  <si>
    <t>Pump Operators, Except Wellhead Pumpers</t>
  </si>
  <si>
    <t>Gas Compressor and Gas Pumping Station Operators</t>
  </si>
  <si>
    <t>broad</t>
  </si>
  <si>
    <t>Pumping Station Operators</t>
  </si>
  <si>
    <t>Packers and Packagers, Hand</t>
  </si>
  <si>
    <t>Machine Feeders and Offbearers</t>
  </si>
  <si>
    <t>Laborers and Freight, Stock, and Material Movers, Hand</t>
  </si>
  <si>
    <t>Cleaners of Vehicles and Equipment</t>
  </si>
  <si>
    <t>Laborers and Material Movers, Hand</t>
  </si>
  <si>
    <t>Industrial Truck and Tractor Operators</t>
  </si>
  <si>
    <t>Hoist and Winch Operators</t>
  </si>
  <si>
    <t>Loading Machine Operators, Underground Mining</t>
  </si>
  <si>
    <t>Excavating and Loading Machine and Dragline Operators</t>
  </si>
  <si>
    <t>Dredge Operators</t>
  </si>
  <si>
    <t>Dredge, Excavating, and Loading Machine Operators</t>
  </si>
  <si>
    <t>Crane and Tower Operators</t>
  </si>
  <si>
    <t>Conveyor Operators and Tenders</t>
  </si>
  <si>
    <t>minor</t>
  </si>
  <si>
    <t>Material Moving Workers</t>
  </si>
  <si>
    <t>Transportation Workers, All Other</t>
  </si>
  <si>
    <t>Transportation Attendants, Except Flight Attendants</t>
  </si>
  <si>
    <t>Transportation Inspectors</t>
  </si>
  <si>
    <t>Traffic Technicians</t>
  </si>
  <si>
    <t>Automotive and Watercraft Service Attendants</t>
  </si>
  <si>
    <t>Parking Lot Attendants</t>
  </si>
  <si>
    <t>Bridge and Lock Tenders</t>
  </si>
  <si>
    <t>Other Transportation Workers</t>
  </si>
  <si>
    <t>Ship Engineers</t>
  </si>
  <si>
    <t>Motorboat Operators</t>
  </si>
  <si>
    <t>Captains, Mates, and Pilots of Water Vessels</t>
  </si>
  <si>
    <t>Ship and Boat Captains and Operators</t>
  </si>
  <si>
    <t>Sailors and Marine Oilers</t>
  </si>
  <si>
    <t>Water Transportation Workers</t>
  </si>
  <si>
    <t>Rail Transportation Workers, All Other</t>
  </si>
  <si>
    <t>Subway and Streetcar Operators</t>
  </si>
  <si>
    <t>Railroad Conductors and Yardmasters</t>
  </si>
  <si>
    <t>Railroad Brake, Signal, and Switch Operators</t>
  </si>
  <si>
    <t>Rail Yard Engineers, Dinkey Operators, and Hostlers</t>
  </si>
  <si>
    <t>Locomotive Firers</t>
  </si>
  <si>
    <t>Locomotive Engineers</t>
  </si>
  <si>
    <t>Locomotive Engineers and Operators</t>
  </si>
  <si>
    <t>Rail Transportation Workers</t>
  </si>
  <si>
    <t>Motor Vehicle Operators, All Other</t>
  </si>
  <si>
    <t>Taxi Drivers and Chauffeurs</t>
  </si>
  <si>
    <t>Light Truck or Delivery Services Drivers</t>
  </si>
  <si>
    <t>Heavy and Tractor-Trailer Truck Drivers</t>
  </si>
  <si>
    <t>Driver/Sales Workers</t>
  </si>
  <si>
    <t>Driver/Sales Workers and Truck Drivers</t>
  </si>
  <si>
    <t>Bus Drivers, School or Special Client</t>
  </si>
  <si>
    <t>Bus Drivers, Transit and Intercity</t>
  </si>
  <si>
    <t>Bus Drivers</t>
  </si>
  <si>
    <t>Ambulance Drivers and Attendants, Except Emergency Medical Technicians</t>
  </si>
  <si>
    <t>Motor Vehicle Operators</t>
  </si>
  <si>
    <t>Flight Attendants</t>
  </si>
  <si>
    <t>Airfield Operations Specialists</t>
  </si>
  <si>
    <t>Air Traffic Controllers</t>
  </si>
  <si>
    <t>Air Traffic Controllers and Airfield Operations Specialists</t>
  </si>
  <si>
    <t>Commercial Pilots</t>
  </si>
  <si>
    <t>Airline Pilots, Copilots, and Flight Engineers</t>
  </si>
  <si>
    <t>Aircraft Pilots and Flight Engineers</t>
  </si>
  <si>
    <t>Air Transportation Workers</t>
  </si>
  <si>
    <t>First-Line Supervisors of Transportation and Material-Moving Machine and Vehicle Operators</t>
  </si>
  <si>
    <t>First-Line Supervisors of Helpers, Laborers, and Material Movers, Hand</t>
  </si>
  <si>
    <t>Aircraft Cargo Handling Supervisors</t>
  </si>
  <si>
    <t>Supervisors of Transportation and Material Moving Workers</t>
  </si>
  <si>
    <t>major</t>
  </si>
  <si>
    <t>Transportation and Material Moving Occupations</t>
  </si>
  <si>
    <t>Production Workers, All Other</t>
  </si>
  <si>
    <t>Helpers--Production Workers</t>
  </si>
  <si>
    <t>Tire Builders</t>
  </si>
  <si>
    <t>Paper Goods Machine Setters, Operators, and Tenders</t>
  </si>
  <si>
    <t>Molders, Shapers, and Casters, Except Metal and Plastic</t>
  </si>
  <si>
    <t>Etchers and Engravers</t>
  </si>
  <si>
    <t>Cooling and Freezing Equipment Operators and Tenders</t>
  </si>
  <si>
    <t>Cleaning, Washing, and Metal Pickling Equipment Operators and Tenders</t>
  </si>
  <si>
    <t>Adhesive Bonding Machine Operators and Tenders</t>
  </si>
  <si>
    <t>Miscellaneous Production Workers</t>
  </si>
  <si>
    <t>Photographic Process Workers and Processing Machine Operators</t>
  </si>
  <si>
    <t>Semiconductor Processors</t>
  </si>
  <si>
    <t>Painting, Coating, and Decorating Workers</t>
  </si>
  <si>
    <t>Painters, Transportation Equipment</t>
  </si>
  <si>
    <t>Coating, Painting, and Spraying Machine Setters, Operators, and Tenders</t>
  </si>
  <si>
    <t>Painting Workers</t>
  </si>
  <si>
    <t>Packaging and Filling Machine Operators and Tenders</t>
  </si>
  <si>
    <t>Ophthalmic Laboratory Technicians</t>
  </si>
  <si>
    <t>Medical Appliance Technicians</t>
  </si>
  <si>
    <t>Dental Laboratory Technicians</t>
  </si>
  <si>
    <t>Medical, Dental, and Ophthalmic Laboratory Technicians</t>
  </si>
  <si>
    <t>Jewelers and Precious Stone and Metal Workers</t>
  </si>
  <si>
    <t>Inspectors, Testers, Sorters, Samplers, and Weighers</t>
  </si>
  <si>
    <t>Furnace, Kiln, Oven, Drier, and Kettle Operators and Tenders</t>
  </si>
  <si>
    <t>Extruding, Forming, Pressing, and Compacting Machine Setters, Operators, and Tenders</t>
  </si>
  <si>
    <t>Cutting and Slicing Machine Setters, Operators, and Tenders</t>
  </si>
  <si>
    <t>Cutters and Trimmers, Hand</t>
  </si>
  <si>
    <t>Cutting Workers</t>
  </si>
  <si>
    <t>Mixing and Blending Machine Setters, Operators, and Tenders</t>
  </si>
  <si>
    <t>Grinding and Polishing Workers, Hand</t>
  </si>
  <si>
    <t>Crushing, Grinding, and Polishing Machine Setters, Operators, and Tenders</t>
  </si>
  <si>
    <t>Crushing, Grinding, Polishing, Mixing, and Blending Workers</t>
  </si>
  <si>
    <t>Separating, Filtering, Clarifying, Precipitating, and Still Machine Setters, Operators, and Tenders</t>
  </si>
  <si>
    <t>Chemical Equipment Operators and Tenders</t>
  </si>
  <si>
    <t>Chemical Processing Machine Setters, Operators, and Tenders</t>
  </si>
  <si>
    <t>Other Production Occupations</t>
  </si>
  <si>
    <t>Plant and System Operators, All Other</t>
  </si>
  <si>
    <t>Petroleum Pump System Operators, Refinery Operators, and Gaugers</t>
  </si>
  <si>
    <t>Gas Plant Operators</t>
  </si>
  <si>
    <t>Chemical Plant and System Operators</t>
  </si>
  <si>
    <t>Miscellaneous Plant and System Operators</t>
  </si>
  <si>
    <t>Water and Wastewater Treatment Plant and System Operators</t>
  </si>
  <si>
    <t>Stationary Engineers and Boiler Operators</t>
  </si>
  <si>
    <t>Power Plant Operators</t>
  </si>
  <si>
    <t>Power Distributors and Dispatchers</t>
  </si>
  <si>
    <t>Nuclear Power Reactor Operators</t>
  </si>
  <si>
    <t>Power Plant Operators, Distributors, and Dispatchers</t>
  </si>
  <si>
    <t>Plant and System Operators</t>
  </si>
  <si>
    <t>Woodworkers, All Other</t>
  </si>
  <si>
    <t>Woodworking Machine Setters, Operators, and Tenders, Except Sawing</t>
  </si>
  <si>
    <t>Sawing Machine Setters, Operators, and Tenders, Wood</t>
  </si>
  <si>
    <t>Woodworking Machine Setters, Operators, and Tenders</t>
  </si>
  <si>
    <t>Patternmakers, Wood</t>
  </si>
  <si>
    <t>Model Makers, Wood</t>
  </si>
  <si>
    <t>Model Makers and Patternmakers, Wood</t>
  </si>
  <si>
    <t>Furniture Finishers</t>
  </si>
  <si>
    <t>Cabinetmakers and Bench Carpenters</t>
  </si>
  <si>
    <t>Woodworkers</t>
  </si>
  <si>
    <t>Textile, Apparel, and Furnishings Workers, All Other</t>
  </si>
  <si>
    <t>Upholsterers</t>
  </si>
  <si>
    <t>Fabric and Apparel Patternmakers</t>
  </si>
  <si>
    <t>Extruding and Forming Machine Setters, Operators, and Tenders, Synthetic and Glass Fibers</t>
  </si>
  <si>
    <t>Miscellaneous Textile, Apparel, and Furnishings Workers</t>
  </si>
  <si>
    <t>Textile Winding, Twisting, and Drawing Out Machine Setters, Operators, and Tenders</t>
  </si>
  <si>
    <t>Textile Knitting and Weaving Machine Setters, Operators, and Tenders</t>
  </si>
  <si>
    <t>Textile Cutting Machine Setters, Operators, and Tenders</t>
  </si>
  <si>
    <t>Textile Bleaching and Dyeing Machine Operators and Tenders</t>
  </si>
  <si>
    <t>Textile Machine Setters, Operators, and Tenders</t>
  </si>
  <si>
    <t>Tailors, Dressmakers, and Custom Sewers</t>
  </si>
  <si>
    <t>Sewers, Hand</t>
  </si>
  <si>
    <t>Tailors, Dressmakers, and Sewers</t>
  </si>
  <si>
    <t>Shoe Machine Operators and Tenders</t>
  </si>
  <si>
    <t>Shoe and Leather Workers and Repairers</t>
  </si>
  <si>
    <t>Shoe and Leather Workers</t>
  </si>
  <si>
    <t>Sewing Machine Operators</t>
  </si>
  <si>
    <t>Pressers, Textile, Garment, and Related Materials</t>
  </si>
  <si>
    <t>Laundry and Dry-Cleaning Workers</t>
  </si>
  <si>
    <t>Textile, Apparel, and Furnishings Workers</t>
  </si>
  <si>
    <t>Print Binding and Finishing Workers</t>
  </si>
  <si>
    <t>Printing Press Operators</t>
  </si>
  <si>
    <t>Prepress Technicians and Workers</t>
  </si>
  <si>
    <t>Printing Workers</t>
  </si>
  <si>
    <t>Metal Workers and Plastic Workers, All Other</t>
  </si>
  <si>
    <t>Tool Grinders, Filers, and Sharpeners</t>
  </si>
  <si>
    <t>Plating and Coating Machine Setters, Operators, and Tenders, Metal and Plastic</t>
  </si>
  <si>
    <t>Layout Workers, Metal and Plastic</t>
  </si>
  <si>
    <t>Heat Treating Equipment Setters, Operators, and Tenders, Metal and Plastic</t>
  </si>
  <si>
    <t>Miscellaneous Metal Workers and Plastic Workers</t>
  </si>
  <si>
    <t>Welding, Soldering, and Brazing Machine Setters, Operators, and Tenders</t>
  </si>
  <si>
    <t>Welders, Cutters, Solderers, and Brazers</t>
  </si>
  <si>
    <t>Welding, Soldering, and Brazing Workers</t>
  </si>
  <si>
    <t>Tool and Die Makers</t>
  </si>
  <si>
    <t>Multiple Machine Tool Setters, Operators, and Tenders, Metal and Plastic</t>
  </si>
  <si>
    <t>Molding, Coremaking, and Casting Machine Setters, Operators, and Tenders, Metal and Plastic</t>
  </si>
  <si>
    <t>Foundry Mold and Coremakers</t>
  </si>
  <si>
    <t>Molders and Molding Machine Setters, Operators, and Tenders, Metal and Plastic</t>
  </si>
  <si>
    <t>Patternmakers, Metal and Plastic</t>
  </si>
  <si>
    <t>Model Makers, Metal and Plastic</t>
  </si>
  <si>
    <t>Model Makers and Patternmakers, Metal and Plastic</t>
  </si>
  <si>
    <t>Pourers and Casters, Metal</t>
  </si>
  <si>
    <t>Metal-Refining Furnace Operators and Tenders</t>
  </si>
  <si>
    <t>Metal Furnace Operators, Tenders, Pourers, and Casters</t>
  </si>
  <si>
    <t>Machinists</t>
  </si>
  <si>
    <t>Milling and Planing Machine Setters, Operators, and Tenders, Metal and Plastic</t>
  </si>
  <si>
    <t>Lathe and Turning Machine Tool Setters, Operators, and Tenders, Metal and Plastic</t>
  </si>
  <si>
    <t>Grinding, Lapping, Polishing, and Buffing Machine Tool Setters, Operators, and Tenders, Metal and Plastic</t>
  </si>
  <si>
    <t>Drilling and Boring Machine Tool Setters, Operators, and Tenders, Metal and Plastic</t>
  </si>
  <si>
    <t>Cutting, Punching, and Press Machine Setters, Operators, and Tenders, Metal and Plastic</t>
  </si>
  <si>
    <t>Machine Tool Cutting Setters, Operators, and Tenders, Metal and Plastic</t>
  </si>
  <si>
    <t>Rolling Machine Setters, Operators, and Tenders, Metal and Plastic</t>
  </si>
  <si>
    <t>Forging Machine Setters, Operators, and Tenders, Metal and Plastic</t>
  </si>
  <si>
    <t>Extruding and Drawing Machine Setters, Operators, and Tenders, Metal and Plastic</t>
  </si>
  <si>
    <t>Forming Machine Setters, Operators, and Tenders, Metal and Plastic</t>
  </si>
  <si>
    <t>Computer Numerically Controlled Machine Tool Programmers, Metal and Plastic</t>
  </si>
  <si>
    <t>Computer-Controlled Machine Tool Operators, Metal and Plastic</t>
  </si>
  <si>
    <t>Computer Control Programmers and Operators</t>
  </si>
  <si>
    <t>Metal Workers and Plastic Workers</t>
  </si>
  <si>
    <t>Food Processing Workers, All Other</t>
  </si>
  <si>
    <t>Food Cooking Machine Operators and Tenders</t>
  </si>
  <si>
    <t>Food Batchmakers</t>
  </si>
  <si>
    <t>Food and Tobacco Roasting, Baking, and Drying Machine Operators and Tenders</t>
  </si>
  <si>
    <t>Miscellaneous Food Processing Workers</t>
  </si>
  <si>
    <t>Slaughterers and Meat Packers</t>
  </si>
  <si>
    <t>Meat, Poultry, and Fish Cutters and Trimmers</t>
  </si>
  <si>
    <t>Butchers and Meat Cutters</t>
  </si>
  <si>
    <t>Butchers and Other Meat, Poultry, and Fish Processing Workers</t>
  </si>
  <si>
    <t>Bakers</t>
  </si>
  <si>
    <t>Food Processing Workers</t>
  </si>
  <si>
    <t>Assemblers and Fabricators, All Other</t>
  </si>
  <si>
    <t>Timing Device Assemblers and Adjusters</t>
  </si>
  <si>
    <t>Team Assemblers</t>
  </si>
  <si>
    <t>Fiberglass Laminators and Fabricators</t>
  </si>
  <si>
    <t>Miscellaneous Assemblers and Fabricators</t>
  </si>
  <si>
    <t>Structural Metal Fabricators and Fitters</t>
  </si>
  <si>
    <t>Engine and Other Machine Assemblers</t>
  </si>
  <si>
    <t>Electromechanical Equipment Assemblers</t>
  </si>
  <si>
    <t>Electrical and Electronic Equipment Assemblers</t>
  </si>
  <si>
    <t>Coil Winders, Tapers, and Finishers</t>
  </si>
  <si>
    <t>Electrical, Electronics, and Electromechanical Assemblers</t>
  </si>
  <si>
    <t>Aircraft Structure, Surfaces, Rigging, and Systems Assemblers</t>
  </si>
  <si>
    <t>Assemblers and Fabricators</t>
  </si>
  <si>
    <t>First-Line Supervisors of Production and Operating Workers</t>
  </si>
  <si>
    <t>Production Occupations</t>
  </si>
  <si>
    <t>Installation, Maintenance, and Repair Workers, All Other</t>
  </si>
  <si>
    <t>Helpers--Installation, Maintenance, and Repair Workers</t>
  </si>
  <si>
    <t>Signal and Track Switch Repairers</t>
  </si>
  <si>
    <t>Riggers</t>
  </si>
  <si>
    <t>Manufactured Building and Mobile Home Installers</t>
  </si>
  <si>
    <t>Locksmiths and Safe Repairers</t>
  </si>
  <si>
    <t>Fabric Menders, Except Garment</t>
  </si>
  <si>
    <t>Commercial Divers</t>
  </si>
  <si>
    <t>Coin, Vending, and Amusement Machine Servicers and Repairers</t>
  </si>
  <si>
    <t>Miscellaneous Installation, Maintenance, and Repair Workers</t>
  </si>
  <si>
    <t>Wind Turbine Service Technicians</t>
  </si>
  <si>
    <t>Maintenance and Repair Workers, General</t>
  </si>
  <si>
    <t>Precision Instrument and Equipment Repairers, All Other</t>
  </si>
  <si>
    <t>Watch Repairers</t>
  </si>
  <si>
    <t>Musical Instrument Repairers and Tuners</t>
  </si>
  <si>
    <t>Medical Equipment Repairers</t>
  </si>
  <si>
    <t>Camera and Photographic Equipment Repairers</t>
  </si>
  <si>
    <t>Precision Instrument and Equipment Repairers</t>
  </si>
  <si>
    <t>Telecommunications Line Installers and Repairers</t>
  </si>
  <si>
    <t>Electrical Power-Line Installers and Repairers</t>
  </si>
  <si>
    <t>Line Installers and Repairers</t>
  </si>
  <si>
    <t>Refractory Materials Repairers, Except Brickmasons</t>
  </si>
  <si>
    <t>Millwrights</t>
  </si>
  <si>
    <t>Maintenance Workers, Machinery</t>
  </si>
  <si>
    <t>Industrial Machinery Mechanics</t>
  </si>
  <si>
    <t>Industrial Machinery Installation, Repair, and Maintenance Workers</t>
  </si>
  <si>
    <t>Home Appliance Repairers</t>
  </si>
  <si>
    <t>Heating, Air Conditioning, and Refrigeration Mechanics and Installers</t>
  </si>
  <si>
    <t>Control and Valve Installers and Repairers, Except Mechanical Door</t>
  </si>
  <si>
    <t>Mechanical Door Repairers</t>
  </si>
  <si>
    <t>Control and Valve Installers and Repairers</t>
  </si>
  <si>
    <t>Other Installation, Maintenance, and Repair Occupations</t>
  </si>
  <si>
    <t>Tire Repairers and Changers</t>
  </si>
  <si>
    <t>Recreational Vehicle Service Technicians</t>
  </si>
  <si>
    <t>Bicycle Repairers</t>
  </si>
  <si>
    <t>Miscellaneous Vehicle and Mobile Equipment Mechanics, Installers, and Repairers</t>
  </si>
  <si>
    <t>Outdoor Power Equipment and Other Small Engine Mechanics</t>
  </si>
  <si>
    <t>Motorcycle Mechanics</t>
  </si>
  <si>
    <t>Motorboat Mechanics and Service Technicians</t>
  </si>
  <si>
    <t>Small Engine Mechanics</t>
  </si>
  <si>
    <t>Rail Car Repairers</t>
  </si>
  <si>
    <t>Mobile Heavy Equipment Mechanics, Except Engines</t>
  </si>
  <si>
    <t>Farm Equipment Mechanics and Service Technicians</t>
  </si>
  <si>
    <t>Heavy Vehicle and Mobile Equipment Service Technicians and Mechanics</t>
  </si>
  <si>
    <t>Bus and Truck Mechanics and Diesel Engine Specialists</t>
  </si>
  <si>
    <t>Automotive Service Technicians and Mechanics</t>
  </si>
  <si>
    <t>Automotive Glass Installers and Repairers</t>
  </si>
  <si>
    <t>Automotive Body and Related Repairers</t>
  </si>
  <si>
    <t>Automotive Technicians and Repairers</t>
  </si>
  <si>
    <t>Aircraft Mechanics and Service Technicians</t>
  </si>
  <si>
    <t>Vehicle and Mobile Equipment Mechanics, Installers, and Repairers</t>
  </si>
  <si>
    <t>Security and Fire Alarm Systems Installers</t>
  </si>
  <si>
    <t>Electronic Home Entertainment Equipment Installers and Repairers</t>
  </si>
  <si>
    <t>Electronic Equipment Installers and Repairers, Motor Vehicles</t>
  </si>
  <si>
    <t>Electrical and Electronics Repairers, Powerhouse, Substation, and Relay</t>
  </si>
  <si>
    <t>Electrical and Electronics Repairers, Commercial and Industrial Equipment</t>
  </si>
  <si>
    <t>Electrical and Electronics Installers and Repairers, Transportation Equipment</t>
  </si>
  <si>
    <t>Electric Motor, Power Tool, and Related Repairers</t>
  </si>
  <si>
    <t>Avionics Technicians</t>
  </si>
  <si>
    <t>Miscellaneous Electrical and Electronic Equipment Mechanics, Installers, and Repairers</t>
  </si>
  <si>
    <t>Telecommunications Equipment Installers and Repairers, Except Line Installers</t>
  </si>
  <si>
    <t>Radio, Cellular, and Tower Equipment Installers and Repairers</t>
  </si>
  <si>
    <t>Radio and Telecommunications Equipment Installers and Repairers</t>
  </si>
  <si>
    <t>Computer, Automated Teller, and Office Machine Repairers</t>
  </si>
  <si>
    <t>Electrical and Electronic Equipment Mechanics, Installers, and Repairers</t>
  </si>
  <si>
    <t>First-Line Supervisors of Mechanics, Installers, and Repairers</t>
  </si>
  <si>
    <t>Installation, Maintenance, and Repair Occupations</t>
  </si>
  <si>
    <t>Extraction Workers, All Other</t>
  </si>
  <si>
    <t>Helpers--Extraction Workers</t>
  </si>
  <si>
    <t>Roustabouts, Oil and Gas</t>
  </si>
  <si>
    <t>Roof Bolters, Mining</t>
  </si>
  <si>
    <t>Rock Splitters, Quarry</t>
  </si>
  <si>
    <t>Mining Machine Operators, All Other</t>
  </si>
  <si>
    <t>Mine Cutting and Channeling Machine Operators</t>
  </si>
  <si>
    <t>Continuous Mining Machine Operators</t>
  </si>
  <si>
    <t>Mining Machine Operators</t>
  </si>
  <si>
    <t>Explosives Workers, Ordnance Handling Experts, and Blasters</t>
  </si>
  <si>
    <t>Earth Drillers, Except Oil and Gas</t>
  </si>
  <si>
    <t>Service Unit Operators, Oil, Gas, and Mining</t>
  </si>
  <si>
    <t>Rotary Drill Operators, Oil and Gas</t>
  </si>
  <si>
    <t>Derrick Operators, Oil and Gas</t>
  </si>
  <si>
    <t>Derrick, Rotary Drill, and Service Unit Operators, Oil, Gas, and Mining</t>
  </si>
  <si>
    <t>Extraction Workers</t>
  </si>
  <si>
    <t>Construction and Related Workers, All Other</t>
  </si>
  <si>
    <t>Segmental Pavers</t>
  </si>
  <si>
    <t>Miscellaneous Construction and Related Workers</t>
  </si>
  <si>
    <t>Septic Tank Servicers and Sewer Pipe Cleaners</t>
  </si>
  <si>
    <t>Rail-Track Laying and Maintenance Equipment Operators</t>
  </si>
  <si>
    <t>Highway Maintenance Workers</t>
  </si>
  <si>
    <t>Hazardous Materials Removal Workers</t>
  </si>
  <si>
    <t>Fence Erectors</t>
  </si>
  <si>
    <t>Elevator Installers and Repairers</t>
  </si>
  <si>
    <t>Construction and Building Inspectors</t>
  </si>
  <si>
    <t>Other Construction and Related Workers</t>
  </si>
  <si>
    <t>Helpers, Construction Trades, All Other</t>
  </si>
  <si>
    <t>Helpers--Roofers</t>
  </si>
  <si>
    <t>Helpers--Pipelayers, Plumbers, Pipefitters, and Steamfitters</t>
  </si>
  <si>
    <t>Helpers--Painters, Paperhangers, Plasterers, and Stucco Masons</t>
  </si>
  <si>
    <t>Helpers--Electricians</t>
  </si>
  <si>
    <t>Helpers--Carpenters</t>
  </si>
  <si>
    <t>Helpers--Brickmasons, Blockmasons, Stonemasons, and Tile and Marble Setters</t>
  </si>
  <si>
    <t>Helpers, Construction Trades</t>
  </si>
  <si>
    <t>Solar Photovoltaic Installers</t>
  </si>
  <si>
    <t>Structural Iron and Steel Workers</t>
  </si>
  <si>
    <t>Sheet Metal Workers</t>
  </si>
  <si>
    <t>Roofers</t>
  </si>
  <si>
    <t>Reinforcing Iron and Rebar Workers</t>
  </si>
  <si>
    <t>Plasterers and Stucco Masons</t>
  </si>
  <si>
    <t>Plumbers, Pipefitters, and Steamfitters</t>
  </si>
  <si>
    <t>Pipelayers</t>
  </si>
  <si>
    <t>Pipelayers, Plumbers, Pipefitters, and Steamfitters</t>
  </si>
  <si>
    <t>Paperhangers</t>
  </si>
  <si>
    <t>Painters, Construction and Maintenance</t>
  </si>
  <si>
    <t>Painters and Paperhangers</t>
  </si>
  <si>
    <t>Insulation Workers, Mechanical</t>
  </si>
  <si>
    <t>Insulation Workers, Floor, Ceiling, and Wall</t>
  </si>
  <si>
    <t>Insulation Workers</t>
  </si>
  <si>
    <t>Glaziers</t>
  </si>
  <si>
    <t>Electricians</t>
  </si>
  <si>
    <t>Tapers</t>
  </si>
  <si>
    <t>Drywall and Ceiling Tile Installers</t>
  </si>
  <si>
    <t>Drywall Installers, Ceiling Tile Installers, and Tapers</t>
  </si>
  <si>
    <t>Operating Engineers and Other Construction Equipment Operators</t>
  </si>
  <si>
    <t>Pile-Driver Operators</t>
  </si>
  <si>
    <t>Paving, Surfacing, and Tamping Equipment Operators</t>
  </si>
  <si>
    <t>Construction Equipment Operators</t>
  </si>
  <si>
    <t>Construction Laborers</t>
  </si>
  <si>
    <t>Terrazzo Workers and Finishers</t>
  </si>
  <si>
    <t>Cement Masons and Concrete Finishers</t>
  </si>
  <si>
    <t>Cement Masons, Concrete Finishers, and Terrazzo Workers</t>
  </si>
  <si>
    <t>Tile and Marble Setters</t>
  </si>
  <si>
    <t>Floor Sanders and Finishers</t>
  </si>
  <si>
    <t>Floor Layers, Except Carpet, Wood, and Hard Tiles</t>
  </si>
  <si>
    <t>Carpet Installers</t>
  </si>
  <si>
    <t>Carpet, Floor, and Tile Installers and Finishers</t>
  </si>
  <si>
    <t>Carpenters</t>
  </si>
  <si>
    <t>Stonemasons</t>
  </si>
  <si>
    <t>Brickmasons and Blockmasons</t>
  </si>
  <si>
    <t>Brickmasons, Blockmasons, and Stonemasons</t>
  </si>
  <si>
    <t>Boilermakers</t>
  </si>
  <si>
    <t>Construction Trades Workers</t>
  </si>
  <si>
    <t>First-Line Supervisors of Construction Trades and Extraction Workers</t>
  </si>
  <si>
    <t>Construction and Extraction Occupations</t>
  </si>
  <si>
    <t>Logging Workers, All Other</t>
  </si>
  <si>
    <t>Log Graders and Scalers</t>
  </si>
  <si>
    <t>Logging Equipment Operators</t>
  </si>
  <si>
    <t>Fallers</t>
  </si>
  <si>
    <t>Logging Workers</t>
  </si>
  <si>
    <t>Forest and Conservation Workers</t>
  </si>
  <si>
    <t>Forest, Conservation, and Logging Workers</t>
  </si>
  <si>
    <t>Fishers and Related Fishing Workers</t>
  </si>
  <si>
    <t>Fishing and Hunting Workers</t>
  </si>
  <si>
    <t>Agricultural Workers, All Other</t>
  </si>
  <si>
    <t>Farmworkers, Farm, Ranch, and Aquacultural Animals</t>
  </si>
  <si>
    <t>Farmworkers and Laborers, Crop, Nursery, and Greenhouse</t>
  </si>
  <si>
    <t>Agricultural Equipment Operators</t>
  </si>
  <si>
    <t>Miscellaneous Agricultural Workers</t>
  </si>
  <si>
    <t>Graders and Sorters, Agricultural Products</t>
  </si>
  <si>
    <t>Animal Breeders</t>
  </si>
  <si>
    <t>Agricultural Inspectors</t>
  </si>
  <si>
    <t>Agricultural Workers</t>
  </si>
  <si>
    <t>First-Line Supervisors of Farming, Fishing, and Forestry Workers</t>
  </si>
  <si>
    <t>Farming, Fishing, and Forestry Occupations</t>
  </si>
  <si>
    <t>Office and Administrative Support Workers, All Other</t>
  </si>
  <si>
    <t>Statistical Assistants</t>
  </si>
  <si>
    <t>Proofreaders and Copy Markers</t>
  </si>
  <si>
    <t>Office Machine Operators, Except Computer</t>
  </si>
  <si>
    <t>Office Clerks, General</t>
  </si>
  <si>
    <t>Mail Clerks and Mail Machine Operators, Except Postal Service</t>
  </si>
  <si>
    <t>Insurance Claims and Policy Processing Clerks</t>
  </si>
  <si>
    <t>Desktop Publishers</t>
  </si>
  <si>
    <t>Word Processors and Typists</t>
  </si>
  <si>
    <t>Data Entry Keyers</t>
  </si>
  <si>
    <t>Data Entry and Information Processing Workers</t>
  </si>
  <si>
    <t>Computer Operators</t>
  </si>
  <si>
    <t>Other Office and Administrative Support Workers</t>
  </si>
  <si>
    <t>Secretaries and Administrative Assistants, Except Legal, Medical, and Executive</t>
  </si>
  <si>
    <t>Medical Secretaries</t>
  </si>
  <si>
    <t>Legal Secretaries</t>
  </si>
  <si>
    <t>Executive Secretaries and Executive Administrative Assistants</t>
  </si>
  <si>
    <t>Secretaries and Administrative Assistants</t>
  </si>
  <si>
    <t>Weighers, Measurers, Checkers, and Samplers, Recordkeeping</t>
  </si>
  <si>
    <t>Stock Clerks and Order Fillers</t>
  </si>
  <si>
    <t>Shipping, Receiving, and Traffic Clerks</t>
  </si>
  <si>
    <t>Production, Planning, and Expediting Clerks</t>
  </si>
  <si>
    <t>Postal Service Mail Sorters, Processors, and Processing Machine Operators</t>
  </si>
  <si>
    <t>Postal Service Mail Carriers</t>
  </si>
  <si>
    <t>Postal Service Clerks</t>
  </si>
  <si>
    <t>Postal Service Workers</t>
  </si>
  <si>
    <t>Meter Readers, Utilities</t>
  </si>
  <si>
    <t>Dispatchers, Except Police, Fire, and Ambulance</t>
  </si>
  <si>
    <t>Police, Fire, and Ambulance Dispatchers</t>
  </si>
  <si>
    <t>Dispatchers</t>
  </si>
  <si>
    <t>Couriers and Messengers</t>
  </si>
  <si>
    <t>Cargo and Freight Agents</t>
  </si>
  <si>
    <t>Material Recording, Scheduling, Dispatching, and Distributing Workers</t>
  </si>
  <si>
    <t>Information and Record Clerks, All Other</t>
  </si>
  <si>
    <t>Reservation and Transportation Ticket Agents and Travel Clerks</t>
  </si>
  <si>
    <t>Receptionists and Information Clerks</t>
  </si>
  <si>
    <t>Human Resources Assistants, Except Payroll and Timekeeping</t>
  </si>
  <si>
    <t>Order Clerks</t>
  </si>
  <si>
    <t>New Accounts Clerks</t>
  </si>
  <si>
    <t>Loan Interviewers and Clerks</t>
  </si>
  <si>
    <t>Library Assistants, Clerical</t>
  </si>
  <si>
    <t>Interviewers, Except Eligibility and Loan</t>
  </si>
  <si>
    <t>Hotel, Motel, and Resort Desk Clerks</t>
  </si>
  <si>
    <t>File Clerks</t>
  </si>
  <si>
    <t>Eligibility Interviewers, Government Programs</t>
  </si>
  <si>
    <t>Customer Service Representatives</t>
  </si>
  <si>
    <t>Credit Authorizers, Checkers, and Clerks</t>
  </si>
  <si>
    <t>Court, Municipal, and License Clerks</t>
  </si>
  <si>
    <t>Correspondence Clerks</t>
  </si>
  <si>
    <t>Brokerage Clerks</t>
  </si>
  <si>
    <t>Information and Record Clerks</t>
  </si>
  <si>
    <t>Financial Clerks, All Other</t>
  </si>
  <si>
    <t>Tellers</t>
  </si>
  <si>
    <t>Procurement Clerks</t>
  </si>
  <si>
    <t>Payroll and Timekeeping Clerks</t>
  </si>
  <si>
    <t>Gaming Cage Workers</t>
  </si>
  <si>
    <t>Bookkeeping, Accounting, and Auditing Clerks</t>
  </si>
  <si>
    <t>Billing and Posting Clerks</t>
  </si>
  <si>
    <t>Bill and Account Collectors</t>
  </si>
  <si>
    <t>Financial Clerks</t>
  </si>
  <si>
    <t>Communications Equipment Operators, All Other</t>
  </si>
  <si>
    <t>Telephone Operators</t>
  </si>
  <si>
    <t>Switchboard Operators, Including Answering Service</t>
  </si>
  <si>
    <t>Communications Equipment Operators</t>
  </si>
  <si>
    <t>First-Line Supervisors of Office and Administrative Support Workers</t>
  </si>
  <si>
    <t>Office and Administrative Support Occupations</t>
  </si>
  <si>
    <t>Sales and Related Workers, All Other</t>
  </si>
  <si>
    <t>Door-to-Door Sales Workers, News and Street Vendors, and Related Workers</t>
  </si>
  <si>
    <t>Miscellaneous Sales and Related Workers</t>
  </si>
  <si>
    <t>Telemarketers</t>
  </si>
  <si>
    <t>Sales Engineers</t>
  </si>
  <si>
    <t>Real Estate Sales Agents</t>
  </si>
  <si>
    <t>Real Estate Brokers</t>
  </si>
  <si>
    <t>Real Estate Brokers and Sales Agents</t>
  </si>
  <si>
    <t>Models</t>
  </si>
  <si>
    <t>Demonstrators and Product Promoters</t>
  </si>
  <si>
    <t>Models, Demonstrators, and Product Promoters</t>
  </si>
  <si>
    <t>Other Sales and Related Workers</t>
  </si>
  <si>
    <t>Sales Representatives, Wholesale and Manufacturing, Except Technical and Scientific Products</t>
  </si>
  <si>
    <t>Sales Representatives, Wholesale and Manufacturing, Technical and Scientific Products</t>
  </si>
  <si>
    <t>Sales Representatives, Wholesale and Manufacturing</t>
  </si>
  <si>
    <t>Sales Representatives, Services, All Other</t>
  </si>
  <si>
    <t>Travel Agents</t>
  </si>
  <si>
    <t>Securities, Commodities, and Financial Services Sales Agents</t>
  </si>
  <si>
    <t>Insurance Sales Agents</t>
  </si>
  <si>
    <t>Advertising Sales Agents</t>
  </si>
  <si>
    <t>Sales Representatives, Services</t>
  </si>
  <si>
    <t>Retail Salespersons</t>
  </si>
  <si>
    <t>Parts Salespersons</t>
  </si>
  <si>
    <t>Counter and Rental Clerks</t>
  </si>
  <si>
    <t>Counter and Rental Clerks and Parts Salespersons</t>
  </si>
  <si>
    <t>Gaming Change Persons and Booth Cashiers</t>
  </si>
  <si>
    <t>Cashiers</t>
  </si>
  <si>
    <t>Retail Sales Workers</t>
  </si>
  <si>
    <t>First-Line Supervisors of Non-Retail Sales Workers</t>
  </si>
  <si>
    <t>First-Line Supervisors of Retail Sales Workers</t>
  </si>
  <si>
    <t>First-Line Supervisors of Sales Workers</t>
  </si>
  <si>
    <t>Sales and Related Occupations</t>
  </si>
  <si>
    <t>Personal Care and Service Workers, All Other</t>
  </si>
  <si>
    <t>Residential Advisors</t>
  </si>
  <si>
    <t>Recreation Workers</t>
  </si>
  <si>
    <t>Fitness Trainers and Aerobics Instructors</t>
  </si>
  <si>
    <t>Recreation and Fitness Workers</t>
  </si>
  <si>
    <t>Personal Care Aides</t>
  </si>
  <si>
    <t>Childcare Workers</t>
  </si>
  <si>
    <t>Other Personal Care and Service Workers</t>
  </si>
  <si>
    <t>Travel Guides</t>
  </si>
  <si>
    <t>Tour Guides and Escorts</t>
  </si>
  <si>
    <t>Tour and Travel Guides</t>
  </si>
  <si>
    <t>Concierges</t>
  </si>
  <si>
    <t>Baggage Porters and Bellhops</t>
  </si>
  <si>
    <t>Baggage Porters, Bellhops, and Concierges</t>
  </si>
  <si>
    <t>Skincare Specialists</t>
  </si>
  <si>
    <t>Shampooers</t>
  </si>
  <si>
    <t>Manicurists and Pedicurists</t>
  </si>
  <si>
    <t>Makeup Artists, Theatrical and Performance</t>
  </si>
  <si>
    <t>Miscellaneous Personal Appearance Workers</t>
  </si>
  <si>
    <t>Hairdressers, Hairstylists, and Cosmetologists</t>
  </si>
  <si>
    <t>Barbers</t>
  </si>
  <si>
    <t>Barbers, Hairdressers, Hairstylists and Cosmetologists</t>
  </si>
  <si>
    <t>Personal Appearance Workers</t>
  </si>
  <si>
    <t>Morticians, Undertakers, and Funeral Directors</t>
  </si>
  <si>
    <t>Funeral Attendants</t>
  </si>
  <si>
    <t>Embalmers</t>
  </si>
  <si>
    <t>Funeral Service Workers</t>
  </si>
  <si>
    <t>Entertainment Attendants and Related Workers, All Other</t>
  </si>
  <si>
    <t>Locker Room, Coatroom, and Dressing Room Attendants</t>
  </si>
  <si>
    <t>Costume Attendants</t>
  </si>
  <si>
    <t>Amusement and Recreation Attendants</t>
  </si>
  <si>
    <t>Miscellaneous Entertainment Attendants and Related Workers</t>
  </si>
  <si>
    <t>Ushers, Lobby Attendants, and Ticket Takers</t>
  </si>
  <si>
    <t>Motion Picture Projectionists</t>
  </si>
  <si>
    <t>Gaming Service Workers, All Other</t>
  </si>
  <si>
    <t>Gaming and Sports Book Writers and Runners</t>
  </si>
  <si>
    <t>Gaming Dealers</t>
  </si>
  <si>
    <t>Gaming Services Workers</t>
  </si>
  <si>
    <t>Entertainment Attendants and Related Workers</t>
  </si>
  <si>
    <t>Nonfarm Animal Caretakers</t>
  </si>
  <si>
    <t>Animal Trainers</t>
  </si>
  <si>
    <t>Animal Care and Service Workers</t>
  </si>
  <si>
    <t>First-Line Supervisors of Personal Service Workers</t>
  </si>
  <si>
    <t>Slot Supervisors</t>
  </si>
  <si>
    <t>Gaming Supervisors</t>
  </si>
  <si>
    <t>First-Line Supervisors of Gaming Workers</t>
  </si>
  <si>
    <t>Supervisors of Personal Care and Service Workers</t>
  </si>
  <si>
    <t>Personal Care and Service Occupations</t>
  </si>
  <si>
    <t>Grounds Maintenance Workers, All Other</t>
  </si>
  <si>
    <t>Tree Trimmers and Pruners</t>
  </si>
  <si>
    <t>Pesticide Handlers, Sprayers, and Applicators, Vegetation</t>
  </si>
  <si>
    <t>Landscaping and Groundskeeping Workers</t>
  </si>
  <si>
    <t>Grounds Maintenance Workers</t>
  </si>
  <si>
    <t>Pest Control Workers</t>
  </si>
  <si>
    <t>Building Cleaning Workers, All Other</t>
  </si>
  <si>
    <t>Maids and Housekeeping Cleaners</t>
  </si>
  <si>
    <t>Janitors and Cleaners, Except Maids and Housekeeping Cleaners</t>
  </si>
  <si>
    <t>Building Cleaning Workers</t>
  </si>
  <si>
    <t>Building Cleaning and Pest Control Workers</t>
  </si>
  <si>
    <t>First-Line Supervisors of Landscaping, Lawn Service, and Groundskeeping Workers</t>
  </si>
  <si>
    <t>First-Line Supervisors of Housekeeping and Janitorial Workers</t>
  </si>
  <si>
    <t>First-Line Supervisors of Building and Grounds Cleaning and Maintenance Workers</t>
  </si>
  <si>
    <t>Building and Grounds Cleaning and Maintenance Occupations</t>
  </si>
  <si>
    <t>Food Preparation and Serving Related Workers, All Other</t>
  </si>
  <si>
    <t>Hosts and Hostesses, Restaurant, Lounge, and Coffee Shop</t>
  </si>
  <si>
    <t>Dishwashers</t>
  </si>
  <si>
    <t>Dining Room and Cafeteria Attendants and Bartender Helpers</t>
  </si>
  <si>
    <t>Other Food Preparation and Serving Related Workers</t>
  </si>
  <si>
    <t>Food Servers, Nonrestaurant</t>
  </si>
  <si>
    <t>Waiters and Waitresses</t>
  </si>
  <si>
    <t>Counter Attendants, Cafeteria, Food Concession, and Coffee Shop</t>
  </si>
  <si>
    <t>Combined Food Preparation and Serving Workers, Including Fast Food</t>
  </si>
  <si>
    <t>Fast Food and Counter Workers</t>
  </si>
  <si>
    <t>Bartenders</t>
  </si>
  <si>
    <t>Food and Beverage Serving Workers</t>
  </si>
  <si>
    <t>Food Preparation Workers</t>
  </si>
  <si>
    <t>Cooks, All Other</t>
  </si>
  <si>
    <t>Cooks, Short Order</t>
  </si>
  <si>
    <t>Cooks, Restaurant</t>
  </si>
  <si>
    <t>Cooks, Private Household</t>
  </si>
  <si>
    <t>Cooks, Institution and Cafeteria</t>
  </si>
  <si>
    <t>Cooks, Fast Food</t>
  </si>
  <si>
    <t>Cooks</t>
  </si>
  <si>
    <t>Cooks and Food Preparation Workers</t>
  </si>
  <si>
    <t>First-Line Supervisors of Food Preparation and Serving Workers</t>
  </si>
  <si>
    <t>Chefs and Head Cooks</t>
  </si>
  <si>
    <t>Supervisors of Food Preparation and Serving Workers</t>
  </si>
  <si>
    <t>Food Preparation and Serving Related Occupations</t>
  </si>
  <si>
    <t>Protective Service Workers, All Other</t>
  </si>
  <si>
    <t>Transportation Security Screeners</t>
  </si>
  <si>
    <t>Lifeguards, Ski Patrol, and Other Recreational Protective Service Workers</t>
  </si>
  <si>
    <t>Crossing Guards</t>
  </si>
  <si>
    <t>Miscellaneous Protective Service Workers</t>
  </si>
  <si>
    <t>Security Guards</t>
  </si>
  <si>
    <t>Gaming Surveillance Officers and Gaming Investigators</t>
  </si>
  <si>
    <t>Security Guards and Gaming Surveillance Officers</t>
  </si>
  <si>
    <t>Private Detectives and Investigators</t>
  </si>
  <si>
    <t>Animal Control Workers</t>
  </si>
  <si>
    <t>Other Protective Service Workers</t>
  </si>
  <si>
    <t>Transit and Railroad Police</t>
  </si>
  <si>
    <t>Police and Sheriff's Patrol Officers</t>
  </si>
  <si>
    <t>Police Officers</t>
  </si>
  <si>
    <t>Parking Enforcement Workers</t>
  </si>
  <si>
    <t>Fish and Game Wardens</t>
  </si>
  <si>
    <t>Detectives and Criminal Investigators</t>
  </si>
  <si>
    <t>Correctional Officers and Jailers</t>
  </si>
  <si>
    <t>Bailiffs</t>
  </si>
  <si>
    <t>Bailiffs, Correctional Officers, and Jailers</t>
  </si>
  <si>
    <t>Law Enforcement Workers</t>
  </si>
  <si>
    <t>Forest Fire Inspectors and Prevention Specialists</t>
  </si>
  <si>
    <t>Fire Inspectors and Investigators</t>
  </si>
  <si>
    <t>Fire Inspectors</t>
  </si>
  <si>
    <t>Firefighters</t>
  </si>
  <si>
    <t>Fire Fighting and Prevention Workers</t>
  </si>
  <si>
    <t>First-Line Supervisors of Protective Service Workers, All Other</t>
  </si>
  <si>
    <t>First-Line Supervisors of Fire Fighting and Prevention Workers</t>
  </si>
  <si>
    <t>First-Line Supervisors of Police and Detectives</t>
  </si>
  <si>
    <t>First-Line Supervisors of Correctional Officers</t>
  </si>
  <si>
    <t>First-Line Supervisors of Law Enforcement Workers</t>
  </si>
  <si>
    <t>Supervisors of Protective Service Workers</t>
  </si>
  <si>
    <t>Protective Service Occupations</t>
  </si>
  <si>
    <t>Healthcare Support Workers, All Other</t>
  </si>
  <si>
    <t>Phlebotomists</t>
  </si>
  <si>
    <t>Veterinary Assistants and Laboratory Animal Caretakers</t>
  </si>
  <si>
    <t>Pharmacy Aides</t>
  </si>
  <si>
    <t>Medical Transcriptionists</t>
  </si>
  <si>
    <t>Medical Equipment Preparers</t>
  </si>
  <si>
    <t>Medical Assistants</t>
  </si>
  <si>
    <t>Dental Assistants</t>
  </si>
  <si>
    <t>Miscellaneous Healthcare Support Occupations</t>
  </si>
  <si>
    <t>Massage Therapists</t>
  </si>
  <si>
    <t>Other Healthcare Support Occupations</t>
  </si>
  <si>
    <t>Physical Therapist Aides</t>
  </si>
  <si>
    <t>Physical Therapist Assistants</t>
  </si>
  <si>
    <t>Physical Therapist Assistants and Aides</t>
  </si>
  <si>
    <t>Occupational Therapy Aides</t>
  </si>
  <si>
    <t>Occupational Therapy Assistants</t>
  </si>
  <si>
    <t>Occupational Therapy Assistants and Aides</t>
  </si>
  <si>
    <t>Occupational Therapy and Physical Therapist Assistants and Aides</t>
  </si>
  <si>
    <t>Orderlies</t>
  </si>
  <si>
    <t>Nursing Assistants</t>
  </si>
  <si>
    <t>Psychiatric Aides</t>
  </si>
  <si>
    <t>Home Health Aides</t>
  </si>
  <si>
    <t>Nursing, Psychiatric, and Home Health Aides</t>
  </si>
  <si>
    <t>Healthcare Support Occupations</t>
  </si>
  <si>
    <t>Healthcare Practitioners and Technical Workers, All Other</t>
  </si>
  <si>
    <t>Genetic Counselors</t>
  </si>
  <si>
    <t>Athletic Trainers</t>
  </si>
  <si>
    <t>Miscellaneous Health Practitioners and Technical Workers</t>
  </si>
  <si>
    <t>Occupational Health and Safety Technicians</t>
  </si>
  <si>
    <t>Occupational Health and Safety Specialists</t>
  </si>
  <si>
    <t>Occupational Health and Safety Specialists and Technicians</t>
  </si>
  <si>
    <t>Other Healthcare Practitioners and Technical Occupations</t>
  </si>
  <si>
    <t>Health Technologists and Technicians, All Other</t>
  </si>
  <si>
    <t>Hearing Aid Specialists</t>
  </si>
  <si>
    <t>Orthotists and Prosthetists</t>
  </si>
  <si>
    <t>Miscellaneous Health Technologists and Technicians</t>
  </si>
  <si>
    <t>Opticians, Dispensing</t>
  </si>
  <si>
    <t>Medical Records and Health Information Technicians</t>
  </si>
  <si>
    <t>Licensed Practical and Licensed Vocational Nurses</t>
  </si>
  <si>
    <t>Ophthalmic Medical Technicians</t>
  </si>
  <si>
    <t>Veterinary Technologists and Technicians</t>
  </si>
  <si>
    <t>Surgical Technologists</t>
  </si>
  <si>
    <t>Respiratory Therapy Technicians</t>
  </si>
  <si>
    <t>Psychiatric Technicians</t>
  </si>
  <si>
    <t>Pharmacy Technicians</t>
  </si>
  <si>
    <t>Dietetic Technicians</t>
  </si>
  <si>
    <t>Health Practitioner Support Technologists and Technicians</t>
  </si>
  <si>
    <t>Emergency Medical Technicians and Paramedics</t>
  </si>
  <si>
    <t>Magnetic Resonance Imaging Technologists</t>
  </si>
  <si>
    <t>Radiologic Technologists</t>
  </si>
  <si>
    <t>Nuclear Medicine Technologists</t>
  </si>
  <si>
    <t>Diagnostic Medical Sonographers</t>
  </si>
  <si>
    <t>Cardiovascular Technologists and Technicians</t>
  </si>
  <si>
    <t>Diagnostic Related Technologists and Technicians</t>
  </si>
  <si>
    <t>Dental Hygienists</t>
  </si>
  <si>
    <t>Medical and Clinical Laboratory Technicians</t>
  </si>
  <si>
    <t>Medical and Clinical Laboratory Technologists</t>
  </si>
  <si>
    <t>Clinical Laboratory Technologists and Technicians</t>
  </si>
  <si>
    <t>Health Technologists and Technicians</t>
  </si>
  <si>
    <t>Health Diagnosing and Treating Practitioners, All Other</t>
  </si>
  <si>
    <t>Audiologists</t>
  </si>
  <si>
    <t>Nurse Practitioners</t>
  </si>
  <si>
    <t>Nurse Midwives</t>
  </si>
  <si>
    <t>Nurse Anesthetists</t>
  </si>
  <si>
    <t>Registered Nurses</t>
  </si>
  <si>
    <t>Therapists, All Other</t>
  </si>
  <si>
    <t>Exercise Physiologists</t>
  </si>
  <si>
    <t>Speech-Language Pathologists</t>
  </si>
  <si>
    <t>Respiratory Therapists</t>
  </si>
  <si>
    <t>Recreational Therapists</t>
  </si>
  <si>
    <t>Radiation Therapists</t>
  </si>
  <si>
    <t>Physical Therapists</t>
  </si>
  <si>
    <t>Occupational Therapists</t>
  </si>
  <si>
    <t>Therapists</t>
  </si>
  <si>
    <t>Podiatrists</t>
  </si>
  <si>
    <t>Physician Assistants</t>
  </si>
  <si>
    <t>Physicians and Surgeons, All Other</t>
  </si>
  <si>
    <t>Surgeons</t>
  </si>
  <si>
    <t>Psychiatrists</t>
  </si>
  <si>
    <t>Pediatricians, General</t>
  </si>
  <si>
    <t>Obstetricians and Gynecologists</t>
  </si>
  <si>
    <t>Internists, General</t>
  </si>
  <si>
    <t>Family and General Practitioners</t>
  </si>
  <si>
    <t>Anesthesiologists</t>
  </si>
  <si>
    <t>Physicians and Surgeons</t>
  </si>
  <si>
    <t>Pharmacists</t>
  </si>
  <si>
    <t>Optometrists</t>
  </si>
  <si>
    <t>Dietitians and Nutritionists</t>
  </si>
  <si>
    <t>Dentists, All Other Specialists</t>
  </si>
  <si>
    <t>Prosthodontists</t>
  </si>
  <si>
    <t>Orthodontists</t>
  </si>
  <si>
    <t>Oral and Maxillofacial Surgeons</t>
  </si>
  <si>
    <t>Dentists, General</t>
  </si>
  <si>
    <t>Dentists</t>
  </si>
  <si>
    <t>Chiropractors</t>
  </si>
  <si>
    <t>Health Diagnosing and Treating Practitioners</t>
  </si>
  <si>
    <t>Healthcare Practitioners and Technical Occupations</t>
  </si>
  <si>
    <t>Media and Communication Equipment Workers, All Other</t>
  </si>
  <si>
    <t>Film and Video Editors</t>
  </si>
  <si>
    <t>Camera Operators, Television, Video, and Motion Picture</t>
  </si>
  <si>
    <t>Television, Video, and Motion Picture Camera Operators and Editors</t>
  </si>
  <si>
    <t>Photographers</t>
  </si>
  <si>
    <t>Sound Engineering Technicians</t>
  </si>
  <si>
    <t>Radio Operators</t>
  </si>
  <si>
    <t>Broadcast Technicians</t>
  </si>
  <si>
    <t>Audio and Video Equipment Technicians</t>
  </si>
  <si>
    <t>Broadcast and Sound Engineering Technicians and Radio Operators</t>
  </si>
  <si>
    <t>Media and Communication Equipment Workers</t>
  </si>
  <si>
    <t>Media and Communication Workers, All Other</t>
  </si>
  <si>
    <t>Interpreters and Translators</t>
  </si>
  <si>
    <t>Miscellaneous Media and Communication Workers</t>
  </si>
  <si>
    <t>Writers and Authors</t>
  </si>
  <si>
    <t>Technical Writers</t>
  </si>
  <si>
    <t>Editors</t>
  </si>
  <si>
    <t>Writers and Editors</t>
  </si>
  <si>
    <t>Public Relations Specialists</t>
  </si>
  <si>
    <t>Reporters and Correspondents</t>
  </si>
  <si>
    <t>Broadcast News Analysts</t>
  </si>
  <si>
    <t>News Analysts, Reporters and Correspondents</t>
  </si>
  <si>
    <t>Public Address System and Other Announcers</t>
  </si>
  <si>
    <t>Radio and Television Announcers</t>
  </si>
  <si>
    <t>Announcers</t>
  </si>
  <si>
    <t>Media and Communication Workers</t>
  </si>
  <si>
    <t>Entertainers and Performers, Sports and Related Workers, All Other</t>
  </si>
  <si>
    <t>Musicians and Singers</t>
  </si>
  <si>
    <t>Music Directors and Composers</t>
  </si>
  <si>
    <t>Musicians, Singers, and Related Workers</t>
  </si>
  <si>
    <t>Choreographers</t>
  </si>
  <si>
    <t>Dancers</t>
  </si>
  <si>
    <t>Dancers and Choreographers</t>
  </si>
  <si>
    <t>Umpires, Referees, and Other Sports Officials</t>
  </si>
  <si>
    <t>Coaches and Scouts</t>
  </si>
  <si>
    <t>Athletes and Sports Competitors</t>
  </si>
  <si>
    <t>Athletes, Coaches, Umpires, and Related Workers</t>
  </si>
  <si>
    <t>Producers and Directors</t>
  </si>
  <si>
    <t>Actors</t>
  </si>
  <si>
    <t>Actors, Producers, and Directors</t>
  </si>
  <si>
    <t>Entertainers and Performers, Sports and Related Workers</t>
  </si>
  <si>
    <t>Designers, All Other</t>
  </si>
  <si>
    <t>Set and Exhibit Designers</t>
  </si>
  <si>
    <t>Merchandise Displayers and Window Trimmers</t>
  </si>
  <si>
    <t>Interior Designers</t>
  </si>
  <si>
    <t>Graphic Designers</t>
  </si>
  <si>
    <t>Floral Designers</t>
  </si>
  <si>
    <t>Fashion Designers</t>
  </si>
  <si>
    <t>Commercial and Industrial Designers</t>
  </si>
  <si>
    <t>Designers</t>
  </si>
  <si>
    <t>Artists and Related Workers, All Other</t>
  </si>
  <si>
    <t>Multimedia Artists and Animators</t>
  </si>
  <si>
    <t>Fine Artists, Including Painters, Sculptors, and Illustrators</t>
  </si>
  <si>
    <t>Craft Artists</t>
  </si>
  <si>
    <t>Art Directors</t>
  </si>
  <si>
    <t>Artists and Related Workers</t>
  </si>
  <si>
    <t>Art and Design Workers</t>
  </si>
  <si>
    <t>Arts, Design, Entertainment, Sports, and Media Occupations</t>
  </si>
  <si>
    <t>Education, Training, and Library Workers, All Other</t>
  </si>
  <si>
    <t>Teacher Assistants</t>
  </si>
  <si>
    <t>Instructional Coordinators</t>
  </si>
  <si>
    <t>Farm and Home Management Advisors</t>
  </si>
  <si>
    <t>Audio-Visual and Multimedia Collections Specialists</t>
  </si>
  <si>
    <t>Other Education, Training, and Library Occupations</t>
  </si>
  <si>
    <t>Library Technicians</t>
  </si>
  <si>
    <t>Librarians</t>
  </si>
  <si>
    <t>Museum Technicians and Conservators</t>
  </si>
  <si>
    <t>Curators</t>
  </si>
  <si>
    <t>Archivists</t>
  </si>
  <si>
    <t>Archivists, Curators, and Museum Technicians</t>
  </si>
  <si>
    <t>Librarians, Curators, and Archivists</t>
  </si>
  <si>
    <t>Substitute Teachers</t>
  </si>
  <si>
    <t>Teachers and Instructors, All Other, Except Substitute Teachers</t>
  </si>
  <si>
    <t>Miscellaneous Teachers and Instructors</t>
  </si>
  <si>
    <t>Self-Enrichment Education Teachers</t>
  </si>
  <si>
    <t>Adult Basic and Secondary Education and Literacy Teachers and Instructors</t>
  </si>
  <si>
    <t>Other Teachers and Instructors</t>
  </si>
  <si>
    <t>Special Education Teachers, All Other</t>
  </si>
  <si>
    <t>Special Education Teachers, Secondary School</t>
  </si>
  <si>
    <t>Special Education Teachers, Middle School</t>
  </si>
  <si>
    <t>Special Education Teachers, Kindergarten and Elementary School</t>
  </si>
  <si>
    <t>Special Education Teachers, Preschool</t>
  </si>
  <si>
    <t>Special Education Teachers</t>
  </si>
  <si>
    <t>Career/Technical Education Teachers, Secondary School</t>
  </si>
  <si>
    <t>Secondary School Teachers, Except Special and Career/Technical Education</t>
  </si>
  <si>
    <t>Secondary School Teachers</t>
  </si>
  <si>
    <t>Career/Technical Education Teachers, Middle School</t>
  </si>
  <si>
    <t>Middle School Teachers, Except Special and Career/Technical Education</t>
  </si>
  <si>
    <t>Elementary School Teachers, Except Special Education</t>
  </si>
  <si>
    <t>Elementary and Middle School Teachers</t>
  </si>
  <si>
    <t>Kindergarten Teachers, Except Special Education</t>
  </si>
  <si>
    <t>Preschool Teachers, Except Special Education</t>
  </si>
  <si>
    <t>Preschool and Kindergarten Teachers</t>
  </si>
  <si>
    <t>Preschool, Primary, Secondary, and Special Education School Teachers</t>
  </si>
  <si>
    <t>Postsecondary Teachers, All Other</t>
  </si>
  <si>
    <t>Vocational Education Teachers, Postsecondary</t>
  </si>
  <si>
    <t>Recreation and Fitness Studies Teachers, Postsecondary</t>
  </si>
  <si>
    <t>Home Economics Teachers, Postsecondary</t>
  </si>
  <si>
    <t>Graduate Teaching Assistants</t>
  </si>
  <si>
    <t>Miscellaneous Postsecondary Teachers</t>
  </si>
  <si>
    <t>Philosophy and Religion Teachers, Postsecondary</t>
  </si>
  <si>
    <t>History Teachers, Postsecondary</t>
  </si>
  <si>
    <t>Foreign Language and Literature Teachers, Postsecondary</t>
  </si>
  <si>
    <t>English Language and Literature Teachers, Postsecondary</t>
  </si>
  <si>
    <t>Communications Teachers, Postsecondary</t>
  </si>
  <si>
    <t>Art, Drama, and Music Teachers, Postsecondary</t>
  </si>
  <si>
    <t>Arts, Communications, and Humanities Teachers, Postsecondary</t>
  </si>
  <si>
    <t>Social Work Teachers, Postsecondary</t>
  </si>
  <si>
    <t>Law Teachers, Postsecondary</t>
  </si>
  <si>
    <t>Criminal Justice and Law Enforcement Teachers, Postsecondary</t>
  </si>
  <si>
    <t>Law, Criminal Justice, and Social Work Teachers, Postsecondary</t>
  </si>
  <si>
    <t>Library Science Teachers, Postsecondary</t>
  </si>
  <si>
    <t>Education Teachers, Postsecondary</t>
  </si>
  <si>
    <t>Education and Library Science Teachers, Postsecondary</t>
  </si>
  <si>
    <t>Nursing Instructors and Teachers, Postsecondary</t>
  </si>
  <si>
    <t>Health Specialties Teachers, Postsecondary</t>
  </si>
  <si>
    <t>Health Teachers, Postsecondary</t>
  </si>
  <si>
    <t>Social Sciences Teachers, Postsecondary, All Other</t>
  </si>
  <si>
    <t>Sociology Teachers, Postsecondary</t>
  </si>
  <si>
    <t>Psychology Teachers, Postsecondary</t>
  </si>
  <si>
    <t>Political Science Teachers, Postsecondary</t>
  </si>
  <si>
    <t>Geography Teachers, Postsecondary</t>
  </si>
  <si>
    <t>Economics Teachers, Postsecondary</t>
  </si>
  <si>
    <t>Area, Ethnic, and Cultural Studies Teachers, Postsecondary</t>
  </si>
  <si>
    <t>Anthropology and Archeology Teachers, Postsecondary</t>
  </si>
  <si>
    <t>Social Sciences Teachers, Postsecondary</t>
  </si>
  <si>
    <t>Physics Teachers, Postsecondary</t>
  </si>
  <si>
    <t>Environmental Science Teachers, Postsecondary</t>
  </si>
  <si>
    <t>Chemistry Teachers, Postsecondary</t>
  </si>
  <si>
    <t>Atmospheric, Earth, Marine, and Space Sciences Teachers, Postsecondary</t>
  </si>
  <si>
    <t>Physical Sciences Teachers, Postsecondary</t>
  </si>
  <si>
    <t>Forestry and Conservation Science Teachers, Postsecondary</t>
  </si>
  <si>
    <t>Biological Science Teachers, Postsecondary</t>
  </si>
  <si>
    <t>Agricultural Sciences Teachers, Postsecondary</t>
  </si>
  <si>
    <t>Life Sciences Teachers, Postsecondary</t>
  </si>
  <si>
    <t>Engineering Teachers, Postsecondary</t>
  </si>
  <si>
    <t>Architecture Teachers, Postsecondary</t>
  </si>
  <si>
    <t>Engineering and Architecture Teachers, Postsecondary</t>
  </si>
  <si>
    <t>Mathematical Science Teachers, Postsecondary</t>
  </si>
  <si>
    <t>Computer Science Teachers, Postsecondary</t>
  </si>
  <si>
    <t>Math and Computer Teachers, Postsecondary</t>
  </si>
  <si>
    <t>Business Teachers, Postsecondary</t>
  </si>
  <si>
    <t>Postsecondary Teachers</t>
  </si>
  <si>
    <t>Education, Training, and Library Occupations</t>
  </si>
  <si>
    <t>Legal Support Workers, All Other</t>
  </si>
  <si>
    <t>Title Examiners, Abstractors, and Searchers</t>
  </si>
  <si>
    <t>Court Reporters</t>
  </si>
  <si>
    <t>Miscellaneous Legal Support Workers</t>
  </si>
  <si>
    <t>Paralegals and Legal Assistants</t>
  </si>
  <si>
    <t>Legal Support Workers</t>
  </si>
  <si>
    <t>Judges, Magistrate Judges, and Magistrates</t>
  </si>
  <si>
    <t>Arbitrators, Mediators, and Conciliators</t>
  </si>
  <si>
    <t>Administrative Law Judges, Adjudicators, and Hearing Officers</t>
  </si>
  <si>
    <t>Judges, Magistrates, and Other Judicial Workers</t>
  </si>
  <si>
    <t>Judicial Law Clerks</t>
  </si>
  <si>
    <t>Lawyers</t>
  </si>
  <si>
    <t>Lawyers and Judicial Law Clerks</t>
  </si>
  <si>
    <t>Lawyers, Judges, and Related Workers</t>
  </si>
  <si>
    <t>Legal Occupations</t>
  </si>
  <si>
    <t>Religious Workers, All Other</t>
  </si>
  <si>
    <t>Directors, Religious Activities and Education</t>
  </si>
  <si>
    <t>Clergy</t>
  </si>
  <si>
    <t>Religious Workers</t>
  </si>
  <si>
    <t>Community and Social Service Specialists, All Other</t>
  </si>
  <si>
    <t>Community Health Workers</t>
  </si>
  <si>
    <t>Social and Human Service Assistants</t>
  </si>
  <si>
    <t>Probation Officers and Correctional Treatment Specialists</t>
  </si>
  <si>
    <t>Health Educators</t>
  </si>
  <si>
    <t>Miscellaneous Community and Social Service Specialists</t>
  </si>
  <si>
    <t>Social Workers, All Other</t>
  </si>
  <si>
    <t>Mental Health and Substance Abuse Social Workers</t>
  </si>
  <si>
    <t>Healthcare Social Workers</t>
  </si>
  <si>
    <t>Child, Family, and School Social Workers</t>
  </si>
  <si>
    <t>Social Workers</t>
  </si>
  <si>
    <t>Counselors, All Other</t>
  </si>
  <si>
    <t>Rehabilitation Counselors</t>
  </si>
  <si>
    <t>Mental Health Counselors</t>
  </si>
  <si>
    <t>Marriage and Family Therapists</t>
  </si>
  <si>
    <t>Educational, Guidance, School, and Vocational Counselors</t>
  </si>
  <si>
    <t>Substance Abuse and Behavioral Disorder Counselors</t>
  </si>
  <si>
    <t>Counselors</t>
  </si>
  <si>
    <t>Counselors, Social Workers, and Other Community and Social Service Specialists</t>
  </si>
  <si>
    <t>Community and Social Service Occupations</t>
  </si>
  <si>
    <t>Life, Physical, and Social Science Technicians, All Other</t>
  </si>
  <si>
    <t>Forest and Conservation Technicians</t>
  </si>
  <si>
    <t>Forensic Science Technicians</t>
  </si>
  <si>
    <t>Environmental Science and Protection Technicians, Including Health</t>
  </si>
  <si>
    <t>Miscellaneous Life, Physical, and Social Science Technicians</t>
  </si>
  <si>
    <t>Social Science Research Assistants</t>
  </si>
  <si>
    <t>Nuclear Technicians</t>
  </si>
  <si>
    <t>Geological and Petroleum Technicians</t>
  </si>
  <si>
    <t>Chemical Technicians</t>
  </si>
  <si>
    <t>Biological Technicians</t>
  </si>
  <si>
    <t>Agricultural and Food Science Technicians</t>
  </si>
  <si>
    <t>Life, Physical, and Social Science Technicians</t>
  </si>
  <si>
    <t>Social Scientists and Related Workers, All Other</t>
  </si>
  <si>
    <t>Political Scientists</t>
  </si>
  <si>
    <t>Historians</t>
  </si>
  <si>
    <t>Geographers</t>
  </si>
  <si>
    <t>Anthropologists and Archeologists</t>
  </si>
  <si>
    <t>Miscellaneous Social Scientists and Related Workers</t>
  </si>
  <si>
    <t>Urban and Regional Planners</t>
  </si>
  <si>
    <t>Sociologists</t>
  </si>
  <si>
    <t>Psychologists, All Other</t>
  </si>
  <si>
    <t>Industrial-Organizational Psychologists</t>
  </si>
  <si>
    <t>Clinical, Counseling, and School Psychologists</t>
  </si>
  <si>
    <t>Psychologists</t>
  </si>
  <si>
    <t>Survey Researchers</t>
  </si>
  <si>
    <t>Economists</t>
  </si>
  <si>
    <t>Social Scientists and Related Workers</t>
  </si>
  <si>
    <t>Physical Scientists, All Other</t>
  </si>
  <si>
    <t>Hydrologists</t>
  </si>
  <si>
    <t>Geoscientists, Except Hydrologists and Geographers</t>
  </si>
  <si>
    <t>Environmental Scientists and Specialists, Including Health</t>
  </si>
  <si>
    <t>Environmental Scientists and Geoscientists</t>
  </si>
  <si>
    <t>Materials Scientists</t>
  </si>
  <si>
    <t>Chemists</t>
  </si>
  <si>
    <t>Chemists and Materials Scientists</t>
  </si>
  <si>
    <t>Atmospheric and Space Scientists</t>
  </si>
  <si>
    <t>Physicists</t>
  </si>
  <si>
    <t>Astronomers</t>
  </si>
  <si>
    <t>Astronomers and Physicists</t>
  </si>
  <si>
    <t>Physical Scientists</t>
  </si>
  <si>
    <t>Life Scientists, All Other</t>
  </si>
  <si>
    <t>Medical Scientists, Except Epidemiologists</t>
  </si>
  <si>
    <t>Epidemiologists</t>
  </si>
  <si>
    <t>Medical Scientists</t>
  </si>
  <si>
    <t>Foresters</t>
  </si>
  <si>
    <t>Conservation Scientists</t>
  </si>
  <si>
    <t>Conservation Scientists and Foresters</t>
  </si>
  <si>
    <t>Biological Scientists, All Other</t>
  </si>
  <si>
    <t>Zoologists and Wildlife Biologists</t>
  </si>
  <si>
    <t>Microbiologists</t>
  </si>
  <si>
    <t>Biochemists and Biophysicists</t>
  </si>
  <si>
    <t>Biological Scientists</t>
  </si>
  <si>
    <t>Soil and Plant Scientists</t>
  </si>
  <si>
    <t>Food Scientists and Technologists</t>
  </si>
  <si>
    <t>Animal Scientists</t>
  </si>
  <si>
    <t>Agricultural and Food Scientists</t>
  </si>
  <si>
    <t>Life Scientists</t>
  </si>
  <si>
    <t>Life, Physical, and Social Science Occupations</t>
  </si>
  <si>
    <t>Surveying and Mapping Technicians</t>
  </si>
  <si>
    <t>Engineering Technicians, Except Drafters, All Other</t>
  </si>
  <si>
    <t>Mechanical Engineering Technicians</t>
  </si>
  <si>
    <t>Industrial Engineering Technicians</t>
  </si>
  <si>
    <t>Environmental Engineering Technicians</t>
  </si>
  <si>
    <t>Electro-Mechanical Technicians</t>
  </si>
  <si>
    <t>Electrical and Electronics Engineering Technicians</t>
  </si>
  <si>
    <t>Civil Engineering Technicians</t>
  </si>
  <si>
    <t>Aerospace Engineering and Operations Technicians</t>
  </si>
  <si>
    <t>Engineering Technicians, Except Drafters</t>
  </si>
  <si>
    <t>Drafters, All Other</t>
  </si>
  <si>
    <t>Mechanical Drafters</t>
  </si>
  <si>
    <t>Electrical and Electronics Drafters</t>
  </si>
  <si>
    <t>Architectural and Civil Drafters</t>
  </si>
  <si>
    <t>Drafters</t>
  </si>
  <si>
    <t>Drafters, Engineering Technicians, and Mapping Technicians</t>
  </si>
  <si>
    <t>Engineers, All Other</t>
  </si>
  <si>
    <t>Petroleum Engineers</t>
  </si>
  <si>
    <t>Nuclear Engineers</t>
  </si>
  <si>
    <t>Mining and Geological Engineers, Including Mining Safety Engineers</t>
  </si>
  <si>
    <t>Mechanical Engineers</t>
  </si>
  <si>
    <t>Materials Engineers</t>
  </si>
  <si>
    <t>Marine Engineers and Naval Architects</t>
  </si>
  <si>
    <t>Industrial Engineers</t>
  </si>
  <si>
    <t>Health and Safety Engineers, Except Mining Safety Engineers and Inspectors</t>
  </si>
  <si>
    <t>Industrial Engineers, Including Health and Safety</t>
  </si>
  <si>
    <t>Environmental Engineers</t>
  </si>
  <si>
    <t>Electronics Engineers, Except Computer</t>
  </si>
  <si>
    <t>Electrical Engineers</t>
  </si>
  <si>
    <t>Electrical and Electronics Engineers</t>
  </si>
  <si>
    <t>Computer Hardware Engineers</t>
  </si>
  <si>
    <t>Civil Engineers</t>
  </si>
  <si>
    <t>Chemical Engineers</t>
  </si>
  <si>
    <t>Biomedical Engineers</t>
  </si>
  <si>
    <t>Agricultural Engineers</t>
  </si>
  <si>
    <t>Aerospace Engineers</t>
  </si>
  <si>
    <t>Engineers</t>
  </si>
  <si>
    <t>Surveyors</t>
  </si>
  <si>
    <t>Cartographers and Photogrammetrists</t>
  </si>
  <si>
    <t>Surveyors, Cartographers, and Photogrammetrists</t>
  </si>
  <si>
    <t>Landscape Architects</t>
  </si>
  <si>
    <t>Architects, Except Landscape and Naval</t>
  </si>
  <si>
    <t>Architects, Except Naval</t>
  </si>
  <si>
    <t>Architects, Surveyors, and Cartographers</t>
  </si>
  <si>
    <t>Architecture and Engineering Occupations</t>
  </si>
  <si>
    <t>Mathematical Science Occupations, All Other</t>
  </si>
  <si>
    <t>Mathematical Technicians</t>
  </si>
  <si>
    <t>Miscellaneous Mathematical Science Occupations</t>
  </si>
  <si>
    <t>Statisticians</t>
  </si>
  <si>
    <t>Operations Research Analysts</t>
  </si>
  <si>
    <t>Mathematicians</t>
  </si>
  <si>
    <t>Actuaries</t>
  </si>
  <si>
    <t>Mathematical Science Occupations</t>
  </si>
  <si>
    <t>Computer Occupations, All Other</t>
  </si>
  <si>
    <t>Computer Network Support Specialists</t>
  </si>
  <si>
    <t>Computer User Support Specialists</t>
  </si>
  <si>
    <t>Computer Support Specialists</t>
  </si>
  <si>
    <t>Computer Network Architects</t>
  </si>
  <si>
    <t>Network and Computer Systems Administrators</t>
  </si>
  <si>
    <t>Database Administrators</t>
  </si>
  <si>
    <t>Database and Systems Administrators and Network Architects</t>
  </si>
  <si>
    <t>Web Developers</t>
  </si>
  <si>
    <t>Software Developers, Systems Software</t>
  </si>
  <si>
    <t>Software Developers, Applications</t>
  </si>
  <si>
    <t>Computer Programmers</t>
  </si>
  <si>
    <t>Software Developers and Programmers</t>
  </si>
  <si>
    <t>Information Security Analysts</t>
  </si>
  <si>
    <t>Computer Systems Analysts</t>
  </si>
  <si>
    <t>Computer and Information Analysts</t>
  </si>
  <si>
    <t>Computer and Information Research Scientists</t>
  </si>
  <si>
    <t>Computer Occupations</t>
  </si>
  <si>
    <t>Computer and Mathematical Occupations</t>
  </si>
  <si>
    <t>Financial Specialists, All Other</t>
  </si>
  <si>
    <t>Tax Preparers</t>
  </si>
  <si>
    <t>Tax Examiners and Collectors, and Revenue Agents</t>
  </si>
  <si>
    <t>Tax Examiners, Collectors and Preparers, and Revenue Agents</t>
  </si>
  <si>
    <t>Loan Officers</t>
  </si>
  <si>
    <t>Credit Counselors</t>
  </si>
  <si>
    <t>Credit Counselors and Loan Officers</t>
  </si>
  <si>
    <t>Financial Examiners</t>
  </si>
  <si>
    <t>Insurance Underwriters</t>
  </si>
  <si>
    <t>Personal Financial Advisors</t>
  </si>
  <si>
    <t>Financial Analysts</t>
  </si>
  <si>
    <t>Financial Analysts and Advisors</t>
  </si>
  <si>
    <t>Credit Analysts</t>
  </si>
  <si>
    <t>Budget Analysts</t>
  </si>
  <si>
    <t>Appraisers and Assessors of Real Estate</t>
  </si>
  <si>
    <t>Accountants and Auditors</t>
  </si>
  <si>
    <t>Financial Specialists</t>
  </si>
  <si>
    <t>Business Operations Specialists, All Other</t>
  </si>
  <si>
    <t>Market Research Analysts and Marketing Specialists</t>
  </si>
  <si>
    <t>Training and Development Specialists</t>
  </si>
  <si>
    <t>Compensation, Benefits, and Job Analysis Specialists</t>
  </si>
  <si>
    <t>Fundraisers</t>
  </si>
  <si>
    <t>Meeting, Convention, and Event Planners</t>
  </si>
  <si>
    <t>Management Analysts</t>
  </si>
  <si>
    <t>Logisticians</t>
  </si>
  <si>
    <t>Labor Relations Specialists</t>
  </si>
  <si>
    <t>Farm Labor Contractors</t>
  </si>
  <si>
    <t>Human Resources Specialists</t>
  </si>
  <si>
    <t>Human Resources Workers</t>
  </si>
  <si>
    <t>Cost Estimators</t>
  </si>
  <si>
    <t>Compliance Officers</t>
  </si>
  <si>
    <t>Insurance Appraisers, Auto Damage</t>
  </si>
  <si>
    <t>Claims Adjusters, Examiners, and Investigators</t>
  </si>
  <si>
    <t>Claims Adjusters, Appraisers, Examiners, and Investigators</t>
  </si>
  <si>
    <t>Purchasing Agents, Except Wholesale, Retail, and Farm Products</t>
  </si>
  <si>
    <t>Wholesale and Retail Buyers, Except Farm Products</t>
  </si>
  <si>
    <t>Buyers and Purchasing Agents, Farm Products</t>
  </si>
  <si>
    <t>Buyers and Purchasing Agents</t>
  </si>
  <si>
    <t>Agents and Business Managers of Artists, Performers, and Athletes</t>
  </si>
  <si>
    <t>Business Operations Specialists</t>
  </si>
  <si>
    <t>Business and Financial Operations Occupations</t>
  </si>
  <si>
    <t>Managers, All Other</t>
  </si>
  <si>
    <t>Emergency Management Directors</t>
  </si>
  <si>
    <t>Social and Community Service Managers</t>
  </si>
  <si>
    <t>Property, Real Estate, and Community Association Managers</t>
  </si>
  <si>
    <t>Postmasters and Mail Superintendents</t>
  </si>
  <si>
    <t>Natural Sciences Managers</t>
  </si>
  <si>
    <t>Medical and Health Services Managers</t>
  </si>
  <si>
    <t>Lodging Managers</t>
  </si>
  <si>
    <t>Gaming Managers</t>
  </si>
  <si>
    <t>Funeral Service Managers</t>
  </si>
  <si>
    <t>Food Service Managers</t>
  </si>
  <si>
    <t>Architectural and Engineering Managers</t>
  </si>
  <si>
    <t>Education Administrators, All Other</t>
  </si>
  <si>
    <t>Education Administrators, Postsecondary</t>
  </si>
  <si>
    <t>Education Administrators, Elementary and Secondary School</t>
  </si>
  <si>
    <t>Education Administrators, Preschool and Childcare Center/Program</t>
  </si>
  <si>
    <t>Education Administrators</t>
  </si>
  <si>
    <t>Construction Managers</t>
  </si>
  <si>
    <t>Farmers, Ranchers, and Other Agricultural Managers</t>
  </si>
  <si>
    <t>Other Management Occupations</t>
  </si>
  <si>
    <t>Training and Development Managers</t>
  </si>
  <si>
    <t>Human Resources Managers</t>
  </si>
  <si>
    <t>Compensation and Benefits Managers</t>
  </si>
  <si>
    <t>Transportation, Storage, and Distribution Managers</t>
  </si>
  <si>
    <t>Purchasing Managers</t>
  </si>
  <si>
    <t>Industrial Production Managers</t>
  </si>
  <si>
    <t>Financial Managers</t>
  </si>
  <si>
    <t>Computer and Information Systems Managers</t>
  </si>
  <si>
    <t>Administrative Services Managers</t>
  </si>
  <si>
    <t>Operations Specialties Managers</t>
  </si>
  <si>
    <t>Public Relations and Fundraising Managers</t>
  </si>
  <si>
    <t>Sales Managers</t>
  </si>
  <si>
    <t>Marketing Managers</t>
  </si>
  <si>
    <t>Marketing and Sales Managers</t>
  </si>
  <si>
    <t>Advertising and Promotions Managers</t>
  </si>
  <si>
    <t>Advertising, Marketing, Promotions, Public Relations, and Sales Managers</t>
  </si>
  <si>
    <t>Legislators</t>
  </si>
  <si>
    <t>General and Operations Managers</t>
  </si>
  <si>
    <t>Chief Executives</t>
  </si>
  <si>
    <t>Top Executives</t>
  </si>
  <si>
    <t>Management Occupations</t>
  </si>
  <si>
    <t>total</t>
  </si>
  <si>
    <t>All Occupations</t>
  </si>
  <si>
    <t>Mean wage RSE</t>
  </si>
  <si>
    <t>Annual mean wage</t>
  </si>
  <si>
    <t>Mean hourly wage</t>
  </si>
  <si>
    <t>Median hourly wage</t>
  </si>
  <si>
    <t>Employment per 1000 jobs</t>
  </si>
  <si>
    <t>Employment RSE</t>
  </si>
  <si>
    <t>Employment</t>
  </si>
  <si>
    <t>Level</t>
  </si>
  <si>
    <t>SortID</t>
  </si>
  <si>
    <t>Occupation title</t>
  </si>
  <si>
    <t>Human resources team</t>
  </si>
  <si>
    <t>Finance team</t>
  </si>
  <si>
    <t>Sales team</t>
  </si>
  <si>
    <t>Marketing team</t>
  </si>
  <si>
    <t>Customer support</t>
  </si>
  <si>
    <t>Computer security administrator</t>
  </si>
  <si>
    <t>Network administrator</t>
  </si>
  <si>
    <t>Systems administrator</t>
  </si>
  <si>
    <t>Visualization developer</t>
  </si>
  <si>
    <t>Analytics developer</t>
  </si>
  <si>
    <t>Database administrator</t>
  </si>
  <si>
    <t>Database developer</t>
  </si>
  <si>
    <t>Database architect</t>
  </si>
  <si>
    <t>Initial Founder (CEO)</t>
  </si>
  <si>
    <t>Employee Role</t>
  </si>
  <si>
    <t>X</t>
  </si>
  <si>
    <t>In-House or Managed service Hadoop cluster
(includes vendor support)</t>
  </si>
  <si>
    <t>Cost/Year</t>
  </si>
  <si>
    <t>Installation</t>
  </si>
  <si>
    <t>Incidentals</t>
  </si>
  <si>
    <t>Hard to access cheaply</t>
  </si>
  <si>
    <t>Real Estate Equity Collateral</t>
  </si>
  <si>
    <t>Easy access but expensive</t>
  </si>
  <si>
    <t xml:space="preserve">Access to revolving credit </t>
  </si>
  <si>
    <t>IRA Funds</t>
  </si>
  <si>
    <t>Leads to unpleasant income tax problems</t>
  </si>
  <si>
    <t>401K Funds</t>
  </si>
  <si>
    <t>sba.gov small business loans at base rate + 2-3%</t>
  </si>
  <si>
    <t>Can get personal and small business bank loans</t>
  </si>
  <si>
    <t>730+</t>
  </si>
  <si>
    <t>Consulting services</t>
  </si>
  <si>
    <t>AWS Hadoop cluster server rentals</t>
  </si>
  <si>
    <t>AWS Hadoop cluster software (Cloudera)</t>
  </si>
  <si>
    <t>Managed Services Hardware, Software, Support</t>
  </si>
  <si>
    <t>LLC Creation</t>
  </si>
  <si>
    <t>Developer</t>
  </si>
  <si>
    <t>General &amp; Administrative Expenses</t>
  </si>
  <si>
    <t>NDA and NCA Creation</t>
  </si>
  <si>
    <t>Stock option contract</t>
  </si>
  <si>
    <t>Assumed effective tax rate</t>
  </si>
  <si>
    <t>Liability Insurance</t>
  </si>
  <si>
    <t>Credit score
(no bankruptcies &amp; no foreclosures)</t>
  </si>
  <si>
    <t>Bigdata as a Service for Small Businesses (BDaaSB)</t>
  </si>
  <si>
    <t>Income Statement as of Dec 31st</t>
  </si>
  <si>
    <t>Payroll / Labor Costs</t>
  </si>
  <si>
    <t>Public service attracts voluntary talent</t>
  </si>
  <si>
    <t>Public service creates customer goodwill</t>
  </si>
  <si>
    <t>Outsourcing reduces quality and long term value</t>
  </si>
  <si>
    <t>Public service attracts crowd funding</t>
  </si>
  <si>
    <t>Competing products taking market share</t>
  </si>
  <si>
    <t>Public service attracts talent</t>
  </si>
  <si>
    <t>Competitors adopt the same business model</t>
  </si>
  <si>
    <t>High spin-off potential</t>
  </si>
  <si>
    <t>Threats</t>
  </si>
  <si>
    <t>Opportunities</t>
  </si>
  <si>
    <t>External (Less Controllable)</t>
  </si>
  <si>
    <t>Good access to credit</t>
  </si>
  <si>
    <t>Home based remote work</t>
  </si>
  <si>
    <t>Reusable installed architecture</t>
  </si>
  <si>
    <t>Exploit lower cost virtual teams</t>
  </si>
  <si>
    <t>Exploit high talent value virtual teams</t>
  </si>
  <si>
    <t>Highly targetable email sales campaign</t>
  </si>
  <si>
    <t>Low cost email CRM sales campaign</t>
  </si>
  <si>
    <t>No startup funding</t>
  </si>
  <si>
    <t>Low initial equipment costs</t>
  </si>
  <si>
    <t>Hard to justify relative marketing cost</t>
  </si>
  <si>
    <t>Low initial development costs</t>
  </si>
  <si>
    <t>Relatively high initial founders' salary cost</t>
  </si>
  <si>
    <t>Low labor costs</t>
  </si>
  <si>
    <t>Weaknesses</t>
  </si>
  <si>
    <t>Strengths</t>
  </si>
  <si>
    <t>Internal (Controllable)</t>
  </si>
  <si>
    <t>Founder based funding, to crowd funding, to investor based funding</t>
  </si>
  <si>
    <t>Financial</t>
  </si>
  <si>
    <t>Customers</t>
  </si>
  <si>
    <t>Build simplistic reusable products</t>
  </si>
  <si>
    <t>Internal</t>
  </si>
  <si>
    <t>Build a first class virtual organization</t>
  </si>
  <si>
    <t>People</t>
  </si>
  <si>
    <t>SMART Objective</t>
  </si>
  <si>
    <t>Strategic Goal</t>
  </si>
  <si>
    <t>Needs a finance expert</t>
  </si>
  <si>
    <t>Initial founder can do this</t>
  </si>
  <si>
    <t>Initial founder can do based on summary in this business plan</t>
  </si>
  <si>
    <t>Requires a team of IT professionals</t>
  </si>
  <si>
    <t>Initial founder is highly experienced IT database expert, developer and techincal author</t>
  </si>
  <si>
    <t>Experimentation joining different datasets and working with different visualization tools</t>
  </si>
  <si>
    <t>Direct recruitment using online recruiting companies</t>
  </si>
  <si>
    <t>Execution</t>
  </si>
  <si>
    <t>B2B lists make marketing easier</t>
  </si>
  <si>
    <t>Total
Revenue</t>
  </si>
  <si>
    <t>Revenue
per
Customer</t>
  </si>
  <si>
    <t>Recruit from personal contacts and colleagues</t>
  </si>
  <si>
    <t>Training courses</t>
  </si>
  <si>
    <t>Refunds (subscriptions lost)</t>
  </si>
  <si>
    <t>Number of customers</t>
  </si>
  <si>
    <r>
      <t xml:space="preserve">Standard </t>
    </r>
    <r>
      <rPr>
        <i/>
        <sz val="11"/>
        <color theme="1"/>
        <rFont val="Calibri"/>
        <family val="2"/>
        <scheme val="minor"/>
      </rPr>
      <t>(minimal RAM &amp; CPUs</t>
    </r>
    <r>
      <rPr>
        <sz val="11"/>
        <color theme="1"/>
        <rFont val="Calibri"/>
        <family val="2"/>
        <scheme val="minor"/>
      </rPr>
      <t>)</t>
    </r>
  </si>
  <si>
    <r>
      <t>Memory++ (</t>
    </r>
    <r>
      <rPr>
        <i/>
        <sz val="11"/>
        <color theme="1"/>
        <rFont val="Calibri"/>
        <family val="2"/>
        <scheme val="minor"/>
      </rPr>
      <t>lots of RAM</t>
    </r>
    <r>
      <rPr>
        <sz val="11"/>
        <color theme="1"/>
        <rFont val="Calibri"/>
        <family val="2"/>
        <scheme val="minor"/>
      </rPr>
      <t>)</t>
    </r>
  </si>
  <si>
    <r>
      <t>Compute++ (</t>
    </r>
    <r>
      <rPr>
        <i/>
        <sz val="11"/>
        <color theme="1"/>
        <rFont val="Calibri"/>
        <family val="2"/>
        <scheme val="minor"/>
      </rPr>
      <t>lots of CPUs</t>
    </r>
    <r>
      <rPr>
        <sz val="11"/>
        <color theme="1"/>
        <rFont val="Calibri"/>
        <family val="2"/>
        <scheme val="minor"/>
      </rPr>
      <t>)</t>
    </r>
  </si>
  <si>
    <t>Outsourced payroll Monthly cost</t>
  </si>
  <si>
    <t>Legal</t>
  </si>
  <si>
    <t>Consulting Fees Paid</t>
  </si>
  <si>
    <t>Credit/Background Check Subscription</t>
  </si>
  <si>
    <t>Recruiting Expenses</t>
  </si>
  <si>
    <t>Refund estimate (subscription cancellations)</t>
  </si>
  <si>
    <t>GROSS PROFIT/LOSS (EBITDA)</t>
  </si>
  <si>
    <t>Give Away
Service to
Early
Adopters</t>
  </si>
  <si>
    <t>Crowd
Funding</t>
  </si>
  <si>
    <t>Internal
Funding</t>
  </si>
  <si>
    <t>External Funding</t>
  </si>
  <si>
    <t>Seed</t>
  </si>
  <si>
    <t>Round-A</t>
  </si>
  <si>
    <t>Prototype</t>
  </si>
  <si>
    <t>In-The-Basement</t>
  </si>
  <si>
    <t>Commercial</t>
  </si>
  <si>
    <t>Cloud Based</t>
  </si>
  <si>
    <t>Managed Services</t>
  </si>
  <si>
    <t>Public service can become paid consumer service</t>
  </si>
  <si>
    <t>Public service can service partner services</t>
  </si>
  <si>
    <t>Difficult to find a use other than Advertising</t>
  </si>
  <si>
    <t>Target</t>
  </si>
  <si>
    <t>Months</t>
  </si>
  <si>
    <t>Kick-Off Date</t>
  </si>
  <si>
    <t>Continual improvement in organizational dynamics can be constantly improved by working on employee performance (Human Resources MBA) through constant online training courses, beginning in</t>
  </si>
  <si>
    <t>Build an in the basement database storage prototype by</t>
  </si>
  <si>
    <t>Build test analytical demo product by</t>
  </si>
  <si>
    <t>Employ a single visualization tool by</t>
  </si>
  <si>
    <r>
      <t>Begin researching conversion from open source to vendor supported software</t>
    </r>
    <r>
      <rPr>
        <i/>
        <sz val="9"/>
        <rFont val="Calibri"/>
        <family val="2"/>
        <scheme val="minor"/>
      </rPr>
      <t xml:space="preserve"> (may become redundant)</t>
    </r>
  </si>
  <si>
    <t>Begin research feasibility of vendor supported software to squeeze operational costs with offshore outsourcing, by</t>
  </si>
  <si>
    <t>After business is started up, begin addition of public service spin-off tools and intersections by</t>
  </si>
  <si>
    <t>Notes</t>
  </si>
  <si>
    <t>Segment B2B list to extract most useful contacts by</t>
  </si>
  <si>
    <t>Begin CRM activities with B2B list using Insightly by</t>
  </si>
  <si>
    <t>Expand customer base with reusable architecture to profitability by</t>
  </si>
  <si>
    <t>Support prototype development by beginning crowd funding process by</t>
  </si>
  <si>
    <t>Begin investment funding search by</t>
  </si>
  <si>
    <t>If crowd funding fails, begin process of acquiring small business loans and founder credit options by</t>
  </si>
  <si>
    <t>Recruit operational administration team by</t>
  </si>
  <si>
    <t>Needs a sales professional and/or sales team OR an outsourced sales lead generation service</t>
  </si>
  <si>
    <t>Good target market for one or more for-free/test early adopter customers</t>
  </si>
  <si>
    <t>https://cloud.google.com/dataproc/pricing</t>
  </si>
  <si>
    <t>Google Cloud Dataproc</t>
  </si>
  <si>
    <t>?</t>
  </si>
  <si>
    <t>https://azure.microsoft.com/en-in/pricing/calculator/</t>
  </si>
  <si>
    <t>Microsoft Azure HDInsight</t>
  </si>
  <si>
    <t>https://www.salesforce.com/editions-pricing/einstein-analytics/</t>
  </si>
  <si>
    <t>Einstein Analytics</t>
  </si>
  <si>
    <t>https://www.qubole.com/products/pricing/</t>
  </si>
  <si>
    <t>Qubole Data Service</t>
  </si>
  <si>
    <t>IBM BigInsights</t>
  </si>
  <si>
    <t>https://www.ibm.com/us-en/marketplace/biginsights-on-cloud</t>
  </si>
  <si>
    <t>Machine type</t>
  </si>
  <si>
    <t>n1-standard-1</t>
  </si>
  <si>
    <t>n1-standard-2</t>
  </si>
  <si>
    <t>n1-standard-4</t>
  </si>
  <si>
    <t>n1-standard-8</t>
  </si>
  <si>
    <t>n1-standard-16</t>
  </si>
  <si>
    <t>n1-standard-32</t>
  </si>
  <si>
    <t>n1-standard-64</t>
  </si>
  <si>
    <t>Standard machine types</t>
  </si>
  <si>
    <t>High-memory machine types</t>
  </si>
  <si>
    <t>n1-highmem-2</t>
  </si>
  <si>
    <t>n1-highmem-4</t>
  </si>
  <si>
    <t>n1-highmem-8</t>
  </si>
  <si>
    <t>n1-highmem-16</t>
  </si>
  <si>
    <t>n1-highmem-32</t>
  </si>
  <si>
    <t>n1-highmem-64</t>
  </si>
  <si>
    <t>High-CPU machine types</t>
  </si>
  <si>
    <t>n1-highcpu-2</t>
  </si>
  <si>
    <t>n1-highcpu-4</t>
  </si>
  <si>
    <t>n1-highcpu-8</t>
  </si>
  <si>
    <t>n1-highcpu-16</t>
  </si>
  <si>
    <t>n1-highcpu-32</t>
  </si>
  <si>
    <t>n1-highcpu-64</t>
  </si>
  <si>
    <t>Custom machine types</t>
  </si>
  <si>
    <t>Item</t>
  </si>
  <si>
    <t>vCPU</t>
  </si>
  <si>
    <t>Virtual
CPUs</t>
  </si>
  <si>
    <t>N</t>
  </si>
  <si>
    <t>y</t>
  </si>
  <si>
    <t>https://aws.amazon.com/blogs/aws/announcing-amazon-elastic-mapreduce/</t>
  </si>
  <si>
    <t>DOOPEX PRICING</t>
  </si>
  <si>
    <t>GOOGLE CLOUD PRICING</t>
  </si>
  <si>
    <t>Memory
in  Gb</t>
  </si>
  <si>
    <t>Price / Hour
per vCPU</t>
  </si>
  <si>
    <t>Price / Hour</t>
  </si>
  <si>
    <t>Weighting</t>
  </si>
  <si>
    <t>Weighted Average Estimated Cost per Month for Google Cloud</t>
  </si>
  <si>
    <t>Weighted Average Estimated Cost per Month for Doopex</t>
  </si>
  <si>
    <t>Likely
Cost</t>
  </si>
  <si>
    <t>Lead Role
(Founding Partner)</t>
  </si>
  <si>
    <t>Sales &amp; Marketing Lead</t>
  </si>
  <si>
    <t>Finance Lead</t>
  </si>
  <si>
    <t>Human Resources Lead</t>
  </si>
  <si>
    <t>Phase</t>
  </si>
  <si>
    <t>Qtr</t>
  </si>
  <si>
    <t>Income Statement as of End of Quarter</t>
  </si>
  <si>
    <t xml:space="preserve"> </t>
  </si>
  <si>
    <t>General Legal Costs</t>
  </si>
  <si>
    <t>Deploy operational system to Cloud service starting</t>
  </si>
  <si>
    <t>Takes 1 quarter to deploy</t>
  </si>
  <si>
    <t>Managed
Service
Funded
Startup</t>
  </si>
  <si>
    <t>Start Date</t>
  </si>
  <si>
    <t>Cloud
Based
Seeded
Startup</t>
  </si>
  <si>
    <t xml:space="preserve">Development and understanding of customer requirements will create a better product </t>
  </si>
  <si>
    <t>Takes at least 2 quarters to deploy</t>
  </si>
  <si>
    <t>Consulting services ratio</t>
  </si>
  <si>
    <t xml:space="preserve">Purchase B2B email and phone contact lists by </t>
  </si>
  <si>
    <t>Shares
for
Wages</t>
  </si>
  <si>
    <t>Shares for wages ratio (Founding partners only)</t>
  </si>
  <si>
    <t>Role Cost
per Year</t>
  </si>
  <si>
    <t>Cost
Phase2+</t>
  </si>
  <si>
    <t>Cost
Phase1</t>
  </si>
  <si>
    <t>Persons</t>
  </si>
  <si>
    <t>Labor cost</t>
  </si>
  <si>
    <r>
      <t xml:space="preserve">Persons
Phase1
</t>
    </r>
    <r>
      <rPr>
        <b/>
        <i/>
        <sz val="9"/>
        <color rgb="FFFFFF00"/>
        <rFont val="Calibri"/>
        <family val="2"/>
        <scheme val="minor"/>
      </rPr>
      <t>Prototype</t>
    </r>
  </si>
  <si>
    <r>
      <t xml:space="preserve">Person
Phase2
</t>
    </r>
    <r>
      <rPr>
        <b/>
        <i/>
        <sz val="9"/>
        <color rgb="FFFFFF00"/>
        <rFont val="Calibri"/>
        <family val="2"/>
        <scheme val="minor"/>
      </rPr>
      <t>Cloud</t>
    </r>
  </si>
  <si>
    <r>
      <t xml:space="preserve">Persons
Phase3
</t>
    </r>
    <r>
      <rPr>
        <b/>
        <i/>
        <sz val="9"/>
        <color rgb="FFFFFF00"/>
        <rFont val="Calibri"/>
        <family val="2"/>
        <scheme val="minor"/>
      </rPr>
      <t>Managed Services</t>
    </r>
  </si>
  <si>
    <t>Employee count</t>
  </si>
  <si>
    <t>Payroll outsourcing cost</t>
  </si>
  <si>
    <t>Payroll Outsourcing Costs</t>
  </si>
  <si>
    <t>Cloud Services Hardware</t>
  </si>
  <si>
    <t>Cloud Services Software Licensing</t>
  </si>
  <si>
    <t xml:space="preserve">Recruit HR Lead founder by </t>
  </si>
  <si>
    <t>Hire a sales lead generation service</t>
  </si>
  <si>
    <t>Thumbtack</t>
  </si>
  <si>
    <t>Thunderquote</t>
  </si>
  <si>
    <t>MetricFox</t>
  </si>
  <si>
    <t>Leadripple</t>
  </si>
  <si>
    <t>Found.ly</t>
  </si>
  <si>
    <t>24Task</t>
  </si>
  <si>
    <t>Modifyed</t>
  </si>
  <si>
    <t>Design Thumb Print</t>
  </si>
  <si>
    <t>Lead Generation</t>
  </si>
  <si>
    <t>Callbox</t>
  </si>
  <si>
    <t>Interchanges</t>
  </si>
  <si>
    <t>Candor Works</t>
  </si>
  <si>
    <t>Bulldog Solutions</t>
  </si>
  <si>
    <t>Intelliverse</t>
  </si>
  <si>
    <t>Sales Genie</t>
  </si>
  <si>
    <t>Overdrive Interactive</t>
  </si>
  <si>
    <t>Lead acquisition to feed through to a sales team</t>
  </si>
  <si>
    <t xml:space="preserve">Begin specialized print magazine advertising by </t>
  </si>
  <si>
    <t>Marketing and Advertising</t>
  </si>
  <si>
    <t>++</t>
  </si>
  <si>
    <t xml:space="preserve">      Cleaning and verifying contact lists</t>
  </si>
  <si>
    <t xml:space="preserve">      Add contact lists to online CRM tool Insightly</t>
  </si>
  <si>
    <t xml:space="preserve">      Isolated target segments in contact lists</t>
  </si>
  <si>
    <t xml:space="preserve">      Low lead to customer conversion ratio</t>
  </si>
  <si>
    <t xml:space="preserve">      Basic monthly service (similar to Linkedin)</t>
  </si>
  <si>
    <t xml:space="preserve">      High lead to customer conversion ratio</t>
  </si>
  <si>
    <t xml:space="preserve">      Cost effective lead to customer conversion ratio</t>
  </si>
  <si>
    <t xml:space="preserve">      Extravagant lead to customer conversation ratio</t>
  </si>
  <si>
    <t>ALL</t>
  </si>
  <si>
    <t>Leads</t>
  </si>
  <si>
    <t>B2B Contact List Marketing</t>
  </si>
  <si>
    <t>Social Network Marketing &amp; Advertising</t>
  </si>
  <si>
    <t>Sales Lead Generation Service</t>
  </si>
  <si>
    <t>Number of new customers</t>
  </si>
  <si>
    <r>
      <rPr>
        <sz val="9"/>
        <color rgb="FFFF0000"/>
        <rFont val="Calibri"/>
        <family val="2"/>
        <scheme val="minor"/>
      </rPr>
      <t>3 Nodes</t>
    </r>
    <r>
      <rPr>
        <sz val="9"/>
        <color rgb="FF000000"/>
        <rFont val="Calibri"/>
        <family val="2"/>
        <scheme val="minor"/>
      </rPr>
      <t>: Big Data Cloud Machine</t>
    </r>
  </si>
  <si>
    <r>
      <rPr>
        <sz val="9"/>
        <color rgb="FFFF0000"/>
        <rFont val="Calibri"/>
        <family val="2"/>
        <scheme val="minor"/>
      </rPr>
      <t>ADD 1 Node</t>
    </r>
    <r>
      <rPr>
        <sz val="9"/>
        <color rgb="FF000000"/>
        <rFont val="Calibri"/>
        <family val="2"/>
        <scheme val="minor"/>
      </rPr>
      <t>: Big Data Cloud Machine</t>
    </r>
  </si>
  <si>
    <r>
      <rPr>
        <sz val="9"/>
        <color rgb="FFFF0000"/>
        <rFont val="Calibri"/>
        <family val="2"/>
        <scheme val="minor"/>
      </rPr>
      <t xml:space="preserve">      3 Nodes</t>
    </r>
    <r>
      <rPr>
        <sz val="9"/>
        <color rgb="FF000000"/>
        <rFont val="Calibri"/>
        <family val="2"/>
        <scheme val="minor"/>
      </rPr>
      <t>: Big Data Cloud Machine</t>
    </r>
  </si>
  <si>
    <r>
      <rPr>
        <sz val="9"/>
        <color rgb="FFFF0000"/>
        <rFont val="Calibri"/>
        <family val="2"/>
        <scheme val="minor"/>
      </rPr>
      <t xml:space="preserve">      ADD 1 Node</t>
    </r>
    <r>
      <rPr>
        <sz val="9"/>
        <color rgb="FF000000"/>
        <rFont val="Calibri"/>
        <family val="2"/>
        <scheme val="minor"/>
      </rPr>
      <t>: Big Data Cloud Machine</t>
    </r>
  </si>
  <si>
    <t>Price Per
Usage</t>
  </si>
  <si>
    <t>Capitalized Expenses</t>
  </si>
  <si>
    <t>Qtrly
Cost
Estimate</t>
  </si>
  <si>
    <t>Other Expenses</t>
  </si>
  <si>
    <t>Free
Trial</t>
  </si>
  <si>
    <t xml:space="preserve">Begin social network and general marketing and advertising activities by </t>
  </si>
  <si>
    <t>Startup Capital</t>
  </si>
  <si>
    <t>www.leadgeneration.com</t>
  </si>
  <si>
    <t>www.callboxinc.com</t>
  </si>
  <si>
    <t>www.interchanges.com</t>
  </si>
  <si>
    <t>www.bulldogsolutions.com</t>
  </si>
  <si>
    <t>www.thumbtack.com/</t>
  </si>
  <si>
    <t>www.thunderquote.com/</t>
  </si>
  <si>
    <t>www.metricfox.com/lead-generation</t>
  </si>
  <si>
    <t>www.found.ly/</t>
  </si>
  <si>
    <t>www.24task.com/?utm_source=MK-Fay-a</t>
  </si>
  <si>
    <t>www.salesgenie.com/creating-a-foolproof-lead-generation-strategy/</t>
  </si>
  <si>
    <t>www.ovrdrv.com/lead-generation/</t>
  </si>
  <si>
    <t>www.leadripple.com/</t>
  </si>
  <si>
    <t>insidesalesondemand.com/account_based_lead_generation_enterprise_saas/</t>
  </si>
  <si>
    <t>modifyed.in/4-week-plan-for-generating-b2b-leads-online/</t>
  </si>
  <si>
    <t>www.candorworks.com/lead_generation_solutions.html</t>
  </si>
  <si>
    <t>www.intelliverse.com/services/managed-lead-generation.shtml</t>
  </si>
  <si>
    <t>Remote employees are cheaper</t>
  </si>
  <si>
    <t xml:space="preserve">      Ongoing CRM marketing and customer acquisition work</t>
  </si>
  <si>
    <t>Be sales focused</t>
  </si>
  <si>
    <t>Conduct all business with integrity</t>
  </si>
  <si>
    <t>Be energetic</t>
  </si>
  <si>
    <t>Be collaborative as a team internally</t>
  </si>
  <si>
    <t>Be collaborative with customers</t>
  </si>
  <si>
    <t>Be self disciplined to produce results</t>
  </si>
  <si>
    <t>Institute a productive work-life balance to make team members more productive</t>
  </si>
  <si>
    <t>Lead remote team members persuasively with empathy and as empowered contributors</t>
  </si>
  <si>
    <t>Identify Threats</t>
  </si>
  <si>
    <t>Leverage Strengths to mitigate Threats</t>
  </si>
  <si>
    <t>Develop and capitalize on Strengths</t>
  </si>
  <si>
    <t xml:space="preserve">Weaknesses  </t>
  </si>
  <si>
    <t>Leverage Strengths to overcome Weaknesses and mitigate Threats</t>
  </si>
  <si>
    <t>Invest Strengths into new Opportunities</t>
  </si>
  <si>
    <t>Shore up Weaknesses as Opportunities to be exploited</t>
  </si>
  <si>
    <t>Leverage Strengths to overcome Weaknesses</t>
  </si>
  <si>
    <t>Remote work reduces costs</t>
  </si>
  <si>
    <t>Lower startup costs using in the basement based hardware and open source software, or cheaper cloud based solutions</t>
  </si>
  <si>
    <t>Low cost email B2B lists and CRM campaigns can reduce the need for expensive marketing in the initial phases of operating the business</t>
  </si>
  <si>
    <t>Well tested email lists are useful in locating small company leads</t>
  </si>
  <si>
    <t>Leverage Strengths to capture Opportunities</t>
  </si>
  <si>
    <t>Remote work from home helps to attract talent and makes people more productive</t>
  </si>
  <si>
    <t>A reusable architecture implemented once can be reused for new customers as well as to exploit other opportunities in the public service arena</t>
  </si>
  <si>
    <t>Public service options give customers more value in data intersections</t>
  </si>
  <si>
    <t>Additional public service functions can attract better talent</t>
  </si>
  <si>
    <t>Additional public service functions can build goodwill and reputation</t>
  </si>
  <si>
    <t>Public service options can be turned into profitable consumer services and partner services for other service providers</t>
  </si>
  <si>
    <t>Remote work is cheaper, more productive and reduces the threat of short term investor driven outsourcing that denigrates the long term operational viability of a business</t>
  </si>
  <si>
    <t>Reusable architecture allows for rapid implementation of new customers to help ward off competitors</t>
  </si>
  <si>
    <t>Company Size</t>
  </si>
  <si>
    <t>Small Companies ONLY</t>
  </si>
  <si>
    <t>Revenue in Millions</t>
  </si>
  <si>
    <t>$5-10</t>
  </si>
  <si>
    <t>$20-50</t>
  </si>
  <si>
    <t>Phase 1</t>
  </si>
  <si>
    <t>Phase 2</t>
  </si>
  <si>
    <t>Company Type</t>
  </si>
  <si>
    <t>Small Businesses</t>
  </si>
  <si>
    <t>Market Segmentation Map</t>
  </si>
  <si>
    <t>North East</t>
  </si>
  <si>
    <t>United States of America</t>
  </si>
  <si>
    <t>Global</t>
  </si>
  <si>
    <t>State of Massachusetts</t>
  </si>
  <si>
    <t>https://www.exasol.com/en/</t>
  </si>
  <si>
    <t>Exosol</t>
  </si>
  <si>
    <t>Development</t>
  </si>
  <si>
    <t>Research</t>
  </si>
  <si>
    <t>Communication</t>
  </si>
  <si>
    <t>Jobs</t>
  </si>
  <si>
    <t>Innovation</t>
  </si>
  <si>
    <t>Inflation</t>
  </si>
  <si>
    <t>Software life cycle periods</t>
  </si>
  <si>
    <t>Evolving IT security threats</t>
  </si>
  <si>
    <t>Political stability</t>
  </si>
  <si>
    <t>International trade</t>
  </si>
  <si>
    <t>Cost control of change</t>
  </si>
  <si>
    <t>Climate change (public opinion, values, education)</t>
  </si>
  <si>
    <t>Consumer protection &amp; liability</t>
  </si>
  <si>
    <t>Interest rates</t>
  </si>
  <si>
    <t>Available B2B support</t>
  </si>
  <si>
    <t>Customer locational demographics</t>
  </si>
  <si>
    <t>Data and computer security</t>
  </si>
  <si>
    <t>Regulations</t>
  </si>
  <si>
    <t>Consumer confidence</t>
  </si>
  <si>
    <t>Available labor during change</t>
  </si>
  <si>
    <t>Remote work</t>
  </si>
  <si>
    <t>Contractual liability</t>
  </si>
  <si>
    <t>Carbon footprint</t>
  </si>
  <si>
    <t xml:space="preserve">Recession or boom </t>
  </si>
  <si>
    <t>Keeping up with change</t>
  </si>
  <si>
    <t>Labor mobility</t>
  </si>
  <si>
    <t>Labor laws</t>
  </si>
  <si>
    <t>Energy use</t>
  </si>
  <si>
    <t>Economic conditions</t>
  </si>
  <si>
    <t>Pace of change</t>
  </si>
  <si>
    <t>Operational location of the business is affected by political and legal factors</t>
  </si>
  <si>
    <t>There is little presently obviously direct affect between IT and the physical and biological ecological environments</t>
  </si>
  <si>
    <t>Changes in economic conditions affect spending power of clients</t>
  </si>
  <si>
    <t>Rapid changes in technology have a big effect</t>
  </si>
  <si>
    <t>Society as a whole</t>
  </si>
  <si>
    <t>Political/Legal</t>
  </si>
  <si>
    <t>Ecological</t>
  </si>
  <si>
    <t>Economic</t>
  </si>
  <si>
    <t>Technological</t>
  </si>
  <si>
    <t>Social</t>
  </si>
  <si>
    <t xml:space="preserve">S </t>
  </si>
  <si>
    <t xml:space="preserve">T </t>
  </si>
  <si>
    <t xml:space="preserve">E </t>
  </si>
  <si>
    <t>E</t>
  </si>
  <si>
    <t>P</t>
  </si>
  <si>
    <t>$4-6/hr</t>
  </si>
  <si>
    <t>http://www.designthumbprint.com/lead-generation-campaigns</t>
  </si>
  <si>
    <t>Vsynergize</t>
  </si>
  <si>
    <t>$60/month</t>
  </si>
  <si>
    <t>Leadsforsure</t>
  </si>
  <si>
    <t>ProTop on LinkedIn</t>
  </si>
  <si>
    <t>Salesaladin</t>
  </si>
  <si>
    <t>www.salesaladin.com</t>
  </si>
  <si>
    <t>https://abstractmarketing.com/services/lead-generation/</t>
  </si>
  <si>
    <t>Abstract Marketing</t>
  </si>
  <si>
    <t xml:space="preserve">None </t>
  </si>
  <si>
    <t>Specialized Sales Lead
Generator</t>
  </si>
  <si>
    <t>Task Aggregator</t>
  </si>
  <si>
    <t>Sales AAS</t>
  </si>
  <si>
    <t>$1200/month</t>
  </si>
  <si>
    <t>$20-100/lead</t>
  </si>
  <si>
    <t>Pricing Model</t>
  </si>
  <si>
    <t>Email Listbuilder</t>
  </si>
  <si>
    <t>Generalist but Good Repuatation</t>
  </si>
  <si>
    <t>Inside Sales on Demand</t>
  </si>
  <si>
    <t>SEO and Online Footprint</t>
  </si>
  <si>
    <t>Free Until Leads Acquired</t>
  </si>
  <si>
    <t>Insecure Website</t>
  </si>
  <si>
    <t>No Answer from Sales Rep.</t>
  </si>
  <si>
    <t>Direct &amp; Online Mail</t>
  </si>
  <si>
    <t>Sales Umbrella on LinkedIn</t>
  </si>
  <si>
    <t>https://vsynergizeoutsourcing.com/</t>
  </si>
  <si>
    <t>$180/year</t>
  </si>
  <si>
    <t>Screenscraping?</t>
  </si>
  <si>
    <t>https://protop.co</t>
  </si>
  <si>
    <t>Expensive</t>
  </si>
  <si>
    <t>Generalized Marketer</t>
  </si>
  <si>
    <t>Specialized Telemarketer</t>
  </si>
  <si>
    <t>Specialized Sales Lead Gen.</t>
  </si>
  <si>
    <t>Pay on Delv.</t>
  </si>
  <si>
    <t>Pricing
Budgetable</t>
  </si>
  <si>
    <t>$50-500/month</t>
  </si>
  <si>
    <t>Answer</t>
  </si>
  <si>
    <t xml:space="preserve"> Less viable options should be spun-off, sold, or discarded.</t>
  </si>
  <si>
    <t>Questions About BDaaSB?</t>
  </si>
  <si>
    <t>Split into multiple operations</t>
  </si>
  <si>
    <t>Evolve into one or more different operations</t>
  </si>
  <si>
    <t>Spin-off, sell or cease to operate under performing operations</t>
  </si>
  <si>
    <t>Exit strategy</t>
  </si>
  <si>
    <t>Time scale for exit</t>
  </si>
  <si>
    <t>Profitable between 3 and 5 years</t>
  </si>
  <si>
    <t>5 years from now</t>
  </si>
  <si>
    <t>Healthy customer base between 3 and 5 years</t>
  </si>
  <si>
    <t>After Phase1 or Phase2</t>
  </si>
  <si>
    <t>Create disparate dataset intersections</t>
  </si>
  <si>
    <t>Public service and/or monetized consumer service</t>
  </si>
  <si>
    <t>Maintain flexibility to pursue better options</t>
  </si>
  <si>
    <t>Avoid denial of executing failing business model</t>
  </si>
  <si>
    <t>Acquire vs. build</t>
  </si>
  <si>
    <t>If viable, cost effective and fundable</t>
  </si>
  <si>
    <t>Failing companies with obvious fixes are good acquisition targets</t>
  </si>
  <si>
    <t>5 years</t>
  </si>
  <si>
    <t>IPO</t>
  </si>
  <si>
    <t>Strategic partner sale</t>
  </si>
  <si>
    <t>When a capital gain can be realized</t>
  </si>
  <si>
    <t>Fee</t>
  </si>
  <si>
    <t>Website Build &amp; Maintenance</t>
  </si>
  <si>
    <t>Small companies can't afford internal BigData</t>
  </si>
  <si>
    <t>Large companies already have BigData</t>
  </si>
  <si>
    <t>$5-10 million in annual revenue can pay</t>
  </si>
  <si>
    <t>Scale up to $20-50 million in revenue</t>
  </si>
  <si>
    <t xml:space="preserve"> Locally gives face to face contact</t>
  </si>
  <si>
    <t>Why?</t>
  </si>
  <si>
    <t>Snowflake*</t>
  </si>
  <si>
    <t>Amazon Elastic MapReduce / HBase</t>
  </si>
  <si>
    <t>Amazon DynamoDB</t>
  </si>
  <si>
    <t>6 months free</t>
  </si>
  <si>
    <t>https://aws.amazon.com/dynamodb/pricing/</t>
  </si>
  <si>
    <t>https://aws.amazon.com/redshift/pricing</t>
  </si>
  <si>
    <t>https://www.snowflake.net/product/pricing/</t>
  </si>
  <si>
    <t>RedShift*</t>
  </si>
  <si>
    <t>*Not BigData (these are warehouse only)</t>
  </si>
  <si>
    <t>DataBricks</t>
  </si>
  <si>
    <t>www.databricks.com</t>
  </si>
  <si>
    <t>PUT EMPLOYEES FIRST</t>
  </si>
  <si>
    <t>Financial Implications???</t>
  </si>
  <si>
    <t>FROM Mission and Vision Statement</t>
  </si>
  <si>
    <t>FROM CoreBusinessValues</t>
  </si>
  <si>
    <t>FROM SWOTMatrix</t>
  </si>
  <si>
    <t>FROM SWOTResponse</t>
  </si>
  <si>
    <t>FROM StrategicGoals</t>
  </si>
  <si>
    <t>FROM SMARTObjectives</t>
  </si>
  <si>
    <t>FROM Competitors</t>
  </si>
  <si>
    <t>Put employees first and they will take care of customers</t>
  </si>
  <si>
    <t>Flat management structure produces productive horizontal and vertical collaboration</t>
  </si>
  <si>
    <t>Collaboration across functional silos creates inclusive collaboration and not exclusion</t>
  </si>
  <si>
    <t>Collaboration across functional silos - inclusion not exclusion</t>
  </si>
  <si>
    <t>work-life balance</t>
  </si>
  <si>
    <t>Flat management structure</t>
  </si>
  <si>
    <t>remote team members</t>
  </si>
  <si>
    <t>empowered contributors</t>
  </si>
  <si>
    <t>Small companies are low revenue per customer</t>
  </si>
  <si>
    <t>Build a large customer base of small scale clients</t>
  </si>
  <si>
    <t>Potential Expenses</t>
  </si>
  <si>
    <t>Recruiting</t>
  </si>
  <si>
    <t>Marketing</t>
  </si>
  <si>
    <t>Finance</t>
  </si>
  <si>
    <t>HR</t>
  </si>
  <si>
    <t>Online auto recruiters</t>
  </si>
  <si>
    <t>Direct recruiters</t>
  </si>
  <si>
    <t xml:space="preserve">Operations </t>
  </si>
  <si>
    <t>Skills</t>
  </si>
  <si>
    <t>Employee training</t>
  </si>
  <si>
    <t>Strategic Goals</t>
  </si>
  <si>
    <t>Labor costs</t>
  </si>
  <si>
    <t>Online employee training courses (in my experience youtube is better and when its voluntary); in person training is better and can be done by internal SMEs</t>
  </si>
  <si>
    <t>Server costs either on premise or in the cloud</t>
  </si>
  <si>
    <t>Software development costs</t>
  </si>
  <si>
    <t>Software licensing costs</t>
  </si>
  <si>
    <t>Deployment costs</t>
  </si>
  <si>
    <t>Outsourcing costs</t>
  </si>
  <si>
    <t>Public service spin off costs and benefits</t>
  </si>
  <si>
    <t>Multiple vendor software options</t>
  </si>
  <si>
    <t>B2B contacts list</t>
  </si>
  <si>
    <t>CRM software costs</t>
  </si>
  <si>
    <t>Social networking costs</t>
  </si>
  <si>
    <t>Print magazine advertising costs</t>
  </si>
  <si>
    <t>Sales lead generation service</t>
  </si>
  <si>
    <t>Crowd funding research</t>
  </si>
  <si>
    <t>Finance research and acquisition costs</t>
  </si>
  <si>
    <t>Finance investment acquisition</t>
  </si>
  <si>
    <t>Managed Services (As A Service)</t>
  </si>
  <si>
    <t>Funding
Stage</t>
  </si>
  <si>
    <t>Product Development Phase</t>
  </si>
  <si>
    <t>Lead Role (Founding Partner)</t>
  </si>
  <si>
    <t>Cost/yr</t>
  </si>
  <si>
    <r>
      <t xml:space="preserve">Phase1 </t>
    </r>
    <r>
      <rPr>
        <b/>
        <i/>
        <sz val="9"/>
        <color rgb="FFFFFF00"/>
        <rFont val="Calibri"/>
        <family val="2"/>
        <scheme val="minor"/>
      </rPr>
      <t>Prototype</t>
    </r>
  </si>
  <si>
    <r>
      <t xml:space="preserve">Phase2 </t>
    </r>
    <r>
      <rPr>
        <b/>
        <i/>
        <sz val="9"/>
        <color rgb="FFFFFF00"/>
        <rFont val="Calibri"/>
        <family val="2"/>
        <scheme val="minor"/>
      </rPr>
      <t>Cloud</t>
    </r>
  </si>
  <si>
    <r>
      <rPr>
        <sz val="9"/>
        <color theme="0"/>
        <rFont val="Calibri"/>
        <family val="2"/>
        <scheme val="minor"/>
      </rPr>
      <t>Phase 1</t>
    </r>
    <r>
      <rPr>
        <b/>
        <i/>
        <sz val="9"/>
        <color rgb="FFFFFF00"/>
        <rFont val="Calibri"/>
        <family val="2"/>
        <scheme val="minor"/>
      </rPr>
      <t xml:space="preserve"> Prototype</t>
    </r>
  </si>
  <si>
    <r>
      <rPr>
        <sz val="9"/>
        <color theme="0"/>
        <rFont val="Calibri"/>
        <family val="2"/>
        <scheme val="minor"/>
      </rPr>
      <t>Phase2</t>
    </r>
    <r>
      <rPr>
        <b/>
        <i/>
        <sz val="9"/>
        <color rgb="FFFFFF00"/>
        <rFont val="Calibri"/>
        <family val="2"/>
        <scheme val="minor"/>
      </rPr>
      <t xml:space="preserve"> Cloud</t>
    </r>
  </si>
  <si>
    <r>
      <rPr>
        <sz val="9"/>
        <color theme="0"/>
        <rFont val="Calibri"/>
        <family val="2"/>
        <scheme val="minor"/>
      </rPr>
      <t>Phase3</t>
    </r>
    <r>
      <rPr>
        <b/>
        <i/>
        <sz val="9"/>
        <color rgb="FFFFFF00"/>
        <rFont val="Calibri"/>
        <family val="2"/>
        <scheme val="minor"/>
      </rPr>
      <t xml:space="preserve"> Managed
Services</t>
    </r>
  </si>
  <si>
    <t>Outsourced  payroll Quarterly cost</t>
  </si>
  <si>
    <t>Outsourced  payroll Annual cost</t>
  </si>
  <si>
    <t>Shares</t>
  </si>
  <si>
    <t>Shares for wages ratio (phase 1 only)</t>
  </si>
  <si>
    <t>Qtr1</t>
  </si>
  <si>
    <t>Cloud
Based</t>
  </si>
  <si>
    <t>Managed
Services</t>
  </si>
  <si>
    <t>Data
Analytics</t>
  </si>
  <si>
    <t>Visualization</t>
  </si>
  <si>
    <t>Available
Pricing
Information</t>
  </si>
  <si>
    <t>Collect and
Process Data</t>
  </si>
  <si>
    <t>Geographic</t>
  </si>
  <si>
    <t>Psychographic</t>
  </si>
  <si>
    <t>Behavioral</t>
  </si>
  <si>
    <t>City</t>
  </si>
  <si>
    <t>State</t>
  </si>
  <si>
    <t>Country</t>
  </si>
  <si>
    <t>Demographic</t>
  </si>
  <si>
    <t>Climate</t>
  </si>
  <si>
    <t>Time zone</t>
  </si>
  <si>
    <t>Language</t>
  </si>
  <si>
    <t>Age</t>
  </si>
  <si>
    <t>Gender</t>
  </si>
  <si>
    <t>Occupation</t>
  </si>
  <si>
    <t>Household size</t>
  </si>
  <si>
    <t>Household income</t>
  </si>
  <si>
    <t>Married or single</t>
  </si>
  <si>
    <t>Education level</t>
  </si>
  <si>
    <t>Values</t>
  </si>
  <si>
    <t>Goals</t>
  </si>
  <si>
    <t>Personality traits</t>
  </si>
  <si>
    <t>Spending preferences</t>
  </si>
  <si>
    <t>Online activities</t>
  </si>
  <si>
    <t>Density</t>
  </si>
  <si>
    <t>Nationality</t>
  </si>
  <si>
    <t>Social class</t>
  </si>
  <si>
    <t>Product attitudes</t>
  </si>
  <si>
    <t>Brand loyalties</t>
  </si>
  <si>
    <t>Ethnicity</t>
  </si>
  <si>
    <t>Purchases</t>
  </si>
  <si>
    <t>Activities</t>
  </si>
  <si>
    <t>Interests</t>
  </si>
  <si>
    <t>Opinions</t>
  </si>
  <si>
    <t>Attitudes</t>
  </si>
  <si>
    <t>Lifestyles</t>
  </si>
  <si>
    <t>Product usage rate</t>
  </si>
  <si>
    <t>Product usage situation</t>
  </si>
  <si>
    <t>Product benefits</t>
  </si>
  <si>
    <t>Location</t>
  </si>
  <si>
    <t>Religion</t>
  </si>
  <si>
    <t xml:space="preserve">      Buying one or more B2B contact lists</t>
  </si>
  <si>
    <t>Dev</t>
  </si>
  <si>
    <t xml:space="preserve">      Insightly quarterly subscription fees</t>
  </si>
  <si>
    <t xml:space="preserve">      Linkedin subscription fee budget</t>
  </si>
  <si>
    <t xml:space="preserve">      Linkedin advertising fee budget</t>
  </si>
  <si>
    <t xml:space="preserve">      Google advertising budget</t>
  </si>
  <si>
    <t xml:space="preserve">      Specialized printed magazine advertising budget</t>
  </si>
  <si>
    <t>Annual
Budget</t>
  </si>
  <si>
    <t>3+,ALL</t>
  </si>
  <si>
    <t>Cost
per Lead
(quality)</t>
  </si>
  <si>
    <t>Cost
Estimate
per Qtr</t>
  </si>
  <si>
    <t>Customer
Conversion
Ratio</t>
  </si>
  <si>
    <t xml:space="preserve">      Facebook advertising budget</t>
  </si>
  <si>
    <t>Ongoing</t>
  </si>
  <si>
    <t>Smaller transportation companies such as trucking</t>
  </si>
  <si>
    <t>Small scale manufacturers of home-made, specialized type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</si>
</sst>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8" formatCode="&quot;$&quot;#,##0.00_);[Red]\(&quot;$&quot;#,##0.00\)"/>
    <numFmt numFmtId="164" formatCode="0_);[Red]\(0\)"/>
    <numFmt numFmtId="165" formatCode="[$€-2]\ #,##0;[Red]\-[$€-2]\ #,##0"/>
    <numFmt numFmtId="166" formatCode="[$€-2]\ #,##0.000;[Red][$€-2]\ #,##0.000"/>
    <numFmt numFmtId="167" formatCode="&quot;$&quot;#,##0"/>
    <numFmt numFmtId="168" formatCode="[$€-2]\ #,##0.00;[Red]\-[$€-2]\ #,##0.00"/>
    <numFmt numFmtId="169" formatCode="&quot;$&quot;#,##0.0000_);[Red]\(&quot;$&quot;#,##0.0000\)"/>
    <numFmt numFmtId="170" formatCode="0.0000"/>
    <numFmt numFmtId="171" formatCode="0.0%"/>
  </numFmts>
  <fonts count="7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rgb="FFFFFF00"/>
      <name val="Calibri"/>
      <family val="2"/>
      <scheme val="minor"/>
    </font>
    <font>
      <sz val="9"/>
      <color rgb="FF000000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rgb="FFFFFF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8"/>
      <color theme="10"/>
      <name val="Calibri"/>
      <family val="2"/>
    </font>
    <font>
      <sz val="8"/>
      <color theme="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9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color rgb="FFFF0000"/>
      <name val="Calibri"/>
      <family val="2"/>
    </font>
    <font>
      <sz val="9"/>
      <color rgb="FF7030A0"/>
      <name val="Calibri"/>
      <family val="2"/>
    </font>
    <font>
      <sz val="9"/>
      <color rgb="FF0070C0"/>
      <name val="Calibri"/>
      <family val="2"/>
    </font>
    <font>
      <sz val="9"/>
      <color rgb="FF00B050"/>
      <name val="Calibri"/>
      <family val="2"/>
    </font>
    <font>
      <sz val="9"/>
      <color rgb="FFFF0000"/>
      <name val="Calibri"/>
      <family val="2"/>
    </font>
    <font>
      <sz val="11"/>
      <color rgb="FF7030A0"/>
      <name val="Calibri"/>
      <family val="2"/>
    </font>
    <font>
      <sz val="11"/>
      <color rgb="FF0070C0"/>
      <name val="Calibri"/>
      <family val="2"/>
    </font>
    <font>
      <sz val="11"/>
      <color rgb="FF00B050"/>
      <name val="Calibri"/>
      <family val="2"/>
    </font>
    <font>
      <i/>
      <sz val="9"/>
      <color rgb="FF0070C0"/>
      <name val="Calibri"/>
      <family val="2"/>
      <scheme val="minor"/>
    </font>
    <font>
      <b/>
      <sz val="11"/>
      <color rgb="FF666666"/>
      <name val="Arial"/>
      <family val="2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b/>
      <i/>
      <sz val="9"/>
      <color rgb="FFFFFF00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name val="Calibri"/>
      <family val="2"/>
    </font>
    <font>
      <sz val="9"/>
      <color rgb="FFFF0000"/>
      <name val="Times New Roman"/>
      <family val="1"/>
    </font>
    <font>
      <i/>
      <sz val="9"/>
      <color theme="0"/>
      <name val="Calibri"/>
      <family val="2"/>
      <scheme val="minor"/>
    </font>
    <font>
      <sz val="9"/>
      <color theme="1"/>
      <name val="Symbol"/>
      <family val="1"/>
      <charset val="2"/>
    </font>
    <font>
      <sz val="9"/>
      <color theme="1"/>
      <name val="Courier New"/>
      <family val="3"/>
    </font>
    <font>
      <sz val="10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Times New Roman"/>
      <family val="1"/>
    </font>
    <font>
      <sz val="8"/>
      <color theme="1"/>
      <name val="Calibri"/>
      <family val="2"/>
      <scheme val="minor"/>
    </font>
    <font>
      <i/>
      <sz val="8"/>
      <color theme="1"/>
      <name val="Times New Roman"/>
      <family val="1"/>
    </font>
    <font>
      <i/>
      <sz val="10"/>
      <color theme="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2"/>
      <color theme="1"/>
      <name val="Symbol"/>
      <family val="1"/>
      <charset val="2"/>
    </font>
    <font>
      <i/>
      <sz val="10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9"/>
      <color rgb="FF00B050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00610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rgb="FFFFFFFF"/>
      <name val="Calibri"/>
      <family val="2"/>
      <scheme val="minor"/>
    </font>
    <font>
      <sz val="10"/>
      <color rgb="FFFFFFFF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EEF4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/>
      </patternFill>
    </fill>
  </fills>
  <borders count="6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0" fontId="12" fillId="8" borderId="0" applyNumberFormat="0" applyBorder="0" applyAlignment="0" applyProtection="0"/>
    <xf numFmtId="0" fontId="13" fillId="9" borderId="0" applyNumberFormat="0" applyBorder="0" applyAlignment="0" applyProtection="0"/>
    <xf numFmtId="0" fontId="14" fillId="10" borderId="0" applyNumberFormat="0" applyBorder="0" applyAlignment="0" applyProtection="0"/>
    <xf numFmtId="0" fontId="15" fillId="11" borderId="17" applyNumberFormat="0" applyAlignment="0" applyProtection="0"/>
    <xf numFmtId="0" fontId="16" fillId="12" borderId="18" applyNumberFormat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4" borderId="0" applyNumberFormat="0" applyBorder="0" applyAlignment="0" applyProtection="0"/>
    <xf numFmtId="0" fontId="18" fillId="36" borderId="0" applyNumberFormat="0" applyBorder="0" applyAlignment="0" applyProtection="0"/>
  </cellStyleXfs>
  <cellXfs count="80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7" fillId="0" borderId="0" xfId="0" applyFont="1" applyFill="1" applyBorder="1"/>
    <xf numFmtId="0" fontId="3" fillId="3" borderId="0" xfId="0" applyFont="1" applyFill="1" applyAlignment="1">
      <alignment horizontal="left"/>
    </xf>
    <xf numFmtId="164" fontId="2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vertical="top" wrapText="1"/>
    </xf>
    <xf numFmtId="164" fontId="3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Fill="1" applyBorder="1" applyAlignment="1">
      <alignment wrapText="1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Border="1" applyAlignment="1">
      <alignment horizontal="center" wrapText="1"/>
    </xf>
    <xf numFmtId="0" fontId="2" fillId="0" borderId="16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wrapText="1"/>
    </xf>
    <xf numFmtId="0" fontId="18" fillId="14" borderId="20" xfId="8" applyBorder="1" applyAlignment="1">
      <alignment wrapText="1"/>
    </xf>
    <xf numFmtId="0" fontId="18" fillId="14" borderId="2" xfId="8" applyBorder="1" applyAlignment="1">
      <alignment wrapText="1"/>
    </xf>
    <xf numFmtId="0" fontId="20" fillId="0" borderId="0" xfId="0" applyFont="1" applyFill="1" applyBorder="1" applyAlignment="1">
      <alignment horizontal="center"/>
    </xf>
    <xf numFmtId="6" fontId="23" fillId="0" borderId="0" xfId="0" applyNumberFormat="1" applyFont="1" applyFill="1" applyAlignment="1">
      <alignment horizontal="left"/>
    </xf>
    <xf numFmtId="6" fontId="23" fillId="0" borderId="6" xfId="0" applyNumberFormat="1" applyFont="1" applyFill="1" applyBorder="1" applyAlignment="1">
      <alignment horizontal="left"/>
    </xf>
    <xf numFmtId="6" fontId="23" fillId="0" borderId="0" xfId="0" applyNumberFormat="1" applyFont="1" applyFill="1" applyBorder="1" applyAlignment="1">
      <alignment horizontal="left"/>
    </xf>
    <xf numFmtId="0" fontId="18" fillId="14" borderId="4" xfId="8" applyFont="1" applyBorder="1"/>
    <xf numFmtId="0" fontId="18" fillId="14" borderId="4" xfId="8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8" fillId="13" borderId="0" xfId="7" applyFont="1" applyBorder="1" applyAlignment="1">
      <alignment horizontal="center" vertical="center"/>
    </xf>
    <xf numFmtId="0" fontId="26" fillId="0" borderId="0" xfId="0" applyFont="1"/>
    <xf numFmtId="0" fontId="0" fillId="0" borderId="0" xfId="0" applyFont="1"/>
    <xf numFmtId="0" fontId="27" fillId="8" borderId="0" xfId="2" applyFont="1"/>
    <xf numFmtId="0" fontId="0" fillId="0" borderId="0" xfId="0" applyFont="1" applyAlignment="1">
      <alignment horizontal="center"/>
    </xf>
    <xf numFmtId="10" fontId="0" fillId="15" borderId="29" xfId="0" applyNumberFormat="1" applyFont="1" applyFill="1" applyBorder="1" applyAlignment="1">
      <alignment horizontal="right" wrapText="1"/>
    </xf>
    <xf numFmtId="6" fontId="27" fillId="8" borderId="30" xfId="2" applyNumberFormat="1" applyFont="1" applyBorder="1" applyAlignment="1">
      <alignment horizontal="right" wrapText="1"/>
    </xf>
    <xf numFmtId="8" fontId="0" fillId="15" borderId="30" xfId="0" applyNumberFormat="1" applyFont="1" applyFill="1" applyBorder="1" applyAlignment="1">
      <alignment horizontal="right" wrapText="1"/>
    </xf>
    <xf numFmtId="0" fontId="0" fillId="15" borderId="30" xfId="0" applyFont="1" applyFill="1" applyBorder="1" applyAlignment="1">
      <alignment horizontal="right" wrapText="1"/>
    </xf>
    <xf numFmtId="10" fontId="0" fillId="15" borderId="30" xfId="0" applyNumberFormat="1" applyFont="1" applyFill="1" applyBorder="1" applyAlignment="1">
      <alignment horizontal="right" wrapText="1"/>
    </xf>
    <xf numFmtId="3" fontId="0" fillId="15" borderId="30" xfId="0" applyNumberFormat="1" applyFont="1" applyFill="1" applyBorder="1" applyAlignment="1">
      <alignment horizontal="right" wrapText="1"/>
    </xf>
    <xf numFmtId="0" fontId="0" fillId="15" borderId="30" xfId="0" applyFont="1" applyFill="1" applyBorder="1" applyAlignment="1">
      <alignment horizontal="center" wrapText="1"/>
    </xf>
    <xf numFmtId="0" fontId="0" fillId="15" borderId="31" xfId="0" applyFont="1" applyFill="1" applyBorder="1" applyAlignment="1">
      <alignment horizontal="left" wrapText="1"/>
    </xf>
    <xf numFmtId="10" fontId="0" fillId="16" borderId="32" xfId="0" applyNumberFormat="1" applyFont="1" applyFill="1" applyBorder="1" applyAlignment="1">
      <alignment horizontal="right" wrapText="1"/>
    </xf>
    <xf numFmtId="6" fontId="27" fillId="8" borderId="31" xfId="2" applyNumberFormat="1" applyFont="1" applyBorder="1" applyAlignment="1">
      <alignment horizontal="right" wrapText="1"/>
    </xf>
    <xf numFmtId="8" fontId="0" fillId="16" borderId="31" xfId="0" applyNumberFormat="1" applyFont="1" applyFill="1" applyBorder="1" applyAlignment="1">
      <alignment horizontal="right" wrapText="1"/>
    </xf>
    <xf numFmtId="0" fontId="0" fillId="16" borderId="31" xfId="0" applyFont="1" applyFill="1" applyBorder="1" applyAlignment="1">
      <alignment horizontal="right" wrapText="1"/>
    </xf>
    <xf numFmtId="10" fontId="0" fillId="16" borderId="31" xfId="0" applyNumberFormat="1" applyFont="1" applyFill="1" applyBorder="1" applyAlignment="1">
      <alignment horizontal="right" wrapText="1"/>
    </xf>
    <xf numFmtId="3" fontId="0" fillId="16" borderId="31" xfId="0" applyNumberFormat="1" applyFont="1" applyFill="1" applyBorder="1" applyAlignment="1">
      <alignment horizontal="right" wrapText="1"/>
    </xf>
    <xf numFmtId="0" fontId="0" fillId="16" borderId="31" xfId="0" applyFont="1" applyFill="1" applyBorder="1" applyAlignment="1">
      <alignment horizontal="center" wrapText="1"/>
    </xf>
    <xf numFmtId="10" fontId="0" fillId="15" borderId="32" xfId="0" applyNumberFormat="1" applyFont="1" applyFill="1" applyBorder="1" applyAlignment="1">
      <alignment horizontal="right" wrapText="1"/>
    </xf>
    <xf numFmtId="8" fontId="0" fillId="15" borderId="31" xfId="0" applyNumberFormat="1" applyFont="1" applyFill="1" applyBorder="1" applyAlignment="1">
      <alignment horizontal="right" wrapText="1"/>
    </xf>
    <xf numFmtId="0" fontId="0" fillId="15" borderId="31" xfId="0" applyFont="1" applyFill="1" applyBorder="1" applyAlignment="1">
      <alignment horizontal="right" wrapText="1"/>
    </xf>
    <xf numFmtId="10" fontId="0" fillId="15" borderId="31" xfId="0" applyNumberFormat="1" applyFont="1" applyFill="1" applyBorder="1" applyAlignment="1">
      <alignment horizontal="right" wrapText="1"/>
    </xf>
    <xf numFmtId="3" fontId="0" fillId="15" borderId="31" xfId="0" applyNumberFormat="1" applyFont="1" applyFill="1" applyBorder="1" applyAlignment="1">
      <alignment horizontal="right" wrapText="1"/>
    </xf>
    <xf numFmtId="0" fontId="0" fillId="15" borderId="31" xfId="0" applyFont="1" applyFill="1" applyBorder="1" applyAlignment="1">
      <alignment horizontal="center" wrapText="1"/>
    </xf>
    <xf numFmtId="0" fontId="28" fillId="15" borderId="31" xfId="1" applyFont="1" applyFill="1" applyBorder="1" applyAlignment="1" applyProtection="1">
      <alignment horizontal="right" wrapText="1"/>
    </xf>
    <xf numFmtId="0" fontId="28" fillId="16" borderId="31" xfId="1" applyFont="1" applyFill="1" applyBorder="1" applyAlignment="1" applyProtection="1">
      <alignment horizontal="right" wrapText="1"/>
    </xf>
    <xf numFmtId="0" fontId="27" fillId="8" borderId="31" xfId="2" applyFont="1" applyBorder="1" applyAlignment="1" applyProtection="1">
      <alignment horizontal="right" wrapText="1"/>
    </xf>
    <xf numFmtId="0" fontId="0" fillId="5" borderId="0" xfId="0" applyFont="1" applyFill="1"/>
    <xf numFmtId="10" fontId="0" fillId="5" borderId="32" xfId="0" applyNumberFormat="1" applyFont="1" applyFill="1" applyBorder="1" applyAlignment="1">
      <alignment horizontal="right" wrapText="1"/>
    </xf>
    <xf numFmtId="6" fontId="27" fillId="5" borderId="31" xfId="2" applyNumberFormat="1" applyFont="1" applyFill="1" applyBorder="1" applyAlignment="1">
      <alignment horizontal="right" wrapText="1"/>
    </xf>
    <xf numFmtId="8" fontId="0" fillId="5" borderId="31" xfId="0" applyNumberFormat="1" applyFont="1" applyFill="1" applyBorder="1" applyAlignment="1">
      <alignment horizontal="right" wrapText="1"/>
    </xf>
    <xf numFmtId="0" fontId="0" fillId="5" borderId="31" xfId="0" applyFont="1" applyFill="1" applyBorder="1" applyAlignment="1">
      <alignment horizontal="right" wrapText="1"/>
    </xf>
    <xf numFmtId="10" fontId="0" fillId="5" borderId="31" xfId="0" applyNumberFormat="1" applyFont="1" applyFill="1" applyBorder="1" applyAlignment="1">
      <alignment horizontal="right" wrapText="1"/>
    </xf>
    <xf numFmtId="3" fontId="0" fillId="5" borderId="31" xfId="0" applyNumberFormat="1" applyFont="1" applyFill="1" applyBorder="1" applyAlignment="1">
      <alignment horizontal="right" wrapText="1"/>
    </xf>
    <xf numFmtId="0" fontId="0" fillId="5" borderId="31" xfId="0" applyFont="1" applyFill="1" applyBorder="1" applyAlignment="1">
      <alignment horizontal="center" wrapText="1"/>
    </xf>
    <xf numFmtId="0" fontId="0" fillId="5" borderId="0" xfId="0" applyFont="1" applyFill="1" applyAlignment="1">
      <alignment horizontal="center"/>
    </xf>
    <xf numFmtId="6" fontId="27" fillId="4" borderId="31" xfId="2" applyNumberFormat="1" applyFont="1" applyFill="1" applyBorder="1" applyAlignment="1">
      <alignment horizontal="right" wrapText="1"/>
    </xf>
    <xf numFmtId="0" fontId="0" fillId="4" borderId="31" xfId="0" applyFont="1" applyFill="1" applyBorder="1" applyAlignment="1">
      <alignment horizontal="left" wrapText="1"/>
    </xf>
    <xf numFmtId="0" fontId="16" fillId="12" borderId="18" xfId="6" applyAlignment="1">
      <alignment horizontal="center" vertical="center" wrapText="1"/>
    </xf>
    <xf numFmtId="0" fontId="27" fillId="8" borderId="18" xfId="2" applyFont="1" applyBorder="1" applyAlignment="1">
      <alignment horizontal="center" vertical="center" wrapText="1"/>
    </xf>
    <xf numFmtId="0" fontId="16" fillId="12" borderId="18" xfId="6" applyAlignment="1">
      <alignment horizontal="center"/>
    </xf>
    <xf numFmtId="0" fontId="12" fillId="8" borderId="0" xfId="2" applyFont="1"/>
    <xf numFmtId="6" fontId="12" fillId="8" borderId="30" xfId="2" applyNumberFormat="1" applyFont="1" applyBorder="1" applyAlignment="1">
      <alignment horizontal="right" wrapText="1"/>
    </xf>
    <xf numFmtId="6" fontId="12" fillId="8" borderId="31" xfId="2" applyNumberFormat="1" applyFont="1" applyBorder="1" applyAlignment="1">
      <alignment horizontal="right" wrapText="1"/>
    </xf>
    <xf numFmtId="6" fontId="12" fillId="4" borderId="31" xfId="2" applyNumberFormat="1" applyFont="1" applyFill="1" applyBorder="1" applyAlignment="1">
      <alignment horizontal="right" wrapText="1"/>
    </xf>
    <xf numFmtId="0" fontId="12" fillId="8" borderId="31" xfId="2" applyFont="1" applyBorder="1" applyAlignment="1" applyProtection="1">
      <alignment horizontal="right" wrapText="1"/>
    </xf>
    <xf numFmtId="6" fontId="12" fillId="5" borderId="31" xfId="2" applyNumberFormat="1" applyFont="1" applyFill="1" applyBorder="1" applyAlignment="1">
      <alignment horizontal="right" wrapText="1"/>
    </xf>
    <xf numFmtId="0" fontId="12" fillId="8" borderId="18" xfId="2" applyFont="1" applyBorder="1" applyAlignment="1">
      <alignment horizontal="center"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wrapText="1"/>
    </xf>
    <xf numFmtId="167" fontId="5" fillId="0" borderId="0" xfId="0" applyNumberFormat="1" applyFont="1" applyFill="1" applyBorder="1" applyAlignment="1">
      <alignment horizontal="center"/>
    </xf>
    <xf numFmtId="0" fontId="2" fillId="0" borderId="6" xfId="0" applyFont="1" applyBorder="1"/>
    <xf numFmtId="0" fontId="2" fillId="0" borderId="0" xfId="0" applyFont="1" applyFill="1" applyBorder="1"/>
    <xf numFmtId="167" fontId="5" fillId="0" borderId="0" xfId="2" applyNumberFormat="1" applyFont="1" applyFill="1" applyBorder="1" applyAlignment="1">
      <alignment horizontal="center" vertical="center" wrapText="1"/>
    </xf>
    <xf numFmtId="1" fontId="5" fillId="0" borderId="0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Border="1" applyAlignment="1">
      <alignment wrapText="1"/>
    </xf>
    <xf numFmtId="0" fontId="2" fillId="0" borderId="0" xfId="0" applyFont="1" applyFill="1" applyBorder="1" applyAlignment="1">
      <alignment vertical="center"/>
    </xf>
    <xf numFmtId="1" fontId="5" fillId="6" borderId="6" xfId="0" applyNumberFormat="1" applyFont="1" applyFill="1" applyBorder="1" applyAlignment="1">
      <alignment horizontal="center" vertical="center"/>
    </xf>
    <xf numFmtId="0" fontId="5" fillId="6" borderId="22" xfId="3" applyFont="1" applyFill="1" applyBorder="1" applyAlignment="1">
      <alignment vertical="center" wrapText="1"/>
    </xf>
    <xf numFmtId="0" fontId="5" fillId="0" borderId="24" xfId="3" applyFont="1" applyFill="1" applyBorder="1" applyAlignment="1">
      <alignment vertical="center" wrapText="1"/>
    </xf>
    <xf numFmtId="0" fontId="30" fillId="0" borderId="0" xfId="0" applyFont="1" applyAlignment="1">
      <alignment horizontal="left" wrapText="1"/>
    </xf>
    <xf numFmtId="9" fontId="2" fillId="0" borderId="0" xfId="0" applyNumberFormat="1" applyFont="1" applyAlignment="1">
      <alignment horizontal="center"/>
    </xf>
    <xf numFmtId="164" fontId="3" fillId="3" borderId="0" xfId="0" applyNumberFormat="1" applyFont="1" applyFill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/>
    </xf>
    <xf numFmtId="0" fontId="2" fillId="0" borderId="24" xfId="0" applyFont="1" applyBorder="1"/>
    <xf numFmtId="164" fontId="31" fillId="14" borderId="1" xfId="8" applyNumberFormat="1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0" fillId="0" borderId="0" xfId="0" applyFill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19" borderId="0" xfId="0" applyFont="1" applyFill="1" applyBorder="1" applyAlignment="1">
      <alignment vertical="top"/>
    </xf>
    <xf numFmtId="0" fontId="17" fillId="0" borderId="0" xfId="0" applyFont="1" applyAlignment="1">
      <alignment horizontal="left" wrapText="1"/>
    </xf>
    <xf numFmtId="0" fontId="2" fillId="0" borderId="28" xfId="0" applyFont="1" applyBorder="1"/>
    <xf numFmtId="0" fontId="31" fillId="14" borderId="27" xfId="8" applyFont="1" applyBorder="1" applyAlignment="1">
      <alignment vertical="center"/>
    </xf>
    <xf numFmtId="0" fontId="31" fillId="14" borderId="27" xfId="8" applyFont="1" applyBorder="1" applyAlignment="1">
      <alignment horizontal="center" vertical="center" wrapText="1"/>
    </xf>
    <xf numFmtId="0" fontId="31" fillId="14" borderId="25" xfId="8" applyFont="1" applyBorder="1" applyAlignment="1">
      <alignment horizontal="center" vertical="center" wrapText="1"/>
    </xf>
    <xf numFmtId="0" fontId="31" fillId="13" borderId="0" xfId="7" applyFont="1" applyBorder="1" applyAlignment="1">
      <alignment vertical="center"/>
    </xf>
    <xf numFmtId="0" fontId="31" fillId="13" borderId="0" xfId="7" applyFont="1" applyBorder="1" applyAlignment="1">
      <alignment horizontal="center" vertical="center"/>
    </xf>
    <xf numFmtId="0" fontId="31" fillId="13" borderId="0" xfId="7" applyFont="1" applyBorder="1" applyAlignment="1">
      <alignment horizontal="center" vertical="center" wrapText="1"/>
    </xf>
    <xf numFmtId="0" fontId="31" fillId="13" borderId="23" xfId="7" applyFont="1" applyBorder="1" applyAlignment="1">
      <alignment horizontal="center" vertical="center" wrapText="1"/>
    </xf>
    <xf numFmtId="0" fontId="40" fillId="0" borderId="0" xfId="0" applyFont="1" applyBorder="1"/>
    <xf numFmtId="0" fontId="40" fillId="0" borderId="0" xfId="0" applyFont="1" applyBorder="1" applyAlignment="1">
      <alignment horizontal="center"/>
    </xf>
    <xf numFmtId="0" fontId="40" fillId="0" borderId="23" xfId="0" applyFont="1" applyBorder="1" applyAlignment="1">
      <alignment horizontal="center"/>
    </xf>
    <xf numFmtId="0" fontId="2" fillId="0" borderId="23" xfId="0" applyFont="1" applyBorder="1"/>
    <xf numFmtId="0" fontId="31" fillId="13" borderId="24" xfId="7" applyFont="1" applyBorder="1"/>
    <xf numFmtId="167" fontId="5" fillId="0" borderId="23" xfId="0" applyNumberFormat="1" applyFont="1" applyFill="1" applyBorder="1" applyAlignment="1">
      <alignment horizontal="center"/>
    </xf>
    <xf numFmtId="167" fontId="31" fillId="14" borderId="26" xfId="8" applyNumberFormat="1" applyFont="1" applyBorder="1" applyAlignment="1">
      <alignment horizontal="center"/>
    </xf>
    <xf numFmtId="0" fontId="31" fillId="13" borderId="22" xfId="7" applyFont="1" applyBorder="1"/>
    <xf numFmtId="167" fontId="5" fillId="0" borderId="6" xfId="0" applyNumberFormat="1" applyFont="1" applyFill="1" applyBorder="1" applyAlignment="1">
      <alignment horizontal="center"/>
    </xf>
    <xf numFmtId="167" fontId="5" fillId="0" borderId="21" xfId="0" applyNumberFormat="1" applyFont="1" applyFill="1" applyBorder="1" applyAlignment="1">
      <alignment horizontal="center"/>
    </xf>
    <xf numFmtId="9" fontId="40" fillId="0" borderId="0" xfId="0" applyNumberFormat="1" applyFont="1" applyBorder="1" applyAlignment="1">
      <alignment horizontal="center"/>
    </xf>
    <xf numFmtId="0" fontId="0" fillId="0" borderId="0" xfId="0" applyFont="1" applyAlignment="1">
      <alignment horizontal="left" wrapText="1"/>
    </xf>
    <xf numFmtId="0" fontId="18" fillId="14" borderId="28" xfId="8" applyBorder="1" applyAlignment="1">
      <alignment vertical="top" wrapText="1"/>
    </xf>
    <xf numFmtId="0" fontId="18" fillId="14" borderId="25" xfId="8" applyBorder="1" applyAlignment="1">
      <alignment vertical="top" wrapText="1"/>
    </xf>
    <xf numFmtId="0" fontId="2" fillId="22" borderId="39" xfId="0" applyFont="1" applyFill="1" applyBorder="1" applyAlignment="1">
      <alignment vertical="center" wrapText="1"/>
    </xf>
    <xf numFmtId="0" fontId="2" fillId="22" borderId="40" xfId="0" applyFont="1" applyFill="1" applyBorder="1" applyAlignment="1">
      <alignment vertical="center" wrapText="1"/>
    </xf>
    <xf numFmtId="0" fontId="2" fillId="21" borderId="39" xfId="0" applyFont="1" applyFill="1" applyBorder="1" applyAlignment="1">
      <alignment vertical="top" wrapText="1"/>
    </xf>
    <xf numFmtId="0" fontId="2" fillId="21" borderId="40" xfId="0" applyFont="1" applyFill="1" applyBorder="1" applyAlignment="1">
      <alignment vertical="center" wrapText="1"/>
    </xf>
    <xf numFmtId="0" fontId="2" fillId="18" borderId="39" xfId="0" applyFont="1" applyFill="1" applyBorder="1" applyAlignment="1">
      <alignment vertical="top" wrapText="1"/>
    </xf>
    <xf numFmtId="0" fontId="2" fillId="18" borderId="40" xfId="0" applyFont="1" applyFill="1" applyBorder="1" applyAlignment="1">
      <alignment vertical="top" wrapText="1"/>
    </xf>
    <xf numFmtId="0" fontId="2" fillId="17" borderId="39" xfId="0" applyFont="1" applyFill="1" applyBorder="1" applyAlignment="1">
      <alignment vertical="top" wrapText="1"/>
    </xf>
    <xf numFmtId="0" fontId="2" fillId="17" borderId="40" xfId="0" applyFont="1" applyFill="1" applyBorder="1" applyAlignment="1">
      <alignment vertical="center" wrapText="1"/>
    </xf>
    <xf numFmtId="0" fontId="2" fillId="17" borderId="41" xfId="0" applyFont="1" applyFill="1" applyBorder="1" applyAlignment="1">
      <alignment vertical="top" wrapText="1"/>
    </xf>
    <xf numFmtId="0" fontId="2" fillId="17" borderId="42" xfId="0" applyFont="1" applyFill="1" applyBorder="1" applyAlignment="1">
      <alignment vertical="top" wrapText="1"/>
    </xf>
    <xf numFmtId="0" fontId="2" fillId="0" borderId="0" xfId="0" applyFont="1" applyAlignment="1">
      <alignment horizontal="center"/>
    </xf>
    <xf numFmtId="0" fontId="5" fillId="0" borderId="0" xfId="0" applyFont="1" applyFill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0" xfId="8" applyFont="1" applyFill="1" applyBorder="1" applyAlignment="1">
      <alignment horizontal="left" vertical="center"/>
    </xf>
    <xf numFmtId="0" fontId="18" fillId="14" borderId="0" xfId="8" applyFont="1" applyBorder="1" applyAlignment="1"/>
    <xf numFmtId="0" fontId="1" fillId="0" borderId="16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8" fillId="13" borderId="0" xfId="7" applyFont="1" applyBorder="1"/>
    <xf numFmtId="6" fontId="18" fillId="13" borderId="0" xfId="7" applyNumberFormat="1" applyFont="1" applyBorder="1" applyAlignment="1">
      <alignment horizontal="center" wrapText="1"/>
    </xf>
    <xf numFmtId="0" fontId="1" fillId="0" borderId="0" xfId="0" applyFont="1" applyBorder="1"/>
    <xf numFmtId="168" fontId="1" fillId="0" borderId="0" xfId="0" applyNumberFormat="1" applyFont="1" applyBorder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0" fontId="1" fillId="2" borderId="0" xfId="0" applyFont="1" applyFill="1" applyBorder="1"/>
    <xf numFmtId="6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8" fillId="13" borderId="0" xfId="7" applyFont="1" applyBorder="1" applyAlignment="1">
      <alignment horizontal="center" wrapText="1"/>
    </xf>
    <xf numFmtId="6" fontId="18" fillId="13" borderId="16" xfId="7" applyNumberFormat="1" applyFont="1" applyBorder="1" applyAlignment="1">
      <alignment horizontal="center" wrapText="1"/>
    </xf>
    <xf numFmtId="165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8" fontId="1" fillId="0" borderId="0" xfId="0" applyNumberFormat="1" applyFont="1" applyBorder="1" applyAlignment="1">
      <alignment horizontal="center"/>
    </xf>
    <xf numFmtId="165" fontId="1" fillId="0" borderId="0" xfId="0" applyNumberFormat="1" applyFont="1" applyBorder="1"/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6" fontId="1" fillId="0" borderId="6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41" fillId="0" borderId="0" xfId="0" applyFont="1" applyAlignment="1">
      <alignment horizontal="left" wrapText="1"/>
    </xf>
    <xf numFmtId="6" fontId="1" fillId="0" borderId="0" xfId="0" applyNumberFormat="1" applyFont="1" applyAlignment="1">
      <alignment horizontal="center"/>
    </xf>
    <xf numFmtId="167" fontId="18" fillId="24" borderId="0" xfId="9" applyNumberFormat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22" xfId="0" applyFont="1" applyBorder="1"/>
    <xf numFmtId="9" fontId="30" fillId="0" borderId="0" xfId="0" applyNumberFormat="1" applyFont="1" applyAlignment="1">
      <alignment horizontal="center"/>
    </xf>
    <xf numFmtId="0" fontId="2" fillId="0" borderId="0" xfId="0" applyFont="1" applyFill="1" applyAlignment="1">
      <alignment vertical="top"/>
    </xf>
    <xf numFmtId="0" fontId="2" fillId="0" borderId="2" xfId="0" applyFont="1" applyFill="1" applyBorder="1" applyAlignment="1">
      <alignment vertical="top"/>
    </xf>
    <xf numFmtId="0" fontId="19" fillId="5" borderId="0" xfId="0" applyFont="1" applyFill="1" applyBorder="1" applyAlignment="1">
      <alignment vertical="center" wrapText="1"/>
    </xf>
    <xf numFmtId="0" fontId="2" fillId="5" borderId="0" xfId="0" applyFont="1" applyFill="1" applyBorder="1" applyAlignment="1">
      <alignment wrapText="1"/>
    </xf>
    <xf numFmtId="0" fontId="2" fillId="5" borderId="16" xfId="0" applyFont="1" applyFill="1" applyBorder="1" applyAlignment="1">
      <alignment wrapText="1"/>
    </xf>
    <xf numFmtId="0" fontId="2" fillId="5" borderId="0" xfId="0" applyFont="1" applyFill="1" applyBorder="1" applyAlignment="1">
      <alignment vertical="center" wrapText="1"/>
    </xf>
    <xf numFmtId="0" fontId="19" fillId="5" borderId="0" xfId="0" applyFont="1" applyFill="1" applyBorder="1" applyAlignment="1">
      <alignment wrapText="1"/>
    </xf>
    <xf numFmtId="0" fontId="2" fillId="5" borderId="6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wrapText="1"/>
    </xf>
    <xf numFmtId="0" fontId="2" fillId="5" borderId="19" xfId="0" applyFont="1" applyFill="1" applyBorder="1" applyAlignment="1">
      <alignment wrapText="1"/>
    </xf>
    <xf numFmtId="0" fontId="2" fillId="0" borderId="0" xfId="0" applyFont="1" applyAlignment="1">
      <alignment horizontal="center" vertical="top"/>
    </xf>
    <xf numFmtId="0" fontId="2" fillId="19" borderId="0" xfId="0" applyFont="1" applyFill="1" applyAlignment="1">
      <alignment vertical="top"/>
    </xf>
    <xf numFmtId="0" fontId="2" fillId="0" borderId="0" xfId="0" applyFont="1" applyBorder="1" applyAlignment="1">
      <alignment horizontal="center" vertical="center" wrapText="1"/>
    </xf>
    <xf numFmtId="0" fontId="31" fillId="14" borderId="34" xfId="8" applyFont="1" applyBorder="1" applyAlignment="1">
      <alignment horizontal="center" vertical="center" wrapText="1"/>
    </xf>
    <xf numFmtId="0" fontId="2" fillId="22" borderId="33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1" borderId="0" xfId="0" applyFont="1" applyFill="1" applyBorder="1" applyAlignment="1">
      <alignment horizontal="center" vertical="center" wrapText="1"/>
    </xf>
    <xf numFmtId="0" fontId="2" fillId="20" borderId="0" xfId="0" applyFont="1" applyFill="1" applyBorder="1" applyAlignment="1">
      <alignment horizontal="center" vertical="center" wrapText="1"/>
    </xf>
    <xf numFmtId="0" fontId="2" fillId="17" borderId="0" xfId="0" applyFont="1" applyFill="1" applyBorder="1" applyAlignment="1">
      <alignment horizontal="center" vertical="center" wrapText="1"/>
    </xf>
    <xf numFmtId="0" fontId="2" fillId="17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21" borderId="34" xfId="0" applyFont="1" applyFill="1" applyBorder="1" applyAlignment="1">
      <alignment horizontal="center" vertical="center" wrapText="1"/>
    </xf>
    <xf numFmtId="0" fontId="31" fillId="0" borderId="0" xfId="8" applyFont="1" applyFill="1" applyBorder="1" applyAlignment="1">
      <alignment vertical="top"/>
    </xf>
    <xf numFmtId="0" fontId="31" fillId="14" borderId="0" xfId="8" applyFont="1" applyAlignment="1">
      <alignment horizontal="center" vertical="top"/>
    </xf>
    <xf numFmtId="0" fontId="2" fillId="19" borderId="0" xfId="0" applyFont="1" applyFill="1" applyBorder="1" applyAlignment="1">
      <alignment horizontal="center" vertical="top"/>
    </xf>
    <xf numFmtId="0" fontId="31" fillId="13" borderId="0" xfId="7" applyFont="1" applyAlignment="1">
      <alignment vertical="center" wrapText="1"/>
    </xf>
    <xf numFmtId="0" fontId="31" fillId="14" borderId="0" xfId="8" applyFont="1" applyAlignment="1">
      <alignment vertical="center" wrapText="1"/>
    </xf>
    <xf numFmtId="0" fontId="2" fillId="22" borderId="0" xfId="0" applyFont="1" applyFill="1" applyBorder="1" applyAlignment="1">
      <alignment vertical="center" wrapText="1"/>
    </xf>
    <xf numFmtId="0" fontId="2" fillId="21" borderId="11" xfId="0" applyFont="1" applyFill="1" applyBorder="1" applyAlignment="1">
      <alignment vertical="center" wrapText="1"/>
    </xf>
    <xf numFmtId="0" fontId="2" fillId="21" borderId="16" xfId="0" applyFont="1" applyFill="1" applyBorder="1" applyAlignment="1">
      <alignment vertical="center" wrapText="1"/>
    </xf>
    <xf numFmtId="0" fontId="2" fillId="21" borderId="0" xfId="0" applyFont="1" applyFill="1" applyBorder="1" applyAlignment="1">
      <alignment vertical="center" wrapText="1"/>
    </xf>
    <xf numFmtId="0" fontId="2" fillId="20" borderId="11" xfId="0" applyFont="1" applyFill="1" applyBorder="1" applyAlignment="1">
      <alignment vertical="center" wrapText="1"/>
    </xf>
    <xf numFmtId="0" fontId="2" fillId="20" borderId="16" xfId="0" applyFont="1" applyFill="1" applyBorder="1" applyAlignment="1">
      <alignment vertical="center" wrapText="1"/>
    </xf>
    <xf numFmtId="0" fontId="2" fillId="20" borderId="0" xfId="0" applyFont="1" applyFill="1" applyBorder="1" applyAlignment="1">
      <alignment vertical="center" wrapText="1"/>
    </xf>
    <xf numFmtId="0" fontId="2" fillId="17" borderId="11" xfId="0" applyFont="1" applyFill="1" applyBorder="1" applyAlignment="1">
      <alignment vertical="center" wrapText="1"/>
    </xf>
    <xf numFmtId="0" fontId="2" fillId="17" borderId="16" xfId="0" applyFont="1" applyFill="1" applyBorder="1" applyAlignment="1">
      <alignment vertical="center" wrapText="1"/>
    </xf>
    <xf numFmtId="0" fontId="2" fillId="17" borderId="20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42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31" fillId="19" borderId="0" xfId="8" applyFont="1" applyFill="1" applyBorder="1" applyAlignment="1">
      <alignment vertical="top"/>
    </xf>
    <xf numFmtId="0" fontId="2" fillId="19" borderId="0" xfId="0" applyFont="1" applyFill="1" applyBorder="1" applyAlignment="1">
      <alignment vertical="top" wrapText="1"/>
    </xf>
    <xf numFmtId="0" fontId="31" fillId="14" borderId="16" xfId="8" applyFont="1" applyBorder="1" applyAlignment="1">
      <alignment wrapText="1"/>
    </xf>
    <xf numFmtId="0" fontId="30" fillId="0" borderId="0" xfId="0" applyFont="1" applyAlignment="1">
      <alignment horizontal="left"/>
    </xf>
    <xf numFmtId="0" fontId="21" fillId="0" borderId="0" xfId="1" applyFont="1" applyBorder="1" applyAlignment="1" applyProtection="1"/>
    <xf numFmtId="0" fontId="31" fillId="13" borderId="0" xfId="7" applyFont="1" applyAlignment="1">
      <alignment horizontal="left" vertical="center" wrapText="1"/>
    </xf>
    <xf numFmtId="0" fontId="31" fillId="13" borderId="0" xfId="7" applyFont="1" applyAlignment="1">
      <alignment horizontal="center" vertical="center" wrapText="1"/>
    </xf>
    <xf numFmtId="8" fontId="2" fillId="0" borderId="0" xfId="0" applyNumberFormat="1" applyFont="1" applyAlignment="1">
      <alignment horizontal="center" vertical="center" wrapText="1"/>
    </xf>
    <xf numFmtId="0" fontId="18" fillId="13" borderId="0" xfId="7" applyFont="1" applyBorder="1" applyAlignment="1">
      <alignment vertical="center"/>
    </xf>
    <xf numFmtId="6" fontId="18" fillId="24" borderId="0" xfId="9" applyNumberFormat="1"/>
    <xf numFmtId="167" fontId="18" fillId="29" borderId="14" xfId="14" applyNumberFormat="1" applyBorder="1" applyAlignment="1">
      <alignment horizontal="center"/>
    </xf>
    <xf numFmtId="6" fontId="18" fillId="29" borderId="4" xfId="14" applyNumberFormat="1" applyBorder="1" applyAlignment="1">
      <alignment horizontal="center"/>
    </xf>
    <xf numFmtId="8" fontId="2" fillId="28" borderId="0" xfId="13" applyNumberFormat="1" applyFont="1" applyAlignment="1">
      <alignment horizontal="center" vertical="center"/>
    </xf>
    <xf numFmtId="6" fontId="31" fillId="24" borderId="0" xfId="9" applyNumberFormat="1" applyFont="1" applyAlignment="1">
      <alignment horizontal="center" vertical="center"/>
    </xf>
    <xf numFmtId="3" fontId="31" fillId="29" borderId="0" xfId="14" applyNumberFormat="1" applyFont="1" applyAlignment="1">
      <alignment horizontal="center" vertical="center"/>
    </xf>
    <xf numFmtId="0" fontId="5" fillId="0" borderId="0" xfId="0" applyFont="1" applyBorder="1"/>
    <xf numFmtId="0" fontId="31" fillId="14" borderId="0" xfId="8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1" fontId="31" fillId="14" borderId="0" xfId="8" applyNumberFormat="1" applyFont="1" applyBorder="1" applyAlignment="1">
      <alignment horizontal="center" vertical="center" wrapText="1"/>
    </xf>
    <xf numFmtId="0" fontId="2" fillId="21" borderId="10" xfId="0" applyFont="1" applyFill="1" applyBorder="1" applyAlignment="1">
      <alignment horizontal="center" vertical="center" wrapText="1"/>
    </xf>
    <xf numFmtId="0" fontId="2" fillId="20" borderId="10" xfId="0" applyFont="1" applyFill="1" applyBorder="1" applyAlignment="1">
      <alignment horizontal="center" vertical="center" wrapText="1"/>
    </xf>
    <xf numFmtId="0" fontId="2" fillId="20" borderId="34" xfId="0" applyFont="1" applyFill="1" applyBorder="1" applyAlignment="1">
      <alignment horizontal="center" vertical="center" wrapText="1"/>
    </xf>
    <xf numFmtId="0" fontId="2" fillId="17" borderId="10" xfId="0" applyFont="1" applyFill="1" applyBorder="1" applyAlignment="1">
      <alignment horizontal="center" vertical="center" wrapText="1"/>
    </xf>
    <xf numFmtId="164" fontId="31" fillId="0" borderId="0" xfId="8" applyNumberFormat="1" applyFont="1" applyFill="1" applyBorder="1" applyAlignment="1">
      <alignment horizontal="center"/>
    </xf>
    <xf numFmtId="164" fontId="31" fillId="0" borderId="0" xfId="8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/>
    </xf>
    <xf numFmtId="9" fontId="2" fillId="0" borderId="0" xfId="0" applyNumberFormat="1" applyFont="1" applyFill="1" applyAlignment="1">
      <alignment horizontal="center"/>
    </xf>
    <xf numFmtId="164" fontId="2" fillId="0" borderId="0" xfId="12" applyNumberFormat="1" applyFont="1" applyFill="1" applyAlignment="1">
      <alignment horizontal="center"/>
    </xf>
    <xf numFmtId="0" fontId="30" fillId="0" borderId="0" xfId="0" applyFont="1" applyAlignment="1">
      <alignment horizontal="left"/>
    </xf>
    <xf numFmtId="0" fontId="2" fillId="5" borderId="0" xfId="0" applyFont="1" applyFill="1" applyAlignment="1">
      <alignment horizontal="center" vertical="center"/>
    </xf>
    <xf numFmtId="1" fontId="2" fillId="5" borderId="0" xfId="0" applyNumberFormat="1" applyFont="1" applyFill="1" applyAlignment="1">
      <alignment horizontal="center" vertical="center"/>
    </xf>
    <xf numFmtId="15" fontId="31" fillId="13" borderId="16" xfId="7" applyNumberFormat="1" applyFont="1" applyBorder="1" applyAlignment="1">
      <alignment horizontal="center" vertical="center"/>
    </xf>
    <xf numFmtId="0" fontId="31" fillId="14" borderId="16" xfId="8" applyFont="1" applyBorder="1" applyAlignment="1">
      <alignment horizontal="center" vertical="center" wrapText="1"/>
    </xf>
    <xf numFmtId="0" fontId="2" fillId="22" borderId="16" xfId="0" applyFont="1" applyFill="1" applyBorder="1" applyAlignment="1">
      <alignment horizontal="center" vertical="center" wrapText="1"/>
    </xf>
    <xf numFmtId="0" fontId="2" fillId="21" borderId="12" xfId="0" applyFont="1" applyFill="1" applyBorder="1" applyAlignment="1">
      <alignment horizontal="center" vertical="center" wrapText="1"/>
    </xf>
    <xf numFmtId="0" fontId="2" fillId="21" borderId="33" xfId="0" applyFont="1" applyFill="1" applyBorder="1" applyAlignment="1">
      <alignment horizontal="center" vertical="center" wrapText="1"/>
    </xf>
    <xf numFmtId="0" fontId="2" fillId="20" borderId="12" xfId="0" applyFont="1" applyFill="1" applyBorder="1" applyAlignment="1">
      <alignment horizontal="center" vertical="center" wrapText="1"/>
    </xf>
    <xf numFmtId="0" fontId="2" fillId="20" borderId="33" xfId="0" applyFont="1" applyFill="1" applyBorder="1" applyAlignment="1">
      <alignment horizontal="center" vertical="center" wrapText="1"/>
    </xf>
    <xf numFmtId="0" fontId="2" fillId="17" borderId="12" xfId="0" applyFont="1" applyFill="1" applyBorder="1" applyAlignment="1">
      <alignment horizontal="center" vertical="center" wrapText="1"/>
    </xf>
    <xf numFmtId="0" fontId="2" fillId="17" borderId="33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/>
    <xf numFmtId="0" fontId="2" fillId="0" borderId="0" xfId="0" applyFont="1" applyAlignment="1">
      <alignment vertical="center"/>
    </xf>
    <xf numFmtId="0" fontId="29" fillId="0" borderId="0" xfId="0" applyFont="1" applyFill="1" applyBorder="1" applyAlignment="1">
      <alignment horizontal="center" vertical="center"/>
    </xf>
    <xf numFmtId="0" fontId="2" fillId="0" borderId="0" xfId="0" applyNumberFormat="1" applyFont="1" applyBorder="1"/>
    <xf numFmtId="1" fontId="8" fillId="30" borderId="0" xfId="0" applyNumberFormat="1" applyFont="1" applyFill="1" applyAlignment="1">
      <alignment vertical="center"/>
    </xf>
    <xf numFmtId="0" fontId="5" fillId="0" borderId="0" xfId="0" applyNumberFormat="1" applyFont="1" applyFill="1" applyBorder="1" applyAlignment="1"/>
    <xf numFmtId="0" fontId="31" fillId="14" borderId="0" xfId="8" applyFont="1" applyBorder="1" applyAlignment="1">
      <alignment horizontal="center" vertical="center" wrapText="1"/>
    </xf>
    <xf numFmtId="167" fontId="5" fillId="6" borderId="6" xfId="2" applyNumberFormat="1" applyFont="1" applyFill="1" applyBorder="1" applyAlignment="1">
      <alignment horizontal="center" vertical="center" wrapText="1"/>
    </xf>
    <xf numFmtId="0" fontId="45" fillId="10" borderId="0" xfId="4" applyFont="1" applyAlignment="1">
      <alignment horizontal="center" vertical="center"/>
    </xf>
    <xf numFmtId="1" fontId="45" fillId="10" borderId="0" xfId="4" applyNumberFormat="1" applyFont="1" applyAlignment="1">
      <alignment horizontal="center" vertical="center"/>
    </xf>
    <xf numFmtId="0" fontId="5" fillId="5" borderId="0" xfId="4" applyFont="1" applyFill="1" applyAlignment="1">
      <alignment horizontal="center" vertical="center"/>
    </xf>
    <xf numFmtId="167" fontId="31" fillId="26" borderId="0" xfId="11" applyNumberFormat="1" applyFont="1" applyBorder="1" applyAlignment="1">
      <alignment horizontal="center" vertical="center" wrapText="1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/>
    </xf>
    <xf numFmtId="9" fontId="5" fillId="0" borderId="0" xfId="0" applyNumberFormat="1" applyFont="1" applyFill="1" applyBorder="1" applyAlignment="1">
      <alignment horizontal="center" vertical="center"/>
    </xf>
    <xf numFmtId="167" fontId="31" fillId="25" borderId="0" xfId="10" applyNumberFormat="1" applyFont="1" applyBorder="1" applyAlignment="1">
      <alignment horizontal="center" vertical="center" wrapText="1"/>
    </xf>
    <xf numFmtId="167" fontId="5" fillId="0" borderId="0" xfId="10" applyNumberFormat="1" applyFont="1" applyFill="1" applyBorder="1" applyAlignment="1">
      <alignment horizontal="center" vertical="center" wrapText="1"/>
    </xf>
    <xf numFmtId="167" fontId="5" fillId="0" borderId="0" xfId="0" applyNumberFormat="1" applyFont="1" applyFill="1" applyBorder="1" applyAlignment="1">
      <alignment horizontal="center" vertical="center"/>
    </xf>
    <xf numFmtId="167" fontId="5" fillId="0" borderId="0" xfId="5" applyNumberFormat="1" applyFont="1" applyFill="1" applyBorder="1" applyAlignment="1">
      <alignment horizontal="center" vertical="center"/>
    </xf>
    <xf numFmtId="1" fontId="5" fillId="0" borderId="0" xfId="5" applyNumberFormat="1" applyFont="1" applyFill="1" applyBorder="1" applyAlignment="1">
      <alignment horizontal="center" vertical="center"/>
    </xf>
    <xf numFmtId="6" fontId="5" fillId="0" borderId="0" xfId="5" applyNumberFormat="1" applyFont="1" applyFill="1" applyBorder="1" applyAlignment="1">
      <alignment horizontal="center" vertical="center"/>
    </xf>
    <xf numFmtId="1" fontId="5" fillId="0" borderId="0" xfId="10" applyNumberFormat="1" applyFont="1" applyFill="1" applyBorder="1" applyAlignment="1">
      <alignment horizontal="center" vertical="center" wrapText="1"/>
    </xf>
    <xf numFmtId="167" fontId="2" fillId="0" borderId="0" xfId="0" applyNumberFormat="1" applyFont="1" applyBorder="1" applyAlignment="1">
      <alignment horizontal="center"/>
    </xf>
    <xf numFmtId="0" fontId="31" fillId="13" borderId="28" xfId="7" applyFont="1" applyBorder="1" applyAlignment="1">
      <alignment horizontal="left" vertical="center" wrapText="1"/>
    </xf>
    <xf numFmtId="0" fontId="31" fillId="13" borderId="27" xfId="7" applyFont="1" applyBorder="1" applyAlignment="1">
      <alignment horizontal="center" vertical="center" wrapText="1"/>
    </xf>
    <xf numFmtId="0" fontId="31" fillId="13" borderId="25" xfId="7" applyFont="1" applyBorder="1" applyAlignment="1">
      <alignment horizontal="center" vertical="center" wrapText="1"/>
    </xf>
    <xf numFmtId="0" fontId="5" fillId="0" borderId="24" xfId="2" applyFont="1" applyFill="1" applyBorder="1" applyAlignment="1">
      <alignment horizontal="left" vertical="center"/>
    </xf>
    <xf numFmtId="167" fontId="5" fillId="0" borderId="23" xfId="10" applyNumberFormat="1" applyFont="1" applyFill="1" applyBorder="1" applyAlignment="1">
      <alignment horizontal="center" vertical="center" wrapText="1"/>
    </xf>
    <xf numFmtId="0" fontId="5" fillId="0" borderId="24" xfId="2" applyFont="1" applyFill="1" applyBorder="1" applyAlignment="1">
      <alignment horizontal="left" vertical="center" wrapText="1"/>
    </xf>
    <xf numFmtId="167" fontId="5" fillId="0" borderId="23" xfId="2" applyNumberFormat="1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wrapText="1"/>
    </xf>
    <xf numFmtId="0" fontId="5" fillId="0" borderId="6" xfId="0" applyFont="1" applyFill="1" applyBorder="1" applyAlignment="1">
      <alignment horizontal="center" vertical="center"/>
    </xf>
    <xf numFmtId="167" fontId="31" fillId="14" borderId="6" xfId="8" applyNumberFormat="1" applyFont="1" applyBorder="1" applyAlignment="1">
      <alignment horizontal="center"/>
    </xf>
    <xf numFmtId="167" fontId="31" fillId="14" borderId="21" xfId="8" applyNumberFormat="1" applyFont="1" applyBorder="1" applyAlignment="1">
      <alignment horizontal="center"/>
    </xf>
    <xf numFmtId="167" fontId="2" fillId="0" borderId="0" xfId="0" applyNumberFormat="1" applyFont="1" applyBorder="1"/>
    <xf numFmtId="0" fontId="2" fillId="31" borderId="0" xfId="0" applyFont="1" applyFill="1" applyAlignment="1">
      <alignment horizontal="center" vertical="center"/>
    </xf>
    <xf numFmtId="1" fontId="2" fillId="31" borderId="0" xfId="0" applyNumberFormat="1" applyFont="1" applyFill="1" applyAlignment="1">
      <alignment horizontal="center" vertical="center"/>
    </xf>
    <xf numFmtId="0" fontId="5" fillId="0" borderId="0" xfId="0" applyFont="1" applyFill="1" applyBorder="1" applyAlignment="1">
      <alignment vertical="top" wrapText="1"/>
    </xf>
    <xf numFmtId="0" fontId="5" fillId="0" borderId="0" xfId="2" applyNumberFormat="1" applyFont="1" applyFill="1" applyBorder="1" applyAlignment="1">
      <alignment horizontal="center" vertical="center"/>
    </xf>
    <xf numFmtId="0" fontId="31" fillId="14" borderId="0" xfId="8" applyFont="1" applyBorder="1" applyAlignment="1">
      <alignment horizontal="center" vertical="center"/>
    </xf>
    <xf numFmtId="0" fontId="5" fillId="0" borderId="0" xfId="0" applyFont="1" applyBorder="1" applyAlignment="1"/>
    <xf numFmtId="0" fontId="31" fillId="13" borderId="0" xfId="7" applyFont="1" applyBorder="1" applyAlignment="1">
      <alignment horizontal="center"/>
    </xf>
    <xf numFmtId="0" fontId="5" fillId="0" borderId="0" xfId="0" applyFont="1" applyFill="1" applyBorder="1"/>
    <xf numFmtId="6" fontId="46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6" fontId="5" fillId="0" borderId="0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1" fontId="5" fillId="0" borderId="0" xfId="0" applyNumberFormat="1" applyFont="1" applyBorder="1" applyAlignment="1">
      <alignment horizontal="center"/>
    </xf>
    <xf numFmtId="0" fontId="46" fillId="0" borderId="0" xfId="0" applyFont="1" applyFill="1" applyBorder="1" applyAlignment="1"/>
    <xf numFmtId="0" fontId="31" fillId="13" borderId="0" xfId="7" applyFont="1" applyBorder="1"/>
    <xf numFmtId="9" fontId="5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/>
    </xf>
    <xf numFmtId="6" fontId="5" fillId="0" borderId="0" xfId="0" applyNumberFormat="1" applyFont="1" applyBorder="1" applyAlignment="1">
      <alignment horizontal="center" vertical="center"/>
    </xf>
    <xf numFmtId="10" fontId="5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0" fontId="5" fillId="0" borderId="0" xfId="0" quotePrefix="1" applyFont="1" applyBorder="1"/>
    <xf numFmtId="0" fontId="5" fillId="0" borderId="24" xfId="0" applyFont="1" applyFill="1" applyBorder="1" applyAlignment="1">
      <alignment wrapText="1"/>
    </xf>
    <xf numFmtId="1" fontId="5" fillId="0" borderId="23" xfId="0" applyNumberFormat="1" applyFont="1" applyFill="1" applyBorder="1" applyAlignment="1">
      <alignment horizontal="center"/>
    </xf>
    <xf numFmtId="1" fontId="5" fillId="0" borderId="23" xfId="5" applyNumberFormat="1" applyFont="1" applyFill="1" applyBorder="1" applyAlignment="1">
      <alignment horizontal="center"/>
    </xf>
    <xf numFmtId="0" fontId="5" fillId="0" borderId="24" xfId="0" applyFont="1" applyFill="1" applyBorder="1" applyAlignment="1">
      <alignment vertical="center" wrapText="1"/>
    </xf>
    <xf numFmtId="1" fontId="5" fillId="0" borderId="23" xfId="5" applyNumberFormat="1" applyFont="1" applyFill="1" applyBorder="1" applyAlignment="1">
      <alignment horizontal="center" vertical="center"/>
    </xf>
    <xf numFmtId="0" fontId="5" fillId="0" borderId="23" xfId="5" applyFont="1" applyFill="1" applyBorder="1" applyAlignment="1">
      <alignment horizontal="center"/>
    </xf>
    <xf numFmtId="0" fontId="29" fillId="0" borderId="24" xfId="0" applyFont="1" applyFill="1" applyBorder="1" applyAlignment="1">
      <alignment wrapText="1"/>
    </xf>
    <xf numFmtId="167" fontId="31" fillId="26" borderId="23" xfId="11" applyNumberFormat="1" applyFont="1" applyBorder="1" applyAlignment="1">
      <alignment horizontal="center" vertical="center" wrapText="1"/>
    </xf>
    <xf numFmtId="6" fontId="5" fillId="0" borderId="6" xfId="5" applyNumberFormat="1" applyFont="1" applyFill="1" applyBorder="1" applyAlignment="1">
      <alignment horizontal="center" vertical="center"/>
    </xf>
    <xf numFmtId="0" fontId="31" fillId="14" borderId="28" xfId="8" applyFont="1" applyBorder="1" applyAlignment="1">
      <alignment vertical="center"/>
    </xf>
    <xf numFmtId="0" fontId="31" fillId="14" borderId="27" xfId="8" applyFont="1" applyBorder="1" applyAlignment="1">
      <alignment horizontal="center" vertical="center"/>
    </xf>
    <xf numFmtId="0" fontId="31" fillId="13" borderId="24" xfId="7" applyFont="1" applyBorder="1" applyAlignment="1">
      <alignment wrapText="1"/>
    </xf>
    <xf numFmtId="167" fontId="31" fillId="13" borderId="23" xfId="7" applyNumberFormat="1" applyFont="1" applyBorder="1" applyAlignment="1">
      <alignment horizontal="center"/>
    </xf>
    <xf numFmtId="167" fontId="2" fillId="0" borderId="23" xfId="0" applyNumberFormat="1" applyFont="1" applyBorder="1" applyAlignment="1">
      <alignment horizontal="center"/>
    </xf>
    <xf numFmtId="0" fontId="5" fillId="0" borderId="24" xfId="0" applyFont="1" applyBorder="1"/>
    <xf numFmtId="6" fontId="5" fillId="0" borderId="23" xfId="0" applyNumberFormat="1" applyFont="1" applyBorder="1" applyAlignment="1">
      <alignment horizontal="center"/>
    </xf>
    <xf numFmtId="6" fontId="31" fillId="13" borderId="23" xfId="7" applyNumberFormat="1" applyFont="1" applyBorder="1" applyAlignment="1">
      <alignment horizontal="center"/>
    </xf>
    <xf numFmtId="0" fontId="31" fillId="14" borderId="22" xfId="8" applyFont="1" applyBorder="1"/>
    <xf numFmtId="171" fontId="5" fillId="0" borderId="0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0" fillId="0" borderId="0" xfId="0" applyFont="1" applyBorder="1" applyAlignment="1">
      <alignment horizontal="right"/>
    </xf>
    <xf numFmtId="167" fontId="2" fillId="0" borderId="0" xfId="0" applyNumberFormat="1" applyFont="1" applyFill="1" applyBorder="1" applyAlignment="1">
      <alignment horizontal="center"/>
    </xf>
    <xf numFmtId="1" fontId="2" fillId="3" borderId="0" xfId="0" applyNumberFormat="1" applyFont="1" applyFill="1" applyAlignment="1">
      <alignment horizontal="center" vertical="center"/>
    </xf>
    <xf numFmtId="167" fontId="31" fillId="14" borderId="6" xfId="8" applyNumberFormat="1" applyFont="1" applyBorder="1" applyAlignment="1">
      <alignment horizontal="center" vertical="center"/>
    </xf>
    <xf numFmtId="0" fontId="31" fillId="13" borderId="16" xfId="7" applyFont="1" applyBorder="1" applyAlignment="1">
      <alignment horizontal="center" vertical="center" wrapText="1"/>
    </xf>
    <xf numFmtId="167" fontId="31" fillId="14" borderId="14" xfId="8" applyNumberFormat="1" applyFont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167" fontId="45" fillId="10" borderId="14" xfId="4" applyNumberFormat="1" applyFont="1" applyBorder="1" applyAlignment="1">
      <alignment horizontal="center"/>
    </xf>
    <xf numFmtId="170" fontId="9" fillId="0" borderId="0" xfId="0" applyNumberFormat="1" applyFont="1" applyFill="1" applyBorder="1" applyAlignment="1">
      <alignment horizontal="center"/>
    </xf>
    <xf numFmtId="0" fontId="2" fillId="0" borderId="16" xfId="0" applyFont="1" applyBorder="1" applyAlignment="1"/>
    <xf numFmtId="6" fontId="9" fillId="0" borderId="0" xfId="0" applyNumberFormat="1" applyFont="1" applyFill="1" applyBorder="1" applyAlignment="1">
      <alignment horizontal="center"/>
    </xf>
    <xf numFmtId="0" fontId="2" fillId="0" borderId="16" xfId="0" applyFont="1" applyFill="1" applyBorder="1" applyAlignment="1"/>
    <xf numFmtId="169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6" xfId="0" applyFont="1" applyBorder="1" applyAlignment="1"/>
    <xf numFmtId="6" fontId="9" fillId="0" borderId="6" xfId="0" applyNumberFormat="1" applyFont="1" applyFill="1" applyBorder="1" applyAlignment="1">
      <alignment horizontal="center"/>
    </xf>
    <xf numFmtId="167" fontId="45" fillId="10" borderId="8" xfId="4" applyNumberFormat="1" applyFont="1" applyBorder="1" applyAlignment="1">
      <alignment horizontal="center"/>
    </xf>
    <xf numFmtId="0" fontId="2" fillId="0" borderId="19" xfId="0" applyFont="1" applyBorder="1" applyAlignment="1"/>
    <xf numFmtId="0" fontId="31" fillId="14" borderId="27" xfId="8" applyFont="1" applyBorder="1" applyAlignment="1">
      <alignment horizontal="left" vertical="center" wrapText="1"/>
    </xf>
    <xf numFmtId="0" fontId="31" fillId="13" borderId="23" xfId="7" applyFont="1" applyBorder="1" applyAlignment="1">
      <alignment horizontal="center"/>
    </xf>
    <xf numFmtId="0" fontId="31" fillId="14" borderId="24" xfId="8" applyFont="1" applyBorder="1"/>
    <xf numFmtId="0" fontId="2" fillId="0" borderId="23" xfId="0" applyFont="1" applyBorder="1" applyAlignment="1">
      <alignment horizontal="center"/>
    </xf>
    <xf numFmtId="0" fontId="31" fillId="13" borderId="6" xfId="7" applyFont="1" applyBorder="1"/>
    <xf numFmtId="0" fontId="2" fillId="0" borderId="21" xfId="0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7" fillId="0" borderId="0" xfId="0" applyFont="1" applyAlignment="1">
      <alignment wrapText="1"/>
    </xf>
    <xf numFmtId="0" fontId="2" fillId="5" borderId="25" xfId="0" applyFont="1" applyFill="1" applyBorder="1"/>
    <xf numFmtId="0" fontId="2" fillId="5" borderId="23" xfId="0" applyFont="1" applyFill="1" applyBorder="1"/>
    <xf numFmtId="0" fontId="2" fillId="5" borderId="24" xfId="0" applyFont="1" applyFill="1" applyBorder="1"/>
    <xf numFmtId="167" fontId="2" fillId="5" borderId="0" xfId="0" applyNumberFormat="1" applyFont="1" applyFill="1" applyBorder="1" applyAlignment="1">
      <alignment horizontal="center"/>
    </xf>
    <xf numFmtId="167" fontId="2" fillId="0" borderId="6" xfId="0" applyNumberFormat="1" applyFont="1" applyBorder="1" applyAlignment="1">
      <alignment horizontal="center"/>
    </xf>
    <xf numFmtId="0" fontId="2" fillId="0" borderId="21" xfId="0" applyFont="1" applyBorder="1"/>
    <xf numFmtId="0" fontId="2" fillId="0" borderId="0" xfId="0" applyNumberFormat="1" applyFont="1" applyBorder="1" applyAlignment="1">
      <alignment horizontal="left" vertical="center"/>
    </xf>
    <xf numFmtId="1" fontId="5" fillId="0" borderId="23" xfId="2" applyNumberFormat="1" applyFont="1" applyFill="1" applyBorder="1" applyAlignment="1">
      <alignment horizontal="center" vertical="center" wrapText="1"/>
    </xf>
    <xf numFmtId="1" fontId="5" fillId="6" borderId="21" xfId="0" applyNumberFormat="1" applyFont="1" applyFill="1" applyBorder="1" applyAlignment="1">
      <alignment horizontal="center" vertical="center"/>
    </xf>
    <xf numFmtId="1" fontId="31" fillId="14" borderId="27" xfId="8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31" fillId="13" borderId="24" xfId="7" applyFont="1" applyBorder="1" applyAlignment="1"/>
    <xf numFmtId="167" fontId="31" fillId="13" borderId="0" xfId="7" applyNumberFormat="1" applyFont="1" applyBorder="1" applyAlignment="1">
      <alignment horizontal="center"/>
    </xf>
    <xf numFmtId="0" fontId="31" fillId="25" borderId="0" xfId="10" applyFont="1" applyBorder="1"/>
    <xf numFmtId="167" fontId="31" fillId="25" borderId="0" xfId="10" applyNumberFormat="1" applyFont="1" applyBorder="1" applyAlignment="1">
      <alignment horizontal="center"/>
    </xf>
    <xf numFmtId="0" fontId="2" fillId="17" borderId="15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vertical="center"/>
    </xf>
    <xf numFmtId="0" fontId="30" fillId="0" borderId="0" xfId="0" applyFont="1" applyBorder="1"/>
    <xf numFmtId="9" fontId="30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49" fillId="0" borderId="0" xfId="0" applyFont="1" applyBorder="1" applyAlignment="1">
      <alignment horizontal="left" indent="5"/>
    </xf>
    <xf numFmtId="0" fontId="50" fillId="0" borderId="0" xfId="0" applyFont="1" applyBorder="1" applyAlignment="1">
      <alignment horizontal="left" indent="10"/>
    </xf>
    <xf numFmtId="0" fontId="0" fillId="19" borderId="0" xfId="0" applyFont="1" applyFill="1"/>
    <xf numFmtId="0" fontId="26" fillId="0" borderId="0" xfId="0" applyFont="1" applyFill="1" applyBorder="1" applyAlignment="1"/>
    <xf numFmtId="0" fontId="26" fillId="0" borderId="0" xfId="0" applyFont="1" applyFill="1"/>
    <xf numFmtId="0" fontId="17" fillId="19" borderId="0" xfId="0" applyFont="1" applyFill="1" applyBorder="1"/>
    <xf numFmtId="0" fontId="26" fillId="0" borderId="0" xfId="0" applyNumberFormat="1" applyFont="1" applyFill="1" applyBorder="1" applyAlignment="1">
      <alignment horizontal="left" vertical="center"/>
    </xf>
    <xf numFmtId="0" fontId="26" fillId="0" borderId="0" xfId="0" applyFont="1" applyFill="1" applyBorder="1"/>
    <xf numFmtId="0" fontId="53" fillId="0" borderId="0" xfId="0" applyFont="1" applyFill="1" applyAlignment="1">
      <alignment wrapText="1"/>
    </xf>
    <xf numFmtId="0" fontId="52" fillId="0" borderId="0" xfId="0" applyFont="1" applyAlignment="1">
      <alignment vertical="center" wrapText="1"/>
    </xf>
    <xf numFmtId="0" fontId="53" fillId="0" borderId="0" xfId="0" applyFont="1" applyFill="1" applyAlignment="1">
      <alignment vertical="center" wrapText="1"/>
    </xf>
    <xf numFmtId="0" fontId="17" fillId="0" borderId="0" xfId="0" applyFont="1" applyFill="1" applyBorder="1"/>
    <xf numFmtId="0" fontId="26" fillId="0" borderId="0" xfId="0" applyFont="1" applyFill="1" applyBorder="1" applyAlignment="1">
      <alignment horizontal="left"/>
    </xf>
    <xf numFmtId="0" fontId="54" fillId="0" borderId="0" xfId="0" applyFont="1" applyAlignment="1">
      <alignment wrapText="1"/>
    </xf>
    <xf numFmtId="0" fontId="54" fillId="0" borderId="0" xfId="0" applyFont="1" applyAlignment="1">
      <alignment vertical="center" wrapText="1"/>
    </xf>
    <xf numFmtId="0" fontId="31" fillId="14" borderId="27" xfId="8" applyFont="1" applyBorder="1" applyAlignment="1">
      <alignment horizontal="center" vertical="center" wrapText="1"/>
    </xf>
    <xf numFmtId="0" fontId="25" fillId="0" borderId="28" xfId="0" applyFont="1" applyBorder="1"/>
    <xf numFmtId="0" fontId="32" fillId="0" borderId="25" xfId="0" applyFont="1" applyBorder="1" applyAlignment="1">
      <alignment horizontal="left" wrapText="1"/>
    </xf>
    <xf numFmtId="0" fontId="25" fillId="23" borderId="24" xfId="0" applyFont="1" applyFill="1" applyBorder="1"/>
    <xf numFmtId="0" fontId="39" fillId="23" borderId="23" xfId="0" applyFont="1" applyFill="1" applyBorder="1" applyAlignment="1">
      <alignment horizontal="left" wrapText="1"/>
    </xf>
    <xf numFmtId="0" fontId="25" fillId="0" borderId="24" xfId="0" applyFont="1" applyBorder="1"/>
    <xf numFmtId="0" fontId="38" fillId="0" borderId="23" xfId="0" applyFont="1" applyBorder="1" applyAlignment="1">
      <alignment horizontal="left" wrapText="1"/>
    </xf>
    <xf numFmtId="0" fontId="25" fillId="23" borderId="22" xfId="0" applyFont="1" applyFill="1" applyBorder="1"/>
    <xf numFmtId="0" fontId="37" fillId="23" borderId="21" xfId="0" applyFont="1" applyFill="1" applyBorder="1" applyAlignment="1">
      <alignment horizontal="left" wrapText="1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55" fillId="0" borderId="0" xfId="0" applyFont="1"/>
    <xf numFmtId="0" fontId="51" fillId="13" borderId="1" xfId="7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1" fillId="13" borderId="39" xfId="7" applyFont="1" applyBorder="1" applyAlignment="1">
      <alignment horizontal="left"/>
    </xf>
    <xf numFmtId="0" fontId="51" fillId="13" borderId="40" xfId="7" applyFont="1" applyBorder="1" applyAlignment="1">
      <alignment horizontal="center"/>
    </xf>
    <xf numFmtId="0" fontId="6" fillId="0" borderId="39" xfId="0" applyFont="1" applyBorder="1" applyAlignment="1">
      <alignment horizontal="left"/>
    </xf>
    <xf numFmtId="0" fontId="6" fillId="0" borderId="40" xfId="0" applyFont="1" applyBorder="1" applyAlignment="1">
      <alignment horizontal="center"/>
    </xf>
    <xf numFmtId="6" fontId="6" fillId="0" borderId="39" xfId="0" applyNumberFormat="1" applyFont="1" applyBorder="1" applyAlignment="1">
      <alignment horizontal="center"/>
    </xf>
    <xf numFmtId="16" fontId="6" fillId="0" borderId="39" xfId="0" applyNumberFormat="1" applyFont="1" applyBorder="1" applyAlignment="1">
      <alignment horizontal="center"/>
    </xf>
    <xf numFmtId="0" fontId="6" fillId="0" borderId="39" xfId="0" applyFont="1" applyBorder="1" applyAlignment="1">
      <alignment horizontal="center"/>
    </xf>
    <xf numFmtId="0" fontId="6" fillId="0" borderId="41" xfId="0" applyFont="1" applyBorder="1" applyAlignment="1">
      <alignment horizontal="left"/>
    </xf>
    <xf numFmtId="0" fontId="6" fillId="0" borderId="51" xfId="0" applyFont="1" applyBorder="1" applyAlignment="1">
      <alignment horizontal="center"/>
    </xf>
    <xf numFmtId="0" fontId="6" fillId="0" borderId="42" xfId="0" applyFont="1" applyBorder="1" applyAlignment="1">
      <alignment horizontal="center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18" fillId="14" borderId="2" xfId="8" applyBorder="1" applyAlignment="1">
      <alignment horizontal="center" wrapText="1"/>
    </xf>
    <xf numFmtId="0" fontId="18" fillId="14" borderId="20" xfId="8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51" xfId="0" applyFont="1" applyFill="1" applyBorder="1" applyAlignment="1">
      <alignment horizontal="center" vertical="center" wrapText="1"/>
    </xf>
    <xf numFmtId="0" fontId="31" fillId="14" borderId="11" xfId="8" applyFont="1" applyBorder="1" applyAlignment="1">
      <alignment horizontal="center"/>
    </xf>
    <xf numFmtId="0" fontId="31" fillId="14" borderId="52" xfId="8" applyFont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31" fillId="13" borderId="5" xfId="7" applyFont="1" applyBorder="1" applyAlignment="1">
      <alignment horizontal="center" vertical="center" wrapText="1"/>
    </xf>
    <xf numFmtId="0" fontId="31" fillId="13" borderId="8" xfId="7" applyFont="1" applyBorder="1" applyAlignment="1">
      <alignment horizontal="center" vertical="center" wrapText="1"/>
    </xf>
    <xf numFmtId="0" fontId="2" fillId="0" borderId="0" xfId="0" applyFont="1"/>
    <xf numFmtId="0" fontId="56" fillId="0" borderId="0" xfId="0" applyFont="1"/>
    <xf numFmtId="0" fontId="43" fillId="0" borderId="0" xfId="0" applyFont="1" applyAlignment="1">
      <alignment horizontal="left" indent="1"/>
    </xf>
    <xf numFmtId="0" fontId="57" fillId="0" borderId="0" xfId="0" applyFont="1" applyAlignment="1">
      <alignment horizontal="left" indent="1"/>
    </xf>
    <xf numFmtId="0" fontId="2" fillId="0" borderId="0" xfId="0" applyFont="1"/>
    <xf numFmtId="0" fontId="10" fillId="0" borderId="0" xfId="1" applyAlignment="1" applyProtection="1"/>
    <xf numFmtId="0" fontId="51" fillId="13" borderId="37" xfId="7" applyFont="1" applyBorder="1" applyAlignment="1">
      <alignment vertical="center" wrapText="1"/>
    </xf>
    <xf numFmtId="0" fontId="58" fillId="13" borderId="7" xfId="7" applyFont="1" applyBorder="1" applyAlignment="1">
      <alignment vertical="center" wrapText="1"/>
    </xf>
    <xf numFmtId="0" fontId="59" fillId="0" borderId="0" xfId="0" applyFont="1" applyAlignment="1">
      <alignment wrapText="1"/>
    </xf>
    <xf numFmtId="0" fontId="54" fillId="5" borderId="0" xfId="0" applyFont="1" applyFill="1" applyAlignment="1">
      <alignment wrapText="1"/>
    </xf>
    <xf numFmtId="0" fontId="54" fillId="0" borderId="0" xfId="0" applyFont="1" applyFill="1" applyAlignment="1">
      <alignment wrapText="1"/>
    </xf>
    <xf numFmtId="0" fontId="59" fillId="0" borderId="0" xfId="0" applyFont="1" applyFill="1" applyAlignment="1">
      <alignment wrapText="1"/>
    </xf>
    <xf numFmtId="0" fontId="54" fillId="0" borderId="0" xfId="0" applyFont="1" applyFill="1" applyAlignment="1">
      <alignment vertical="center" wrapText="1"/>
    </xf>
    <xf numFmtId="0" fontId="59" fillId="5" borderId="0" xfId="0" applyFont="1" applyFill="1" applyAlignment="1">
      <alignment wrapText="1"/>
    </xf>
    <xf numFmtId="0" fontId="54" fillId="5" borderId="6" xfId="0" applyFont="1" applyFill="1" applyBorder="1" applyAlignment="1">
      <alignment wrapText="1"/>
    </xf>
    <xf numFmtId="0" fontId="54" fillId="5" borderId="6" xfId="0" applyFont="1" applyFill="1" applyBorder="1" applyAlignment="1">
      <alignment vertical="center" wrapText="1"/>
    </xf>
    <xf numFmtId="0" fontId="54" fillId="5" borderId="0" xfId="0" applyFont="1" applyFill="1" applyAlignment="1">
      <alignment vertical="center" wrapText="1"/>
    </xf>
    <xf numFmtId="0" fontId="59" fillId="5" borderId="0" xfId="0" applyFont="1" applyFill="1" applyAlignment="1">
      <alignment vertical="center" wrapText="1"/>
    </xf>
    <xf numFmtId="0" fontId="31" fillId="14" borderId="37" xfId="8" applyFont="1" applyBorder="1" applyAlignment="1"/>
    <xf numFmtId="0" fontId="31" fillId="13" borderId="1" xfId="7" applyFont="1" applyBorder="1"/>
    <xf numFmtId="0" fontId="31" fillId="14" borderId="53" xfId="8" applyFont="1" applyBorder="1" applyAlignment="1"/>
    <xf numFmtId="0" fontId="2" fillId="0" borderId="33" xfId="0" applyFont="1" applyBorder="1"/>
    <xf numFmtId="0" fontId="30" fillId="0" borderId="33" xfId="0" applyFont="1" applyBorder="1" applyAlignment="1">
      <alignment wrapText="1"/>
    </xf>
    <xf numFmtId="0" fontId="30" fillId="0" borderId="54" xfId="0" applyFont="1" applyBorder="1" applyAlignment="1">
      <alignment wrapText="1"/>
    </xf>
    <xf numFmtId="0" fontId="60" fillId="0" borderId="0" xfId="0" applyFont="1" applyAlignment="1">
      <alignment horizontal="left" indent="5"/>
    </xf>
    <xf numFmtId="0" fontId="61" fillId="0" borderId="0" xfId="0" applyFont="1"/>
    <xf numFmtId="0" fontId="18" fillId="14" borderId="0" xfId="8"/>
    <xf numFmtId="0" fontId="2" fillId="5" borderId="1" xfId="0" applyFont="1" applyFill="1" applyBorder="1" applyAlignment="1">
      <alignment horizontal="center" vertical="center" wrapText="1"/>
    </xf>
    <xf numFmtId="0" fontId="22" fillId="14" borderId="49" xfId="8" applyFont="1" applyBorder="1" applyAlignment="1">
      <alignment horizontal="center" vertical="center" wrapText="1"/>
    </xf>
    <xf numFmtId="0" fontId="22" fillId="14" borderId="49" xfId="8" applyFont="1" applyBorder="1" applyAlignment="1">
      <alignment horizontal="left" vertical="center" wrapText="1"/>
    </xf>
    <xf numFmtId="0" fontId="22" fillId="14" borderId="50" xfId="8" applyFont="1" applyBorder="1" applyAlignment="1">
      <alignment horizontal="center" vertical="center" wrapText="1"/>
    </xf>
    <xf numFmtId="0" fontId="22" fillId="14" borderId="0" xfId="8" applyFont="1" applyBorder="1" applyAlignment="1">
      <alignment vertical="center"/>
    </xf>
    <xf numFmtId="0" fontId="56" fillId="0" borderId="0" xfId="0" applyFont="1" applyBorder="1" applyAlignment="1">
      <alignment vertical="center"/>
    </xf>
    <xf numFmtId="0" fontId="21" fillId="0" borderId="39" xfId="1" applyFont="1" applyFill="1" applyBorder="1" applyAlignment="1" applyProtection="1"/>
    <xf numFmtId="0" fontId="56" fillId="0" borderId="1" xfId="0" applyFont="1" applyBorder="1" applyAlignment="1">
      <alignment horizontal="center"/>
    </xf>
    <xf numFmtId="0" fontId="56" fillId="0" borderId="1" xfId="0" applyFont="1" applyFill="1" applyBorder="1" applyAlignment="1">
      <alignment horizontal="center"/>
    </xf>
    <xf numFmtId="0" fontId="62" fillId="0" borderId="1" xfId="0" applyFont="1" applyBorder="1" applyAlignment="1">
      <alignment horizontal="left"/>
    </xf>
    <xf numFmtId="0" fontId="20" fillId="0" borderId="40" xfId="0" applyFont="1" applyBorder="1" applyAlignment="1">
      <alignment horizontal="center"/>
    </xf>
    <xf numFmtId="0" fontId="56" fillId="0" borderId="0" xfId="0" applyFont="1" applyBorder="1"/>
    <xf numFmtId="0" fontId="56" fillId="0" borderId="1" xfId="0" applyFont="1" applyBorder="1" applyAlignment="1">
      <alignment horizontal="left"/>
    </xf>
    <xf numFmtId="0" fontId="21" fillId="0" borderId="39" xfId="1" applyFont="1" applyBorder="1" applyAlignment="1" applyProtection="1"/>
    <xf numFmtId="0" fontId="56" fillId="0" borderId="51" xfId="0" applyFont="1" applyFill="1" applyBorder="1" applyAlignment="1">
      <alignment horizontal="center"/>
    </xf>
    <xf numFmtId="0" fontId="56" fillId="0" borderId="51" xfId="0" applyFont="1" applyFill="1" applyBorder="1" applyAlignment="1">
      <alignment horizontal="left"/>
    </xf>
    <xf numFmtId="0" fontId="21" fillId="0" borderId="0" xfId="1" applyFont="1" applyFill="1" applyBorder="1" applyAlignment="1" applyProtection="1"/>
    <xf numFmtId="0" fontId="56" fillId="0" borderId="0" xfId="0" applyFont="1" applyFill="1" applyBorder="1"/>
    <xf numFmtId="0" fontId="56" fillId="0" borderId="0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left"/>
    </xf>
    <xf numFmtId="0" fontId="56" fillId="0" borderId="0" xfId="0" applyFont="1" applyBorder="1" applyAlignment="1">
      <alignment horizontal="center"/>
    </xf>
    <xf numFmtId="0" fontId="56" fillId="0" borderId="0" xfId="0" applyFont="1" applyBorder="1" applyAlignment="1">
      <alignment horizontal="left"/>
    </xf>
    <xf numFmtId="0" fontId="22" fillId="14" borderId="55" xfId="8" applyFont="1" applyBorder="1" applyAlignment="1">
      <alignment horizontal="center" vertical="center" wrapText="1"/>
    </xf>
    <xf numFmtId="0" fontId="21" fillId="0" borderId="56" xfId="1" applyFont="1" applyFill="1" applyBorder="1" applyAlignment="1" applyProtection="1"/>
    <xf numFmtId="0" fontId="56" fillId="0" borderId="20" xfId="0" applyFont="1" applyBorder="1" applyAlignment="1">
      <alignment vertical="center"/>
    </xf>
    <xf numFmtId="0" fontId="21" fillId="6" borderId="39" xfId="1" applyFont="1" applyFill="1" applyBorder="1" applyAlignment="1" applyProtection="1"/>
    <xf numFmtId="0" fontId="56" fillId="6" borderId="1" xfId="0" applyFont="1" applyFill="1" applyBorder="1" applyAlignment="1">
      <alignment horizontal="center"/>
    </xf>
    <xf numFmtId="0" fontId="62" fillId="6" borderId="1" xfId="0" applyFont="1" applyFill="1" applyBorder="1" applyAlignment="1">
      <alignment horizontal="left"/>
    </xf>
    <xf numFmtId="0" fontId="20" fillId="6" borderId="40" xfId="0" applyFont="1" applyFill="1" applyBorder="1" applyAlignment="1">
      <alignment horizontal="center"/>
    </xf>
    <xf numFmtId="0" fontId="21" fillId="6" borderId="0" xfId="1" applyFont="1" applyFill="1" applyBorder="1" applyAlignment="1" applyProtection="1"/>
    <xf numFmtId="0" fontId="56" fillId="6" borderId="0" xfId="0" applyFont="1" applyFill="1" applyBorder="1"/>
    <xf numFmtId="0" fontId="56" fillId="6" borderId="1" xfId="0" applyFont="1" applyFill="1" applyBorder="1" applyAlignment="1">
      <alignment horizontal="left"/>
    </xf>
    <xf numFmtId="0" fontId="21" fillId="6" borderId="41" xfId="1" applyFont="1" applyFill="1" applyBorder="1" applyAlignment="1" applyProtection="1"/>
    <xf numFmtId="0" fontId="56" fillId="6" borderId="51" xfId="0" applyFont="1" applyFill="1" applyBorder="1" applyAlignment="1">
      <alignment horizontal="center"/>
    </xf>
    <xf numFmtId="0" fontId="56" fillId="6" borderId="51" xfId="0" applyFont="1" applyFill="1" applyBorder="1" applyAlignment="1">
      <alignment horizontal="left"/>
    </xf>
    <xf numFmtId="0" fontId="20" fillId="6" borderId="42" xfId="0" applyFont="1" applyFill="1" applyBorder="1" applyAlignment="1">
      <alignment horizontal="center"/>
    </xf>
    <xf numFmtId="0" fontId="62" fillId="0" borderId="15" xfId="0" applyFont="1" applyFill="1" applyBorder="1"/>
    <xf numFmtId="0" fontId="56" fillId="0" borderId="15" xfId="0" applyFont="1" applyFill="1" applyBorder="1" applyAlignment="1">
      <alignment horizontal="center"/>
    </xf>
    <xf numFmtId="0" fontId="56" fillId="0" borderId="15" xfId="0" applyFont="1" applyFill="1" applyBorder="1" applyAlignment="1">
      <alignment horizontal="left"/>
    </xf>
    <xf numFmtId="0" fontId="20" fillId="0" borderId="15" xfId="0" applyFont="1" applyFill="1" applyBorder="1" applyAlignment="1">
      <alignment horizontal="center"/>
    </xf>
    <xf numFmtId="0" fontId="21" fillId="0" borderId="15" xfId="1" applyFont="1" applyFill="1" applyBorder="1" applyAlignment="1" applyProtection="1"/>
    <xf numFmtId="0" fontId="21" fillId="0" borderId="1" xfId="1" applyFont="1" applyFill="1" applyBorder="1" applyAlignment="1" applyProtection="1"/>
    <xf numFmtId="0" fontId="56" fillId="0" borderId="1" xfId="0" applyFont="1" applyFill="1" applyBorder="1" applyAlignment="1">
      <alignment horizontal="left"/>
    </xf>
    <xf numFmtId="0" fontId="21" fillId="0" borderId="51" xfId="1" applyFont="1" applyFill="1" applyBorder="1" applyAlignment="1" applyProtection="1"/>
    <xf numFmtId="167" fontId="31" fillId="25" borderId="6" xfId="10" applyNumberFormat="1" applyFont="1" applyBorder="1" applyAlignment="1">
      <alignment horizontal="center"/>
    </xf>
    <xf numFmtId="0" fontId="22" fillId="14" borderId="28" xfId="8" applyFont="1" applyBorder="1"/>
    <xf numFmtId="0" fontId="22" fillId="14" borderId="25" xfId="8" applyFont="1" applyBorder="1"/>
    <xf numFmtId="0" fontId="56" fillId="0" borderId="24" xfId="0" applyFont="1" applyBorder="1"/>
    <xf numFmtId="0" fontId="56" fillId="0" borderId="23" xfId="0" applyFont="1" applyBorder="1"/>
    <xf numFmtId="0" fontId="56" fillId="6" borderId="24" xfId="0" applyFont="1" applyFill="1" applyBorder="1"/>
    <xf numFmtId="0" fontId="56" fillId="6" borderId="23" xfId="0" applyFont="1" applyFill="1" applyBorder="1"/>
    <xf numFmtId="0" fontId="56" fillId="0" borderId="22" xfId="0" applyFont="1" applyBorder="1"/>
    <xf numFmtId="0" fontId="56" fillId="0" borderId="21" xfId="0" applyFont="1" applyBorder="1"/>
    <xf numFmtId="0" fontId="56" fillId="0" borderId="57" xfId="0" applyFont="1" applyBorder="1"/>
    <xf numFmtId="0" fontId="56" fillId="0" borderId="58" xfId="0" applyFont="1" applyBorder="1"/>
    <xf numFmtId="0" fontId="56" fillId="6" borderId="57" xfId="0" applyFont="1" applyFill="1" applyBorder="1"/>
    <xf numFmtId="0" fontId="56" fillId="6" borderId="58" xfId="0" applyFont="1" applyFill="1" applyBorder="1"/>
    <xf numFmtId="0" fontId="56" fillId="6" borderId="59" xfId="0" applyFont="1" applyFill="1" applyBorder="1"/>
    <xf numFmtId="0" fontId="56" fillId="6" borderId="60" xfId="0" applyFont="1" applyFill="1" applyBorder="1"/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>
      <alignment vertical="center" wrapText="1"/>
    </xf>
    <xf numFmtId="0" fontId="0" fillId="0" borderId="0" xfId="0"/>
    <xf numFmtId="0" fontId="63" fillId="7" borderId="0" xfId="0" applyFont="1" applyFill="1" applyBorder="1" applyAlignment="1">
      <alignment wrapText="1"/>
    </xf>
    <xf numFmtId="0" fontId="64" fillId="33" borderId="0" xfId="0" applyFont="1" applyFill="1"/>
    <xf numFmtId="0" fontId="0" fillId="0" borderId="47" xfId="0" applyFont="1" applyBorder="1"/>
    <xf numFmtId="0" fontId="25" fillId="5" borderId="0" xfId="0" applyFont="1" applyFill="1" applyAlignment="1">
      <alignment wrapText="1"/>
    </xf>
    <xf numFmtId="0" fontId="25" fillId="5" borderId="0" xfId="0" applyFont="1" applyFill="1" applyBorder="1" applyAlignment="1">
      <alignment wrapText="1"/>
    </xf>
    <xf numFmtId="0" fontId="0" fillId="5" borderId="0" xfId="0" applyFill="1"/>
    <xf numFmtId="0" fontId="0" fillId="0" borderId="0" xfId="0" applyFont="1" applyAlignment="1"/>
    <xf numFmtId="0" fontId="0" fillId="0" borderId="0" xfId="0" applyFont="1" applyFill="1" applyAlignment="1"/>
    <xf numFmtId="0" fontId="26" fillId="0" borderId="12" xfId="0" applyFont="1" applyFill="1" applyBorder="1" applyAlignment="1">
      <alignment wrapText="1"/>
    </xf>
    <xf numFmtId="0" fontId="26" fillId="0" borderId="33" xfId="0" applyFont="1" applyFill="1" applyBorder="1" applyAlignment="1">
      <alignment wrapText="1"/>
    </xf>
    <xf numFmtId="0" fontId="26" fillId="0" borderId="15" xfId="0" applyFont="1" applyFill="1" applyBorder="1" applyAlignment="1">
      <alignment vertical="center" wrapText="1"/>
    </xf>
    <xf numFmtId="0" fontId="26" fillId="0" borderId="12" xfId="0" applyFont="1" applyFill="1" applyBorder="1" applyAlignment="1">
      <alignment vertical="center"/>
    </xf>
    <xf numFmtId="0" fontId="26" fillId="0" borderId="33" xfId="0" applyFont="1" applyFill="1" applyBorder="1" applyAlignment="1">
      <alignment vertical="center"/>
    </xf>
    <xf numFmtId="0" fontId="26" fillId="0" borderId="15" xfId="0" applyFont="1" applyFill="1" applyBorder="1" applyAlignment="1"/>
    <xf numFmtId="0" fontId="25" fillId="0" borderId="12" xfId="0" applyFont="1" applyFill="1" applyBorder="1" applyAlignment="1">
      <alignment wrapText="1"/>
    </xf>
    <xf numFmtId="0" fontId="25" fillId="0" borderId="33" xfId="0" applyFont="1" applyFill="1" applyBorder="1" applyAlignment="1">
      <alignment wrapText="1"/>
    </xf>
    <xf numFmtId="0" fontId="25" fillId="0" borderId="33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/>
    </xf>
    <xf numFmtId="0" fontId="0" fillId="0" borderId="33" xfId="0" applyFont="1" applyFill="1" applyBorder="1" applyAlignment="1">
      <alignment vertical="center"/>
    </xf>
    <xf numFmtId="0" fontId="0" fillId="0" borderId="15" xfId="0" applyFont="1" applyFill="1" applyBorder="1" applyAlignment="1">
      <alignment vertical="center"/>
    </xf>
    <xf numFmtId="0" fontId="0" fillId="19" borderId="0" xfId="0" applyFont="1" applyFill="1" applyAlignment="1"/>
    <xf numFmtId="0" fontId="0" fillId="19" borderId="0" xfId="0" applyFont="1" applyFill="1" applyAlignment="1">
      <alignment vertical="center"/>
    </xf>
    <xf numFmtId="0" fontId="25" fillId="19" borderId="0" xfId="0" applyFont="1" applyFill="1" applyAlignment="1">
      <alignment wrapText="1"/>
    </xf>
    <xf numFmtId="0" fontId="25" fillId="19" borderId="0" xfId="0" applyFont="1" applyFill="1" applyAlignment="1">
      <alignment vertical="center" wrapText="1"/>
    </xf>
    <xf numFmtId="0" fontId="26" fillId="19" borderId="0" xfId="0" applyFont="1" applyFill="1" applyAlignment="1"/>
    <xf numFmtId="0" fontId="65" fillId="19" borderId="0" xfId="0" applyFont="1" applyFill="1" applyAlignment="1">
      <alignment wrapText="1"/>
    </xf>
    <xf numFmtId="0" fontId="65" fillId="19" borderId="0" xfId="0" applyFont="1" applyFill="1" applyAlignment="1">
      <alignment vertical="center" wrapText="1"/>
    </xf>
    <xf numFmtId="0" fontId="0" fillId="0" borderId="0" xfId="0" applyAlignment="1">
      <alignment horizontal="center" vertical="top"/>
    </xf>
    <xf numFmtId="0" fontId="18" fillId="14" borderId="28" xfId="8" applyBorder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31" fillId="14" borderId="27" xfId="8" applyFont="1" applyBorder="1" applyAlignment="1">
      <alignment horizontal="center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2" fillId="0" borderId="28" xfId="0" applyFont="1" applyBorder="1" applyAlignment="1">
      <alignment horizontal="center" vertical="center" wrapText="1"/>
    </xf>
    <xf numFmtId="0" fontId="0" fillId="0" borderId="0" xfId="0" applyFont="1" applyFill="1"/>
    <xf numFmtId="0" fontId="27" fillId="0" borderId="0" xfId="2" applyFont="1" applyFill="1"/>
    <xf numFmtId="0" fontId="0" fillId="0" borderId="0" xfId="0" applyFont="1" applyFill="1" applyAlignment="1">
      <alignment horizontal="center"/>
    </xf>
    <xf numFmtId="0" fontId="31" fillId="25" borderId="0" xfId="10" applyFont="1" applyBorder="1" applyAlignment="1">
      <alignment horizontal="center"/>
    </xf>
    <xf numFmtId="6" fontId="31" fillId="25" borderId="0" xfId="10" applyNumberFormat="1" applyFont="1" applyBorder="1" applyAlignment="1">
      <alignment horizontal="center"/>
    </xf>
    <xf numFmtId="0" fontId="31" fillId="26" borderId="24" xfId="11" applyFont="1" applyBorder="1" applyAlignment="1">
      <alignment horizontal="left" vertical="center" wrapText="1"/>
    </xf>
    <xf numFmtId="6" fontId="31" fillId="26" borderId="0" xfId="11" applyNumberFormat="1" applyFont="1" applyBorder="1" applyAlignment="1">
      <alignment horizontal="center" vertical="center"/>
    </xf>
    <xf numFmtId="0" fontId="31" fillId="26" borderId="0" xfId="11" applyFont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6" fontId="31" fillId="0" borderId="0" xfId="11" applyNumberFormat="1" applyFont="1" applyFill="1" applyBorder="1" applyAlignment="1">
      <alignment horizontal="center" vertical="center"/>
    </xf>
    <xf numFmtId="167" fontId="31" fillId="0" borderId="0" xfId="11" applyNumberFormat="1" applyFont="1" applyFill="1" applyBorder="1" applyAlignment="1">
      <alignment horizontal="center" vertical="center" wrapText="1"/>
    </xf>
    <xf numFmtId="0" fontId="31" fillId="0" borderId="0" xfId="7" applyFont="1" applyFill="1" applyBorder="1" applyAlignment="1">
      <alignment horizontal="center" vertical="center" wrapText="1"/>
    </xf>
    <xf numFmtId="1" fontId="5" fillId="0" borderId="0" xfId="5" applyNumberFormat="1" applyFont="1" applyFill="1" applyBorder="1" applyAlignment="1">
      <alignment horizontal="center"/>
    </xf>
    <xf numFmtId="0" fontId="5" fillId="0" borderId="0" xfId="5" applyFont="1" applyFill="1" applyBorder="1" applyAlignment="1">
      <alignment horizontal="center"/>
    </xf>
    <xf numFmtId="0" fontId="29" fillId="0" borderId="0" xfId="0" applyFont="1" applyFill="1" applyBorder="1" applyAlignment="1">
      <alignment wrapText="1"/>
    </xf>
    <xf numFmtId="0" fontId="31" fillId="0" borderId="0" xfId="11" applyFont="1" applyFill="1" applyBorder="1" applyAlignment="1">
      <alignment horizontal="left" vertical="center" wrapText="1"/>
    </xf>
    <xf numFmtId="167" fontId="31" fillId="0" borderId="0" xfId="8" applyNumberFormat="1" applyFont="1" applyFill="1" applyBorder="1" applyAlignment="1">
      <alignment horizontal="center"/>
    </xf>
    <xf numFmtId="0" fontId="18" fillId="13" borderId="0" xfId="7" applyBorder="1" applyAlignment="1">
      <alignment horizontal="center" vertical="center"/>
    </xf>
    <xf numFmtId="3" fontId="18" fillId="13" borderId="0" xfId="7" applyNumberFormat="1" applyBorder="1" applyAlignment="1">
      <alignment horizontal="center"/>
    </xf>
    <xf numFmtId="167" fontId="31" fillId="0" borderId="0" xfId="8" applyNumberFormat="1" applyFont="1" applyFill="1" applyBorder="1" applyAlignment="1">
      <alignment horizontal="center" vertical="center"/>
    </xf>
    <xf numFmtId="1" fontId="8" fillId="30" borderId="0" xfId="0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horizontal="center" vertical="center" wrapText="1"/>
    </xf>
    <xf numFmtId="0" fontId="31" fillId="14" borderId="0" xfId="8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4" fillId="0" borderId="0" xfId="4" applyFill="1" applyBorder="1"/>
    <xf numFmtId="164" fontId="68" fillId="8" borderId="0" xfId="2" applyNumberFormat="1" applyFont="1" applyBorder="1" applyAlignment="1">
      <alignment horizontal="center" wrapText="1"/>
    </xf>
    <xf numFmtId="164" fontId="68" fillId="8" borderId="0" xfId="2" applyNumberFormat="1" applyFont="1" applyAlignment="1">
      <alignment horizontal="center"/>
    </xf>
    <xf numFmtId="0" fontId="2" fillId="0" borderId="0" xfId="0" applyFont="1" applyBorder="1" applyAlignment="1">
      <alignment horizontal="left" vertical="center"/>
    </xf>
    <xf numFmtId="15" fontId="31" fillId="35" borderId="0" xfId="7" applyNumberFormat="1" applyFont="1" applyFill="1" applyAlignment="1">
      <alignment horizontal="center" vertical="center"/>
    </xf>
    <xf numFmtId="167" fontId="31" fillId="0" borderId="6" xfId="8" applyNumberFormat="1" applyFont="1" applyFill="1" applyBorder="1" applyAlignment="1">
      <alignment horizontal="center" vertical="center"/>
    </xf>
    <xf numFmtId="167" fontId="68" fillId="8" borderId="6" xfId="2" applyNumberFormat="1" applyFont="1" applyBorder="1" applyAlignment="1">
      <alignment horizontal="center"/>
    </xf>
    <xf numFmtId="167" fontId="68" fillId="8" borderId="21" xfId="2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31" fillId="13" borderId="24" xfId="7" applyFont="1" applyBorder="1" applyAlignment="1">
      <alignment horizontal="left" vertical="center" wrapText="1"/>
    </xf>
    <xf numFmtId="1" fontId="31" fillId="13" borderId="2" xfId="7" applyNumberFormat="1" applyFont="1" applyBorder="1" applyAlignment="1">
      <alignment horizontal="center" vertical="center" wrapText="1"/>
    </xf>
    <xf numFmtId="0" fontId="31" fillId="13" borderId="9" xfId="7" applyFont="1" applyBorder="1" applyAlignment="1">
      <alignment horizontal="center" vertical="center" wrapText="1"/>
    </xf>
    <xf numFmtId="1" fontId="31" fillId="13" borderId="62" xfId="7" applyNumberFormat="1" applyFont="1" applyBorder="1" applyAlignment="1">
      <alignment horizontal="center" vertical="center"/>
    </xf>
    <xf numFmtId="1" fontId="31" fillId="13" borderId="58" xfId="7" applyNumberFormat="1" applyFont="1" applyBorder="1" applyAlignment="1">
      <alignment horizontal="center" vertical="center" wrapText="1"/>
    </xf>
    <xf numFmtId="167" fontId="68" fillId="8" borderId="4" xfId="2" applyNumberFormat="1" applyFont="1" applyBorder="1" applyAlignment="1">
      <alignment horizontal="center"/>
    </xf>
    <xf numFmtId="167" fontId="68" fillId="8" borderId="46" xfId="2" applyNumberFormat="1" applyFont="1" applyBorder="1" applyAlignment="1">
      <alignment horizontal="center"/>
    </xf>
    <xf numFmtId="1" fontId="31" fillId="13" borderId="20" xfId="7" applyNumberFormat="1" applyFont="1" applyBorder="1" applyAlignment="1">
      <alignment horizontal="center" vertical="center" wrapText="1"/>
    </xf>
    <xf numFmtId="0" fontId="44" fillId="13" borderId="13" xfId="7" applyFont="1" applyBorder="1" applyAlignment="1">
      <alignment horizontal="center" vertical="center" wrapText="1"/>
    </xf>
    <xf numFmtId="0" fontId="44" fillId="13" borderId="3" xfId="7" applyFont="1" applyBorder="1" applyAlignment="1">
      <alignment horizontal="center" vertical="center" wrapText="1"/>
    </xf>
    <xf numFmtId="0" fontId="44" fillId="13" borderId="14" xfId="7" applyFont="1" applyBorder="1" applyAlignment="1">
      <alignment horizontal="center" vertical="center" wrapText="1"/>
    </xf>
    <xf numFmtId="3" fontId="5" fillId="0" borderId="0" xfId="2" applyNumberFormat="1" applyFont="1" applyFill="1" applyBorder="1" applyAlignment="1">
      <alignment horizontal="center" vertical="center" wrapText="1"/>
    </xf>
    <xf numFmtId="3" fontId="5" fillId="0" borderId="23" xfId="2" applyNumberFormat="1" applyFont="1" applyFill="1" applyBorder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67" fontId="5" fillId="0" borderId="6" xfId="2" applyNumberFormat="1" applyFont="1" applyFill="1" applyBorder="1" applyAlignment="1">
      <alignment horizontal="center" vertical="center" wrapText="1"/>
    </xf>
    <xf numFmtId="1" fontId="5" fillId="0" borderId="6" xfId="0" applyNumberFormat="1" applyFont="1" applyFill="1" applyBorder="1" applyAlignment="1">
      <alignment horizontal="center" vertical="center"/>
    </xf>
    <xf numFmtId="1" fontId="5" fillId="0" borderId="21" xfId="0" applyNumberFormat="1" applyFont="1" applyFill="1" applyBorder="1" applyAlignment="1">
      <alignment horizontal="center" vertical="center"/>
    </xf>
    <xf numFmtId="1" fontId="31" fillId="13" borderId="13" xfId="7" applyNumberFormat="1" applyFont="1" applyBorder="1" applyAlignment="1">
      <alignment horizontal="center"/>
    </xf>
    <xf numFmtId="1" fontId="31" fillId="13" borderId="3" xfId="7" applyNumberFormat="1" applyFont="1" applyBorder="1" applyAlignment="1">
      <alignment horizontal="center"/>
    </xf>
    <xf numFmtId="0" fontId="31" fillId="13" borderId="2" xfId="7" applyFont="1" applyBorder="1"/>
    <xf numFmtId="0" fontId="44" fillId="13" borderId="61" xfId="7" applyFont="1" applyBorder="1" applyAlignment="1">
      <alignment horizontal="center" vertical="center" wrapText="1"/>
    </xf>
    <xf numFmtId="0" fontId="44" fillId="13" borderId="63" xfId="7" applyFont="1" applyBorder="1" applyAlignment="1">
      <alignment horizontal="center" vertical="center" wrapText="1"/>
    </xf>
    <xf numFmtId="0" fontId="44" fillId="13" borderId="62" xfId="7" applyFont="1" applyBorder="1" applyAlignment="1">
      <alignment horizontal="center" vertical="center" wrapText="1"/>
    </xf>
    <xf numFmtId="0" fontId="31" fillId="13" borderId="57" xfId="7" applyFont="1" applyBorder="1"/>
    <xf numFmtId="1" fontId="31" fillId="13" borderId="60" xfId="7" applyNumberFormat="1" applyFont="1" applyBorder="1" applyAlignment="1">
      <alignment horizontal="center"/>
    </xf>
    <xf numFmtId="0" fontId="5" fillId="0" borderId="24" xfId="0" applyFont="1" applyBorder="1" applyAlignment="1">
      <alignment wrapText="1"/>
    </xf>
    <xf numFmtId="0" fontId="5" fillId="0" borderId="22" xfId="0" applyFont="1" applyBorder="1" applyAlignment="1">
      <alignment wrapText="1"/>
    </xf>
    <xf numFmtId="164" fontId="68" fillId="8" borderId="0" xfId="2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3" fillId="3" borderId="0" xfId="0" applyFont="1" applyFill="1" applyAlignment="1"/>
    <xf numFmtId="0" fontId="2" fillId="3" borderId="0" xfId="0" applyFont="1" applyFill="1" applyAlignment="1"/>
    <xf numFmtId="0" fontId="30" fillId="0" borderId="0" xfId="0" applyFont="1" applyAlignment="1">
      <alignment wrapText="1"/>
    </xf>
    <xf numFmtId="0" fontId="30" fillId="0" borderId="0" xfId="0" applyFont="1" applyAlignment="1"/>
    <xf numFmtId="0" fontId="2" fillId="0" borderId="0" xfId="0" applyFont="1"/>
    <xf numFmtId="0" fontId="2" fillId="0" borderId="27" xfId="0" applyFont="1" applyBorder="1" applyAlignment="1">
      <alignment vertical="center"/>
    </xf>
    <xf numFmtId="0" fontId="31" fillId="36" borderId="0" xfId="16" applyFont="1" applyBorder="1"/>
    <xf numFmtId="167" fontId="31" fillId="36" borderId="0" xfId="16" applyNumberFormat="1" applyFont="1" applyBorder="1" applyAlignment="1">
      <alignment horizontal="center"/>
    </xf>
    <xf numFmtId="0" fontId="2" fillId="0" borderId="24" xfId="0" applyFont="1" applyFill="1" applyBorder="1"/>
    <xf numFmtId="167" fontId="2" fillId="0" borderId="21" xfId="0" applyNumberFormat="1" applyFont="1" applyBorder="1" applyAlignment="1">
      <alignment horizontal="center"/>
    </xf>
    <xf numFmtId="164" fontId="11" fillId="14" borderId="1" xfId="8" applyNumberFormat="1" applyFont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wrapText="1"/>
    </xf>
    <xf numFmtId="0" fontId="31" fillId="14" borderId="0" xfId="8" applyFont="1"/>
    <xf numFmtId="0" fontId="26" fillId="12" borderId="18" xfId="6" applyFont="1" applyAlignment="1">
      <alignment horizontal="center" vertical="center" wrapText="1"/>
    </xf>
    <xf numFmtId="0" fontId="26" fillId="15" borderId="31" xfId="0" applyFont="1" applyFill="1" applyBorder="1" applyAlignment="1">
      <alignment horizontal="left" wrapText="1"/>
    </xf>
    <xf numFmtId="0" fontId="26" fillId="16" borderId="31" xfId="1" applyFont="1" applyFill="1" applyBorder="1" applyAlignment="1" applyProtection="1">
      <alignment horizontal="left" wrapText="1"/>
    </xf>
    <xf numFmtId="0" fontId="26" fillId="15" borderId="31" xfId="1" applyFont="1" applyFill="1" applyBorder="1" applyAlignment="1" applyProtection="1">
      <alignment horizontal="left" wrapText="1"/>
    </xf>
    <xf numFmtId="0" fontId="26" fillId="16" borderId="31" xfId="0" applyFont="1" applyFill="1" applyBorder="1" applyAlignment="1">
      <alignment horizontal="left" wrapText="1"/>
    </xf>
    <xf numFmtId="0" fontId="26" fillId="5" borderId="31" xfId="1" applyFont="1" applyFill="1" applyBorder="1" applyAlignment="1" applyProtection="1">
      <alignment horizontal="left" wrapText="1"/>
    </xf>
    <xf numFmtId="0" fontId="26" fillId="5" borderId="31" xfId="0" applyFont="1" applyFill="1" applyBorder="1" applyAlignment="1">
      <alignment horizontal="left" wrapText="1"/>
    </xf>
    <xf numFmtId="0" fontId="26" fillId="4" borderId="31" xfId="1" applyFont="1" applyFill="1" applyBorder="1" applyAlignment="1" applyProtection="1">
      <alignment horizontal="left" wrapText="1"/>
    </xf>
    <xf numFmtId="0" fontId="26" fillId="4" borderId="31" xfId="0" applyFont="1" applyFill="1" applyBorder="1" applyAlignment="1">
      <alignment horizontal="left" wrapText="1"/>
    </xf>
    <xf numFmtId="0" fontId="26" fillId="15" borderId="30" xfId="1" applyFont="1" applyFill="1" applyBorder="1" applyAlignment="1" applyProtection="1">
      <alignment horizontal="left" wrapText="1"/>
    </xf>
    <xf numFmtId="0" fontId="7" fillId="0" borderId="0" xfId="0" applyFont="1" applyFill="1" applyBorder="1" applyAlignment="1">
      <alignment horizontal="left" wrapText="1"/>
    </xf>
    <xf numFmtId="0" fontId="51" fillId="24" borderId="23" xfId="9" applyFont="1" applyBorder="1" applyAlignment="1" applyProtection="1">
      <alignment horizontal="left" vertical="center" wrapText="1"/>
    </xf>
    <xf numFmtId="0" fontId="51" fillId="24" borderId="23" xfId="9" applyFont="1" applyBorder="1" applyAlignment="1" applyProtection="1">
      <alignment horizontal="left" wrapText="1"/>
    </xf>
    <xf numFmtId="0" fontId="69" fillId="0" borderId="25" xfId="1" applyFont="1" applyBorder="1" applyAlignment="1" applyProtection="1">
      <alignment horizontal="left" vertical="center" wrapText="1"/>
    </xf>
    <xf numFmtId="0" fontId="69" fillId="0" borderId="23" xfId="1" applyFont="1" applyBorder="1" applyAlignment="1" applyProtection="1">
      <alignment horizontal="left" vertical="center" wrapText="1"/>
    </xf>
    <xf numFmtId="0" fontId="69" fillId="0" borderId="0" xfId="1" applyFont="1" applyFill="1" applyBorder="1" applyAlignment="1" applyProtection="1"/>
    <xf numFmtId="0" fontId="69" fillId="0" borderId="23" xfId="1" applyFont="1" applyFill="1" applyBorder="1" applyAlignment="1" applyProtection="1">
      <alignment vertical="center"/>
    </xf>
    <xf numFmtId="0" fontId="69" fillId="0" borderId="23" xfId="1" applyFont="1" applyFill="1" applyBorder="1" applyAlignment="1" applyProtection="1">
      <alignment horizontal="left" wrapText="1"/>
    </xf>
    <xf numFmtId="0" fontId="69" fillId="0" borderId="0" xfId="1" applyFont="1" applyFill="1" applyBorder="1" applyAlignment="1" applyProtection="1">
      <alignment horizontal="left" wrapText="1"/>
    </xf>
    <xf numFmtId="0" fontId="69" fillId="0" borderId="23" xfId="1" applyFont="1" applyBorder="1" applyAlignment="1" applyProtection="1"/>
    <xf numFmtId="0" fontId="70" fillId="14" borderId="28" xfId="8" applyFont="1" applyBorder="1" applyAlignment="1">
      <alignment vertical="center"/>
    </xf>
    <xf numFmtId="0" fontId="70" fillId="14" borderId="27" xfId="8" applyFont="1" applyBorder="1" applyAlignment="1">
      <alignment horizontal="center" vertical="center" wrapText="1"/>
    </xf>
    <xf numFmtId="0" fontId="70" fillId="14" borderId="27" xfId="8" applyFont="1" applyBorder="1" applyAlignment="1">
      <alignment horizontal="center" vertical="center"/>
    </xf>
    <xf numFmtId="0" fontId="70" fillId="14" borderId="25" xfId="8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vertical="center"/>
    </xf>
    <xf numFmtId="0" fontId="6" fillId="0" borderId="24" xfId="0" applyFont="1" applyBorder="1" applyAlignment="1">
      <alignment vertical="center"/>
    </xf>
    <xf numFmtId="0" fontId="71" fillId="0" borderId="0" xfId="0" applyFont="1" applyBorder="1" applyAlignment="1">
      <alignment horizontal="center"/>
    </xf>
    <xf numFmtId="0" fontId="71" fillId="0" borderId="23" xfId="0" applyFont="1" applyBorder="1" applyAlignment="1">
      <alignment horizontal="center"/>
    </xf>
    <xf numFmtId="0" fontId="72" fillId="32" borderId="24" xfId="0" applyFont="1" applyFill="1" applyBorder="1" applyAlignment="1">
      <alignment vertical="center"/>
    </xf>
    <xf numFmtId="0" fontId="73" fillId="32" borderId="0" xfId="0" applyFont="1" applyFill="1" applyBorder="1" applyAlignment="1">
      <alignment horizontal="center"/>
    </xf>
    <xf numFmtId="0" fontId="73" fillId="32" borderId="23" xfId="0" applyFont="1" applyFill="1" applyBorder="1" applyAlignment="1">
      <alignment horizontal="center"/>
    </xf>
    <xf numFmtId="0" fontId="6" fillId="0" borderId="22" xfId="0" applyFont="1" applyBorder="1" applyAlignment="1">
      <alignment vertical="center"/>
    </xf>
    <xf numFmtId="0" fontId="71" fillId="0" borderId="6" xfId="0" applyFont="1" applyBorder="1" applyAlignment="1">
      <alignment horizontal="center"/>
    </xf>
    <xf numFmtId="0" fontId="71" fillId="0" borderId="21" xfId="0" applyFont="1" applyBorder="1" applyAlignment="1">
      <alignment horizontal="center"/>
    </xf>
    <xf numFmtId="0" fontId="63" fillId="7" borderId="0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2" xfId="0" applyBorder="1"/>
    <xf numFmtId="0" fontId="0" fillId="0" borderId="34" xfId="0" applyBorder="1"/>
    <xf numFmtId="0" fontId="0" fillId="0" borderId="0" xfId="0" applyBorder="1"/>
    <xf numFmtId="0" fontId="0" fillId="0" borderId="16" xfId="0" applyBorder="1"/>
    <xf numFmtId="0" fontId="0" fillId="0" borderId="9" xfId="0" applyBorder="1"/>
    <xf numFmtId="0" fontId="0" fillId="0" borderId="20" xfId="0" applyBorder="1"/>
    <xf numFmtId="0" fontId="18" fillId="14" borderId="13" xfId="8" applyBorder="1"/>
    <xf numFmtId="0" fontId="18" fillId="14" borderId="3" xfId="8" applyBorder="1"/>
    <xf numFmtId="0" fontId="18" fillId="14" borderId="14" xfId="8" applyBorder="1"/>
    <xf numFmtId="167" fontId="5" fillId="0" borderId="0" xfId="2" applyNumberFormat="1" applyFont="1" applyFill="1" applyBorder="1" applyAlignment="1">
      <alignment horizontal="center"/>
    </xf>
    <xf numFmtId="167" fontId="5" fillId="0" borderId="0" xfId="15" applyNumberFormat="1" applyFont="1" applyFill="1" applyBorder="1" applyAlignment="1">
      <alignment horizontal="center"/>
    </xf>
    <xf numFmtId="164" fontId="5" fillId="0" borderId="0" xfId="2" applyNumberFormat="1" applyFont="1" applyFill="1" applyBorder="1" applyAlignment="1">
      <alignment horizontal="center" wrapText="1"/>
    </xf>
    <xf numFmtId="164" fontId="5" fillId="0" borderId="0" xfId="0" applyNumberFormat="1" applyFont="1" applyFill="1" applyBorder="1" applyAlignment="1">
      <alignment horizontal="center" vertical="top" wrapText="1"/>
    </xf>
    <xf numFmtId="164" fontId="5" fillId="0" borderId="0" xfId="2" applyNumberFormat="1" applyFont="1" applyFill="1" applyBorder="1" applyAlignment="1">
      <alignment wrapText="1"/>
    </xf>
    <xf numFmtId="164" fontId="5" fillId="0" borderId="0" xfId="2" applyNumberFormat="1" applyFont="1" applyFill="1" applyAlignment="1">
      <alignment horizontal="center"/>
    </xf>
    <xf numFmtId="164" fontId="5" fillId="0" borderId="0" xfId="0" applyNumberFormat="1" applyFont="1" applyFill="1" applyBorder="1" applyAlignment="1">
      <alignment wrapText="1"/>
    </xf>
    <xf numFmtId="164" fontId="5" fillId="0" borderId="0" xfId="12" applyNumberFormat="1" applyFont="1" applyFill="1" applyAlignment="1">
      <alignment horizontal="center"/>
    </xf>
    <xf numFmtId="0" fontId="5" fillId="0" borderId="0" xfId="2" applyFont="1" applyFill="1" applyAlignment="1">
      <alignment horizontal="left"/>
    </xf>
    <xf numFmtId="1" fontId="5" fillId="0" borderId="0" xfId="2" applyNumberFormat="1" applyFont="1" applyFill="1" applyAlignment="1">
      <alignment horizontal="center"/>
    </xf>
    <xf numFmtId="0" fontId="5" fillId="0" borderId="0" xfId="2" applyFont="1" applyFill="1" applyAlignment="1">
      <alignment horizontal="center"/>
    </xf>
    <xf numFmtId="0" fontId="5" fillId="0" borderId="0" xfId="0" quotePrefix="1" applyFont="1" applyFill="1" applyAlignment="1">
      <alignment horizontal="left"/>
    </xf>
    <xf numFmtId="0" fontId="5" fillId="0" borderId="0" xfId="0" quotePrefix="1" applyFont="1" applyFill="1" applyAlignment="1">
      <alignment horizontal="center"/>
    </xf>
    <xf numFmtId="0" fontId="68" fillId="8" borderId="0" xfId="2" applyFont="1" applyBorder="1"/>
    <xf numFmtId="1" fontId="68" fillId="8" borderId="0" xfId="2" applyNumberFormat="1" applyFont="1" applyBorder="1" applyAlignment="1">
      <alignment horizontal="center"/>
    </xf>
    <xf numFmtId="0" fontId="2" fillId="0" borderId="0" xfId="0" applyFont="1"/>
    <xf numFmtId="0" fontId="2" fillId="0" borderId="0" xfId="0" applyFont="1" applyBorder="1" applyAlignment="1">
      <alignment horizontal="center" wrapText="1"/>
    </xf>
    <xf numFmtId="1" fontId="2" fillId="0" borderId="0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67" fontId="68" fillId="8" borderId="0" xfId="2" applyNumberFormat="1" applyFont="1" applyBorder="1" applyAlignment="1">
      <alignment horizontal="center"/>
    </xf>
    <xf numFmtId="0" fontId="31" fillId="13" borderId="0" xfId="7" applyNumberFormat="1" applyFont="1" applyBorder="1" applyAlignment="1">
      <alignment horizontal="center" vertical="center"/>
    </xf>
    <xf numFmtId="6" fontId="31" fillId="13" borderId="23" xfId="7" applyNumberFormat="1" applyFont="1" applyBorder="1"/>
    <xf numFmtId="167" fontId="45" fillId="10" borderId="0" xfId="4" applyNumberFormat="1" applyFont="1" applyBorder="1" applyAlignment="1">
      <alignment horizontal="center"/>
    </xf>
    <xf numFmtId="0" fontId="45" fillId="10" borderId="0" xfId="4" applyFont="1" applyAlignment="1">
      <alignment horizontal="center"/>
    </xf>
    <xf numFmtId="0" fontId="51" fillId="14" borderId="18" xfId="8" applyFont="1" applyBorder="1" applyAlignment="1">
      <alignment horizontal="center"/>
    </xf>
    <xf numFmtId="0" fontId="51" fillId="14" borderId="38" xfId="8" applyFont="1" applyBorder="1" applyAlignment="1"/>
    <xf numFmtId="0" fontId="36" fillId="0" borderId="11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35" fillId="0" borderId="11" xfId="0" applyFont="1" applyFill="1" applyBorder="1" applyAlignment="1">
      <alignment horizontal="center" vertical="top" wrapText="1"/>
    </xf>
    <xf numFmtId="0" fontId="34" fillId="0" borderId="11" xfId="0" applyFont="1" applyFill="1" applyBorder="1" applyAlignment="1">
      <alignment horizontal="center" vertical="top" wrapText="1"/>
    </xf>
    <xf numFmtId="0" fontId="33" fillId="0" borderId="11" xfId="0" applyFont="1" applyFill="1" applyBorder="1" applyAlignment="1">
      <alignment horizontal="center" vertical="top" wrapText="1"/>
    </xf>
    <xf numFmtId="0" fontId="2" fillId="18" borderId="43" xfId="0" applyFont="1" applyFill="1" applyBorder="1" applyAlignment="1">
      <alignment horizontal="left" vertical="center" wrapText="1"/>
    </xf>
    <xf numFmtId="0" fontId="2" fillId="18" borderId="44" xfId="0" applyFont="1" applyFill="1" applyBorder="1" applyAlignment="1">
      <alignment horizontal="left" vertical="center" wrapText="1"/>
    </xf>
    <xf numFmtId="0" fontId="2" fillId="21" borderId="43" xfId="0" applyFont="1" applyFill="1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0" borderId="44" xfId="0" applyBorder="1" applyAlignment="1">
      <alignment vertical="center" wrapText="1"/>
    </xf>
    <xf numFmtId="0" fontId="2" fillId="22" borderId="43" xfId="0" applyFont="1" applyFill="1" applyBorder="1" applyAlignment="1">
      <alignment vertical="center" wrapText="1"/>
    </xf>
    <xf numFmtId="0" fontId="2" fillId="22" borderId="45" xfId="0" applyFont="1" applyFill="1" applyBorder="1" applyAlignment="1">
      <alignment vertical="center" wrapText="1"/>
    </xf>
    <xf numFmtId="0" fontId="2" fillId="22" borderId="44" xfId="0" applyFont="1" applyFill="1" applyBorder="1" applyAlignment="1">
      <alignment vertical="center" wrapText="1"/>
    </xf>
    <xf numFmtId="0" fontId="2" fillId="18" borderId="43" xfId="0" applyFont="1" applyFill="1" applyBorder="1" applyAlignment="1">
      <alignment vertical="center" wrapText="1"/>
    </xf>
    <xf numFmtId="0" fontId="2" fillId="18" borderId="45" xfId="0" applyFont="1" applyFill="1" applyBorder="1" applyAlignment="1">
      <alignment vertical="center" wrapText="1"/>
    </xf>
    <xf numFmtId="0" fontId="33" fillId="0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66" fillId="0" borderId="23" xfId="0" applyFont="1" applyBorder="1" applyAlignment="1">
      <alignment horizontal="center" vertical="center" wrapText="1"/>
    </xf>
    <xf numFmtId="0" fontId="67" fillId="0" borderId="0" xfId="0" applyFont="1" applyAlignment="1">
      <alignment horizontal="center" vertical="center" wrapText="1"/>
    </xf>
    <xf numFmtId="0" fontId="67" fillId="0" borderId="2" xfId="0" applyFont="1" applyBorder="1" applyAlignment="1">
      <alignment horizontal="center" vertical="center" wrapText="1"/>
    </xf>
    <xf numFmtId="0" fontId="31" fillId="14" borderId="27" xfId="8" applyFont="1" applyBorder="1" applyAlignment="1">
      <alignment horizontal="center" vertical="center" wrapText="1"/>
    </xf>
    <xf numFmtId="0" fontId="31" fillId="14" borderId="25" xfId="8" applyFont="1" applyBorder="1" applyAlignment="1">
      <alignment horizontal="center" vertical="center"/>
    </xf>
    <xf numFmtId="164" fontId="31" fillId="0" borderId="0" xfId="8" applyNumberFormat="1" applyFont="1" applyFill="1" applyBorder="1" applyAlignment="1">
      <alignment horizontal="center"/>
    </xf>
    <xf numFmtId="0" fontId="31" fillId="13" borderId="61" xfId="7" applyFont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164" fontId="31" fillId="14" borderId="9" xfId="8" applyNumberFormat="1" applyFont="1" applyBorder="1" applyAlignment="1">
      <alignment horizontal="center"/>
    </xf>
    <xf numFmtId="164" fontId="31" fillId="14" borderId="2" xfId="8" applyNumberFormat="1" applyFont="1" applyBorder="1" applyAlignment="1">
      <alignment horizontal="center"/>
    </xf>
    <xf numFmtId="1" fontId="8" fillId="30" borderId="0" xfId="0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/>
    <xf numFmtId="0" fontId="31" fillId="14" borderId="28" xfId="8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1" fontId="31" fillId="14" borderId="25" xfId="8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" fillId="0" borderId="23" xfId="0" applyFont="1" applyBorder="1" applyAlignment="1">
      <alignment vertical="center"/>
    </xf>
    <xf numFmtId="0" fontId="2" fillId="5" borderId="28" xfId="0" applyFont="1" applyFill="1" applyBorder="1" applyAlignment="1">
      <alignment vertical="center" wrapText="1"/>
    </xf>
    <xf numFmtId="0" fontId="2" fillId="5" borderId="24" xfId="0" applyFont="1" applyFill="1" applyBorder="1" applyAlignment="1">
      <alignment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18" fillId="14" borderId="0" xfId="8" applyFont="1" applyBorder="1" applyAlignment="1"/>
    <xf numFmtId="0" fontId="1" fillId="0" borderId="16" xfId="0" applyFont="1" applyBorder="1" applyAlignment="1"/>
    <xf numFmtId="0" fontId="24" fillId="0" borderId="35" xfId="0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36" xfId="0" applyFont="1" applyBorder="1" applyAlignment="1">
      <alignment horizontal="center"/>
    </xf>
    <xf numFmtId="0" fontId="18" fillId="24" borderId="0" xfId="9" applyAlignment="1">
      <alignment horizontal="right" wrapText="1"/>
    </xf>
    <xf numFmtId="0" fontId="18" fillId="24" borderId="0" xfId="9" applyAlignment="1">
      <alignment horizontal="right"/>
    </xf>
    <xf numFmtId="0" fontId="30" fillId="0" borderId="24" xfId="0" applyFont="1" applyBorder="1" applyAlignment="1">
      <alignment horizontal="center"/>
    </xf>
    <xf numFmtId="0" fontId="0" fillId="0" borderId="0" xfId="0" applyAlignment="1">
      <alignment horizontal="center"/>
    </xf>
    <xf numFmtId="0" fontId="31" fillId="24" borderId="0" xfId="9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1" fillId="14" borderId="27" xfId="8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0" fontId="31" fillId="14" borderId="0" xfId="8" applyFont="1" applyAlignment="1">
      <alignment vertical="center"/>
    </xf>
    <xf numFmtId="0" fontId="2" fillId="0" borderId="0" xfId="0" applyFont="1" applyAlignment="1">
      <alignment vertical="center"/>
    </xf>
    <xf numFmtId="0" fontId="31" fillId="14" borderId="0" xfId="8" applyFont="1" applyBorder="1" applyAlignment="1">
      <alignment horizontal="center"/>
    </xf>
    <xf numFmtId="0" fontId="48" fillId="25" borderId="27" xfId="10" applyFont="1" applyBorder="1" applyAlignment="1">
      <alignment horizontal="left" vertical="center" wrapText="1"/>
    </xf>
    <xf numFmtId="0" fontId="48" fillId="25" borderId="27" xfId="10" applyFont="1" applyBorder="1" applyAlignment="1">
      <alignment horizontal="left"/>
    </xf>
    <xf numFmtId="0" fontId="51" fillId="14" borderId="48" xfId="8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6" fillId="0" borderId="5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1" fillId="13" borderId="0" xfId="7" applyFont="1" applyAlignment="1">
      <alignment horizontal="center" vertical="center" wrapText="1"/>
    </xf>
    <xf numFmtId="164" fontId="31" fillId="14" borderId="10" xfId="8" applyNumberFormat="1" applyFont="1" applyBorder="1" applyAlignment="1">
      <alignment horizontal="center"/>
    </xf>
    <xf numFmtId="164" fontId="31" fillId="14" borderId="11" xfId="8" applyNumberFormat="1" applyFont="1" applyBorder="1" applyAlignment="1">
      <alignment horizontal="center"/>
    </xf>
    <xf numFmtId="1" fontId="31" fillId="13" borderId="0" xfId="7" applyNumberFormat="1" applyFont="1" applyAlignment="1">
      <alignment horizontal="center" vertical="center" wrapText="1"/>
    </xf>
  </cellXfs>
  <cellStyles count="17">
    <cellStyle name="20% - Accent1" xfId="12" builtinId="30"/>
    <cellStyle name="40% - Accent3" xfId="13" builtinId="39"/>
    <cellStyle name="60% - Accent1" xfId="15" builtinId="32"/>
    <cellStyle name="60% - Accent3" xfId="14" builtinId="40"/>
    <cellStyle name="Accent1" xfId="7" builtinId="29"/>
    <cellStyle name="Accent2" xfId="8" builtinId="33"/>
    <cellStyle name="Accent3" xfId="9" builtinId="37"/>
    <cellStyle name="Accent4" xfId="10" builtinId="41"/>
    <cellStyle name="Accent5" xfId="16" builtinId="45"/>
    <cellStyle name="Accent6" xfId="11" builtinId="49"/>
    <cellStyle name="Bad" xfId="3" builtinId="27"/>
    <cellStyle name="Calculation" xfId="5" builtinId="22"/>
    <cellStyle name="Check Cell" xfId="6" builtinId="23"/>
    <cellStyle name="Good" xfId="2" builtinId="26"/>
    <cellStyle name="Hyperlink" xfId="1" builtinId="8"/>
    <cellStyle name="Neutral" xfId="4" builtinId="28"/>
    <cellStyle name="Normal" xfId="0" builtinId="0"/>
  </cellStyles>
  <dxfs count="2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D2F2D8"/>
      <color rgb="FFD28280"/>
      <color rgb="FFFFFFFF"/>
      <color rgb="FF9FE6FF"/>
      <color rgb="FFA2F4D9"/>
      <color rgb="FF53D2FF"/>
      <color rgb="FF95B3D7"/>
      <color rgb="FFBFC4F7"/>
      <color rgb="FF000000"/>
      <color rgb="FFC5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114300</xdr:colOff>
      <xdr:row>17</xdr:row>
      <xdr:rowOff>45720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1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381500" cy="31546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586740</xdr:colOff>
      <xdr:row>17</xdr:row>
      <xdr:rowOff>68580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15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4244340" cy="31775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426720</xdr:colOff>
      <xdr:row>26</xdr:row>
      <xdr:rowOff>91440</xdr:rowOff>
    </xdr:to>
    <xdr:pic>
      <xdr:nvPicPr>
        <xdr:cNvPr id="1025" name="Picture 1" descr="Porters5Forces">
          <a:extLst>
            <a:ext uri="{FF2B5EF4-FFF2-40B4-BE49-F238E27FC236}">
              <a16:creationId xmlns:a16="http://schemas.microsoft.com/office/drawing/2014/main" id="{00000000-0008-0000-0C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913120" cy="48463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426720</xdr:colOff>
      <xdr:row>18</xdr:row>
      <xdr:rowOff>45720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00000000-0008-0000-09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474720" cy="3337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19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2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bls.gov/oes/current/oes_nat.htm" TargetMode="External"/><Relationship Id="rId21" Type="http://schemas.openxmlformats.org/officeDocument/2006/relationships/hyperlink" Target="https://www.bls.gov/oes/current/oes_nat.htm" TargetMode="External"/><Relationship Id="rId42" Type="http://schemas.openxmlformats.org/officeDocument/2006/relationships/hyperlink" Target="https://www.bls.gov/oes/current/oes_nat.htm" TargetMode="External"/><Relationship Id="rId63" Type="http://schemas.openxmlformats.org/officeDocument/2006/relationships/hyperlink" Target="https://www.bls.gov/oes/current/oes_nat.htm" TargetMode="External"/><Relationship Id="rId84" Type="http://schemas.openxmlformats.org/officeDocument/2006/relationships/hyperlink" Target="https://www.bls.gov/oes/current/oes_nat.htm" TargetMode="External"/><Relationship Id="rId138" Type="http://schemas.openxmlformats.org/officeDocument/2006/relationships/hyperlink" Target="https://www.bls.gov/oes/current/oes_nat.htm" TargetMode="External"/><Relationship Id="rId159" Type="http://schemas.openxmlformats.org/officeDocument/2006/relationships/hyperlink" Target="https://www.bls.gov/oes/current/oes_nat.htm" TargetMode="External"/><Relationship Id="rId170" Type="http://schemas.openxmlformats.org/officeDocument/2006/relationships/hyperlink" Target="https://www.bls.gov/oes/current/oes_nat.htm" TargetMode="External"/><Relationship Id="rId107" Type="http://schemas.openxmlformats.org/officeDocument/2006/relationships/hyperlink" Target="https://www.bls.gov/oes/current/oes_nat.htm" TargetMode="External"/><Relationship Id="rId11" Type="http://schemas.openxmlformats.org/officeDocument/2006/relationships/hyperlink" Target="https://www.bls.gov/oes/current/oes_nat.htm" TargetMode="External"/><Relationship Id="rId32" Type="http://schemas.openxmlformats.org/officeDocument/2006/relationships/hyperlink" Target="https://www.bls.gov/oes/current/oes_nat.htm" TargetMode="External"/><Relationship Id="rId53" Type="http://schemas.openxmlformats.org/officeDocument/2006/relationships/hyperlink" Target="https://www.bls.gov/oes/current/oes_nat.htm" TargetMode="External"/><Relationship Id="rId74" Type="http://schemas.openxmlformats.org/officeDocument/2006/relationships/hyperlink" Target="https://www.bls.gov/oes/current/oes_nat.htm" TargetMode="External"/><Relationship Id="rId128" Type="http://schemas.openxmlformats.org/officeDocument/2006/relationships/hyperlink" Target="https://www.bls.gov/oes/current/oes_nat.htm" TargetMode="External"/><Relationship Id="rId149" Type="http://schemas.openxmlformats.org/officeDocument/2006/relationships/hyperlink" Target="https://www.bls.gov/oes/current/oes_nat.htm" TargetMode="External"/><Relationship Id="rId5" Type="http://schemas.openxmlformats.org/officeDocument/2006/relationships/hyperlink" Target="https://www.bls.gov/oes/current/oes_nat.htm" TargetMode="External"/><Relationship Id="rId95" Type="http://schemas.openxmlformats.org/officeDocument/2006/relationships/hyperlink" Target="https://www.bls.gov/oes/current/oes_nat.htm" TargetMode="External"/><Relationship Id="rId160" Type="http://schemas.openxmlformats.org/officeDocument/2006/relationships/hyperlink" Target="https://www.bls.gov/oes/current/oes_nat.htm" TargetMode="External"/><Relationship Id="rId22" Type="http://schemas.openxmlformats.org/officeDocument/2006/relationships/hyperlink" Target="https://www.bls.gov/oes/current/oes_nat.htm" TargetMode="External"/><Relationship Id="rId43" Type="http://schemas.openxmlformats.org/officeDocument/2006/relationships/hyperlink" Target="https://www.bls.gov/oes/current/oes_nat.htm" TargetMode="External"/><Relationship Id="rId64" Type="http://schemas.openxmlformats.org/officeDocument/2006/relationships/hyperlink" Target="https://www.bls.gov/oes/current/oes_nat.htm" TargetMode="External"/><Relationship Id="rId118" Type="http://schemas.openxmlformats.org/officeDocument/2006/relationships/hyperlink" Target="https://www.bls.gov/oes/current/oes_nat.htm" TargetMode="External"/><Relationship Id="rId139" Type="http://schemas.openxmlformats.org/officeDocument/2006/relationships/hyperlink" Target="https://www.bls.gov/oes/current/oes_nat.htm" TargetMode="External"/><Relationship Id="rId85" Type="http://schemas.openxmlformats.org/officeDocument/2006/relationships/hyperlink" Target="https://www.bls.gov/oes/current/oes_nat.htm" TargetMode="External"/><Relationship Id="rId150" Type="http://schemas.openxmlformats.org/officeDocument/2006/relationships/hyperlink" Target="https://www.bls.gov/oes/current/oes_nat.htm" TargetMode="External"/><Relationship Id="rId171" Type="http://schemas.openxmlformats.org/officeDocument/2006/relationships/hyperlink" Target="https://www.bls.gov/oes/current/oes_nat.htm" TargetMode="External"/><Relationship Id="rId12" Type="http://schemas.openxmlformats.org/officeDocument/2006/relationships/hyperlink" Target="https://www.bls.gov/oes/current/oes_nat.htm" TargetMode="External"/><Relationship Id="rId33" Type="http://schemas.openxmlformats.org/officeDocument/2006/relationships/hyperlink" Target="https://www.bls.gov/oes/current/oes_nat.htm" TargetMode="External"/><Relationship Id="rId108" Type="http://schemas.openxmlformats.org/officeDocument/2006/relationships/hyperlink" Target="https://www.bls.gov/oes/current/oes_nat.htm" TargetMode="External"/><Relationship Id="rId129" Type="http://schemas.openxmlformats.org/officeDocument/2006/relationships/hyperlink" Target="https://www.bls.gov/oes/current/oes_nat.htm" TargetMode="External"/><Relationship Id="rId54" Type="http://schemas.openxmlformats.org/officeDocument/2006/relationships/hyperlink" Target="https://www.bls.gov/oes/current/oes_nat.htm" TargetMode="External"/><Relationship Id="rId70" Type="http://schemas.openxmlformats.org/officeDocument/2006/relationships/hyperlink" Target="https://www.bls.gov/oes/current/oes_nat.htm" TargetMode="External"/><Relationship Id="rId75" Type="http://schemas.openxmlformats.org/officeDocument/2006/relationships/hyperlink" Target="https://www.bls.gov/oes/current/oes_nat.htm" TargetMode="External"/><Relationship Id="rId91" Type="http://schemas.openxmlformats.org/officeDocument/2006/relationships/hyperlink" Target="https://www.bls.gov/oes/current/oes_nat.htm" TargetMode="External"/><Relationship Id="rId96" Type="http://schemas.openxmlformats.org/officeDocument/2006/relationships/hyperlink" Target="https://www.bls.gov/oes/current/oes_nat.htm" TargetMode="External"/><Relationship Id="rId140" Type="http://schemas.openxmlformats.org/officeDocument/2006/relationships/hyperlink" Target="https://www.bls.gov/oes/current/oes_nat.htm" TargetMode="External"/><Relationship Id="rId145" Type="http://schemas.openxmlformats.org/officeDocument/2006/relationships/hyperlink" Target="https://www.bls.gov/oes/current/oes_nat.htm" TargetMode="External"/><Relationship Id="rId161" Type="http://schemas.openxmlformats.org/officeDocument/2006/relationships/hyperlink" Target="https://www.bls.gov/oes/current/oes_nat.htm" TargetMode="External"/><Relationship Id="rId166" Type="http://schemas.openxmlformats.org/officeDocument/2006/relationships/hyperlink" Target="https://www.bls.gov/oes/current/oes_nat.htm" TargetMode="External"/><Relationship Id="rId1" Type="http://schemas.openxmlformats.org/officeDocument/2006/relationships/hyperlink" Target="https://www.bls.gov/oes/current/oes_nat.htm" TargetMode="External"/><Relationship Id="rId6" Type="http://schemas.openxmlformats.org/officeDocument/2006/relationships/hyperlink" Target="https://www.bls.gov/oes/current/oes_nat.htm" TargetMode="External"/><Relationship Id="rId23" Type="http://schemas.openxmlformats.org/officeDocument/2006/relationships/hyperlink" Target="https://www.bls.gov/oes/current/oes_nat.htm" TargetMode="External"/><Relationship Id="rId28" Type="http://schemas.openxmlformats.org/officeDocument/2006/relationships/hyperlink" Target="https://www.bls.gov/oes/current/oes_nat.htm" TargetMode="External"/><Relationship Id="rId49" Type="http://schemas.openxmlformats.org/officeDocument/2006/relationships/hyperlink" Target="https://www.bls.gov/oes/current/oes_nat.htm" TargetMode="External"/><Relationship Id="rId114" Type="http://schemas.openxmlformats.org/officeDocument/2006/relationships/hyperlink" Target="https://www.bls.gov/oes/current/oes_nat.htm" TargetMode="External"/><Relationship Id="rId119" Type="http://schemas.openxmlformats.org/officeDocument/2006/relationships/hyperlink" Target="https://www.bls.gov/oes/current/oes_nat.htm" TargetMode="External"/><Relationship Id="rId44" Type="http://schemas.openxmlformats.org/officeDocument/2006/relationships/hyperlink" Target="https://www.bls.gov/oes/current/oes_nat.htm" TargetMode="External"/><Relationship Id="rId60" Type="http://schemas.openxmlformats.org/officeDocument/2006/relationships/hyperlink" Target="https://www.bls.gov/oes/current/oes_nat.htm" TargetMode="External"/><Relationship Id="rId65" Type="http://schemas.openxmlformats.org/officeDocument/2006/relationships/hyperlink" Target="https://www.bls.gov/oes/current/oes_nat.htm" TargetMode="External"/><Relationship Id="rId81" Type="http://schemas.openxmlformats.org/officeDocument/2006/relationships/hyperlink" Target="https://www.bls.gov/oes/current/oes_nat.htm" TargetMode="External"/><Relationship Id="rId86" Type="http://schemas.openxmlformats.org/officeDocument/2006/relationships/hyperlink" Target="https://www.bls.gov/oes/current/oes_nat.htm" TargetMode="External"/><Relationship Id="rId130" Type="http://schemas.openxmlformats.org/officeDocument/2006/relationships/hyperlink" Target="https://www.bls.gov/oes/current/oes_nat.htm" TargetMode="External"/><Relationship Id="rId135" Type="http://schemas.openxmlformats.org/officeDocument/2006/relationships/hyperlink" Target="https://www.bls.gov/oes/current/oes_nat.htm" TargetMode="External"/><Relationship Id="rId151" Type="http://schemas.openxmlformats.org/officeDocument/2006/relationships/hyperlink" Target="https://www.bls.gov/oes/current/oes_nat.htm" TargetMode="External"/><Relationship Id="rId156" Type="http://schemas.openxmlformats.org/officeDocument/2006/relationships/hyperlink" Target="https://www.bls.gov/oes/current/oes_nat.htm" TargetMode="External"/><Relationship Id="rId172" Type="http://schemas.openxmlformats.org/officeDocument/2006/relationships/hyperlink" Target="https://www.bls.gov/oes/current/oes_nat.htm" TargetMode="External"/><Relationship Id="rId13" Type="http://schemas.openxmlformats.org/officeDocument/2006/relationships/hyperlink" Target="https://www.bls.gov/oes/current/oes_nat.htm" TargetMode="External"/><Relationship Id="rId18" Type="http://schemas.openxmlformats.org/officeDocument/2006/relationships/hyperlink" Target="https://www.bls.gov/oes/current/oes_nat.htm" TargetMode="External"/><Relationship Id="rId39" Type="http://schemas.openxmlformats.org/officeDocument/2006/relationships/hyperlink" Target="https://www.bls.gov/oes/current/oes_nat.htm" TargetMode="External"/><Relationship Id="rId109" Type="http://schemas.openxmlformats.org/officeDocument/2006/relationships/hyperlink" Target="https://www.bls.gov/oes/current/oes_nat.htm" TargetMode="External"/><Relationship Id="rId34" Type="http://schemas.openxmlformats.org/officeDocument/2006/relationships/hyperlink" Target="https://www.bls.gov/oes/current/oes_nat.htm" TargetMode="External"/><Relationship Id="rId50" Type="http://schemas.openxmlformats.org/officeDocument/2006/relationships/hyperlink" Target="https://www.bls.gov/oes/current/oes_nat.htm" TargetMode="External"/><Relationship Id="rId55" Type="http://schemas.openxmlformats.org/officeDocument/2006/relationships/hyperlink" Target="https://www.bls.gov/oes/current/oes_nat.htm" TargetMode="External"/><Relationship Id="rId76" Type="http://schemas.openxmlformats.org/officeDocument/2006/relationships/hyperlink" Target="https://www.bls.gov/oes/current/oes_nat.htm" TargetMode="External"/><Relationship Id="rId97" Type="http://schemas.openxmlformats.org/officeDocument/2006/relationships/hyperlink" Target="https://www.bls.gov/oes/current/oes_nat.htm" TargetMode="External"/><Relationship Id="rId104" Type="http://schemas.openxmlformats.org/officeDocument/2006/relationships/hyperlink" Target="https://www.bls.gov/oes/current/oes_nat.htm" TargetMode="External"/><Relationship Id="rId120" Type="http://schemas.openxmlformats.org/officeDocument/2006/relationships/hyperlink" Target="https://www.bls.gov/oes/current/oes_nat.htm" TargetMode="External"/><Relationship Id="rId125" Type="http://schemas.openxmlformats.org/officeDocument/2006/relationships/hyperlink" Target="https://www.bls.gov/oes/current/oes_nat.htm" TargetMode="External"/><Relationship Id="rId141" Type="http://schemas.openxmlformats.org/officeDocument/2006/relationships/hyperlink" Target="https://www.bls.gov/oes/current/oes_nat.htm" TargetMode="External"/><Relationship Id="rId146" Type="http://schemas.openxmlformats.org/officeDocument/2006/relationships/hyperlink" Target="https://www.bls.gov/oes/current/oes_nat.htm" TargetMode="External"/><Relationship Id="rId167" Type="http://schemas.openxmlformats.org/officeDocument/2006/relationships/hyperlink" Target="https://www.bls.gov/oes/current/oes_nat.htm" TargetMode="External"/><Relationship Id="rId7" Type="http://schemas.openxmlformats.org/officeDocument/2006/relationships/hyperlink" Target="https://www.bls.gov/oes/current/oes_nat.htm" TargetMode="External"/><Relationship Id="rId71" Type="http://schemas.openxmlformats.org/officeDocument/2006/relationships/hyperlink" Target="https://www.bls.gov/oes/current/oes_nat.htm" TargetMode="External"/><Relationship Id="rId92" Type="http://schemas.openxmlformats.org/officeDocument/2006/relationships/hyperlink" Target="https://www.bls.gov/oes/current/oes_nat.htm" TargetMode="External"/><Relationship Id="rId162" Type="http://schemas.openxmlformats.org/officeDocument/2006/relationships/hyperlink" Target="https://www.bls.gov/oes/current/oes_nat.htm" TargetMode="External"/><Relationship Id="rId2" Type="http://schemas.openxmlformats.org/officeDocument/2006/relationships/hyperlink" Target="https://www.bls.gov/oes/current/oes_nat.htm" TargetMode="External"/><Relationship Id="rId29" Type="http://schemas.openxmlformats.org/officeDocument/2006/relationships/hyperlink" Target="https://www.bls.gov/oes/current/oes_nat.htm" TargetMode="External"/><Relationship Id="rId24" Type="http://schemas.openxmlformats.org/officeDocument/2006/relationships/hyperlink" Target="https://www.bls.gov/oes/current/oes_nat.htm" TargetMode="External"/><Relationship Id="rId40" Type="http://schemas.openxmlformats.org/officeDocument/2006/relationships/hyperlink" Target="https://www.bls.gov/oes/current/oes_nat.htm" TargetMode="External"/><Relationship Id="rId45" Type="http://schemas.openxmlformats.org/officeDocument/2006/relationships/hyperlink" Target="https://www.bls.gov/oes/current/oes_nat.htm" TargetMode="External"/><Relationship Id="rId66" Type="http://schemas.openxmlformats.org/officeDocument/2006/relationships/hyperlink" Target="https://www.bls.gov/oes/current/oes_nat.htm" TargetMode="External"/><Relationship Id="rId87" Type="http://schemas.openxmlformats.org/officeDocument/2006/relationships/hyperlink" Target="https://www.bls.gov/oes/current/oes_nat.htm" TargetMode="External"/><Relationship Id="rId110" Type="http://schemas.openxmlformats.org/officeDocument/2006/relationships/hyperlink" Target="https://www.bls.gov/oes/current/oes_nat.htm" TargetMode="External"/><Relationship Id="rId115" Type="http://schemas.openxmlformats.org/officeDocument/2006/relationships/hyperlink" Target="https://www.bls.gov/oes/current/oes_nat.htm" TargetMode="External"/><Relationship Id="rId131" Type="http://schemas.openxmlformats.org/officeDocument/2006/relationships/hyperlink" Target="https://www.bls.gov/oes/current/oes_nat.htm" TargetMode="External"/><Relationship Id="rId136" Type="http://schemas.openxmlformats.org/officeDocument/2006/relationships/hyperlink" Target="https://www.bls.gov/oes/current/oes_nat.htm" TargetMode="External"/><Relationship Id="rId157" Type="http://schemas.openxmlformats.org/officeDocument/2006/relationships/hyperlink" Target="https://www.bls.gov/oes/current/oes_nat.htm" TargetMode="External"/><Relationship Id="rId61" Type="http://schemas.openxmlformats.org/officeDocument/2006/relationships/hyperlink" Target="https://www.bls.gov/oes/current/oes_nat.htm" TargetMode="External"/><Relationship Id="rId82" Type="http://schemas.openxmlformats.org/officeDocument/2006/relationships/hyperlink" Target="https://www.bls.gov/oes/current/oes_nat.htm" TargetMode="External"/><Relationship Id="rId152" Type="http://schemas.openxmlformats.org/officeDocument/2006/relationships/hyperlink" Target="https://www.bls.gov/oes/current/oes_nat.htm" TargetMode="External"/><Relationship Id="rId19" Type="http://schemas.openxmlformats.org/officeDocument/2006/relationships/hyperlink" Target="https://www.bls.gov/oes/current/oes_nat.htm" TargetMode="External"/><Relationship Id="rId14" Type="http://schemas.openxmlformats.org/officeDocument/2006/relationships/hyperlink" Target="https://www.bls.gov/oes/current/oes_nat.htm" TargetMode="External"/><Relationship Id="rId30" Type="http://schemas.openxmlformats.org/officeDocument/2006/relationships/hyperlink" Target="https://www.bls.gov/oes/current/oes_nat.htm" TargetMode="External"/><Relationship Id="rId35" Type="http://schemas.openxmlformats.org/officeDocument/2006/relationships/hyperlink" Target="https://www.bls.gov/oes/current/oes_nat.htm" TargetMode="External"/><Relationship Id="rId56" Type="http://schemas.openxmlformats.org/officeDocument/2006/relationships/hyperlink" Target="https://www.bls.gov/oes/current/oes_nat.htm" TargetMode="External"/><Relationship Id="rId77" Type="http://schemas.openxmlformats.org/officeDocument/2006/relationships/hyperlink" Target="https://www.bls.gov/oes/current/oes_nat.htm" TargetMode="External"/><Relationship Id="rId100" Type="http://schemas.openxmlformats.org/officeDocument/2006/relationships/hyperlink" Target="https://www.bls.gov/oes/current/oes_nat.htm" TargetMode="External"/><Relationship Id="rId105" Type="http://schemas.openxmlformats.org/officeDocument/2006/relationships/hyperlink" Target="https://www.bls.gov/oes/current/oes_nat.htm" TargetMode="External"/><Relationship Id="rId126" Type="http://schemas.openxmlformats.org/officeDocument/2006/relationships/hyperlink" Target="https://www.bls.gov/oes/current/oes_nat.htm" TargetMode="External"/><Relationship Id="rId147" Type="http://schemas.openxmlformats.org/officeDocument/2006/relationships/hyperlink" Target="https://www.bls.gov/oes/current/oes_nat.htm" TargetMode="External"/><Relationship Id="rId168" Type="http://schemas.openxmlformats.org/officeDocument/2006/relationships/hyperlink" Target="https://www.bls.gov/oes/current/oes_nat.htm" TargetMode="External"/><Relationship Id="rId8" Type="http://schemas.openxmlformats.org/officeDocument/2006/relationships/hyperlink" Target="https://www.bls.gov/oes/current/oes_nat.htm" TargetMode="External"/><Relationship Id="rId51" Type="http://schemas.openxmlformats.org/officeDocument/2006/relationships/hyperlink" Target="https://www.bls.gov/oes/current/oes_nat.htm" TargetMode="External"/><Relationship Id="rId72" Type="http://schemas.openxmlformats.org/officeDocument/2006/relationships/hyperlink" Target="https://www.bls.gov/oes/current/oes_nat.htm" TargetMode="External"/><Relationship Id="rId93" Type="http://schemas.openxmlformats.org/officeDocument/2006/relationships/hyperlink" Target="https://www.bls.gov/oes/current/oes_nat.htm" TargetMode="External"/><Relationship Id="rId98" Type="http://schemas.openxmlformats.org/officeDocument/2006/relationships/hyperlink" Target="https://www.bls.gov/oes/current/oes_nat.htm" TargetMode="External"/><Relationship Id="rId121" Type="http://schemas.openxmlformats.org/officeDocument/2006/relationships/hyperlink" Target="https://www.bls.gov/oes/current/oes_nat.htm" TargetMode="External"/><Relationship Id="rId142" Type="http://schemas.openxmlformats.org/officeDocument/2006/relationships/hyperlink" Target="https://www.bls.gov/oes/current/oes_nat.htm" TargetMode="External"/><Relationship Id="rId163" Type="http://schemas.openxmlformats.org/officeDocument/2006/relationships/hyperlink" Target="https://www.bls.gov/oes/current/oes_nat.htm" TargetMode="External"/><Relationship Id="rId3" Type="http://schemas.openxmlformats.org/officeDocument/2006/relationships/hyperlink" Target="https://www.bls.gov/oes/current/oes_nat.htm" TargetMode="External"/><Relationship Id="rId25" Type="http://schemas.openxmlformats.org/officeDocument/2006/relationships/hyperlink" Target="https://www.bls.gov/oes/current/oes_nat.htm" TargetMode="External"/><Relationship Id="rId46" Type="http://schemas.openxmlformats.org/officeDocument/2006/relationships/hyperlink" Target="https://www.bls.gov/oes/current/oes_nat.htm" TargetMode="External"/><Relationship Id="rId67" Type="http://schemas.openxmlformats.org/officeDocument/2006/relationships/hyperlink" Target="https://www.bls.gov/oes/current/oes_nat.htm" TargetMode="External"/><Relationship Id="rId116" Type="http://schemas.openxmlformats.org/officeDocument/2006/relationships/hyperlink" Target="https://www.bls.gov/oes/current/oes_nat.htm" TargetMode="External"/><Relationship Id="rId137" Type="http://schemas.openxmlformats.org/officeDocument/2006/relationships/hyperlink" Target="https://www.bls.gov/oes/current/oes_nat.htm" TargetMode="External"/><Relationship Id="rId158" Type="http://schemas.openxmlformats.org/officeDocument/2006/relationships/hyperlink" Target="https://www.bls.gov/oes/current/oes_nat.htm" TargetMode="External"/><Relationship Id="rId20" Type="http://schemas.openxmlformats.org/officeDocument/2006/relationships/hyperlink" Target="https://www.bls.gov/oes/current/oes_nat.htm" TargetMode="External"/><Relationship Id="rId41" Type="http://schemas.openxmlformats.org/officeDocument/2006/relationships/hyperlink" Target="https://www.bls.gov/oes/current/oes_nat.htm" TargetMode="External"/><Relationship Id="rId62" Type="http://schemas.openxmlformats.org/officeDocument/2006/relationships/hyperlink" Target="https://www.bls.gov/oes/current/oes_nat.htm" TargetMode="External"/><Relationship Id="rId83" Type="http://schemas.openxmlformats.org/officeDocument/2006/relationships/hyperlink" Target="https://www.bls.gov/oes/current/oes_nat.htm" TargetMode="External"/><Relationship Id="rId88" Type="http://schemas.openxmlformats.org/officeDocument/2006/relationships/hyperlink" Target="https://www.bls.gov/oes/current/oes_nat.htm" TargetMode="External"/><Relationship Id="rId111" Type="http://schemas.openxmlformats.org/officeDocument/2006/relationships/hyperlink" Target="https://www.bls.gov/oes/current/oes_nat.htm" TargetMode="External"/><Relationship Id="rId132" Type="http://schemas.openxmlformats.org/officeDocument/2006/relationships/hyperlink" Target="https://www.bls.gov/oes/current/oes_nat.htm" TargetMode="External"/><Relationship Id="rId153" Type="http://schemas.openxmlformats.org/officeDocument/2006/relationships/hyperlink" Target="https://www.bls.gov/oes/current/oes_nat.htm" TargetMode="External"/><Relationship Id="rId15" Type="http://schemas.openxmlformats.org/officeDocument/2006/relationships/hyperlink" Target="https://www.bls.gov/oes/current/oes_nat.htm" TargetMode="External"/><Relationship Id="rId36" Type="http://schemas.openxmlformats.org/officeDocument/2006/relationships/hyperlink" Target="https://www.bls.gov/oes/current/oes_nat.htm" TargetMode="External"/><Relationship Id="rId57" Type="http://schemas.openxmlformats.org/officeDocument/2006/relationships/hyperlink" Target="https://www.bls.gov/oes/current/oes_nat.htm" TargetMode="External"/><Relationship Id="rId106" Type="http://schemas.openxmlformats.org/officeDocument/2006/relationships/hyperlink" Target="https://www.bls.gov/oes/current/oes_nat.htm" TargetMode="External"/><Relationship Id="rId127" Type="http://schemas.openxmlformats.org/officeDocument/2006/relationships/hyperlink" Target="https://www.bls.gov/oes/current/oes_nat.htm" TargetMode="External"/><Relationship Id="rId10" Type="http://schemas.openxmlformats.org/officeDocument/2006/relationships/hyperlink" Target="https://www.bls.gov/oes/current/oes_nat.htm" TargetMode="External"/><Relationship Id="rId31" Type="http://schemas.openxmlformats.org/officeDocument/2006/relationships/hyperlink" Target="https://www.bls.gov/oes/current/oes_nat.htm" TargetMode="External"/><Relationship Id="rId52" Type="http://schemas.openxmlformats.org/officeDocument/2006/relationships/hyperlink" Target="https://www.bls.gov/oes/current/oes_nat.htm" TargetMode="External"/><Relationship Id="rId73" Type="http://schemas.openxmlformats.org/officeDocument/2006/relationships/hyperlink" Target="https://www.bls.gov/oes/current/oes_nat.htm" TargetMode="External"/><Relationship Id="rId78" Type="http://schemas.openxmlformats.org/officeDocument/2006/relationships/hyperlink" Target="https://www.bls.gov/oes/current/oes_nat.htm" TargetMode="External"/><Relationship Id="rId94" Type="http://schemas.openxmlformats.org/officeDocument/2006/relationships/hyperlink" Target="https://www.bls.gov/oes/current/oes_nat.htm" TargetMode="External"/><Relationship Id="rId99" Type="http://schemas.openxmlformats.org/officeDocument/2006/relationships/hyperlink" Target="https://www.bls.gov/oes/current/oes_nat.htm" TargetMode="External"/><Relationship Id="rId101" Type="http://schemas.openxmlformats.org/officeDocument/2006/relationships/hyperlink" Target="https://www.bls.gov/oes/current/oes_nat.htm" TargetMode="External"/><Relationship Id="rId122" Type="http://schemas.openxmlformats.org/officeDocument/2006/relationships/hyperlink" Target="https://www.bls.gov/oes/current/oes_nat.htm" TargetMode="External"/><Relationship Id="rId143" Type="http://schemas.openxmlformats.org/officeDocument/2006/relationships/hyperlink" Target="https://www.bls.gov/oes/current/oes_nat.htm" TargetMode="External"/><Relationship Id="rId148" Type="http://schemas.openxmlformats.org/officeDocument/2006/relationships/hyperlink" Target="https://www.bls.gov/oes/current/oes_nat.htm" TargetMode="External"/><Relationship Id="rId164" Type="http://schemas.openxmlformats.org/officeDocument/2006/relationships/hyperlink" Target="https://www.bls.gov/oes/current/oes_nat.htm" TargetMode="External"/><Relationship Id="rId169" Type="http://schemas.openxmlformats.org/officeDocument/2006/relationships/hyperlink" Target="https://www.bls.gov/oes/current/oes_nat.htm" TargetMode="External"/><Relationship Id="rId4" Type="http://schemas.openxmlformats.org/officeDocument/2006/relationships/hyperlink" Target="https://www.bls.gov/oes/current/oes_nat.htm" TargetMode="External"/><Relationship Id="rId9" Type="http://schemas.openxmlformats.org/officeDocument/2006/relationships/hyperlink" Target="https://www.bls.gov/oes/current/oes_nat.htm" TargetMode="External"/><Relationship Id="rId26" Type="http://schemas.openxmlformats.org/officeDocument/2006/relationships/hyperlink" Target="https://www.bls.gov/oes/current/oes_nat.htm" TargetMode="External"/><Relationship Id="rId47" Type="http://schemas.openxmlformats.org/officeDocument/2006/relationships/hyperlink" Target="https://www.bls.gov/oes/current/oes_nat.htm" TargetMode="External"/><Relationship Id="rId68" Type="http://schemas.openxmlformats.org/officeDocument/2006/relationships/hyperlink" Target="https://www.bls.gov/oes/current/oes_nat.htm" TargetMode="External"/><Relationship Id="rId89" Type="http://schemas.openxmlformats.org/officeDocument/2006/relationships/hyperlink" Target="https://www.bls.gov/oes/current/oes_nat.htm" TargetMode="External"/><Relationship Id="rId112" Type="http://schemas.openxmlformats.org/officeDocument/2006/relationships/hyperlink" Target="https://www.bls.gov/oes/current/oes_nat.htm" TargetMode="External"/><Relationship Id="rId133" Type="http://schemas.openxmlformats.org/officeDocument/2006/relationships/hyperlink" Target="https://www.bls.gov/oes/current/oes_nat.htm" TargetMode="External"/><Relationship Id="rId154" Type="http://schemas.openxmlformats.org/officeDocument/2006/relationships/hyperlink" Target="https://www.bls.gov/oes/current/oes_nat.htm" TargetMode="External"/><Relationship Id="rId16" Type="http://schemas.openxmlformats.org/officeDocument/2006/relationships/hyperlink" Target="https://www.bls.gov/oes/current/oes_nat.htm" TargetMode="External"/><Relationship Id="rId37" Type="http://schemas.openxmlformats.org/officeDocument/2006/relationships/hyperlink" Target="https://www.bls.gov/oes/current/oes_nat.htm" TargetMode="External"/><Relationship Id="rId58" Type="http://schemas.openxmlformats.org/officeDocument/2006/relationships/hyperlink" Target="https://www.bls.gov/oes/current/oes_nat.htm" TargetMode="External"/><Relationship Id="rId79" Type="http://schemas.openxmlformats.org/officeDocument/2006/relationships/hyperlink" Target="https://www.bls.gov/oes/current/oes_nat.htm" TargetMode="External"/><Relationship Id="rId102" Type="http://schemas.openxmlformats.org/officeDocument/2006/relationships/hyperlink" Target="https://www.bls.gov/oes/current/oes_nat.htm" TargetMode="External"/><Relationship Id="rId123" Type="http://schemas.openxmlformats.org/officeDocument/2006/relationships/hyperlink" Target="https://www.bls.gov/oes/current/oes_nat.htm" TargetMode="External"/><Relationship Id="rId144" Type="http://schemas.openxmlformats.org/officeDocument/2006/relationships/hyperlink" Target="https://www.bls.gov/oes/current/oes_nat.htm" TargetMode="External"/><Relationship Id="rId90" Type="http://schemas.openxmlformats.org/officeDocument/2006/relationships/hyperlink" Target="https://www.bls.gov/oes/current/oes_nat.htm" TargetMode="External"/><Relationship Id="rId165" Type="http://schemas.openxmlformats.org/officeDocument/2006/relationships/hyperlink" Target="https://www.bls.gov/oes/current/oes_nat.htm" TargetMode="External"/><Relationship Id="rId27" Type="http://schemas.openxmlformats.org/officeDocument/2006/relationships/hyperlink" Target="https://www.bls.gov/oes/current/oes_nat.htm" TargetMode="External"/><Relationship Id="rId48" Type="http://schemas.openxmlformats.org/officeDocument/2006/relationships/hyperlink" Target="https://www.bls.gov/oes/current/oes_nat.htm" TargetMode="External"/><Relationship Id="rId69" Type="http://schemas.openxmlformats.org/officeDocument/2006/relationships/hyperlink" Target="https://www.bls.gov/oes/current/oes_nat.htm" TargetMode="External"/><Relationship Id="rId113" Type="http://schemas.openxmlformats.org/officeDocument/2006/relationships/hyperlink" Target="https://www.bls.gov/oes/current/oes_nat.htm" TargetMode="External"/><Relationship Id="rId134" Type="http://schemas.openxmlformats.org/officeDocument/2006/relationships/hyperlink" Target="https://www.bls.gov/oes/current/oes_nat.htm" TargetMode="External"/><Relationship Id="rId80" Type="http://schemas.openxmlformats.org/officeDocument/2006/relationships/hyperlink" Target="https://www.bls.gov/oes/current/oes_nat.htm" TargetMode="External"/><Relationship Id="rId155" Type="http://schemas.openxmlformats.org/officeDocument/2006/relationships/hyperlink" Target="https://www.bls.gov/oes/current/oes_nat.htm" TargetMode="External"/><Relationship Id="rId17" Type="http://schemas.openxmlformats.org/officeDocument/2006/relationships/hyperlink" Target="https://www.bls.gov/oes/current/oes_nat.htm" TargetMode="External"/><Relationship Id="rId38" Type="http://schemas.openxmlformats.org/officeDocument/2006/relationships/hyperlink" Target="https://www.bls.gov/oes/current/oes_nat.htm" TargetMode="External"/><Relationship Id="rId59" Type="http://schemas.openxmlformats.org/officeDocument/2006/relationships/hyperlink" Target="https://www.bls.gov/oes/current/oes_nat.htm" TargetMode="External"/><Relationship Id="rId103" Type="http://schemas.openxmlformats.org/officeDocument/2006/relationships/hyperlink" Target="https://www.bls.gov/oes/current/oes_nat.htm" TargetMode="External"/><Relationship Id="rId124" Type="http://schemas.openxmlformats.org/officeDocument/2006/relationships/hyperlink" Target="https://www.bls.gov/oes/current/oes_nat.htm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qubole.com/products/pricing/" TargetMode="External"/><Relationship Id="rId13" Type="http://schemas.openxmlformats.org/officeDocument/2006/relationships/hyperlink" Target="https://aws.amazon.com/dynamodb/pricing/" TargetMode="External"/><Relationship Id="rId3" Type="http://schemas.openxmlformats.org/officeDocument/2006/relationships/hyperlink" Target="http://www.centurylink.com/business/enterprise/assets/reference-architecture/big-data-as-a-service.html" TargetMode="External"/><Relationship Id="rId7" Type="http://schemas.openxmlformats.org/officeDocument/2006/relationships/hyperlink" Target="https://www.salesforce.com/editions-pricing/einstein-analytics/" TargetMode="External"/><Relationship Id="rId12" Type="http://schemas.openxmlformats.org/officeDocument/2006/relationships/hyperlink" Target="https://aws.amazon.com/redshift/pricing" TargetMode="External"/><Relationship Id="rId2" Type="http://schemas.openxmlformats.org/officeDocument/2006/relationships/hyperlink" Target="https://www.bluedata.com/article/big-data-as-a-service-for-on-premises-and-cloud/" TargetMode="External"/><Relationship Id="rId1" Type="http://schemas.openxmlformats.org/officeDocument/2006/relationships/hyperlink" Target="http://www.cazena.com/big-data-as-a-service" TargetMode="External"/><Relationship Id="rId6" Type="http://schemas.openxmlformats.org/officeDocument/2006/relationships/hyperlink" Target="https://cloud.google.com/dataproc/pricing" TargetMode="External"/><Relationship Id="rId11" Type="http://schemas.openxmlformats.org/officeDocument/2006/relationships/hyperlink" Target="https://www.snowflake.net/product/pricing/" TargetMode="External"/><Relationship Id="rId5" Type="http://schemas.openxmlformats.org/officeDocument/2006/relationships/hyperlink" Target="http://www.doopex.com/" TargetMode="External"/><Relationship Id="rId15" Type="http://schemas.openxmlformats.org/officeDocument/2006/relationships/printerSettings" Target="../printerSettings/printerSettings21.bin"/><Relationship Id="rId10" Type="http://schemas.openxmlformats.org/officeDocument/2006/relationships/hyperlink" Target="https://azure.microsoft.com/en-in/pricing/calculator/" TargetMode="External"/><Relationship Id="rId4" Type="http://schemas.openxmlformats.org/officeDocument/2006/relationships/hyperlink" Target="https://cloud.oracle.com/big-data/big-data" TargetMode="External"/><Relationship Id="rId9" Type="http://schemas.openxmlformats.org/officeDocument/2006/relationships/hyperlink" Target="https://www.ibm.com/us-en/marketplace/biginsights-on-cloud" TargetMode="External"/><Relationship Id="rId14" Type="http://schemas.openxmlformats.org/officeDocument/2006/relationships/hyperlink" Target="http://www.databricks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andorworks.com/lead_generation_solutions.html" TargetMode="External"/><Relationship Id="rId18" Type="http://schemas.openxmlformats.org/officeDocument/2006/relationships/hyperlink" Target="http://www.salesaladin.com/" TargetMode="External"/><Relationship Id="rId26" Type="http://schemas.openxmlformats.org/officeDocument/2006/relationships/hyperlink" Target="http://www.insidesalesondemand.com/account_based_lead_generation_enterprise_saas/" TargetMode="External"/><Relationship Id="rId39" Type="http://schemas.openxmlformats.org/officeDocument/2006/relationships/hyperlink" Target="http://www.found.ly/" TargetMode="External"/><Relationship Id="rId21" Type="http://schemas.openxmlformats.org/officeDocument/2006/relationships/hyperlink" Target="https://protop.co/" TargetMode="External"/><Relationship Id="rId34" Type="http://schemas.openxmlformats.org/officeDocument/2006/relationships/hyperlink" Target="http://www.ovrdrv.com/lead-generation/" TargetMode="External"/><Relationship Id="rId42" Type="http://schemas.openxmlformats.org/officeDocument/2006/relationships/hyperlink" Target="http://www.interchanges.com/" TargetMode="External"/><Relationship Id="rId7" Type="http://schemas.openxmlformats.org/officeDocument/2006/relationships/hyperlink" Target="http://insidesalesondemand.com/account_based_lead_generation_enterprise_saas/" TargetMode="External"/><Relationship Id="rId2" Type="http://schemas.openxmlformats.org/officeDocument/2006/relationships/hyperlink" Target="http://www.thunderquote.com/" TargetMode="External"/><Relationship Id="rId16" Type="http://schemas.openxmlformats.org/officeDocument/2006/relationships/hyperlink" Target="http://www.salesgenie.com/creating-a-foolproof-lead-generation-strategy/" TargetMode="External"/><Relationship Id="rId20" Type="http://schemas.openxmlformats.org/officeDocument/2006/relationships/hyperlink" Target="https://abstractmarketing.com/services/lead-generation/" TargetMode="External"/><Relationship Id="rId29" Type="http://schemas.openxmlformats.org/officeDocument/2006/relationships/hyperlink" Target="http://www.designthumbprint.com/lead-generation-campaigns" TargetMode="External"/><Relationship Id="rId41" Type="http://schemas.openxmlformats.org/officeDocument/2006/relationships/hyperlink" Target="http://www.leadgeneration.com/" TargetMode="External"/><Relationship Id="rId1" Type="http://schemas.openxmlformats.org/officeDocument/2006/relationships/hyperlink" Target="http://www.thumbtack.com/" TargetMode="External"/><Relationship Id="rId6" Type="http://schemas.openxmlformats.org/officeDocument/2006/relationships/hyperlink" Target="http://www.24task.com/?utm_source=MK-Fay-a" TargetMode="External"/><Relationship Id="rId11" Type="http://schemas.openxmlformats.org/officeDocument/2006/relationships/hyperlink" Target="http://www.callboxinc.com/" TargetMode="External"/><Relationship Id="rId24" Type="http://schemas.openxmlformats.org/officeDocument/2006/relationships/hyperlink" Target="http://www.metricfox.com/lead-generation" TargetMode="External"/><Relationship Id="rId32" Type="http://schemas.openxmlformats.org/officeDocument/2006/relationships/hyperlink" Target="http://www.intelliverse.com/services/managed-lead-generation.shtml" TargetMode="External"/><Relationship Id="rId37" Type="http://schemas.openxmlformats.org/officeDocument/2006/relationships/hyperlink" Target="https://protop.co/" TargetMode="External"/><Relationship Id="rId40" Type="http://schemas.openxmlformats.org/officeDocument/2006/relationships/hyperlink" Target="http://www.salesaladin.com/" TargetMode="External"/><Relationship Id="rId5" Type="http://schemas.openxmlformats.org/officeDocument/2006/relationships/hyperlink" Target="http://www.found.ly/" TargetMode="External"/><Relationship Id="rId15" Type="http://schemas.openxmlformats.org/officeDocument/2006/relationships/hyperlink" Target="http://www.intelliverse.com/services/managed-lead-generation.shtml" TargetMode="External"/><Relationship Id="rId23" Type="http://schemas.openxmlformats.org/officeDocument/2006/relationships/hyperlink" Target="http://www.thunderquote.com/" TargetMode="External"/><Relationship Id="rId28" Type="http://schemas.openxmlformats.org/officeDocument/2006/relationships/hyperlink" Target="http://www.callboxinc.com/" TargetMode="External"/><Relationship Id="rId36" Type="http://schemas.openxmlformats.org/officeDocument/2006/relationships/hyperlink" Target="https://abstractmarketing.com/services/lead-generation/" TargetMode="External"/><Relationship Id="rId10" Type="http://schemas.openxmlformats.org/officeDocument/2006/relationships/hyperlink" Target="http://www.leadgeneration.com/" TargetMode="External"/><Relationship Id="rId19" Type="http://schemas.openxmlformats.org/officeDocument/2006/relationships/hyperlink" Target="https://vsynergizeoutsourcing.com/" TargetMode="External"/><Relationship Id="rId31" Type="http://schemas.openxmlformats.org/officeDocument/2006/relationships/hyperlink" Target="http://www.bulldogsolutions.com/" TargetMode="External"/><Relationship Id="rId4" Type="http://schemas.openxmlformats.org/officeDocument/2006/relationships/hyperlink" Target="http://www.leadripple.com/" TargetMode="External"/><Relationship Id="rId9" Type="http://schemas.openxmlformats.org/officeDocument/2006/relationships/hyperlink" Target="http://www.designthumbprint.com/lead-generation-campaigns" TargetMode="External"/><Relationship Id="rId14" Type="http://schemas.openxmlformats.org/officeDocument/2006/relationships/hyperlink" Target="http://www.bulldogsolutions.com/" TargetMode="External"/><Relationship Id="rId22" Type="http://schemas.openxmlformats.org/officeDocument/2006/relationships/hyperlink" Target="http://www.thumbtack.com/" TargetMode="External"/><Relationship Id="rId27" Type="http://schemas.openxmlformats.org/officeDocument/2006/relationships/hyperlink" Target="http://www.modifyed.in/4-week-plan-for-generating-b2b-leads-online" TargetMode="External"/><Relationship Id="rId30" Type="http://schemas.openxmlformats.org/officeDocument/2006/relationships/hyperlink" Target="http://www.candorworks.com/lead_generation_solutions.html" TargetMode="External"/><Relationship Id="rId35" Type="http://schemas.openxmlformats.org/officeDocument/2006/relationships/hyperlink" Target="https://vsynergizeoutsourcing.com/" TargetMode="External"/><Relationship Id="rId43" Type="http://schemas.openxmlformats.org/officeDocument/2006/relationships/printerSettings" Target="../printerSettings/printerSettings31.bin"/><Relationship Id="rId8" Type="http://schemas.openxmlformats.org/officeDocument/2006/relationships/hyperlink" Target="http://modifyed.in/4-week-plan-for-generating-b2b-leads-online/" TargetMode="External"/><Relationship Id="rId3" Type="http://schemas.openxmlformats.org/officeDocument/2006/relationships/hyperlink" Target="http://www.metricfox.com/lead-generation" TargetMode="External"/><Relationship Id="rId12" Type="http://schemas.openxmlformats.org/officeDocument/2006/relationships/hyperlink" Target="http://www.interchanges.com/" TargetMode="External"/><Relationship Id="rId17" Type="http://schemas.openxmlformats.org/officeDocument/2006/relationships/hyperlink" Target="http://www.ovrdrv.com/lead-generation/" TargetMode="External"/><Relationship Id="rId25" Type="http://schemas.openxmlformats.org/officeDocument/2006/relationships/hyperlink" Target="http://www.24task.com/?utm_source=MK-Fay-a" TargetMode="External"/><Relationship Id="rId33" Type="http://schemas.openxmlformats.org/officeDocument/2006/relationships/hyperlink" Target="http://www.salesgenie.com/creating-a-foolproof-lead-generation-strategy/" TargetMode="External"/><Relationship Id="rId38" Type="http://schemas.openxmlformats.org/officeDocument/2006/relationships/hyperlink" Target="http://www.leadripple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7"/>
  <sheetViews>
    <sheetView workbookViewId="0">
      <selection activeCell="A17" sqref="A17"/>
    </sheetView>
  </sheetViews>
  <sheetFormatPr defaultRowHeight="15.75" customHeight="1" x14ac:dyDescent="0.25"/>
  <cols>
    <col min="1" max="1" width="80.85546875" customWidth="1"/>
  </cols>
  <sheetData>
    <row r="1" spans="1:1" ht="15.75" customHeight="1" x14ac:dyDescent="0.25">
      <c r="A1" s="550" t="s">
        <v>1681</v>
      </c>
    </row>
    <row r="2" spans="1:1" ht="15.75" customHeight="1" x14ac:dyDescent="0.25">
      <c r="A2" s="547" t="s">
        <v>1503</v>
      </c>
    </row>
    <row r="3" spans="1:1" ht="15.75" customHeight="1" x14ac:dyDescent="0.25">
      <c r="A3" s="548" t="s">
        <v>1504</v>
      </c>
    </row>
    <row r="4" spans="1:1" ht="15.75" customHeight="1" x14ac:dyDescent="0.25">
      <c r="A4" s="547" t="s">
        <v>1505</v>
      </c>
    </row>
    <row r="5" spans="1:1" ht="15.75" customHeight="1" x14ac:dyDescent="0.25">
      <c r="A5" s="548" t="s">
        <v>1506</v>
      </c>
    </row>
    <row r="6" spans="1:1" ht="15.75" customHeight="1" x14ac:dyDescent="0.25">
      <c r="A6" s="547" t="s">
        <v>1507</v>
      </c>
    </row>
    <row r="7" spans="1:1" ht="15.75" customHeight="1" x14ac:dyDescent="0.25">
      <c r="A7" s="548" t="s">
        <v>1508</v>
      </c>
    </row>
    <row r="8" spans="1:1" ht="15.75" customHeight="1" x14ac:dyDescent="0.25">
      <c r="A8" s="547" t="s">
        <v>1509</v>
      </c>
    </row>
    <row r="9" spans="1:1" ht="15.75" customHeight="1" x14ac:dyDescent="0.25">
      <c r="A9" s="548" t="s">
        <v>1510</v>
      </c>
    </row>
    <row r="10" spans="1:1" s="544" customFormat="1" ht="15.75" customHeight="1" x14ac:dyDescent="0.25">
      <c r="A10" s="547" t="s">
        <v>1682</v>
      </c>
    </row>
    <row r="11" spans="1:1" ht="15.75" customHeight="1" x14ac:dyDescent="0.25">
      <c r="A11" s="549" t="s">
        <v>1683</v>
      </c>
    </row>
    <row r="13" spans="1:1" ht="15.75" customHeight="1" x14ac:dyDescent="0.25">
      <c r="A13" s="545" t="s">
        <v>1672</v>
      </c>
    </row>
    <row r="15" spans="1:1" ht="15.75" customHeight="1" x14ac:dyDescent="0.25">
      <c r="A15" s="546" t="s">
        <v>1674</v>
      </c>
    </row>
    <row r="17" spans="1:1" ht="15.75" customHeight="1" x14ac:dyDescent="0.25">
      <c r="A17" s="662" t="s">
        <v>1257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4"/>
  <sheetViews>
    <sheetView workbookViewId="0">
      <selection activeCell="A30" sqref="A30"/>
    </sheetView>
  </sheetViews>
  <sheetFormatPr defaultColWidth="8.7109375" defaultRowHeight="28.9" customHeight="1" x14ac:dyDescent="0.25"/>
  <cols>
    <col min="1" max="1" width="41.28515625" style="108" customWidth="1"/>
    <col min="2" max="2" width="41.28515625" style="107" customWidth="1"/>
    <col min="3" max="3" width="24.7109375" style="106" customWidth="1"/>
    <col min="4" max="16384" width="8.7109375" style="106"/>
  </cols>
  <sheetData>
    <row r="1" spans="1:3" ht="15" customHeight="1" x14ac:dyDescent="0.25">
      <c r="A1" s="137" t="s">
        <v>1294</v>
      </c>
      <c r="B1" s="138" t="s">
        <v>1303</v>
      </c>
      <c r="C1" s="138" t="s">
        <v>1673</v>
      </c>
    </row>
    <row r="2" spans="1:3" ht="25.15" customHeight="1" x14ac:dyDescent="0.25">
      <c r="A2" s="139" t="str">
        <f>SMARTObjectives!E3</f>
        <v>Recruit Sales &amp; Marketing Lead founder who can work productively from home by  30 Jun, 2018</v>
      </c>
      <c r="B2" s="746" t="s">
        <v>1307</v>
      </c>
    </row>
    <row r="3" spans="1:3" ht="25.15" customHeight="1" x14ac:dyDescent="0.25">
      <c r="A3" s="139" t="str">
        <f>SMARTObjectives!E4</f>
        <v>Recruit Finance Lead founder who can work productively from home by  30 Sep, 2018</v>
      </c>
      <c r="B3" s="747"/>
    </row>
    <row r="4" spans="1:3" ht="25.15" customHeight="1" x14ac:dyDescent="0.25">
      <c r="A4" s="139" t="str">
        <f>SMARTObjectives!E5</f>
        <v>Recruit HR Lead founder by  31 Mar, 2020</v>
      </c>
      <c r="B4" s="748"/>
    </row>
    <row r="5" spans="1:3" ht="25.15" customHeight="1" x14ac:dyDescent="0.25">
      <c r="A5" s="139" t="str">
        <f>SMARTObjectives!E6</f>
        <v>Recruit 1 Developer by  31 Mar, 2019</v>
      </c>
      <c r="B5" s="746" t="s">
        <v>1302</v>
      </c>
    </row>
    <row r="6" spans="1:3" ht="25.15" customHeight="1" x14ac:dyDescent="0.25">
      <c r="A6" s="139" t="str">
        <f>SMARTObjectives!E7</f>
        <v>Recruit 1 person Marketing team by  31 Mar, 2019</v>
      </c>
      <c r="B6" s="747"/>
    </row>
    <row r="7" spans="1:3" ht="25.15" customHeight="1" x14ac:dyDescent="0.25">
      <c r="A7" s="139" t="str">
        <f>SMARTObjectives!E8</f>
        <v>Recruit 1 person Sales team by  31 Mar, 2019</v>
      </c>
      <c r="B7" s="748"/>
    </row>
    <row r="8" spans="1:3" ht="26.25" customHeight="1" x14ac:dyDescent="0.25">
      <c r="A8" s="139" t="str">
        <f>SMARTObjectives!E9</f>
        <v>Recruit operational administration team by 31 Mar, 2020</v>
      </c>
      <c r="B8" s="140" t="s">
        <v>1302</v>
      </c>
    </row>
    <row r="9" spans="1:3" ht="54" customHeight="1" x14ac:dyDescent="0.25">
      <c r="A9" s="139" t="str">
        <f>SMARTObjectives!E10</f>
        <v>Continual improvement in organizational dynamics can be constantly improved by working on employee performance (Human Resources MBA) through constant online training courses, beginning in 31 Mar, 2020</v>
      </c>
      <c r="B9" s="140" t="s">
        <v>1308</v>
      </c>
    </row>
    <row r="10" spans="1:3" ht="29.65" customHeight="1" x14ac:dyDescent="0.25">
      <c r="A10" s="141" t="str">
        <f>SMARTObjectives!E11</f>
        <v>Build an in the basement database storage prototype by 31 Mar, 2018</v>
      </c>
      <c r="B10" s="743" t="s">
        <v>1300</v>
      </c>
    </row>
    <row r="11" spans="1:3" ht="16.149999999999999" customHeight="1" x14ac:dyDescent="0.25">
      <c r="A11" s="141" t="str">
        <f>SMARTObjectives!E12</f>
        <v>Build test analytical demo product by 30 Jun, 2018</v>
      </c>
      <c r="B11" s="744"/>
    </row>
    <row r="12" spans="1:3" ht="15.4" customHeight="1" x14ac:dyDescent="0.25">
      <c r="A12" s="141" t="str">
        <f>SMARTObjectives!E13</f>
        <v>Employ a single visualization tool by 30 Sep, 2018</v>
      </c>
      <c r="B12" s="745"/>
    </row>
    <row r="13" spans="1:3" ht="14.65" customHeight="1" x14ac:dyDescent="0.25">
      <c r="A13" s="141" t="str">
        <f>SMARTObjectives!E14</f>
        <v>Deploy operational system to Cloud service starting 1 Jan, 2019. Takes 1 quarter to deploy</v>
      </c>
      <c r="B13" s="743" t="s">
        <v>1299</v>
      </c>
    </row>
    <row r="14" spans="1:3" ht="25.15" customHeight="1" x14ac:dyDescent="0.25">
      <c r="A14" s="141" t="str">
        <f>SMARTObjectives!E15</f>
        <v>Begin researching conversion from open source to vendor supported software (may become redundant) 1 Jan, 2020. Takes at least 2 quarters to deploy</v>
      </c>
      <c r="B14" s="744"/>
    </row>
    <row r="15" spans="1:3" ht="40.9" customHeight="1" x14ac:dyDescent="0.25">
      <c r="A15" s="141" t="str">
        <f>SMARTObjectives!E16</f>
        <v>Begin research feasibility of vendor supported software to squeeze operational costs with offshore outsourcing, by 31 Dec, 2020</v>
      </c>
      <c r="B15" s="745"/>
    </row>
    <row r="16" spans="1:3" ht="26.65" customHeight="1" x14ac:dyDescent="0.25">
      <c r="A16" s="141" t="str">
        <f>SMARTObjectives!E17</f>
        <v>After business is started up, begin addition of public service spin-off tools and intersections by 31 Dec, 2020</v>
      </c>
      <c r="B16" s="142" t="s">
        <v>1301</v>
      </c>
    </row>
    <row r="17" spans="1:6" ht="40.15" customHeight="1" x14ac:dyDescent="0.25">
      <c r="A17" s="143" t="str">
        <f>SMARTObjectives!E18</f>
        <v xml:space="preserve">Purchase B2B email and phone contact lists by  31 Jan, 2018. Development and understanding of customer requirements will create a better product </v>
      </c>
      <c r="B17" s="749" t="s">
        <v>1298</v>
      </c>
    </row>
    <row r="18" spans="1:6" ht="29.65" customHeight="1" x14ac:dyDescent="0.25">
      <c r="A18" s="143" t="str">
        <f>SMARTObjectives!E19</f>
        <v>Segment B2B list to extract most useful contacts by 31 Jan, 2018</v>
      </c>
      <c r="B18" s="750"/>
    </row>
    <row r="19" spans="1:6" ht="30" customHeight="1" x14ac:dyDescent="0.25">
      <c r="A19" s="143" t="str">
        <f>SMARTObjectives!E20</f>
        <v>Begin CRM activities with B2B list using Insightly by 31 Jan, 2018</v>
      </c>
      <c r="B19" s="750"/>
    </row>
    <row r="20" spans="1:6" ht="30" customHeight="1" x14ac:dyDescent="0.25">
      <c r="A20" s="143" t="str">
        <f>SMARTObjectives!E21</f>
        <v>Begin social network and general marketing and advertising activities by  30 Jun, 2018</v>
      </c>
      <c r="B20" s="744"/>
    </row>
    <row r="21" spans="1:6" ht="30" customHeight="1" x14ac:dyDescent="0.25">
      <c r="A21" s="143" t="str">
        <f>SMARTObjectives!E22</f>
        <v>Begin specialized print magazine advertising by  31 Mar, 2018</v>
      </c>
      <c r="B21" s="745"/>
    </row>
    <row r="22" spans="1:6" ht="28.9" customHeight="1" x14ac:dyDescent="0.25">
      <c r="A22" s="143" t="str">
        <f>SMARTObjectives!E23</f>
        <v>Acquire first 25 early adopter (one or more for free/test) customers by  31 Dec, 2018</v>
      </c>
      <c r="B22" s="144" t="s">
        <v>1353</v>
      </c>
    </row>
    <row r="23" spans="1:6" ht="25.15" customHeight="1" x14ac:dyDescent="0.25">
      <c r="A23" s="144" t="str">
        <f>SMARTObjectives!E24</f>
        <v>Hire a sales lead generation service 31 Mar, 2019</v>
      </c>
      <c r="B23" s="144" t="s">
        <v>1456</v>
      </c>
    </row>
    <row r="24" spans="1:6" ht="25.15" customHeight="1" x14ac:dyDescent="0.25">
      <c r="A24" s="143" t="str">
        <f>SMARTObjectives!E25</f>
        <v>Expand customer base with reusable architecture to profitability by 31 Dec, 2022</v>
      </c>
      <c r="B24" s="741" t="s">
        <v>1299</v>
      </c>
    </row>
    <row r="25" spans="1:6" ht="25.15" customHeight="1" x14ac:dyDescent="0.25">
      <c r="A25" s="143" t="str">
        <f>SMARTObjectives!E26</f>
        <v>Expand to 500+ customers by 31 Dec, 2022</v>
      </c>
      <c r="B25" s="742"/>
    </row>
    <row r="26" spans="1:6" ht="25.15" customHeight="1" x14ac:dyDescent="0.25">
      <c r="A26" s="145" t="str">
        <f>SMARTObjectives!E27</f>
        <v>Support prototype development by beginning crowd funding process by 31 Jan, 2018</v>
      </c>
      <c r="B26" s="146" t="s">
        <v>1298</v>
      </c>
      <c r="E26" s="113"/>
      <c r="F26" s="113"/>
    </row>
    <row r="27" spans="1:6" ht="25.15" customHeight="1" x14ac:dyDescent="0.25">
      <c r="A27" s="145" t="str">
        <f>SMARTObjectives!E28</f>
        <v>If crowd funding fails, begin process of acquiring small business loans and founder credit options by 31 Jan, 2018</v>
      </c>
      <c r="B27" s="146" t="s">
        <v>1297</v>
      </c>
    </row>
    <row r="28" spans="1:6" ht="16.899999999999999" customHeight="1" thickBot="1" x14ac:dyDescent="0.3">
      <c r="A28" s="147" t="str">
        <f>SMARTObjectives!E29</f>
        <v>Begin investment funding search by 1 Jul, 2018</v>
      </c>
      <c r="B28" s="148" t="s">
        <v>1296</v>
      </c>
    </row>
    <row r="29" spans="1:6" ht="28.9" customHeight="1" x14ac:dyDescent="0.25">
      <c r="A29" s="114"/>
      <c r="B29" s="111"/>
    </row>
    <row r="30" spans="1:6" ht="28.9" customHeight="1" x14ac:dyDescent="0.25">
      <c r="A30" s="546" t="s">
        <v>1679</v>
      </c>
      <c r="B30" s="111"/>
    </row>
    <row r="31" spans="1:6" ht="28.9" customHeight="1" x14ac:dyDescent="0.25">
      <c r="A31" s="114"/>
      <c r="B31" s="111"/>
    </row>
    <row r="32" spans="1:6" ht="28.9" customHeight="1" x14ac:dyDescent="0.25">
      <c r="A32" s="114"/>
      <c r="B32" s="111"/>
    </row>
    <row r="33" spans="1:2" ht="28.9" customHeight="1" x14ac:dyDescent="0.25">
      <c r="A33" s="114"/>
      <c r="B33" s="111"/>
    </row>
    <row r="34" spans="1:2" ht="28.9" customHeight="1" x14ac:dyDescent="0.25">
      <c r="A34" s="113"/>
      <c r="B34" s="111"/>
    </row>
    <row r="35" spans="1:2" ht="28.9" customHeight="1" x14ac:dyDescent="0.25">
      <c r="A35" s="113"/>
      <c r="B35" s="111"/>
    </row>
    <row r="36" spans="1:2" ht="28.9" customHeight="1" x14ac:dyDescent="0.25">
      <c r="A36" s="112"/>
      <c r="B36" s="111"/>
    </row>
    <row r="37" spans="1:2" ht="28.9" customHeight="1" x14ac:dyDescent="0.25">
      <c r="B37" s="111"/>
    </row>
    <row r="38" spans="1:2" ht="28.9" customHeight="1" x14ac:dyDescent="0.25">
      <c r="B38" s="111"/>
    </row>
    <row r="39" spans="1:2" ht="28.9" customHeight="1" x14ac:dyDescent="0.25">
      <c r="B39" s="110"/>
    </row>
    <row r="40" spans="1:2" ht="28.9" customHeight="1" x14ac:dyDescent="0.25">
      <c r="B40" s="111"/>
    </row>
    <row r="41" spans="1:2" ht="28.9" customHeight="1" x14ac:dyDescent="0.25">
      <c r="B41" s="110"/>
    </row>
    <row r="42" spans="1:2" ht="28.9" customHeight="1" x14ac:dyDescent="0.25">
      <c r="B42" s="110"/>
    </row>
    <row r="43" spans="1:2" ht="28.9" customHeight="1" x14ac:dyDescent="0.25">
      <c r="A43" s="106"/>
      <c r="B43" s="110"/>
    </row>
    <row r="44" spans="1:2" ht="28.9" customHeight="1" x14ac:dyDescent="0.25">
      <c r="A44" s="106"/>
      <c r="B44" s="110"/>
    </row>
  </sheetData>
  <mergeCells count="6">
    <mergeCell ref="B24:B25"/>
    <mergeCell ref="B10:B12"/>
    <mergeCell ref="B13:B15"/>
    <mergeCell ref="B2:B4"/>
    <mergeCell ref="B5:B7"/>
    <mergeCell ref="B17:B2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C9AC8-D13E-4B65-9717-F3C8270390C4}">
  <dimension ref="A1:G44"/>
  <sheetViews>
    <sheetView workbookViewId="0">
      <selection activeCell="E31" sqref="E31"/>
    </sheetView>
  </sheetViews>
  <sheetFormatPr defaultColWidth="8.7109375" defaultRowHeight="28.9" customHeight="1" x14ac:dyDescent="0.25"/>
  <cols>
    <col min="1" max="1" width="17.140625" style="573" customWidth="1"/>
    <col min="2" max="2" width="41.28515625" style="108" customWidth="1"/>
    <col min="3" max="3" width="41.28515625" style="107" customWidth="1"/>
    <col min="4" max="4" width="24.7109375" style="106" customWidth="1"/>
    <col min="5" max="5" width="13.42578125" style="106" customWidth="1"/>
    <col min="6" max="6" width="12.28515625" style="106" customWidth="1"/>
    <col min="7" max="16384" width="8.7109375" style="106"/>
  </cols>
  <sheetData>
    <row r="1" spans="1:6" ht="15" customHeight="1" x14ac:dyDescent="0.25">
      <c r="A1" s="574" t="s">
        <v>1701</v>
      </c>
      <c r="B1" s="137" t="s">
        <v>1294</v>
      </c>
      <c r="C1" s="138" t="s">
        <v>1303</v>
      </c>
      <c r="D1" s="138" t="s">
        <v>1691</v>
      </c>
      <c r="E1" s="106" t="s">
        <v>1699</v>
      </c>
    </row>
    <row r="2" spans="1:6" ht="25.15" customHeight="1" x14ac:dyDescent="0.25">
      <c r="A2" s="754" t="str">
        <f>StrategicGoals!B1</f>
        <v>Build a first class virtual organization</v>
      </c>
      <c r="B2" s="139" t="str">
        <f>SMARTObjectives!E3</f>
        <v>Recruit Sales &amp; Marketing Lead founder who can work productively from home by  30 Jun, 2018</v>
      </c>
      <c r="C2" s="746" t="s">
        <v>1307</v>
      </c>
      <c r="D2" s="106" t="s">
        <v>1692</v>
      </c>
      <c r="E2" s="106" t="s">
        <v>1693</v>
      </c>
      <c r="F2" s="106" t="s">
        <v>1</v>
      </c>
    </row>
    <row r="3" spans="1:6" ht="25.15" customHeight="1" x14ac:dyDescent="0.25">
      <c r="A3" s="754"/>
      <c r="B3" s="139" t="str">
        <f>SMARTObjectives!E4</f>
        <v>Recruit Finance Lead founder who can work productively from home by  30 Sep, 2018</v>
      </c>
      <c r="C3" s="747"/>
      <c r="D3" s="106" t="s">
        <v>1696</v>
      </c>
      <c r="E3" s="106" t="s">
        <v>1694</v>
      </c>
    </row>
    <row r="4" spans="1:6" ht="25.15" customHeight="1" x14ac:dyDescent="0.25">
      <c r="A4" s="754"/>
      <c r="B4" s="139" t="str">
        <f>SMARTObjectives!E5</f>
        <v>Recruit HR Lead founder by  31 Mar, 2020</v>
      </c>
      <c r="C4" s="748"/>
      <c r="D4" s="106" t="s">
        <v>1697</v>
      </c>
      <c r="E4" s="106" t="s">
        <v>1695</v>
      </c>
    </row>
    <row r="5" spans="1:6" ht="25.15" customHeight="1" x14ac:dyDescent="0.25">
      <c r="A5" s="754"/>
      <c r="B5" s="139" t="str">
        <f>SMARTObjectives!E6</f>
        <v>Recruit 1 Developer by  31 Mar, 2019</v>
      </c>
      <c r="C5" s="746" t="s">
        <v>1302</v>
      </c>
      <c r="E5" s="106" t="s">
        <v>1698</v>
      </c>
    </row>
    <row r="6" spans="1:6" ht="25.15" customHeight="1" x14ac:dyDescent="0.25">
      <c r="A6" s="754"/>
      <c r="B6" s="139" t="str">
        <f>SMARTObjectives!E7</f>
        <v>Recruit 1 person Marketing team by  31 Mar, 2019</v>
      </c>
      <c r="C6" s="747"/>
      <c r="D6" s="106" t="s">
        <v>1700</v>
      </c>
    </row>
    <row r="7" spans="1:6" ht="25.15" customHeight="1" x14ac:dyDescent="0.25">
      <c r="A7" s="754"/>
      <c r="B7" s="139" t="str">
        <f>SMARTObjectives!E8</f>
        <v>Recruit 1 person Sales team by  31 Mar, 2019</v>
      </c>
      <c r="C7" s="748"/>
      <c r="D7" s="106" t="s">
        <v>1702</v>
      </c>
    </row>
    <row r="8" spans="1:6" ht="30.75" customHeight="1" x14ac:dyDescent="0.25">
      <c r="A8" s="754"/>
      <c r="B8" s="139" t="str">
        <f>SMARTObjectives!E9</f>
        <v>Recruit operational administration team by 31 Mar, 2020</v>
      </c>
      <c r="C8" s="140" t="s">
        <v>1302</v>
      </c>
    </row>
    <row r="9" spans="1:6" ht="63.75" customHeight="1" x14ac:dyDescent="0.25">
      <c r="A9" s="754"/>
      <c r="B9" s="139" t="str">
        <f>SMARTObjectives!E10</f>
        <v>Continual improvement in organizational dynamics can be constantly improved by working on employee performance (Human Resources MBA) through constant online training courses, beginning in 31 Mar, 2020</v>
      </c>
      <c r="C9" s="140" t="s">
        <v>1308</v>
      </c>
      <c r="D9" s="106" t="s">
        <v>1703</v>
      </c>
    </row>
    <row r="10" spans="1:6" ht="29.65" customHeight="1" x14ac:dyDescent="0.25">
      <c r="A10" s="755" t="str">
        <f>StrategicGoals!B2</f>
        <v>Build simplistic reusable products</v>
      </c>
      <c r="B10" s="141" t="str">
        <f>SMARTObjectives!E11</f>
        <v>Build an in the basement database storage prototype by 31 Mar, 2018</v>
      </c>
      <c r="C10" s="743" t="s">
        <v>1300</v>
      </c>
      <c r="D10" s="106" t="s">
        <v>1704</v>
      </c>
    </row>
    <row r="11" spans="1:6" ht="16.149999999999999" customHeight="1" x14ac:dyDescent="0.25">
      <c r="A11" s="755"/>
      <c r="B11" s="141" t="str">
        <f>SMARTObjectives!E12</f>
        <v>Build test analytical demo product by 30 Jun, 2018</v>
      </c>
      <c r="C11" s="744"/>
      <c r="D11" s="106" t="s">
        <v>1705</v>
      </c>
    </row>
    <row r="12" spans="1:6" ht="15.4" customHeight="1" x14ac:dyDescent="0.25">
      <c r="A12" s="755"/>
      <c r="B12" s="141" t="str">
        <f>SMARTObjectives!E13</f>
        <v>Employ a single visualization tool by 30 Sep, 2018</v>
      </c>
      <c r="C12" s="745"/>
      <c r="D12" s="106" t="s">
        <v>1706</v>
      </c>
    </row>
    <row r="13" spans="1:6" ht="14.65" customHeight="1" x14ac:dyDescent="0.25">
      <c r="A13" s="755"/>
      <c r="B13" s="141" t="str">
        <f>SMARTObjectives!E14</f>
        <v>Deploy operational system to Cloud service starting 1 Jan, 2019. Takes 1 quarter to deploy</v>
      </c>
      <c r="C13" s="743" t="s">
        <v>1299</v>
      </c>
      <c r="D13" s="106" t="s">
        <v>1707</v>
      </c>
    </row>
    <row r="14" spans="1:6" ht="25.15" customHeight="1" x14ac:dyDescent="0.25">
      <c r="A14" s="755"/>
      <c r="B14" s="141" t="str">
        <f>SMARTObjectives!E15</f>
        <v>Begin researching conversion from open source to vendor supported software (may become redundant) 1 Jan, 2020. Takes at least 2 quarters to deploy</v>
      </c>
      <c r="C14" s="744"/>
    </row>
    <row r="15" spans="1:6" ht="40.9" customHeight="1" x14ac:dyDescent="0.25">
      <c r="A15" s="755"/>
      <c r="B15" s="141" t="str">
        <f>SMARTObjectives!E16</f>
        <v>Begin research feasibility of vendor supported software to squeeze operational costs with offshore outsourcing, by 31 Dec, 2020</v>
      </c>
      <c r="C15" s="745"/>
      <c r="D15" s="106" t="s">
        <v>1708</v>
      </c>
    </row>
    <row r="16" spans="1:6" ht="26.65" customHeight="1" x14ac:dyDescent="0.25">
      <c r="A16" s="755"/>
      <c r="B16" s="141" t="str">
        <f>SMARTObjectives!E17</f>
        <v>After business is started up, begin addition of public service spin-off tools and intersections by 31 Dec, 2020</v>
      </c>
      <c r="C16" s="142" t="s">
        <v>1301</v>
      </c>
      <c r="D16" s="106" t="s">
        <v>1709</v>
      </c>
      <c r="F16" s="106" t="s">
        <v>1710</v>
      </c>
    </row>
    <row r="17" spans="1:7" ht="40.15" customHeight="1" x14ac:dyDescent="0.25">
      <c r="A17" s="756" t="str">
        <f>StrategicGoals!B3</f>
        <v>Build a large customer base of small scale clients</v>
      </c>
      <c r="B17" s="143" t="str">
        <f>SMARTObjectives!E18</f>
        <v xml:space="preserve">Purchase B2B email and phone contact lists by  31 Jan, 2018. Development and understanding of customer requirements will create a better product </v>
      </c>
      <c r="C17" s="749" t="s">
        <v>1298</v>
      </c>
      <c r="D17" s="106" t="s">
        <v>1711</v>
      </c>
    </row>
    <row r="18" spans="1:7" ht="29.65" customHeight="1" x14ac:dyDescent="0.25">
      <c r="A18" s="756"/>
      <c r="B18" s="143" t="str">
        <f>SMARTObjectives!E19</f>
        <v>Segment B2B list to extract most useful contacts by 31 Jan, 2018</v>
      </c>
      <c r="C18" s="750"/>
    </row>
    <row r="19" spans="1:7" ht="30" customHeight="1" x14ac:dyDescent="0.25">
      <c r="A19" s="756"/>
      <c r="B19" s="143" t="str">
        <f>SMARTObjectives!E20</f>
        <v>Begin CRM activities with B2B list using Insightly by 31 Jan, 2018</v>
      </c>
      <c r="C19" s="750"/>
      <c r="D19" s="106" t="s">
        <v>1712</v>
      </c>
    </row>
    <row r="20" spans="1:7" ht="30" customHeight="1" x14ac:dyDescent="0.25">
      <c r="A20" s="756"/>
      <c r="B20" s="143" t="str">
        <f>SMARTObjectives!E21</f>
        <v>Begin social network and general marketing and advertising activities by  30 Jun, 2018</v>
      </c>
      <c r="C20" s="744"/>
      <c r="D20" s="106" t="s">
        <v>1713</v>
      </c>
    </row>
    <row r="21" spans="1:7" ht="30" customHeight="1" x14ac:dyDescent="0.25">
      <c r="A21" s="756"/>
      <c r="B21" s="143" t="str">
        <f>SMARTObjectives!E22</f>
        <v>Begin specialized print magazine advertising by  31 Mar, 2018</v>
      </c>
      <c r="C21" s="745"/>
      <c r="D21" s="106" t="s">
        <v>1714</v>
      </c>
    </row>
    <row r="22" spans="1:7" ht="28.9" customHeight="1" x14ac:dyDescent="0.25">
      <c r="A22" s="756"/>
      <c r="B22" s="143" t="str">
        <f>SMARTObjectives!E23</f>
        <v>Acquire first 25 early adopter (one or more for free/test) customers by  31 Dec, 2018</v>
      </c>
      <c r="C22" s="144" t="s">
        <v>1353</v>
      </c>
      <c r="D22" s="106" t="s">
        <v>1715</v>
      </c>
    </row>
    <row r="23" spans="1:7" ht="25.15" customHeight="1" x14ac:dyDescent="0.25">
      <c r="A23" s="756"/>
      <c r="B23" s="144" t="str">
        <f>SMARTObjectives!E24</f>
        <v>Hire a sales lead generation service 31 Mar, 2019</v>
      </c>
      <c r="C23" s="144" t="s">
        <v>1456</v>
      </c>
    </row>
    <row r="24" spans="1:7" ht="25.15" customHeight="1" x14ac:dyDescent="0.25">
      <c r="A24" s="756"/>
      <c r="B24" s="143" t="str">
        <f>SMARTObjectives!E25</f>
        <v>Expand customer base with reusable architecture to profitability by 31 Dec, 2022</v>
      </c>
      <c r="C24" s="741" t="s">
        <v>1299</v>
      </c>
    </row>
    <row r="25" spans="1:7" ht="25.15" customHeight="1" x14ac:dyDescent="0.25">
      <c r="A25" s="757"/>
      <c r="B25" s="143" t="str">
        <f>SMARTObjectives!E26</f>
        <v>Expand to 500+ customers by 31 Dec, 2022</v>
      </c>
      <c r="C25" s="742"/>
    </row>
    <row r="26" spans="1:7" ht="25.15" customHeight="1" x14ac:dyDescent="0.25">
      <c r="A26" s="751" t="str">
        <f>StrategicGoals!B4</f>
        <v>Founder based funding, to crowd funding, to investor based funding</v>
      </c>
      <c r="B26" s="145" t="str">
        <f>SMARTObjectives!E27</f>
        <v>Support prototype development by beginning crowd funding process by 31 Jan, 2018</v>
      </c>
      <c r="C26" s="146" t="s">
        <v>1298</v>
      </c>
      <c r="D26" s="106" t="s">
        <v>1716</v>
      </c>
      <c r="F26" s="113"/>
      <c r="G26" s="113"/>
    </row>
    <row r="27" spans="1:7" ht="25.15" customHeight="1" x14ac:dyDescent="0.25">
      <c r="A27" s="752"/>
      <c r="B27" s="145" t="str">
        <f>SMARTObjectives!E28</f>
        <v>If crowd funding fails, begin process of acquiring small business loans and founder credit options by 31 Jan, 2018</v>
      </c>
      <c r="C27" s="146" t="s">
        <v>1297</v>
      </c>
      <c r="D27" s="106" t="s">
        <v>1717</v>
      </c>
    </row>
    <row r="28" spans="1:7" ht="16.899999999999999" customHeight="1" thickBot="1" x14ac:dyDescent="0.3">
      <c r="A28" s="753"/>
      <c r="B28" s="147" t="str">
        <f>SMARTObjectives!E29</f>
        <v>Begin investment funding search by 1 Jul, 2018</v>
      </c>
      <c r="C28" s="148" t="s">
        <v>1296</v>
      </c>
      <c r="D28" s="106" t="s">
        <v>1718</v>
      </c>
    </row>
    <row r="29" spans="1:7" ht="28.9" customHeight="1" x14ac:dyDescent="0.25">
      <c r="B29" s="114"/>
      <c r="C29" s="111"/>
    </row>
    <row r="30" spans="1:7" ht="28.9" customHeight="1" x14ac:dyDescent="0.25">
      <c r="B30" s="546" t="s">
        <v>1679</v>
      </c>
      <c r="C30" s="111"/>
    </row>
    <row r="31" spans="1:7" ht="28.9" customHeight="1" x14ac:dyDescent="0.25">
      <c r="B31" s="114"/>
      <c r="C31" s="111"/>
    </row>
    <row r="32" spans="1:7" ht="28.9" customHeight="1" x14ac:dyDescent="0.25">
      <c r="B32" s="114"/>
      <c r="C32" s="111"/>
    </row>
    <row r="33" spans="2:3" ht="28.9" customHeight="1" x14ac:dyDescent="0.25">
      <c r="B33" s="114"/>
      <c r="C33" s="111"/>
    </row>
    <row r="34" spans="2:3" ht="28.9" customHeight="1" x14ac:dyDescent="0.25">
      <c r="B34" s="113"/>
      <c r="C34" s="111"/>
    </row>
    <row r="35" spans="2:3" ht="28.9" customHeight="1" x14ac:dyDescent="0.25">
      <c r="B35" s="113"/>
      <c r="C35" s="111"/>
    </row>
    <row r="36" spans="2:3" ht="28.9" customHeight="1" x14ac:dyDescent="0.25">
      <c r="B36" s="112"/>
      <c r="C36" s="111"/>
    </row>
    <row r="37" spans="2:3" ht="28.9" customHeight="1" x14ac:dyDescent="0.25">
      <c r="C37" s="111"/>
    </row>
    <row r="38" spans="2:3" ht="28.9" customHeight="1" x14ac:dyDescent="0.25">
      <c r="C38" s="111"/>
    </row>
    <row r="39" spans="2:3" ht="28.9" customHeight="1" x14ac:dyDescent="0.25">
      <c r="C39" s="110"/>
    </row>
    <row r="40" spans="2:3" ht="28.9" customHeight="1" x14ac:dyDescent="0.25">
      <c r="C40" s="111"/>
    </row>
    <row r="41" spans="2:3" ht="28.9" customHeight="1" x14ac:dyDescent="0.25">
      <c r="C41" s="110"/>
    </row>
    <row r="42" spans="2:3" ht="28.9" customHeight="1" x14ac:dyDescent="0.25">
      <c r="C42" s="110"/>
    </row>
    <row r="43" spans="2:3" ht="28.9" customHeight="1" x14ac:dyDescent="0.25">
      <c r="B43" s="106"/>
      <c r="C43" s="110"/>
    </row>
    <row r="44" spans="2:3" ht="28.9" customHeight="1" x14ac:dyDescent="0.25">
      <c r="B44" s="106"/>
      <c r="C44" s="110"/>
    </row>
  </sheetData>
  <mergeCells count="10">
    <mergeCell ref="A26:A28"/>
    <mergeCell ref="A2:A9"/>
    <mergeCell ref="A10:A16"/>
    <mergeCell ref="A17:A25"/>
    <mergeCell ref="C2:C4"/>
    <mergeCell ref="C5:C7"/>
    <mergeCell ref="C10:C12"/>
    <mergeCell ref="C13:C15"/>
    <mergeCell ref="C17:C21"/>
    <mergeCell ref="C24:C2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29"/>
  <sheetViews>
    <sheetView workbookViewId="0">
      <selection activeCell="K17" sqref="K17"/>
    </sheetView>
  </sheetViews>
  <sheetFormatPr defaultColWidth="8.85546875" defaultRowHeight="12" x14ac:dyDescent="0.2"/>
  <cols>
    <col min="1" max="1" width="8.85546875" style="577"/>
    <col min="2" max="2" width="12.7109375" style="4" customWidth="1"/>
    <col min="3" max="3" width="26.85546875" style="4" customWidth="1"/>
    <col min="4" max="4" width="13.28515625" style="183" customWidth="1"/>
    <col min="5" max="5" width="8.85546875" style="183" customWidth="1"/>
    <col min="6" max="6" width="8.140625" style="183" customWidth="1"/>
    <col min="7" max="7" width="5.7109375" style="183" customWidth="1"/>
    <col min="8" max="8" width="8.5703125" style="183" customWidth="1"/>
    <col min="9" max="9" width="8.85546875" style="4"/>
    <col min="10" max="10" width="49.7109375" style="4" customWidth="1"/>
    <col min="11" max="11" width="38.140625" style="4" customWidth="1"/>
    <col min="12" max="12" width="63.28515625" style="4" customWidth="1"/>
    <col min="13" max="16384" width="8.85546875" style="4"/>
  </cols>
  <sheetData>
    <row r="1" spans="1:12" s="577" customFormat="1" ht="15" customHeight="1" thickBot="1" x14ac:dyDescent="0.25">
      <c r="C1" s="198" t="s">
        <v>1721</v>
      </c>
      <c r="D1" s="400"/>
      <c r="E1" s="400"/>
      <c r="F1" s="400"/>
      <c r="G1" s="400"/>
      <c r="H1" s="400"/>
    </row>
    <row r="2" spans="1:12" s="204" customFormat="1" ht="49.15" customHeight="1" x14ac:dyDescent="0.2">
      <c r="A2" s="575" t="s">
        <v>1720</v>
      </c>
      <c r="B2" s="582"/>
      <c r="C2" s="372"/>
      <c r="D2" s="576" t="s">
        <v>1321</v>
      </c>
      <c r="E2" s="576" t="s">
        <v>1322</v>
      </c>
      <c r="F2" s="576" t="s">
        <v>1323</v>
      </c>
      <c r="G2" s="758" t="s">
        <v>1324</v>
      </c>
      <c r="H2" s="759"/>
      <c r="J2" s="456"/>
      <c r="K2" s="4"/>
      <c r="L2" s="204" t="s">
        <v>1653</v>
      </c>
    </row>
    <row r="3" spans="1:12" ht="15" x14ac:dyDescent="0.25">
      <c r="B3" s="101"/>
      <c r="C3" s="79"/>
      <c r="D3" s="578"/>
      <c r="E3" s="580"/>
      <c r="F3" s="580"/>
      <c r="G3" s="313" t="s">
        <v>1325</v>
      </c>
      <c r="H3" s="373" t="s">
        <v>1326</v>
      </c>
      <c r="I3" s="460"/>
      <c r="J3" s="461"/>
    </row>
    <row r="4" spans="1:12" ht="15" x14ac:dyDescent="0.25">
      <c r="B4" s="374" t="s">
        <v>1327</v>
      </c>
      <c r="C4" s="322" t="s">
        <v>1328</v>
      </c>
      <c r="D4" s="578" t="s">
        <v>1230</v>
      </c>
      <c r="E4" s="580" t="s">
        <v>1230</v>
      </c>
      <c r="F4" s="580" t="s">
        <v>1230</v>
      </c>
      <c r="G4" s="580"/>
      <c r="H4" s="375"/>
      <c r="J4" s="461"/>
    </row>
    <row r="5" spans="1:12" ht="15" x14ac:dyDescent="0.25">
      <c r="B5" s="374" t="s">
        <v>1329</v>
      </c>
      <c r="C5" s="322" t="s">
        <v>1330</v>
      </c>
      <c r="D5" s="578" t="s">
        <v>1230</v>
      </c>
      <c r="E5" s="580" t="s">
        <v>1230</v>
      </c>
      <c r="F5" s="580"/>
      <c r="G5" s="580" t="s">
        <v>1230</v>
      </c>
      <c r="H5" s="375" t="s">
        <v>1230</v>
      </c>
      <c r="J5" s="461"/>
    </row>
    <row r="6" spans="1:12" ht="15.75" thickBot="1" x14ac:dyDescent="0.3">
      <c r="B6" s="349" t="s">
        <v>1329</v>
      </c>
      <c r="C6" s="376" t="s">
        <v>1719</v>
      </c>
      <c r="D6" s="579"/>
      <c r="E6" s="581"/>
      <c r="F6" s="581"/>
      <c r="G6" s="581" t="s">
        <v>1230</v>
      </c>
      <c r="H6" s="377" t="s">
        <v>1230</v>
      </c>
      <c r="J6" s="461"/>
    </row>
    <row r="7" spans="1:12" ht="15" x14ac:dyDescent="0.25">
      <c r="J7" s="461"/>
    </row>
    <row r="8" spans="1:12" ht="15" x14ac:dyDescent="0.25">
      <c r="D8" s="378"/>
      <c r="J8" s="461"/>
    </row>
    <row r="9" spans="1:12" ht="15" x14ac:dyDescent="0.25">
      <c r="J9" s="461"/>
    </row>
    <row r="10" spans="1:12" ht="15" x14ac:dyDescent="0.25">
      <c r="J10" s="461"/>
      <c r="K10" s="456"/>
    </row>
    <row r="11" spans="1:12" ht="15" x14ac:dyDescent="0.25">
      <c r="C11" s="379"/>
      <c r="J11" s="461"/>
    </row>
    <row r="12" spans="1:12" ht="15" x14ac:dyDescent="0.25">
      <c r="J12" s="461"/>
    </row>
    <row r="13" spans="1:12" ht="15" x14ac:dyDescent="0.25">
      <c r="J13" s="461"/>
    </row>
    <row r="14" spans="1:12" ht="15" x14ac:dyDescent="0.25">
      <c r="J14" s="461"/>
    </row>
    <row r="15" spans="1:12" ht="15" x14ac:dyDescent="0.25">
      <c r="J15" s="461"/>
    </row>
    <row r="16" spans="1:12" ht="15" x14ac:dyDescent="0.25">
      <c r="J16" s="461"/>
    </row>
    <row r="17" spans="1:11" ht="15" x14ac:dyDescent="0.25">
      <c r="I17" s="456"/>
      <c r="J17" s="461"/>
    </row>
    <row r="18" spans="1:11" ht="15" x14ac:dyDescent="0.25">
      <c r="J18" s="461"/>
    </row>
    <row r="19" spans="1:11" ht="15" x14ac:dyDescent="0.25">
      <c r="J19" s="461"/>
    </row>
    <row r="20" spans="1:11" ht="15" x14ac:dyDescent="0.25">
      <c r="J20" s="461"/>
    </row>
    <row r="21" spans="1:11" ht="15" x14ac:dyDescent="0.25">
      <c r="J21" s="461"/>
    </row>
    <row r="22" spans="1:11" ht="15" x14ac:dyDescent="0.25">
      <c r="J22" s="461"/>
    </row>
    <row r="23" spans="1:11" x14ac:dyDescent="0.2">
      <c r="J23" s="456"/>
    </row>
    <row r="24" spans="1:11" x14ac:dyDescent="0.2">
      <c r="J24" s="456"/>
    </row>
    <row r="25" spans="1:11" ht="15" x14ac:dyDescent="0.25">
      <c r="J25" s="461"/>
    </row>
    <row r="26" spans="1:11" ht="15" x14ac:dyDescent="0.25">
      <c r="J26" s="461"/>
    </row>
    <row r="27" spans="1:11" ht="15" x14ac:dyDescent="0.25">
      <c r="J27" s="461"/>
    </row>
    <row r="28" spans="1:11" s="460" customFormat="1" ht="15" x14ac:dyDescent="0.25">
      <c r="A28" s="577"/>
      <c r="D28" s="400"/>
      <c r="E28" s="400"/>
      <c r="F28" s="400"/>
      <c r="G28" s="400"/>
      <c r="H28" s="400"/>
      <c r="J28" s="461"/>
    </row>
    <row r="29" spans="1:11" ht="15" x14ac:dyDescent="0.25">
      <c r="I29" s="460"/>
      <c r="J29" s="461"/>
      <c r="K29" s="461"/>
    </row>
  </sheetData>
  <mergeCells count="1">
    <mergeCell ref="G2:H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C27-270C-406C-B37D-EC5701E5D829}">
  <dimension ref="A1:G50"/>
  <sheetViews>
    <sheetView workbookViewId="0">
      <selection activeCell="A11" sqref="A11"/>
    </sheetView>
  </sheetViews>
  <sheetFormatPr defaultColWidth="8.7109375" defaultRowHeight="12" x14ac:dyDescent="0.2"/>
  <cols>
    <col min="1" max="1" width="38.85546875" style="79" customWidth="1"/>
    <col min="2" max="2" width="8.7109375" style="80" customWidth="1"/>
    <col min="3" max="3" width="9" style="151" customWidth="1"/>
    <col min="4" max="4" width="8.85546875" style="151" customWidth="1"/>
    <col min="5" max="5" width="12.7109375" style="80" customWidth="1"/>
    <col min="6" max="7" width="8.7109375" style="85"/>
    <col min="8" max="16384" width="8.7109375" style="79"/>
  </cols>
  <sheetData>
    <row r="1" spans="1:7" s="618" customFormat="1" ht="14.25" customHeight="1" x14ac:dyDescent="0.25">
      <c r="A1" s="294"/>
      <c r="B1" s="295"/>
      <c r="C1" s="761" t="s">
        <v>1724</v>
      </c>
      <c r="D1" s="762"/>
      <c r="E1" s="622" t="s">
        <v>1725</v>
      </c>
      <c r="F1" s="98"/>
      <c r="G1" s="98"/>
    </row>
    <row r="2" spans="1:7" s="591" customFormat="1" ht="13.5" customHeight="1" x14ac:dyDescent="0.25">
      <c r="A2" s="619" t="s">
        <v>1722</v>
      </c>
      <c r="B2" s="123" t="s">
        <v>1723</v>
      </c>
      <c r="C2" s="621" t="s">
        <v>1731</v>
      </c>
      <c r="D2" s="620">
        <f>YEAR(SMARTObjectives!F1)</f>
        <v>2018</v>
      </c>
      <c r="E2" s="623">
        <f xml:space="preserve"> YEAR(SMARTObjectives!F1)+1</f>
        <v>2019</v>
      </c>
      <c r="F2" s="98"/>
      <c r="G2" s="98"/>
    </row>
    <row r="3" spans="1:7" s="85" customFormat="1" ht="11.65" customHeight="1" x14ac:dyDescent="0.2">
      <c r="A3" s="297" t="s">
        <v>1228</v>
      </c>
      <c r="B3" s="286">
        <f>C11*2000*$C$12</f>
        <v>112500</v>
      </c>
      <c r="C3" s="287">
        <f>B3*$C$10</f>
        <v>37125</v>
      </c>
      <c r="D3" s="286">
        <f>(B3-C3)</f>
        <v>75375</v>
      </c>
      <c r="E3" s="298">
        <f>B3</f>
        <v>112500</v>
      </c>
    </row>
    <row r="4" spans="1:7" s="85" customFormat="1" ht="12.6" customHeight="1" x14ac:dyDescent="0.2">
      <c r="A4" s="299" t="str">
        <f>JobWages!A10</f>
        <v>Marketing and Sales Managers</v>
      </c>
      <c r="B4" s="86">
        <f>JobWages!$B10*$C$12</f>
        <v>103762.5</v>
      </c>
      <c r="C4" s="86">
        <f>B4*$C$10</f>
        <v>34241.625</v>
      </c>
      <c r="D4" s="86">
        <f>(B4-C4)</f>
        <v>69520.875</v>
      </c>
      <c r="E4" s="300">
        <f>B4</f>
        <v>103762.5</v>
      </c>
    </row>
    <row r="5" spans="1:7" s="85" customFormat="1" ht="11.65" customHeight="1" x14ac:dyDescent="0.2">
      <c r="A5" s="297" t="str">
        <f>JobWages!A17</f>
        <v>Financial Managers</v>
      </c>
      <c r="B5" s="86">
        <f>JobWages!$B17*$C$12</f>
        <v>104790</v>
      </c>
      <c r="C5" s="86">
        <f>B5*$C$10</f>
        <v>34580.700000000004</v>
      </c>
      <c r="D5" s="86">
        <f>(B5-C5)</f>
        <v>70209.299999999988</v>
      </c>
      <c r="E5" s="300">
        <f>B5</f>
        <v>104790</v>
      </c>
    </row>
    <row r="6" spans="1:7" s="85" customFormat="1" ht="11.65" customHeight="1" x14ac:dyDescent="0.2">
      <c r="A6" s="297" t="str">
        <f>JobWages!$A22</f>
        <v>Human Resources Managers</v>
      </c>
      <c r="B6" s="86">
        <f>JobWages!$B22*$C$12</f>
        <v>90157.5</v>
      </c>
      <c r="C6" s="86"/>
      <c r="D6" s="86"/>
      <c r="E6" s="300">
        <f>B6</f>
        <v>90157.5</v>
      </c>
    </row>
    <row r="7" spans="1:7" s="85" customFormat="1" ht="11.65" customHeight="1" x14ac:dyDescent="0.2">
      <c r="A7" s="338" t="s">
        <v>1433</v>
      </c>
      <c r="B7" s="86"/>
      <c r="C7" s="86"/>
      <c r="D7" s="630">
        <v>3</v>
      </c>
      <c r="E7" s="631">
        <v>4</v>
      </c>
    </row>
    <row r="8" spans="1:7" ht="12.75" thickBot="1" x14ac:dyDescent="0.25">
      <c r="A8" s="302" t="s">
        <v>1429</v>
      </c>
      <c r="B8" s="303"/>
      <c r="C8" s="615"/>
      <c r="D8" s="624">
        <f>SUM(D3:D6)</f>
        <v>215105.17499999999</v>
      </c>
      <c r="E8" s="625">
        <f>SUM(E3:E6)</f>
        <v>411210</v>
      </c>
    </row>
    <row r="9" spans="1:7" s="85" customFormat="1" x14ac:dyDescent="0.2">
      <c r="A9" s="82"/>
      <c r="B9" s="99"/>
      <c r="C9" s="604"/>
      <c r="D9" s="601"/>
      <c r="E9" s="601"/>
    </row>
    <row r="10" spans="1:7" x14ac:dyDescent="0.2">
      <c r="A10" s="271" t="s">
        <v>1732</v>
      </c>
      <c r="B10" s="81"/>
      <c r="C10" s="285">
        <v>0.33</v>
      </c>
      <c r="D10" s="79"/>
      <c r="E10" s="81"/>
      <c r="G10" s="79"/>
    </row>
    <row r="11" spans="1:7" x14ac:dyDescent="0.2">
      <c r="A11" s="394" t="s">
        <v>111</v>
      </c>
      <c r="B11" s="586"/>
      <c r="C11" s="587">
        <v>75</v>
      </c>
      <c r="D11" s="79"/>
      <c r="E11" s="79"/>
      <c r="F11" s="79"/>
      <c r="G11" s="79"/>
    </row>
    <row r="12" spans="1:7" x14ac:dyDescent="0.2">
      <c r="A12" s="398" t="s">
        <v>1501</v>
      </c>
      <c r="C12" s="399">
        <v>0.75</v>
      </c>
      <c r="D12" s="79"/>
      <c r="E12" s="79"/>
      <c r="F12" s="79"/>
      <c r="G12" s="79"/>
    </row>
    <row r="13" spans="1:7" ht="12" customHeight="1" x14ac:dyDescent="0.2">
      <c r="E13" s="81"/>
    </row>
    <row r="14" spans="1:7" s="591" customFormat="1" ht="14.25" customHeight="1" x14ac:dyDescent="0.25">
      <c r="D14" s="596"/>
      <c r="E14" s="596"/>
      <c r="F14" s="98"/>
      <c r="G14" s="98"/>
    </row>
    <row r="15" spans="1:7" ht="11.65" customHeight="1" x14ac:dyDescent="0.2">
      <c r="D15" s="283"/>
      <c r="E15" s="284"/>
    </row>
    <row r="16" spans="1:7" ht="11.65" customHeight="1" x14ac:dyDescent="0.2">
      <c r="A16" s="82"/>
      <c r="B16" s="288"/>
      <c r="C16" s="283"/>
      <c r="D16" s="283"/>
      <c r="E16" s="284"/>
    </row>
    <row r="17" spans="1:7" ht="11.65" customHeight="1" x14ac:dyDescent="0.2">
      <c r="A17" s="82"/>
      <c r="B17" s="289"/>
      <c r="C17" s="290"/>
      <c r="D17" s="290"/>
      <c r="E17" s="597"/>
    </row>
    <row r="18" spans="1:7" ht="11.65" customHeight="1" x14ac:dyDescent="0.2">
      <c r="A18" s="82"/>
      <c r="B18" s="288"/>
      <c r="C18" s="283"/>
      <c r="D18" s="283"/>
      <c r="E18" s="284"/>
    </row>
    <row r="19" spans="1:7" ht="11.65" customHeight="1" x14ac:dyDescent="0.2">
      <c r="A19" s="82"/>
      <c r="B19" s="288"/>
      <c r="C19" s="283"/>
      <c r="D19" s="283"/>
      <c r="E19" s="284"/>
    </row>
    <row r="20" spans="1:7" ht="11.65" customHeight="1" x14ac:dyDescent="0.2">
      <c r="A20" s="82"/>
      <c r="B20" s="288"/>
      <c r="C20" s="283"/>
      <c r="D20" s="292"/>
      <c r="E20" s="597"/>
    </row>
    <row r="21" spans="1:7" ht="11.65" customHeight="1" x14ac:dyDescent="0.2">
      <c r="A21" s="82"/>
      <c r="B21" s="289"/>
      <c r="C21" s="290"/>
      <c r="D21" s="290"/>
      <c r="E21" s="597"/>
    </row>
    <row r="22" spans="1:7" ht="11.65" customHeight="1" x14ac:dyDescent="0.2">
      <c r="A22" s="82"/>
      <c r="B22" s="289"/>
      <c r="C22" s="290"/>
      <c r="D22" s="290"/>
      <c r="E22" s="597"/>
    </row>
    <row r="23" spans="1:7" s="97" customFormat="1" ht="12" customHeight="1" x14ac:dyDescent="0.25">
      <c r="A23" s="543"/>
      <c r="B23" s="289"/>
      <c r="C23" s="290"/>
      <c r="D23" s="290"/>
      <c r="E23" s="290"/>
      <c r="F23" s="90"/>
      <c r="G23" s="90"/>
    </row>
    <row r="24" spans="1:7" ht="11.65" customHeight="1" x14ac:dyDescent="0.2">
      <c r="A24" s="82"/>
      <c r="B24" s="289"/>
      <c r="C24" s="290"/>
      <c r="D24" s="290"/>
      <c r="E24" s="597"/>
    </row>
    <row r="25" spans="1:7" ht="11.65" customHeight="1" x14ac:dyDescent="0.2">
      <c r="A25" s="82"/>
      <c r="B25" s="288"/>
      <c r="C25" s="283"/>
      <c r="D25" s="292"/>
      <c r="E25" s="284"/>
    </row>
    <row r="26" spans="1:7" ht="11.65" customHeight="1" x14ac:dyDescent="0.2">
      <c r="A26" s="82"/>
      <c r="B26" s="288"/>
      <c r="C26" s="283"/>
      <c r="D26" s="292"/>
      <c r="E26" s="284"/>
    </row>
    <row r="27" spans="1:7" ht="11.65" customHeight="1" x14ac:dyDescent="0.2">
      <c r="A27" s="82"/>
      <c r="B27" s="288"/>
      <c r="C27" s="283"/>
      <c r="D27" s="283"/>
      <c r="E27" s="284"/>
    </row>
    <row r="28" spans="1:7" ht="12.6" customHeight="1" x14ac:dyDescent="0.2">
      <c r="A28" s="82"/>
      <c r="B28" s="291"/>
      <c r="C28" s="87"/>
      <c r="D28" s="290"/>
      <c r="E28" s="598"/>
    </row>
    <row r="29" spans="1:7" ht="12.6" customHeight="1" x14ac:dyDescent="0.2">
      <c r="A29" s="599"/>
      <c r="B29" s="291"/>
      <c r="C29" s="87"/>
      <c r="D29" s="290"/>
      <c r="E29" s="597"/>
    </row>
    <row r="30" spans="1:7" s="98" customFormat="1" ht="12.4" customHeight="1" x14ac:dyDescent="0.25">
      <c r="A30" s="600"/>
      <c r="B30" s="594"/>
      <c r="C30" s="595"/>
      <c r="D30" s="595"/>
      <c r="E30" s="595"/>
    </row>
    <row r="31" spans="1:7" ht="24" customHeight="1" x14ac:dyDescent="0.2">
      <c r="A31" s="82"/>
      <c r="B31" s="291"/>
      <c r="C31" s="601"/>
      <c r="D31" s="601"/>
      <c r="E31" s="601"/>
    </row>
    <row r="32" spans="1:7" x14ac:dyDescent="0.2">
      <c r="A32" s="85"/>
      <c r="B32" s="592"/>
      <c r="C32" s="180"/>
      <c r="D32" s="180"/>
      <c r="E32" s="592"/>
    </row>
    <row r="33" spans="1:7" ht="37.9" customHeight="1" x14ac:dyDescent="0.2">
      <c r="A33" s="82"/>
      <c r="B33" s="255"/>
      <c r="C33" s="255"/>
      <c r="D33" s="255"/>
      <c r="E33" s="255"/>
    </row>
    <row r="34" spans="1:7" ht="13.15" customHeight="1" x14ac:dyDescent="0.2">
      <c r="A34" s="82"/>
      <c r="B34" s="354"/>
      <c r="C34" s="354"/>
      <c r="D34" s="354"/>
      <c r="E34" s="354"/>
    </row>
    <row r="35" spans="1:7" s="592" customFormat="1" ht="13.15" customHeight="1" x14ac:dyDescent="0.2">
      <c r="A35" s="82"/>
      <c r="B35" s="354"/>
      <c r="C35" s="354"/>
      <c r="D35" s="354"/>
      <c r="E35" s="354"/>
      <c r="F35" s="85"/>
      <c r="G35" s="85"/>
    </row>
    <row r="36" spans="1:7" s="592" customFormat="1" ht="13.15" customHeight="1" x14ac:dyDescent="0.2">
      <c r="A36" s="12"/>
      <c r="F36" s="85"/>
      <c r="G36" s="85"/>
    </row>
    <row r="37" spans="1:7" s="592" customFormat="1" ht="13.15" customHeight="1" x14ac:dyDescent="0.2">
      <c r="A37" s="12"/>
      <c r="B37" s="760"/>
      <c r="C37" s="760"/>
      <c r="D37" s="760"/>
      <c r="E37" s="760"/>
      <c r="F37" s="85"/>
      <c r="G37" s="85"/>
    </row>
    <row r="38" spans="1:7" s="592" customFormat="1" ht="13.15" customHeight="1" x14ac:dyDescent="0.2">
      <c r="A38" s="12"/>
      <c r="B38" s="255"/>
      <c r="C38" s="255"/>
      <c r="D38" s="255"/>
      <c r="E38" s="255"/>
      <c r="F38" s="85"/>
      <c r="G38" s="85"/>
    </row>
    <row r="39" spans="1:7" s="592" customFormat="1" ht="13.15" customHeight="1" x14ac:dyDescent="0.2">
      <c r="A39" s="82"/>
      <c r="B39" s="354"/>
      <c r="C39" s="354"/>
      <c r="D39" s="354"/>
      <c r="E39" s="354"/>
      <c r="F39" s="85"/>
      <c r="G39" s="85"/>
    </row>
    <row r="40" spans="1:7" s="592" customFormat="1" ht="13.15" customHeight="1" x14ac:dyDescent="0.2">
      <c r="A40" s="82"/>
      <c r="B40" s="354"/>
      <c r="C40" s="354"/>
      <c r="D40" s="354"/>
      <c r="E40" s="354"/>
      <c r="F40" s="85"/>
      <c r="G40" s="85"/>
    </row>
    <row r="41" spans="1:7" s="592" customFormat="1" ht="13.15" customHeight="1" x14ac:dyDescent="0.2">
      <c r="A41" s="12"/>
      <c r="F41" s="85"/>
      <c r="G41" s="85"/>
    </row>
    <row r="42" spans="1:7" s="592" customFormat="1" ht="13.15" customHeight="1" x14ac:dyDescent="0.2">
      <c r="A42" s="12"/>
      <c r="B42" s="760"/>
      <c r="C42" s="760"/>
      <c r="D42" s="760"/>
      <c r="E42" s="760"/>
      <c r="F42" s="85"/>
      <c r="G42" s="85"/>
    </row>
    <row r="43" spans="1:7" s="592" customFormat="1" ht="13.15" customHeight="1" x14ac:dyDescent="0.2">
      <c r="A43" s="12"/>
      <c r="B43" s="255"/>
      <c r="C43" s="255"/>
      <c r="D43" s="255"/>
      <c r="E43" s="255"/>
      <c r="F43" s="85"/>
      <c r="G43" s="85"/>
    </row>
    <row r="44" spans="1:7" s="592" customFormat="1" ht="13.15" customHeight="1" x14ac:dyDescent="0.2">
      <c r="A44" s="82"/>
      <c r="B44" s="354"/>
      <c r="C44" s="354"/>
      <c r="D44" s="354"/>
      <c r="E44" s="354"/>
      <c r="F44" s="85"/>
      <c r="G44" s="85"/>
    </row>
    <row r="45" spans="1:7" s="592" customFormat="1" ht="13.15" customHeight="1" x14ac:dyDescent="0.2">
      <c r="A45" s="82"/>
      <c r="B45" s="354"/>
      <c r="C45" s="354"/>
      <c r="D45" s="354"/>
      <c r="E45" s="354"/>
      <c r="F45" s="85"/>
      <c r="G45" s="85"/>
    </row>
    <row r="46" spans="1:7" s="592" customFormat="1" x14ac:dyDescent="0.2">
      <c r="A46" s="85"/>
      <c r="C46" s="180"/>
      <c r="D46" s="180"/>
      <c r="F46" s="85"/>
      <c r="G46" s="85"/>
    </row>
    <row r="47" spans="1:7" x14ac:dyDescent="0.2">
      <c r="A47" s="85"/>
      <c r="B47" s="592"/>
      <c r="C47" s="180"/>
      <c r="D47" s="180"/>
      <c r="E47" s="592"/>
    </row>
    <row r="48" spans="1:7" x14ac:dyDescent="0.2">
      <c r="A48" s="85"/>
      <c r="B48" s="592"/>
      <c r="C48" s="180"/>
      <c r="D48" s="180"/>
      <c r="E48" s="592"/>
    </row>
    <row r="49" spans="1:5" x14ac:dyDescent="0.2">
      <c r="A49" s="85"/>
      <c r="B49" s="592"/>
      <c r="C49" s="180"/>
      <c r="D49" s="180"/>
      <c r="E49" s="592"/>
    </row>
    <row r="50" spans="1:5" x14ac:dyDescent="0.2">
      <c r="A50" s="85"/>
      <c r="B50" s="592"/>
      <c r="C50" s="180"/>
      <c r="D50" s="180"/>
      <c r="E50" s="592"/>
    </row>
  </sheetData>
  <mergeCells count="3">
    <mergeCell ref="B37:E37"/>
    <mergeCell ref="B42:E42"/>
    <mergeCell ref="C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9D9F-A478-44C6-A91A-912AB41EDEC0}">
  <dimension ref="A1:I20"/>
  <sheetViews>
    <sheetView workbookViewId="0">
      <selection activeCell="J21" sqref="J21"/>
    </sheetView>
  </sheetViews>
  <sheetFormatPr defaultColWidth="8.7109375" defaultRowHeight="12" x14ac:dyDescent="0.2"/>
  <cols>
    <col min="1" max="1" width="26.7109375" style="79" customWidth="1"/>
    <col min="2" max="2" width="8.7109375" style="80" customWidth="1"/>
    <col min="3" max="3" width="9.140625" style="151" customWidth="1"/>
    <col min="4" max="4" width="7.85546875" style="151" customWidth="1"/>
    <col min="5" max="5" width="9.85546875" style="80" customWidth="1"/>
    <col min="6" max="9" width="8.7109375" style="85"/>
    <col min="10" max="16384" width="8.7109375" style="79"/>
  </cols>
  <sheetData>
    <row r="1" spans="1:9" s="613" customFormat="1" ht="41.25" customHeight="1" x14ac:dyDescent="0.25">
      <c r="A1" s="294" t="s">
        <v>1229</v>
      </c>
      <c r="B1" s="295" t="s">
        <v>1723</v>
      </c>
      <c r="C1" s="627" t="s">
        <v>1726</v>
      </c>
      <c r="D1" s="628" t="s">
        <v>1727</v>
      </c>
      <c r="E1" s="629" t="s">
        <v>1728</v>
      </c>
      <c r="F1" s="98"/>
      <c r="G1" s="98"/>
      <c r="H1" s="98"/>
      <c r="I1" s="98"/>
    </row>
    <row r="2" spans="1:9" s="591" customFormat="1" ht="14.25" customHeight="1" x14ac:dyDescent="0.25">
      <c r="A2" s="619"/>
      <c r="B2" s="123"/>
      <c r="C2" s="621">
        <f xml:space="preserve"> YEAR(SMARTObjectives!F1)</f>
        <v>2018</v>
      </c>
      <c r="D2" s="620">
        <f xml:space="preserve"> YEAR(SMARTObjectives!F1)+1</f>
        <v>2019</v>
      </c>
      <c r="E2" s="626">
        <f xml:space="preserve"> YEAR(SMARTObjectives!F1)+2</f>
        <v>2020</v>
      </c>
      <c r="F2" s="98"/>
      <c r="G2" s="98"/>
      <c r="H2" s="98"/>
      <c r="I2" s="98"/>
    </row>
    <row r="3" spans="1:9" ht="11.65" customHeight="1" x14ac:dyDescent="0.2">
      <c r="A3" s="332" t="s">
        <v>1227</v>
      </c>
      <c r="B3" s="288">
        <f>JobWages!$B96*Leads!$C$12</f>
        <v>67312.5</v>
      </c>
      <c r="C3" s="283"/>
      <c r="D3" s="283"/>
      <c r="E3" s="333"/>
    </row>
    <row r="4" spans="1:9" ht="11.65" customHeight="1" x14ac:dyDescent="0.2">
      <c r="A4" s="332" t="s">
        <v>1226</v>
      </c>
      <c r="B4" s="288">
        <f>JobWages!$B97*Leads!$C$12</f>
        <v>65347.5</v>
      </c>
      <c r="C4" s="283"/>
      <c r="D4" s="283"/>
      <c r="E4" s="333"/>
    </row>
    <row r="5" spans="1:9" ht="11.65" customHeight="1" x14ac:dyDescent="0.2">
      <c r="A5" s="332" t="s">
        <v>1225</v>
      </c>
      <c r="B5" s="289">
        <f>JobWages!$B97*Leads!$C$12</f>
        <v>65347.5</v>
      </c>
      <c r="C5" s="290"/>
      <c r="D5" s="290"/>
      <c r="E5" s="334">
        <v>1</v>
      </c>
    </row>
    <row r="6" spans="1:9" ht="11.65" customHeight="1" x14ac:dyDescent="0.2">
      <c r="A6" s="332" t="s">
        <v>1224</v>
      </c>
      <c r="B6" s="288">
        <f>JobWages!$B91*Leads!$C$12</f>
        <v>75060</v>
      </c>
      <c r="C6" s="283"/>
      <c r="D6" s="283"/>
      <c r="E6" s="333">
        <v>1</v>
      </c>
    </row>
    <row r="7" spans="1:9" ht="11.65" customHeight="1" x14ac:dyDescent="0.2">
      <c r="A7" s="332" t="s">
        <v>1223</v>
      </c>
      <c r="B7" s="288">
        <f>JobWages!$B95*Leads!$C$12</f>
        <v>54112.5</v>
      </c>
      <c r="C7" s="283"/>
      <c r="D7" s="283"/>
      <c r="E7" s="333">
        <v>1</v>
      </c>
    </row>
    <row r="8" spans="1:9" ht="11.65" customHeight="1" x14ac:dyDescent="0.2">
      <c r="A8" s="332" t="s">
        <v>1250</v>
      </c>
      <c r="B8" s="288">
        <f>JobWages!$B92*Leads!$C$12</f>
        <v>63885</v>
      </c>
      <c r="C8" s="283"/>
      <c r="D8" s="292">
        <v>1</v>
      </c>
      <c r="E8" s="334">
        <v>2</v>
      </c>
    </row>
    <row r="9" spans="1:9" ht="11.65" customHeight="1" x14ac:dyDescent="0.2">
      <c r="A9" s="332" t="s">
        <v>1222</v>
      </c>
      <c r="B9" s="289">
        <f>JobWages!$B96*Leads!$C$12</f>
        <v>67312.5</v>
      </c>
      <c r="C9" s="290"/>
      <c r="D9" s="290"/>
      <c r="E9" s="334"/>
    </row>
    <row r="10" spans="1:9" ht="11.65" customHeight="1" x14ac:dyDescent="0.2">
      <c r="A10" s="332" t="s">
        <v>1221</v>
      </c>
      <c r="B10" s="289">
        <f>JobWages!$B98*Leads!$C$12</f>
        <v>63375</v>
      </c>
      <c r="C10" s="290"/>
      <c r="D10" s="290"/>
      <c r="E10" s="334">
        <v>1</v>
      </c>
    </row>
    <row r="11" spans="1:9" s="97" customFormat="1" ht="12" customHeight="1" x14ac:dyDescent="0.25">
      <c r="A11" s="335" t="s">
        <v>1220</v>
      </c>
      <c r="B11" s="289">
        <f>JobWages!$B90*Leads!$C$12</f>
        <v>72030</v>
      </c>
      <c r="C11" s="290"/>
      <c r="D11" s="290"/>
      <c r="E11" s="336">
        <v>1</v>
      </c>
      <c r="F11" s="90"/>
      <c r="G11" s="90"/>
      <c r="H11" s="90"/>
      <c r="I11" s="90"/>
    </row>
    <row r="12" spans="1:9" ht="11.65" customHeight="1" x14ac:dyDescent="0.2">
      <c r="A12" s="332" t="s">
        <v>1219</v>
      </c>
      <c r="B12" s="289">
        <f>JobWages!$B101*Leads!$C$12</f>
        <v>39825</v>
      </c>
      <c r="C12" s="290"/>
      <c r="D12" s="290"/>
      <c r="E12" s="334">
        <v>1</v>
      </c>
    </row>
    <row r="13" spans="1:9" ht="11.65" customHeight="1" x14ac:dyDescent="0.2">
      <c r="A13" s="332" t="s">
        <v>1218</v>
      </c>
      <c r="B13" s="288">
        <f>JobWagesMarketing!$B66*Leads!$C$12</f>
        <v>52965</v>
      </c>
      <c r="C13" s="283"/>
      <c r="D13" s="292">
        <v>1</v>
      </c>
      <c r="E13" s="333"/>
    </row>
    <row r="14" spans="1:9" ht="11.65" customHeight="1" x14ac:dyDescent="0.2">
      <c r="A14" s="332" t="s">
        <v>1217</v>
      </c>
      <c r="B14" s="288">
        <f>JobSalesWages!$B636*Leads!$C$12</f>
        <v>69682.5</v>
      </c>
      <c r="C14" s="283"/>
      <c r="D14" s="292">
        <v>2</v>
      </c>
      <c r="E14" s="333">
        <v>3</v>
      </c>
    </row>
    <row r="15" spans="1:9" ht="11.65" customHeight="1" x14ac:dyDescent="0.2">
      <c r="A15" s="332" t="s">
        <v>1216</v>
      </c>
      <c r="B15" s="288">
        <f>JobSalesWages!$B84*Leads!$C$12</f>
        <v>57172.5</v>
      </c>
      <c r="C15" s="283"/>
      <c r="D15" s="283"/>
      <c r="E15" s="333"/>
    </row>
    <row r="16" spans="1:9" ht="12.6" customHeight="1" x14ac:dyDescent="0.2">
      <c r="A16" s="332" t="s">
        <v>1215</v>
      </c>
      <c r="B16" s="291">
        <f>JobWagesHR!$B56*Leads!$C$12</f>
        <v>48585</v>
      </c>
      <c r="C16" s="87"/>
      <c r="D16" s="290"/>
      <c r="E16" s="337"/>
    </row>
    <row r="17" spans="1:5" ht="12.6" customHeight="1" x14ac:dyDescent="0.2">
      <c r="A17" s="338" t="s">
        <v>1433</v>
      </c>
      <c r="B17" s="291"/>
      <c r="C17" s="87">
        <f>SUM(C3:C16)</f>
        <v>0</v>
      </c>
      <c r="D17" s="87">
        <f>SUM(D3:D16)</f>
        <v>4</v>
      </c>
      <c r="E17" s="387">
        <f>SUM(E3:E16)</f>
        <v>11</v>
      </c>
    </row>
    <row r="18" spans="1:5" ht="12.75" thickBot="1" x14ac:dyDescent="0.25">
      <c r="A18" s="302" t="s">
        <v>1429</v>
      </c>
      <c r="B18" s="340"/>
      <c r="C18" s="616">
        <f>($B3*C3)+($B4*C4)+($B5*C5)+($B6*C6)+($B7*C7)+($B8*C8)+($B9*C9)+($B10*C10)+($B11*C11)+($B12*C12)+($B13*C13)+($B14*C14)+($B15*C15)+($B16*C16)</f>
        <v>0</v>
      </c>
      <c r="D18" s="616">
        <f>($B3*D3)+($B4*D4)+($B5*D5)+($B6*D6)+($B7*D7)+($B8*D8)+($B9*D9)+($B10*D10)+($B11*D11)+($B12*D12)+($B13*D13)+($B14*D14)+($B15*D15)+($B16*D16)</f>
        <v>256215</v>
      </c>
      <c r="E18" s="617">
        <f>($B3*E3)+($B4*E4)+($B5*E5)+($B6*E6)+($B7*E7)+($B8*E8)+($B9*E9)+($B10*E10)+($B11*E11)+($B12*E12)+($B13*E13)+($B14*E14)+($B15*E15)+($B16*E16)</f>
        <v>706567.5</v>
      </c>
    </row>
    <row r="19" spans="1:5" x14ac:dyDescent="0.2">
      <c r="A19" s="85"/>
      <c r="B19" s="592"/>
      <c r="C19" s="180"/>
      <c r="D19" s="180"/>
      <c r="E19" s="592"/>
    </row>
    <row r="20" spans="1:5" x14ac:dyDescent="0.2">
      <c r="A20" s="85"/>
      <c r="B20" s="592"/>
      <c r="C20" s="180"/>
      <c r="D20" s="180"/>
      <c r="E20" s="59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A43E-2F66-459B-AC6E-834F5568C6E8}">
  <dimension ref="A1:O17"/>
  <sheetViews>
    <sheetView workbookViewId="0">
      <selection activeCell="C1" sqref="C1"/>
    </sheetView>
  </sheetViews>
  <sheetFormatPr defaultColWidth="8.7109375" defaultRowHeight="12" x14ac:dyDescent="0.2"/>
  <cols>
    <col min="1" max="1" width="29.42578125" style="79" customWidth="1"/>
    <col min="2" max="2" width="8.7109375" style="80" customWidth="1"/>
    <col min="3" max="3" width="9" style="151" customWidth="1"/>
    <col min="4" max="4" width="8.85546875" style="151" customWidth="1"/>
    <col min="5" max="5" width="9.7109375" style="80" customWidth="1"/>
    <col min="6" max="7" width="9.140625" style="593" customWidth="1"/>
    <col min="8" max="8" width="6.85546875" style="593" customWidth="1"/>
    <col min="9" max="15" width="8.7109375" style="85"/>
    <col min="16" max="16384" width="8.7109375" style="79"/>
  </cols>
  <sheetData>
    <row r="1" spans="1:9" ht="15" customHeight="1" x14ac:dyDescent="0.25">
      <c r="A1" s="89"/>
      <c r="B1" s="102">
        <f>YEAR(SMARTObjectives!F1)</f>
        <v>2018</v>
      </c>
      <c r="C1" s="102">
        <f>YEAR(SMARTObjectives!F1)+1</f>
        <v>2019</v>
      </c>
      <c r="D1" s="102">
        <f>YEAR(SMARTObjectives!F1)+2</f>
        <v>2020</v>
      </c>
      <c r="E1" s="102">
        <f>YEAR(SMARTObjectives!F1)+3</f>
        <v>2021</v>
      </c>
      <c r="F1" s="102">
        <f>YEAR(SMARTObjectives!F1)+4</f>
        <v>2022</v>
      </c>
      <c r="G1" s="85"/>
      <c r="I1" s="610"/>
    </row>
    <row r="2" spans="1:9" ht="13.15" customHeight="1" x14ac:dyDescent="0.25">
      <c r="A2" s="89" t="s">
        <v>1259</v>
      </c>
      <c r="B2" s="709">
        <f>SUM(B7:E7)</f>
        <v>215105.17499999999</v>
      </c>
      <c r="C2" s="709">
        <f>SUM(B12:E12)</f>
        <v>1239965.175</v>
      </c>
      <c r="D2" s="709">
        <f t="shared" ref="D2:F3" si="0">$C2</f>
        <v>1239965.175</v>
      </c>
      <c r="E2" s="709">
        <f t="shared" si="0"/>
        <v>1239965.175</v>
      </c>
      <c r="F2" s="709">
        <f t="shared" si="0"/>
        <v>1239965.175</v>
      </c>
      <c r="G2" s="85"/>
      <c r="I2" s="610"/>
    </row>
    <row r="3" spans="1:9" ht="13.15" customHeight="1" x14ac:dyDescent="0.25">
      <c r="A3" s="89" t="s">
        <v>1435</v>
      </c>
      <c r="B3" s="709">
        <f>SUM(B8:E8)</f>
        <v>5400</v>
      </c>
      <c r="C3" s="709">
        <f>SUM(B13:E13)</f>
        <v>14400</v>
      </c>
      <c r="D3" s="709">
        <f t="shared" si="0"/>
        <v>14400</v>
      </c>
      <c r="E3" s="709">
        <f t="shared" si="0"/>
        <v>14400</v>
      </c>
      <c r="F3" s="709">
        <f t="shared" si="0"/>
        <v>14400</v>
      </c>
      <c r="G3" s="85"/>
      <c r="H3" s="593" t="s">
        <v>1412</v>
      </c>
      <c r="I3" s="610"/>
    </row>
    <row r="4" spans="1:9" ht="13.15" customHeight="1" x14ac:dyDescent="0.25">
      <c r="A4" s="18"/>
      <c r="C4" s="80"/>
      <c r="D4" s="80"/>
      <c r="F4" s="80"/>
      <c r="G4" s="610"/>
      <c r="H4" s="85"/>
      <c r="I4" s="610"/>
    </row>
    <row r="5" spans="1:9" ht="13.15" customHeight="1" x14ac:dyDescent="0.25">
      <c r="A5" s="18"/>
      <c r="B5" s="763">
        <f>YEAR(SMARTObjectives!F1)</f>
        <v>2018</v>
      </c>
      <c r="C5" s="764"/>
      <c r="D5" s="764"/>
      <c r="E5" s="764"/>
      <c r="F5" s="79"/>
      <c r="G5" s="610"/>
      <c r="H5" s="85"/>
      <c r="I5" s="610"/>
    </row>
    <row r="6" spans="1:9" ht="13.15" customHeight="1" x14ac:dyDescent="0.25">
      <c r="A6" s="18"/>
      <c r="B6" s="102" t="s">
        <v>5</v>
      </c>
      <c r="C6" s="102" t="s">
        <v>6</v>
      </c>
      <c r="D6" s="102" t="s">
        <v>2</v>
      </c>
      <c r="E6" s="102" t="s">
        <v>4</v>
      </c>
      <c r="F6" s="79"/>
      <c r="G6" s="610"/>
      <c r="H6" s="85"/>
      <c r="I6" s="610"/>
    </row>
    <row r="7" spans="1:9" ht="13.15" customHeight="1" x14ac:dyDescent="0.25">
      <c r="A7" s="89" t="s">
        <v>1259</v>
      </c>
      <c r="B7" s="709">
        <f>Leads!$D8/4+Employees!$C18/4</f>
        <v>53776.293749999997</v>
      </c>
      <c r="C7" s="709">
        <f>Leads!$D8/4+Employees!$C18/4</f>
        <v>53776.293749999997</v>
      </c>
      <c r="D7" s="709">
        <f>Leads!$D8/4+Employees!$C18/4</f>
        <v>53776.293749999997</v>
      </c>
      <c r="E7" s="709">
        <f>Leads!$D8/4+Employees!$C18/4</f>
        <v>53776.293749999997</v>
      </c>
      <c r="F7" s="306"/>
      <c r="G7" s="610"/>
      <c r="H7" s="85"/>
      <c r="I7" s="610"/>
    </row>
    <row r="8" spans="1:9" ht="13.15" customHeight="1" x14ac:dyDescent="0.25">
      <c r="A8" s="89" t="s">
        <v>1435</v>
      </c>
      <c r="B8" s="709">
        <f>(Leads!$D7+Employees!$C17)*$B16</f>
        <v>1350</v>
      </c>
      <c r="C8" s="709">
        <f>(Leads!$D7+Employees!$C17)*$B16</f>
        <v>1350</v>
      </c>
      <c r="D8" s="709">
        <f>(Leads!$D7+Employees!$C17)*$B16</f>
        <v>1350</v>
      </c>
      <c r="E8" s="709">
        <f>(Leads!$D7+Employees!$C17)*$B16</f>
        <v>1350</v>
      </c>
      <c r="F8" s="79"/>
      <c r="G8" s="610"/>
      <c r="H8" s="85"/>
      <c r="I8" s="610"/>
    </row>
    <row r="9" spans="1:9" ht="13.15" customHeight="1" x14ac:dyDescent="0.25">
      <c r="A9" s="18"/>
      <c r="C9" s="80"/>
      <c r="D9" s="80"/>
      <c r="F9" s="80"/>
      <c r="G9" s="610"/>
      <c r="H9" s="85"/>
      <c r="I9" s="610"/>
    </row>
    <row r="10" spans="1:9" ht="13.15" customHeight="1" x14ac:dyDescent="0.25">
      <c r="A10" s="18"/>
      <c r="B10" s="763">
        <f>YEAR(SMARTObjectives!F1)+1</f>
        <v>2019</v>
      </c>
      <c r="C10" s="764"/>
      <c r="D10" s="764"/>
      <c r="E10" s="764"/>
      <c r="F10" s="79"/>
      <c r="G10" s="610"/>
      <c r="H10" s="85"/>
      <c r="I10" s="610"/>
    </row>
    <row r="11" spans="1:9" ht="13.15" customHeight="1" x14ac:dyDescent="0.25">
      <c r="A11" s="18"/>
      <c r="B11" s="102" t="s">
        <v>5</v>
      </c>
      <c r="C11" s="102" t="s">
        <v>6</v>
      </c>
      <c r="D11" s="102" t="s">
        <v>2</v>
      </c>
      <c r="E11" s="102" t="s">
        <v>4</v>
      </c>
      <c r="F11" s="79"/>
      <c r="G11" s="610"/>
      <c r="H11" s="85"/>
      <c r="I11" s="610"/>
    </row>
    <row r="12" spans="1:9" ht="13.15" customHeight="1" x14ac:dyDescent="0.25">
      <c r="A12" s="89" t="s">
        <v>1259</v>
      </c>
      <c r="B12" s="709">
        <f>Leads!$D8/4+Employees!$D18</f>
        <v>309991.29375000001</v>
      </c>
      <c r="C12" s="709">
        <f>Leads!$D8/4+Employees!$D18</f>
        <v>309991.29375000001</v>
      </c>
      <c r="D12" s="709">
        <f>Leads!$D8/4+Employees!$D18</f>
        <v>309991.29375000001</v>
      </c>
      <c r="E12" s="709">
        <f>Leads!$D8/4+Employees!$D18</f>
        <v>309991.29375000001</v>
      </c>
      <c r="F12" s="79"/>
      <c r="G12" s="85"/>
      <c r="H12" s="85"/>
      <c r="I12" s="610"/>
    </row>
    <row r="13" spans="1:9" ht="13.15" customHeight="1" x14ac:dyDescent="0.25">
      <c r="A13" s="89" t="s">
        <v>1435</v>
      </c>
      <c r="B13" s="709">
        <f>(Leads!$E7+Employees!$D17)*$B16</f>
        <v>3600</v>
      </c>
      <c r="C13" s="709">
        <f>(Leads!$E7+Employees!$D17)*$B16</f>
        <v>3600</v>
      </c>
      <c r="D13" s="709">
        <f>(Leads!$E7+Employees!$D17)*$B16</f>
        <v>3600</v>
      </c>
      <c r="E13" s="709">
        <f>(Leads!$E7+Employees!$D17)*$B16</f>
        <v>3600</v>
      </c>
      <c r="F13" s="79"/>
      <c r="G13" s="85"/>
      <c r="H13" s="85"/>
      <c r="I13" s="610"/>
    </row>
    <row r="14" spans="1:9" x14ac:dyDescent="0.2">
      <c r="A14" s="85"/>
      <c r="B14" s="593"/>
      <c r="C14" s="180"/>
      <c r="D14" s="180"/>
      <c r="E14" s="593"/>
      <c r="G14" s="85"/>
      <c r="H14" s="85"/>
    </row>
    <row r="15" spans="1:9" x14ac:dyDescent="0.2">
      <c r="A15" s="590" t="s">
        <v>1314</v>
      </c>
      <c r="B15" s="282">
        <v>150</v>
      </c>
      <c r="G15" s="85"/>
      <c r="H15" s="85"/>
    </row>
    <row r="16" spans="1:9" ht="15" customHeight="1" x14ac:dyDescent="0.2">
      <c r="A16" s="590" t="s">
        <v>1729</v>
      </c>
      <c r="B16" s="282">
        <f>B15*3</f>
        <v>450</v>
      </c>
      <c r="G16" s="85"/>
      <c r="H16" s="85"/>
    </row>
    <row r="17" spans="1:2" x14ac:dyDescent="0.2">
      <c r="A17" s="590" t="s">
        <v>1730</v>
      </c>
      <c r="B17" s="282">
        <f>B15*12</f>
        <v>1800</v>
      </c>
    </row>
  </sheetData>
  <mergeCells count="2">
    <mergeCell ref="B5:E5"/>
    <mergeCell ref="B10:E10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1090"/>
  <sheetViews>
    <sheetView workbookViewId="0">
      <pane ySplit="1" topLeftCell="A2" activePane="bottomLeft" state="frozen"/>
      <selection pane="bottomLeft" activeCell="M12" sqref="M12"/>
    </sheetView>
  </sheetViews>
  <sheetFormatPr defaultColWidth="18.28515625" defaultRowHeight="13.9" customHeight="1" x14ac:dyDescent="0.25"/>
  <cols>
    <col min="1" max="1" width="63.140625" style="30" customWidth="1"/>
    <col min="2" max="2" width="14.28515625" style="32" customWidth="1"/>
    <col min="3" max="3" width="8" style="33" customWidth="1"/>
    <col min="4" max="6" width="14.28515625" style="31" customWidth="1"/>
    <col min="7" max="7" width="24.28515625" style="31" customWidth="1"/>
    <col min="8" max="9" width="14.28515625" style="31" customWidth="1"/>
    <col min="10" max="10" width="14.28515625" style="32" customWidth="1"/>
    <col min="11" max="11" width="14.28515625" style="31" customWidth="1"/>
    <col min="12" max="12" width="12" style="31" customWidth="1"/>
    <col min="13" max="13" width="46.140625" style="31" customWidth="1"/>
    <col min="14" max="16384" width="18.28515625" style="31"/>
  </cols>
  <sheetData>
    <row r="1" spans="1:11" ht="13.9" customHeight="1" thickTop="1" thickBot="1" x14ac:dyDescent="0.3">
      <c r="A1" s="663" t="s">
        <v>1214</v>
      </c>
      <c r="B1" s="70" t="s">
        <v>1206</v>
      </c>
      <c r="C1" s="71" t="s">
        <v>1213</v>
      </c>
      <c r="D1" s="69" t="s">
        <v>1212</v>
      </c>
      <c r="E1" s="69" t="s">
        <v>1211</v>
      </c>
      <c r="F1" s="69" t="s">
        <v>1210</v>
      </c>
      <c r="G1" s="69" t="s">
        <v>1209</v>
      </c>
      <c r="H1" s="69" t="s">
        <v>1208</v>
      </c>
      <c r="I1" s="69" t="s">
        <v>1207</v>
      </c>
      <c r="J1" s="70" t="s">
        <v>1206</v>
      </c>
      <c r="K1" s="69" t="s">
        <v>1205</v>
      </c>
    </row>
    <row r="2" spans="1:11" ht="13.9" customHeight="1" thickTop="1" x14ac:dyDescent="0.25">
      <c r="A2" s="664" t="s">
        <v>1204</v>
      </c>
      <c r="B2" s="43">
        <v>49630</v>
      </c>
      <c r="C2" s="33">
        <v>1</v>
      </c>
      <c r="D2" s="54" t="s">
        <v>1203</v>
      </c>
      <c r="E2" s="53">
        <v>140400040</v>
      </c>
      <c r="F2" s="52">
        <v>1E-3</v>
      </c>
      <c r="G2" s="51">
        <v>1000</v>
      </c>
      <c r="H2" s="50">
        <v>17.809999999999999</v>
      </c>
      <c r="I2" s="50">
        <v>23.86</v>
      </c>
      <c r="J2" s="43">
        <v>49630</v>
      </c>
      <c r="K2" s="49">
        <v>1E-3</v>
      </c>
    </row>
    <row r="3" spans="1:11" ht="13.9" customHeight="1" x14ac:dyDescent="0.25">
      <c r="A3" s="665" t="s">
        <v>1202</v>
      </c>
      <c r="B3" s="43">
        <v>118020</v>
      </c>
      <c r="C3" s="33">
        <f t="shared" ref="C3:C66" si="0">C2+1</f>
        <v>2</v>
      </c>
      <c r="D3" s="48" t="s">
        <v>184</v>
      </c>
      <c r="E3" s="47">
        <v>7090790</v>
      </c>
      <c r="F3" s="46">
        <v>2E-3</v>
      </c>
      <c r="G3" s="45">
        <v>50.503999999999998</v>
      </c>
      <c r="H3" s="44">
        <v>48.46</v>
      </c>
      <c r="I3" s="44">
        <v>56.74</v>
      </c>
      <c r="J3" s="43">
        <v>118020</v>
      </c>
      <c r="K3" s="42">
        <v>1E-3</v>
      </c>
    </row>
    <row r="4" spans="1:11" ht="13.9" customHeight="1" x14ac:dyDescent="0.25">
      <c r="A4" s="664" t="s">
        <v>1201</v>
      </c>
      <c r="B4" s="43">
        <v>126950</v>
      </c>
      <c r="C4" s="33">
        <f t="shared" si="0"/>
        <v>3</v>
      </c>
      <c r="D4" s="54" t="s">
        <v>136</v>
      </c>
      <c r="E4" s="53">
        <v>2465800</v>
      </c>
      <c r="F4" s="52">
        <v>2E-3</v>
      </c>
      <c r="G4" s="51">
        <v>17.562999999999999</v>
      </c>
      <c r="H4" s="50">
        <v>49.19</v>
      </c>
      <c r="I4" s="50">
        <v>61.03</v>
      </c>
      <c r="J4" s="43">
        <v>126950</v>
      </c>
      <c r="K4" s="49">
        <v>2E-3</v>
      </c>
    </row>
    <row r="5" spans="1:11" ht="13.9" customHeight="1" x14ac:dyDescent="0.25">
      <c r="A5" s="665" t="s">
        <v>1200</v>
      </c>
      <c r="B5" s="43">
        <v>194350</v>
      </c>
      <c r="C5" s="33">
        <f t="shared" si="0"/>
        <v>4</v>
      </c>
      <c r="D5" s="48" t="s">
        <v>113</v>
      </c>
      <c r="E5" s="47">
        <v>223260</v>
      </c>
      <c r="F5" s="46">
        <v>7.0000000000000001E-3</v>
      </c>
      <c r="G5" s="45">
        <v>1.59</v>
      </c>
      <c r="H5" s="44">
        <v>87.12</v>
      </c>
      <c r="I5" s="44">
        <v>93.44</v>
      </c>
      <c r="J5" s="43">
        <v>194350</v>
      </c>
      <c r="K5" s="42">
        <v>4.0000000000000001E-3</v>
      </c>
    </row>
    <row r="6" spans="1:11" ht="13.9" customHeight="1" x14ac:dyDescent="0.25">
      <c r="A6" s="666" t="s">
        <v>1199</v>
      </c>
      <c r="B6" s="43">
        <v>122090</v>
      </c>
      <c r="C6" s="33">
        <f t="shared" si="0"/>
        <v>5</v>
      </c>
      <c r="D6" s="54" t="s">
        <v>113</v>
      </c>
      <c r="E6" s="53">
        <v>2188870</v>
      </c>
      <c r="F6" s="52">
        <v>3.0000000000000001E-3</v>
      </c>
      <c r="G6" s="51">
        <v>15.59</v>
      </c>
      <c r="H6" s="50">
        <v>47.74</v>
      </c>
      <c r="I6" s="50">
        <v>58.7</v>
      </c>
      <c r="J6" s="43">
        <v>122090</v>
      </c>
      <c r="K6" s="49">
        <v>2E-3</v>
      </c>
    </row>
    <row r="7" spans="1:11" ht="13.9" customHeight="1" x14ac:dyDescent="0.25">
      <c r="A7" s="665" t="s">
        <v>1198</v>
      </c>
      <c r="B7" s="43">
        <v>44820</v>
      </c>
      <c r="C7" s="33">
        <f t="shared" si="0"/>
        <v>6</v>
      </c>
      <c r="D7" s="48" t="s">
        <v>113</v>
      </c>
      <c r="E7" s="47">
        <v>53670</v>
      </c>
      <c r="F7" s="46">
        <v>1.2999999999999999E-2</v>
      </c>
      <c r="G7" s="45">
        <v>0.38200000000000001</v>
      </c>
      <c r="H7" s="56">
        <v>-4</v>
      </c>
      <c r="I7" s="56">
        <v>-4</v>
      </c>
      <c r="J7" s="43">
        <v>44820</v>
      </c>
      <c r="K7" s="42">
        <v>1.0999999999999999E-2</v>
      </c>
    </row>
    <row r="8" spans="1:11" ht="13.9" customHeight="1" x14ac:dyDescent="0.25">
      <c r="A8" s="664" t="s">
        <v>1197</v>
      </c>
      <c r="B8" s="43">
        <v>136020</v>
      </c>
      <c r="C8" s="33">
        <f t="shared" si="0"/>
        <v>7</v>
      </c>
      <c r="D8" s="54" t="s">
        <v>136</v>
      </c>
      <c r="E8" s="53">
        <v>663960</v>
      </c>
      <c r="F8" s="52">
        <v>5.0000000000000001E-3</v>
      </c>
      <c r="G8" s="51">
        <v>4.7290000000000001</v>
      </c>
      <c r="H8" s="50">
        <v>57.89</v>
      </c>
      <c r="I8" s="50">
        <v>65.39</v>
      </c>
      <c r="J8" s="43">
        <v>136020</v>
      </c>
      <c r="K8" s="49">
        <v>3.0000000000000001E-3</v>
      </c>
    </row>
    <row r="9" spans="1:11" ht="13.9" customHeight="1" x14ac:dyDescent="0.25">
      <c r="A9" s="665" t="s">
        <v>1196</v>
      </c>
      <c r="B9" s="43">
        <v>117810</v>
      </c>
      <c r="C9" s="33">
        <f t="shared" si="0"/>
        <v>8</v>
      </c>
      <c r="D9" s="48" t="s">
        <v>113</v>
      </c>
      <c r="E9" s="47">
        <v>28860</v>
      </c>
      <c r="F9" s="46">
        <v>2.3E-2</v>
      </c>
      <c r="G9" s="45">
        <v>0.20599999999999999</v>
      </c>
      <c r="H9" s="44">
        <v>48.47</v>
      </c>
      <c r="I9" s="44">
        <v>56.64</v>
      </c>
      <c r="J9" s="43">
        <v>117810</v>
      </c>
      <c r="K9" s="42">
        <v>1.4999999999999999E-2</v>
      </c>
    </row>
    <row r="10" spans="1:11" ht="13.9" customHeight="1" x14ac:dyDescent="0.25">
      <c r="A10" s="664" t="s">
        <v>1195</v>
      </c>
      <c r="B10" s="43">
        <v>138350</v>
      </c>
      <c r="C10" s="33">
        <f t="shared" si="0"/>
        <v>9</v>
      </c>
      <c r="D10" s="54" t="s">
        <v>121</v>
      </c>
      <c r="E10" s="53">
        <v>571120</v>
      </c>
      <c r="F10" s="52">
        <v>6.0000000000000001E-3</v>
      </c>
      <c r="G10" s="51">
        <v>4.0679999999999996</v>
      </c>
      <c r="H10" s="50">
        <v>59.1</v>
      </c>
      <c r="I10" s="50">
        <v>66.52</v>
      </c>
      <c r="J10" s="43">
        <v>138350</v>
      </c>
      <c r="K10" s="49">
        <v>3.0000000000000001E-3</v>
      </c>
    </row>
    <row r="11" spans="1:11" ht="13.9" customHeight="1" x14ac:dyDescent="0.25">
      <c r="A11" s="665" t="s">
        <v>1194</v>
      </c>
      <c r="B11" s="43">
        <v>144140</v>
      </c>
      <c r="C11" s="33">
        <f t="shared" si="0"/>
        <v>10</v>
      </c>
      <c r="D11" s="48" t="s">
        <v>113</v>
      </c>
      <c r="E11" s="47">
        <v>205900</v>
      </c>
      <c r="F11" s="46">
        <v>0.01</v>
      </c>
      <c r="G11" s="45">
        <v>1.4670000000000001</v>
      </c>
      <c r="H11" s="44">
        <v>63.07</v>
      </c>
      <c r="I11" s="44">
        <v>69.3</v>
      </c>
      <c r="J11" s="43">
        <v>144140</v>
      </c>
      <c r="K11" s="42">
        <v>5.0000000000000001E-3</v>
      </c>
    </row>
    <row r="12" spans="1:11" ht="13.9" customHeight="1" x14ac:dyDescent="0.25">
      <c r="A12" s="666" t="s">
        <v>1193</v>
      </c>
      <c r="B12" s="43">
        <v>135090</v>
      </c>
      <c r="C12" s="33">
        <f t="shared" si="0"/>
        <v>11</v>
      </c>
      <c r="D12" s="54" t="s">
        <v>113</v>
      </c>
      <c r="E12" s="53">
        <v>365230</v>
      </c>
      <c r="F12" s="52">
        <v>6.0000000000000001E-3</v>
      </c>
      <c r="G12" s="51">
        <v>2.601</v>
      </c>
      <c r="H12" s="50">
        <v>56.71</v>
      </c>
      <c r="I12" s="50">
        <v>64.95</v>
      </c>
      <c r="J12" s="43">
        <v>135090</v>
      </c>
      <c r="K12" s="49">
        <v>3.0000000000000001E-3</v>
      </c>
    </row>
    <row r="13" spans="1:11" ht="13.9" customHeight="1" x14ac:dyDescent="0.25">
      <c r="A13" s="665" t="s">
        <v>1192</v>
      </c>
      <c r="B13" s="43">
        <v>123360</v>
      </c>
      <c r="C13" s="33">
        <f t="shared" si="0"/>
        <v>12</v>
      </c>
      <c r="D13" s="48" t="s">
        <v>113</v>
      </c>
      <c r="E13" s="47">
        <v>63970</v>
      </c>
      <c r="F13" s="46">
        <v>1.0999999999999999E-2</v>
      </c>
      <c r="G13" s="45">
        <v>0.45600000000000002</v>
      </c>
      <c r="H13" s="44">
        <v>51.59</v>
      </c>
      <c r="I13" s="44">
        <v>59.31</v>
      </c>
      <c r="J13" s="43">
        <v>123360</v>
      </c>
      <c r="K13" s="42">
        <v>6.0000000000000001E-3</v>
      </c>
    </row>
    <row r="14" spans="1:11" ht="13.9" customHeight="1" x14ac:dyDescent="0.25">
      <c r="A14" s="664" t="s">
        <v>1191</v>
      </c>
      <c r="B14" s="43">
        <v>125470</v>
      </c>
      <c r="C14" s="33">
        <f t="shared" si="0"/>
        <v>13</v>
      </c>
      <c r="D14" s="54" t="s">
        <v>136</v>
      </c>
      <c r="E14" s="53">
        <v>1693430</v>
      </c>
      <c r="F14" s="52">
        <v>4.0000000000000001E-3</v>
      </c>
      <c r="G14" s="51">
        <v>12.061</v>
      </c>
      <c r="H14" s="50">
        <v>53.88</v>
      </c>
      <c r="I14" s="50">
        <v>60.32</v>
      </c>
      <c r="J14" s="43">
        <v>125470</v>
      </c>
      <c r="K14" s="49">
        <v>2E-3</v>
      </c>
    </row>
    <row r="15" spans="1:11" ht="13.9" customHeight="1" x14ac:dyDescent="0.25">
      <c r="A15" s="665" t="s">
        <v>1190</v>
      </c>
      <c r="B15" s="43">
        <v>98930</v>
      </c>
      <c r="C15" s="33">
        <f t="shared" si="0"/>
        <v>14</v>
      </c>
      <c r="D15" s="48" t="s">
        <v>113</v>
      </c>
      <c r="E15" s="47">
        <v>266280</v>
      </c>
      <c r="F15" s="46">
        <v>7.0000000000000001E-3</v>
      </c>
      <c r="G15" s="45">
        <v>1.897</v>
      </c>
      <c r="H15" s="44">
        <v>43.29</v>
      </c>
      <c r="I15" s="44">
        <v>47.56</v>
      </c>
      <c r="J15" s="43">
        <v>98930</v>
      </c>
      <c r="K15" s="42">
        <v>3.0000000000000001E-3</v>
      </c>
    </row>
    <row r="16" spans="1:11" ht="13.9" customHeight="1" x14ac:dyDescent="0.25">
      <c r="A16" s="666" t="s">
        <v>1189</v>
      </c>
      <c r="B16" s="43">
        <v>145740</v>
      </c>
      <c r="C16" s="33">
        <f t="shared" si="0"/>
        <v>15</v>
      </c>
      <c r="D16" s="54" t="s">
        <v>113</v>
      </c>
      <c r="E16" s="53">
        <v>352510</v>
      </c>
      <c r="F16" s="52">
        <v>8.9999999999999993E-3</v>
      </c>
      <c r="G16" s="51">
        <v>2.5110000000000001</v>
      </c>
      <c r="H16" s="50">
        <v>65.290000000000006</v>
      </c>
      <c r="I16" s="50">
        <v>70.069999999999993</v>
      </c>
      <c r="J16" s="43">
        <v>145740</v>
      </c>
      <c r="K16" s="49">
        <v>4.0000000000000001E-3</v>
      </c>
    </row>
    <row r="17" spans="1:11" ht="13.9" customHeight="1" x14ac:dyDescent="0.25">
      <c r="A17" s="665" t="s">
        <v>1188</v>
      </c>
      <c r="B17" s="43">
        <v>139720</v>
      </c>
      <c r="C17" s="33">
        <f t="shared" si="0"/>
        <v>16</v>
      </c>
      <c r="D17" s="48" t="s">
        <v>113</v>
      </c>
      <c r="E17" s="47">
        <v>543300</v>
      </c>
      <c r="F17" s="46">
        <v>6.0000000000000001E-3</v>
      </c>
      <c r="G17" s="45">
        <v>3.87</v>
      </c>
      <c r="H17" s="44">
        <v>58.54</v>
      </c>
      <c r="I17" s="44">
        <v>67.17</v>
      </c>
      <c r="J17" s="43">
        <v>139720</v>
      </c>
      <c r="K17" s="42">
        <v>3.0000000000000001E-3</v>
      </c>
    </row>
    <row r="18" spans="1:11" ht="13.9" customHeight="1" x14ac:dyDescent="0.25">
      <c r="A18" s="666" t="s">
        <v>1187</v>
      </c>
      <c r="B18" s="43">
        <v>107060</v>
      </c>
      <c r="C18" s="33">
        <f t="shared" si="0"/>
        <v>17</v>
      </c>
      <c r="D18" s="54" t="s">
        <v>113</v>
      </c>
      <c r="E18" s="53">
        <v>168400</v>
      </c>
      <c r="F18" s="52">
        <v>6.0000000000000001E-3</v>
      </c>
      <c r="G18" s="51">
        <v>1.1990000000000001</v>
      </c>
      <c r="H18" s="50">
        <v>46.7</v>
      </c>
      <c r="I18" s="50">
        <v>51.47</v>
      </c>
      <c r="J18" s="43">
        <v>107060</v>
      </c>
      <c r="K18" s="49">
        <v>4.0000000000000001E-3</v>
      </c>
    </row>
    <row r="19" spans="1:11" ht="13.9" customHeight="1" x14ac:dyDescent="0.25">
      <c r="A19" s="665" t="s">
        <v>1186</v>
      </c>
      <c r="B19" s="43">
        <v>117720</v>
      </c>
      <c r="C19" s="33">
        <f t="shared" si="0"/>
        <v>18</v>
      </c>
      <c r="D19" s="48" t="s">
        <v>113</v>
      </c>
      <c r="E19" s="47">
        <v>71750</v>
      </c>
      <c r="F19" s="46">
        <v>8.9999999999999993E-3</v>
      </c>
      <c r="G19" s="45">
        <v>0.51100000000000001</v>
      </c>
      <c r="H19" s="44">
        <v>53.65</v>
      </c>
      <c r="I19" s="44">
        <v>56.6</v>
      </c>
      <c r="J19" s="43">
        <v>117720</v>
      </c>
      <c r="K19" s="42">
        <v>4.0000000000000001E-3</v>
      </c>
    </row>
    <row r="20" spans="1:11" ht="13.9" customHeight="1" x14ac:dyDescent="0.25">
      <c r="A20" s="666" t="s">
        <v>1185</v>
      </c>
      <c r="B20" s="43">
        <v>97630</v>
      </c>
      <c r="C20" s="33">
        <f t="shared" si="0"/>
        <v>19</v>
      </c>
      <c r="D20" s="54" t="s">
        <v>113</v>
      </c>
      <c r="E20" s="53">
        <v>113270</v>
      </c>
      <c r="F20" s="52">
        <v>1.0999999999999999E-2</v>
      </c>
      <c r="G20" s="51">
        <v>0.80700000000000005</v>
      </c>
      <c r="H20" s="50">
        <v>42.88</v>
      </c>
      <c r="I20" s="50">
        <v>46.94</v>
      </c>
      <c r="J20" s="43">
        <v>97630</v>
      </c>
      <c r="K20" s="49">
        <v>5.0000000000000001E-3</v>
      </c>
    </row>
    <row r="21" spans="1:11" ht="13.9" customHeight="1" x14ac:dyDescent="0.25">
      <c r="A21" s="665" t="s">
        <v>1184</v>
      </c>
      <c r="B21" s="43">
        <v>126900</v>
      </c>
      <c r="C21" s="33">
        <f t="shared" si="0"/>
        <v>20</v>
      </c>
      <c r="D21" s="48" t="s">
        <v>113</v>
      </c>
      <c r="E21" s="47">
        <v>15230</v>
      </c>
      <c r="F21" s="46">
        <v>1.4999999999999999E-2</v>
      </c>
      <c r="G21" s="45">
        <v>0.108</v>
      </c>
      <c r="H21" s="44">
        <v>55.89</v>
      </c>
      <c r="I21" s="44">
        <v>61.01</v>
      </c>
      <c r="J21" s="43">
        <v>126900</v>
      </c>
      <c r="K21" s="42">
        <v>6.0000000000000001E-3</v>
      </c>
    </row>
    <row r="22" spans="1:11" ht="13.9" customHeight="1" x14ac:dyDescent="0.25">
      <c r="A22" s="666" t="s">
        <v>1183</v>
      </c>
      <c r="B22" s="43">
        <v>120210</v>
      </c>
      <c r="C22" s="33">
        <f t="shared" si="0"/>
        <v>21</v>
      </c>
      <c r="D22" s="54" t="s">
        <v>113</v>
      </c>
      <c r="E22" s="53">
        <v>129810</v>
      </c>
      <c r="F22" s="52">
        <v>6.0000000000000001E-3</v>
      </c>
      <c r="G22" s="51">
        <v>0.92500000000000004</v>
      </c>
      <c r="H22" s="50">
        <v>51.4</v>
      </c>
      <c r="I22" s="50">
        <v>57.79</v>
      </c>
      <c r="J22" s="43">
        <v>120210</v>
      </c>
      <c r="K22" s="49">
        <v>4.0000000000000001E-3</v>
      </c>
    </row>
    <row r="23" spans="1:11" ht="13.9" customHeight="1" x14ac:dyDescent="0.25">
      <c r="A23" s="665" t="s">
        <v>1182</v>
      </c>
      <c r="B23" s="43">
        <v>115180</v>
      </c>
      <c r="C23" s="33">
        <f t="shared" si="0"/>
        <v>22</v>
      </c>
      <c r="D23" s="48" t="s">
        <v>113</v>
      </c>
      <c r="E23" s="47">
        <v>32880</v>
      </c>
      <c r="F23" s="46">
        <v>1.4E-2</v>
      </c>
      <c r="G23" s="45">
        <v>0.23400000000000001</v>
      </c>
      <c r="H23" s="44">
        <v>50.88</v>
      </c>
      <c r="I23" s="44">
        <v>55.37</v>
      </c>
      <c r="J23" s="43">
        <v>115180</v>
      </c>
      <c r="K23" s="42">
        <v>6.0000000000000001E-3</v>
      </c>
    </row>
    <row r="24" spans="1:11" ht="13.9" customHeight="1" x14ac:dyDescent="0.25">
      <c r="A24" s="664" t="s">
        <v>1181</v>
      </c>
      <c r="B24" s="43">
        <v>97480</v>
      </c>
      <c r="C24" s="33">
        <f t="shared" si="0"/>
        <v>23</v>
      </c>
      <c r="D24" s="54" t="s">
        <v>136</v>
      </c>
      <c r="E24" s="53">
        <v>2267610</v>
      </c>
      <c r="F24" s="52">
        <v>3.0000000000000001E-3</v>
      </c>
      <c r="G24" s="51">
        <v>16.151</v>
      </c>
      <c r="H24" s="50">
        <v>42.03</v>
      </c>
      <c r="I24" s="50">
        <v>46.86</v>
      </c>
      <c r="J24" s="43">
        <v>97480</v>
      </c>
      <c r="K24" s="49">
        <v>2E-3</v>
      </c>
    </row>
    <row r="25" spans="1:11" ht="13.9" customHeight="1" x14ac:dyDescent="0.25">
      <c r="A25" s="665" t="s">
        <v>1180</v>
      </c>
      <c r="B25" s="43">
        <v>75790</v>
      </c>
      <c r="C25" s="33">
        <f t="shared" si="0"/>
        <v>24</v>
      </c>
      <c r="D25" s="48" t="s">
        <v>113</v>
      </c>
      <c r="E25" s="47">
        <v>4560</v>
      </c>
      <c r="F25" s="46">
        <v>4.8000000000000001E-2</v>
      </c>
      <c r="G25" s="45">
        <v>3.2000000000000001E-2</v>
      </c>
      <c r="H25" s="44">
        <v>31.91</v>
      </c>
      <c r="I25" s="44">
        <v>36.44</v>
      </c>
      <c r="J25" s="43">
        <v>75790</v>
      </c>
      <c r="K25" s="42">
        <v>2.5000000000000001E-2</v>
      </c>
    </row>
    <row r="26" spans="1:11" ht="13.9" customHeight="1" x14ac:dyDescent="0.25">
      <c r="A26" s="666" t="s">
        <v>1179</v>
      </c>
      <c r="B26" s="43">
        <v>99510</v>
      </c>
      <c r="C26" s="33">
        <f t="shared" si="0"/>
        <v>25</v>
      </c>
      <c r="D26" s="54" t="s">
        <v>113</v>
      </c>
      <c r="E26" s="53">
        <v>249650</v>
      </c>
      <c r="F26" s="52">
        <v>8.9999999999999993E-3</v>
      </c>
      <c r="G26" s="51">
        <v>1.778</v>
      </c>
      <c r="H26" s="50">
        <v>42.93</v>
      </c>
      <c r="I26" s="50">
        <v>47.84</v>
      </c>
      <c r="J26" s="43">
        <v>99510</v>
      </c>
      <c r="K26" s="49">
        <v>4.0000000000000001E-3</v>
      </c>
    </row>
    <row r="27" spans="1:11" ht="13.9" customHeight="1" x14ac:dyDescent="0.25">
      <c r="A27" s="667" t="s">
        <v>1178</v>
      </c>
      <c r="B27" s="43">
        <v>93160</v>
      </c>
      <c r="C27" s="33">
        <f t="shared" si="0"/>
        <v>26</v>
      </c>
      <c r="D27" s="48" t="s">
        <v>121</v>
      </c>
      <c r="E27" s="47">
        <v>464070</v>
      </c>
      <c r="F27" s="46">
        <v>5.0000000000000001E-3</v>
      </c>
      <c r="G27" s="45">
        <v>3.3050000000000002</v>
      </c>
      <c r="H27" s="44">
        <v>41.8</v>
      </c>
      <c r="I27" s="44">
        <v>44.79</v>
      </c>
      <c r="J27" s="43">
        <v>93160</v>
      </c>
      <c r="K27" s="42">
        <v>5.0000000000000001E-3</v>
      </c>
    </row>
    <row r="28" spans="1:11" ht="13.9" customHeight="1" x14ac:dyDescent="0.25">
      <c r="A28" s="666" t="s">
        <v>1177</v>
      </c>
      <c r="B28" s="43">
        <v>52150</v>
      </c>
      <c r="C28" s="33">
        <f t="shared" si="0"/>
        <v>27</v>
      </c>
      <c r="D28" s="54" t="s">
        <v>113</v>
      </c>
      <c r="E28" s="53">
        <v>48530</v>
      </c>
      <c r="F28" s="52">
        <v>1.6E-2</v>
      </c>
      <c r="G28" s="51">
        <v>0.34599999999999997</v>
      </c>
      <c r="H28" s="50">
        <v>22.01</v>
      </c>
      <c r="I28" s="50">
        <v>25.07</v>
      </c>
      <c r="J28" s="43">
        <v>52150</v>
      </c>
      <c r="K28" s="49">
        <v>8.9999999999999993E-3</v>
      </c>
    </row>
    <row r="29" spans="1:11" ht="13.9" customHeight="1" x14ac:dyDescent="0.25">
      <c r="A29" s="665" t="s">
        <v>1176</v>
      </c>
      <c r="B29" s="43">
        <v>95390</v>
      </c>
      <c r="C29" s="33">
        <f t="shared" si="0"/>
        <v>28</v>
      </c>
      <c r="D29" s="48" t="s">
        <v>113</v>
      </c>
      <c r="E29" s="47">
        <v>242970</v>
      </c>
      <c r="F29" s="46">
        <v>6.0000000000000001E-3</v>
      </c>
      <c r="G29" s="45">
        <v>1.7310000000000001</v>
      </c>
      <c r="H29" s="56">
        <v>-4</v>
      </c>
      <c r="I29" s="56">
        <v>-4</v>
      </c>
      <c r="J29" s="43">
        <v>95390</v>
      </c>
      <c r="K29" s="42">
        <v>6.0000000000000001E-3</v>
      </c>
    </row>
    <row r="30" spans="1:11" ht="13.9" customHeight="1" x14ac:dyDescent="0.25">
      <c r="A30" s="666" t="s">
        <v>1175</v>
      </c>
      <c r="B30" s="43">
        <v>105770</v>
      </c>
      <c r="C30" s="33">
        <f t="shared" si="0"/>
        <v>29</v>
      </c>
      <c r="D30" s="54" t="s">
        <v>113</v>
      </c>
      <c r="E30" s="53">
        <v>138430</v>
      </c>
      <c r="F30" s="52">
        <v>1.0999999999999999E-2</v>
      </c>
      <c r="G30" s="51">
        <v>0.98599999999999999</v>
      </c>
      <c r="H30" s="50">
        <v>43.63</v>
      </c>
      <c r="I30" s="50">
        <v>50.85</v>
      </c>
      <c r="J30" s="43">
        <v>105770</v>
      </c>
      <c r="K30" s="49">
        <v>7.0000000000000001E-3</v>
      </c>
    </row>
    <row r="31" spans="1:11" ht="13.9" customHeight="1" x14ac:dyDescent="0.25">
      <c r="A31" s="665" t="s">
        <v>1174</v>
      </c>
      <c r="B31" s="43">
        <v>84400</v>
      </c>
      <c r="C31" s="33">
        <f t="shared" si="0"/>
        <v>30</v>
      </c>
      <c r="D31" s="48" t="s">
        <v>113</v>
      </c>
      <c r="E31" s="47">
        <v>34140</v>
      </c>
      <c r="F31" s="46">
        <v>1.6E-2</v>
      </c>
      <c r="G31" s="45">
        <v>0.24299999999999999</v>
      </c>
      <c r="H31" s="44">
        <v>37.6</v>
      </c>
      <c r="I31" s="44">
        <v>40.58</v>
      </c>
      <c r="J31" s="43">
        <v>84400</v>
      </c>
      <c r="K31" s="42">
        <v>8.0000000000000002E-3</v>
      </c>
    </row>
    <row r="32" spans="1:11" ht="13.9" customHeight="1" x14ac:dyDescent="0.25">
      <c r="A32" s="666" t="s">
        <v>1173</v>
      </c>
      <c r="B32" s="43">
        <v>143870</v>
      </c>
      <c r="C32" s="33">
        <f t="shared" si="0"/>
        <v>31</v>
      </c>
      <c r="D32" s="54" t="s">
        <v>113</v>
      </c>
      <c r="E32" s="53">
        <v>178390</v>
      </c>
      <c r="F32" s="52">
        <v>0.01</v>
      </c>
      <c r="G32" s="51">
        <v>1.2709999999999999</v>
      </c>
      <c r="H32" s="50">
        <v>64.78</v>
      </c>
      <c r="I32" s="50">
        <v>69.17</v>
      </c>
      <c r="J32" s="43">
        <v>143870</v>
      </c>
      <c r="K32" s="49">
        <v>5.0000000000000001E-3</v>
      </c>
    </row>
    <row r="33" spans="1:11" ht="13.9" customHeight="1" x14ac:dyDescent="0.25">
      <c r="A33" s="665" t="s">
        <v>1172</v>
      </c>
      <c r="B33" s="43">
        <v>56010</v>
      </c>
      <c r="C33" s="33">
        <f t="shared" si="0"/>
        <v>32</v>
      </c>
      <c r="D33" s="48" t="s">
        <v>113</v>
      </c>
      <c r="E33" s="47">
        <v>201470</v>
      </c>
      <c r="F33" s="46">
        <v>1.6E-2</v>
      </c>
      <c r="G33" s="45">
        <v>1.4350000000000001</v>
      </c>
      <c r="H33" s="44">
        <v>24.43</v>
      </c>
      <c r="I33" s="44">
        <v>26.93</v>
      </c>
      <c r="J33" s="43">
        <v>56010</v>
      </c>
      <c r="K33" s="42">
        <v>8.0000000000000002E-3</v>
      </c>
    </row>
    <row r="34" spans="1:11" ht="13.9" customHeight="1" x14ac:dyDescent="0.25">
      <c r="A34" s="666" t="s">
        <v>1171</v>
      </c>
      <c r="B34" s="43">
        <v>88970</v>
      </c>
      <c r="C34" s="33">
        <f t="shared" si="0"/>
        <v>33</v>
      </c>
      <c r="D34" s="54" t="s">
        <v>113</v>
      </c>
      <c r="E34" s="53">
        <v>8370</v>
      </c>
      <c r="F34" s="52">
        <v>4.2000000000000003E-2</v>
      </c>
      <c r="G34" s="51">
        <v>0.06</v>
      </c>
      <c r="H34" s="50">
        <v>35.5</v>
      </c>
      <c r="I34" s="50">
        <v>42.78</v>
      </c>
      <c r="J34" s="43">
        <v>88970</v>
      </c>
      <c r="K34" s="49">
        <v>2.9000000000000001E-2</v>
      </c>
    </row>
    <row r="35" spans="1:11" ht="13.9" customHeight="1" x14ac:dyDescent="0.25">
      <c r="A35" s="665" t="s">
        <v>1170</v>
      </c>
      <c r="B35" s="43">
        <v>79690</v>
      </c>
      <c r="C35" s="33">
        <f t="shared" si="0"/>
        <v>34</v>
      </c>
      <c r="D35" s="48" t="s">
        <v>113</v>
      </c>
      <c r="E35" s="47">
        <v>4280</v>
      </c>
      <c r="F35" s="46">
        <v>3.5000000000000003E-2</v>
      </c>
      <c r="G35" s="45">
        <v>0.03</v>
      </c>
      <c r="H35" s="44">
        <v>33.26</v>
      </c>
      <c r="I35" s="44">
        <v>38.31</v>
      </c>
      <c r="J35" s="43">
        <v>79690</v>
      </c>
      <c r="K35" s="42">
        <v>1.2E-2</v>
      </c>
    </row>
    <row r="36" spans="1:11" ht="13.9" customHeight="1" x14ac:dyDescent="0.25">
      <c r="A36" s="666" t="s">
        <v>1169</v>
      </c>
      <c r="B36" s="43">
        <v>59410</v>
      </c>
      <c r="C36" s="33">
        <f t="shared" si="0"/>
        <v>35</v>
      </c>
      <c r="D36" s="54" t="s">
        <v>113</v>
      </c>
      <c r="E36" s="53">
        <v>35410</v>
      </c>
      <c r="F36" s="52">
        <v>2.1999999999999999E-2</v>
      </c>
      <c r="G36" s="51">
        <v>0.252</v>
      </c>
      <c r="H36" s="50">
        <v>24.93</v>
      </c>
      <c r="I36" s="50">
        <v>28.56</v>
      </c>
      <c r="J36" s="43">
        <v>59410</v>
      </c>
      <c r="K36" s="49">
        <v>1.0999999999999999E-2</v>
      </c>
    </row>
    <row r="37" spans="1:11" ht="13.9" customHeight="1" x14ac:dyDescent="0.25">
      <c r="A37" s="665" t="s">
        <v>1168</v>
      </c>
      <c r="B37" s="43">
        <v>109370</v>
      </c>
      <c r="C37" s="33">
        <f t="shared" si="0"/>
        <v>36</v>
      </c>
      <c r="D37" s="48" t="s">
        <v>113</v>
      </c>
      <c r="E37" s="47">
        <v>332150</v>
      </c>
      <c r="F37" s="46">
        <v>6.0000000000000001E-3</v>
      </c>
      <c r="G37" s="45">
        <v>2.3660000000000001</v>
      </c>
      <c r="H37" s="44">
        <v>46.41</v>
      </c>
      <c r="I37" s="44">
        <v>52.58</v>
      </c>
      <c r="J37" s="43">
        <v>109370</v>
      </c>
      <c r="K37" s="42">
        <v>3.0000000000000001E-3</v>
      </c>
    </row>
    <row r="38" spans="1:11" ht="13.9" customHeight="1" x14ac:dyDescent="0.25">
      <c r="A38" s="666" t="s">
        <v>1167</v>
      </c>
      <c r="B38" s="43">
        <v>136150</v>
      </c>
      <c r="C38" s="33">
        <f t="shared" si="0"/>
        <v>37</v>
      </c>
      <c r="D38" s="54" t="s">
        <v>113</v>
      </c>
      <c r="E38" s="53">
        <v>54780</v>
      </c>
      <c r="F38" s="52">
        <v>2.1999999999999999E-2</v>
      </c>
      <c r="G38" s="51">
        <v>0.39</v>
      </c>
      <c r="H38" s="50">
        <v>57.62</v>
      </c>
      <c r="I38" s="50">
        <v>65.459999999999994</v>
      </c>
      <c r="J38" s="43">
        <v>136150</v>
      </c>
      <c r="K38" s="49">
        <v>1.4E-2</v>
      </c>
    </row>
    <row r="39" spans="1:11" ht="13.9" customHeight="1" x14ac:dyDescent="0.25">
      <c r="A39" s="665" t="s">
        <v>1166</v>
      </c>
      <c r="B39" s="43">
        <v>71980</v>
      </c>
      <c r="C39" s="33">
        <f t="shared" si="0"/>
        <v>38</v>
      </c>
      <c r="D39" s="48" t="s">
        <v>113</v>
      </c>
      <c r="E39" s="47">
        <v>14720</v>
      </c>
      <c r="F39" s="46">
        <v>0</v>
      </c>
      <c r="G39" s="45">
        <v>0.105</v>
      </c>
      <c r="H39" s="44">
        <v>34.450000000000003</v>
      </c>
      <c r="I39" s="44">
        <v>34.61</v>
      </c>
      <c r="J39" s="43">
        <v>71980</v>
      </c>
      <c r="K39" s="42">
        <v>1E-3</v>
      </c>
    </row>
    <row r="40" spans="1:11" ht="13.9" customHeight="1" x14ac:dyDescent="0.25">
      <c r="A40" s="666" t="s">
        <v>1165</v>
      </c>
      <c r="B40" s="43">
        <v>70290</v>
      </c>
      <c r="C40" s="33">
        <f t="shared" si="0"/>
        <v>39</v>
      </c>
      <c r="D40" s="54" t="s">
        <v>113</v>
      </c>
      <c r="E40" s="53">
        <v>180290</v>
      </c>
      <c r="F40" s="52">
        <v>1.0999999999999999E-2</v>
      </c>
      <c r="G40" s="51">
        <v>1.284</v>
      </c>
      <c r="H40" s="50">
        <v>27.42</v>
      </c>
      <c r="I40" s="50">
        <v>33.79</v>
      </c>
      <c r="J40" s="43">
        <v>70290</v>
      </c>
      <c r="K40" s="49">
        <v>8.0000000000000002E-3</v>
      </c>
    </row>
    <row r="41" spans="1:11" ht="13.9" customHeight="1" x14ac:dyDescent="0.25">
      <c r="A41" s="665" t="s">
        <v>1164</v>
      </c>
      <c r="B41" s="43">
        <v>70870</v>
      </c>
      <c r="C41" s="33">
        <f t="shared" si="0"/>
        <v>40</v>
      </c>
      <c r="D41" s="48" t="s">
        <v>113</v>
      </c>
      <c r="E41" s="47">
        <v>126230</v>
      </c>
      <c r="F41" s="46">
        <v>8.0000000000000002E-3</v>
      </c>
      <c r="G41" s="45">
        <v>0.89900000000000002</v>
      </c>
      <c r="H41" s="44">
        <v>31.1</v>
      </c>
      <c r="I41" s="44">
        <v>34.07</v>
      </c>
      <c r="J41" s="43">
        <v>70870</v>
      </c>
      <c r="K41" s="42">
        <v>4.0000000000000001E-3</v>
      </c>
    </row>
    <row r="42" spans="1:11" ht="13.9" customHeight="1" x14ac:dyDescent="0.25">
      <c r="A42" s="666" t="s">
        <v>1163</v>
      </c>
      <c r="B42" s="43">
        <v>78060</v>
      </c>
      <c r="C42" s="33">
        <f t="shared" si="0"/>
        <v>41</v>
      </c>
      <c r="D42" s="54" t="s">
        <v>113</v>
      </c>
      <c r="E42" s="53">
        <v>9570</v>
      </c>
      <c r="F42" s="52">
        <v>1.7999999999999999E-2</v>
      </c>
      <c r="G42" s="51">
        <v>6.8000000000000005E-2</v>
      </c>
      <c r="H42" s="50">
        <v>33.89</v>
      </c>
      <c r="I42" s="50">
        <v>37.53</v>
      </c>
      <c r="J42" s="43">
        <v>78060</v>
      </c>
      <c r="K42" s="49">
        <v>1.2E-2</v>
      </c>
    </row>
    <row r="43" spans="1:11" ht="13.9" customHeight="1" x14ac:dyDescent="0.25">
      <c r="A43" s="665" t="s">
        <v>1162</v>
      </c>
      <c r="B43" s="43">
        <v>112150</v>
      </c>
      <c r="C43" s="33">
        <f t="shared" si="0"/>
        <v>42</v>
      </c>
      <c r="D43" s="48" t="s">
        <v>113</v>
      </c>
      <c r="E43" s="47">
        <v>403670</v>
      </c>
      <c r="F43" s="46">
        <v>6.0000000000000001E-3</v>
      </c>
      <c r="G43" s="45">
        <v>2.875</v>
      </c>
      <c r="H43" s="44">
        <v>50.47</v>
      </c>
      <c r="I43" s="44">
        <v>53.92</v>
      </c>
      <c r="J43" s="43">
        <v>112150</v>
      </c>
      <c r="K43" s="42">
        <v>3.0000000000000001E-3</v>
      </c>
    </row>
    <row r="44" spans="1:11" ht="13.9" customHeight="1" x14ac:dyDescent="0.25">
      <c r="A44" s="666" t="s">
        <v>1161</v>
      </c>
      <c r="B44" s="43">
        <v>75070</v>
      </c>
      <c r="C44" s="33">
        <f t="shared" si="0"/>
        <v>43</v>
      </c>
      <c r="D44" s="54" t="s">
        <v>184</v>
      </c>
      <c r="E44" s="53">
        <v>7281190</v>
      </c>
      <c r="F44" s="52">
        <v>2E-3</v>
      </c>
      <c r="G44" s="51">
        <v>51.86</v>
      </c>
      <c r="H44" s="50">
        <v>31.99</v>
      </c>
      <c r="I44" s="50">
        <v>36.090000000000003</v>
      </c>
      <c r="J44" s="43">
        <v>75070</v>
      </c>
      <c r="K44" s="49">
        <v>2E-3</v>
      </c>
    </row>
    <row r="45" spans="1:11" ht="13.9" customHeight="1" x14ac:dyDescent="0.25">
      <c r="A45" s="667" t="s">
        <v>1160</v>
      </c>
      <c r="B45" s="43">
        <v>71840</v>
      </c>
      <c r="C45" s="33">
        <f t="shared" si="0"/>
        <v>44</v>
      </c>
      <c r="D45" s="48" t="s">
        <v>136</v>
      </c>
      <c r="E45" s="47">
        <v>4629810</v>
      </c>
      <c r="F45" s="46">
        <v>3.0000000000000001E-3</v>
      </c>
      <c r="G45" s="45">
        <v>32.975999999999999</v>
      </c>
      <c r="H45" s="44">
        <v>31.37</v>
      </c>
      <c r="I45" s="44">
        <v>34.54</v>
      </c>
      <c r="J45" s="43">
        <v>71840</v>
      </c>
      <c r="K45" s="42">
        <v>2E-3</v>
      </c>
    </row>
    <row r="46" spans="1:11" ht="13.9" customHeight="1" x14ac:dyDescent="0.25">
      <c r="A46" s="666" t="s">
        <v>1159</v>
      </c>
      <c r="B46" s="43">
        <v>86560</v>
      </c>
      <c r="C46" s="33">
        <f t="shared" si="0"/>
        <v>45</v>
      </c>
      <c r="D46" s="54" t="s">
        <v>113</v>
      </c>
      <c r="E46" s="53">
        <v>13470</v>
      </c>
      <c r="F46" s="52">
        <v>7.2999999999999995E-2</v>
      </c>
      <c r="G46" s="51">
        <v>9.6000000000000002E-2</v>
      </c>
      <c r="H46" s="50">
        <v>29.85</v>
      </c>
      <c r="I46" s="50">
        <v>41.62</v>
      </c>
      <c r="J46" s="43">
        <v>86560</v>
      </c>
      <c r="K46" s="49">
        <v>0.04</v>
      </c>
    </row>
    <row r="47" spans="1:11" ht="13.9" customHeight="1" x14ac:dyDescent="0.25">
      <c r="A47" s="667" t="s">
        <v>1158</v>
      </c>
      <c r="B47" s="43">
        <v>65390</v>
      </c>
      <c r="C47" s="33">
        <f t="shared" si="0"/>
        <v>46</v>
      </c>
      <c r="D47" s="48" t="s">
        <v>121</v>
      </c>
      <c r="E47" s="47">
        <v>418530</v>
      </c>
      <c r="F47" s="46">
        <v>6.0000000000000001E-3</v>
      </c>
      <c r="G47" s="45">
        <v>2.9809999999999999</v>
      </c>
      <c r="H47" s="44">
        <v>29.18</v>
      </c>
      <c r="I47" s="44">
        <v>31.44</v>
      </c>
      <c r="J47" s="43">
        <v>65390</v>
      </c>
      <c r="K47" s="42">
        <v>3.0000000000000001E-3</v>
      </c>
    </row>
    <row r="48" spans="1:11" ht="13.9" customHeight="1" x14ac:dyDescent="0.25">
      <c r="A48" s="666" t="s">
        <v>1157</v>
      </c>
      <c r="B48" s="43">
        <v>63910</v>
      </c>
      <c r="C48" s="33">
        <f t="shared" si="0"/>
        <v>47</v>
      </c>
      <c r="D48" s="54" t="s">
        <v>113</v>
      </c>
      <c r="E48" s="53">
        <v>11490</v>
      </c>
      <c r="F48" s="52">
        <v>3.4000000000000002E-2</v>
      </c>
      <c r="G48" s="51">
        <v>8.2000000000000003E-2</v>
      </c>
      <c r="H48" s="50">
        <v>28.09</v>
      </c>
      <c r="I48" s="50">
        <v>30.73</v>
      </c>
      <c r="J48" s="43">
        <v>63910</v>
      </c>
      <c r="K48" s="49">
        <v>1.7000000000000001E-2</v>
      </c>
    </row>
    <row r="49" spans="1:11" ht="13.9" customHeight="1" x14ac:dyDescent="0.25">
      <c r="A49" s="665" t="s">
        <v>1156</v>
      </c>
      <c r="B49" s="43">
        <v>60040</v>
      </c>
      <c r="C49" s="33">
        <f t="shared" si="0"/>
        <v>48</v>
      </c>
      <c r="D49" s="48" t="s">
        <v>113</v>
      </c>
      <c r="E49" s="47">
        <v>109440</v>
      </c>
      <c r="F49" s="46">
        <v>1.7999999999999999E-2</v>
      </c>
      <c r="G49" s="45">
        <v>0.77900000000000003</v>
      </c>
      <c r="H49" s="44">
        <v>25.65</v>
      </c>
      <c r="I49" s="44">
        <v>28.87</v>
      </c>
      <c r="J49" s="43">
        <v>60040</v>
      </c>
      <c r="K49" s="42">
        <v>8.0000000000000002E-3</v>
      </c>
    </row>
    <row r="50" spans="1:11" ht="13.9" customHeight="1" x14ac:dyDescent="0.25">
      <c r="A50" s="666" t="s">
        <v>1155</v>
      </c>
      <c r="B50" s="43">
        <v>67420</v>
      </c>
      <c r="C50" s="33">
        <f t="shared" si="0"/>
        <v>49</v>
      </c>
      <c r="D50" s="54" t="s">
        <v>113</v>
      </c>
      <c r="E50" s="53">
        <v>297600</v>
      </c>
      <c r="F50" s="52">
        <v>5.0000000000000001E-3</v>
      </c>
      <c r="G50" s="51">
        <v>2.12</v>
      </c>
      <c r="H50" s="50">
        <v>30.43</v>
      </c>
      <c r="I50" s="50">
        <v>32.409999999999997</v>
      </c>
      <c r="J50" s="43">
        <v>67420</v>
      </c>
      <c r="K50" s="49">
        <v>2E-3</v>
      </c>
    </row>
    <row r="51" spans="1:11" ht="13.9" customHeight="1" x14ac:dyDescent="0.25">
      <c r="A51" s="667" t="s">
        <v>1154</v>
      </c>
      <c r="B51" s="43">
        <v>65040</v>
      </c>
      <c r="C51" s="33">
        <f t="shared" si="0"/>
        <v>50</v>
      </c>
      <c r="D51" s="48" t="s">
        <v>121</v>
      </c>
      <c r="E51" s="47">
        <v>289550</v>
      </c>
      <c r="F51" s="46">
        <v>1.2999999999999999E-2</v>
      </c>
      <c r="G51" s="45">
        <v>2.0619999999999998</v>
      </c>
      <c r="H51" s="44">
        <v>30.61</v>
      </c>
      <c r="I51" s="44">
        <v>31.27</v>
      </c>
      <c r="J51" s="43">
        <v>65040</v>
      </c>
      <c r="K51" s="42">
        <v>6.0000000000000001E-3</v>
      </c>
    </row>
    <row r="52" spans="1:11" ht="13.9" customHeight="1" x14ac:dyDescent="0.25">
      <c r="A52" s="666" t="s">
        <v>1153</v>
      </c>
      <c r="B52" s="43">
        <v>64990</v>
      </c>
      <c r="C52" s="33">
        <f t="shared" si="0"/>
        <v>51</v>
      </c>
      <c r="D52" s="54" t="s">
        <v>113</v>
      </c>
      <c r="E52" s="53">
        <v>274420</v>
      </c>
      <c r="F52" s="52">
        <v>1.2999999999999999E-2</v>
      </c>
      <c r="G52" s="51">
        <v>1.9550000000000001</v>
      </c>
      <c r="H52" s="50">
        <v>30.62</v>
      </c>
      <c r="I52" s="50">
        <v>31.24</v>
      </c>
      <c r="J52" s="43">
        <v>64990</v>
      </c>
      <c r="K52" s="49">
        <v>7.0000000000000001E-3</v>
      </c>
    </row>
    <row r="53" spans="1:11" ht="13.9" customHeight="1" x14ac:dyDescent="0.25">
      <c r="A53" s="665" t="s">
        <v>1152</v>
      </c>
      <c r="B53" s="43">
        <v>65930</v>
      </c>
      <c r="C53" s="33">
        <f t="shared" si="0"/>
        <v>52</v>
      </c>
      <c r="D53" s="48" t="s">
        <v>113</v>
      </c>
      <c r="E53" s="47">
        <v>15130</v>
      </c>
      <c r="F53" s="46">
        <v>4.4999999999999998E-2</v>
      </c>
      <c r="G53" s="45">
        <v>0.108</v>
      </c>
      <c r="H53" s="44">
        <v>30.53</v>
      </c>
      <c r="I53" s="44">
        <v>31.7</v>
      </c>
      <c r="J53" s="43">
        <v>65930</v>
      </c>
      <c r="K53" s="42">
        <v>0.01</v>
      </c>
    </row>
    <row r="54" spans="1:11" ht="13.9" customHeight="1" x14ac:dyDescent="0.25">
      <c r="A54" s="666" t="s">
        <v>1151</v>
      </c>
      <c r="B54" s="43">
        <v>70250</v>
      </c>
      <c r="C54" s="33">
        <f t="shared" si="0"/>
        <v>53</v>
      </c>
      <c r="D54" s="54" t="s">
        <v>113</v>
      </c>
      <c r="E54" s="53">
        <v>273910</v>
      </c>
      <c r="F54" s="52">
        <v>7.0000000000000001E-3</v>
      </c>
      <c r="G54" s="51">
        <v>1.9510000000000001</v>
      </c>
      <c r="H54" s="50">
        <v>31.99</v>
      </c>
      <c r="I54" s="50">
        <v>33.770000000000003</v>
      </c>
      <c r="J54" s="43">
        <v>70250</v>
      </c>
      <c r="K54" s="49">
        <v>5.0000000000000001E-3</v>
      </c>
    </row>
    <row r="55" spans="1:11" ht="13.9" customHeight="1" x14ac:dyDescent="0.25">
      <c r="A55" s="665" t="s">
        <v>1150</v>
      </c>
      <c r="B55" s="43">
        <v>66620</v>
      </c>
      <c r="C55" s="33">
        <f t="shared" si="0"/>
        <v>54</v>
      </c>
      <c r="D55" s="48" t="s">
        <v>113</v>
      </c>
      <c r="E55" s="47">
        <v>214610</v>
      </c>
      <c r="F55" s="46">
        <v>8.0000000000000002E-3</v>
      </c>
      <c r="G55" s="45">
        <v>1.5289999999999999</v>
      </c>
      <c r="H55" s="44">
        <v>29.71</v>
      </c>
      <c r="I55" s="44">
        <v>32.03</v>
      </c>
      <c r="J55" s="43">
        <v>66620</v>
      </c>
      <c r="K55" s="42">
        <v>3.0000000000000001E-3</v>
      </c>
    </row>
    <row r="56" spans="1:11" ht="13.9" customHeight="1" x14ac:dyDescent="0.25">
      <c r="A56" s="664" t="s">
        <v>1149</v>
      </c>
      <c r="B56" s="43">
        <v>64780</v>
      </c>
      <c r="C56" s="33">
        <f t="shared" si="0"/>
        <v>55</v>
      </c>
      <c r="D56" s="54" t="s">
        <v>121</v>
      </c>
      <c r="E56" s="53">
        <v>605040</v>
      </c>
      <c r="F56" s="52">
        <v>5.0000000000000001E-3</v>
      </c>
      <c r="G56" s="51">
        <v>4.3090000000000002</v>
      </c>
      <c r="H56" s="50">
        <v>28.58</v>
      </c>
      <c r="I56" s="50">
        <v>31.14</v>
      </c>
      <c r="J56" s="43">
        <v>64780</v>
      </c>
      <c r="K56" s="49">
        <v>3.0000000000000001E-3</v>
      </c>
    </row>
    <row r="57" spans="1:11" ht="13.9" customHeight="1" x14ac:dyDescent="0.25">
      <c r="A57" s="665" t="s">
        <v>1148</v>
      </c>
      <c r="B57" s="43">
        <v>64890</v>
      </c>
      <c r="C57" s="33">
        <f t="shared" si="0"/>
        <v>56</v>
      </c>
      <c r="D57" s="48" t="s">
        <v>113</v>
      </c>
      <c r="E57" s="47">
        <v>524800</v>
      </c>
      <c r="F57" s="46">
        <v>5.0000000000000001E-3</v>
      </c>
      <c r="G57" s="45">
        <v>3.738</v>
      </c>
      <c r="H57" s="44">
        <v>28.45</v>
      </c>
      <c r="I57" s="44">
        <v>31.2</v>
      </c>
      <c r="J57" s="43">
        <v>64890</v>
      </c>
      <c r="K57" s="42">
        <v>2E-3</v>
      </c>
    </row>
    <row r="58" spans="1:11" ht="13.9" customHeight="1" x14ac:dyDescent="0.25">
      <c r="A58" s="666" t="s">
        <v>1147</v>
      </c>
      <c r="B58" s="43">
        <v>47290</v>
      </c>
      <c r="C58" s="33">
        <f t="shared" si="0"/>
        <v>57</v>
      </c>
      <c r="D58" s="54" t="s">
        <v>113</v>
      </c>
      <c r="E58" s="51">
        <v>810</v>
      </c>
      <c r="F58" s="52">
        <v>0.23400000000000001</v>
      </c>
      <c r="G58" s="51">
        <v>6.0000000000000001E-3</v>
      </c>
      <c r="H58" s="50">
        <v>16.899999999999999</v>
      </c>
      <c r="I58" s="50">
        <v>22.74</v>
      </c>
      <c r="J58" s="43">
        <v>47290</v>
      </c>
      <c r="K58" s="49">
        <v>0.09</v>
      </c>
    </row>
    <row r="59" spans="1:11" ht="13.9" customHeight="1" x14ac:dyDescent="0.25">
      <c r="A59" s="665" t="s">
        <v>1146</v>
      </c>
      <c r="B59" s="43">
        <v>64250</v>
      </c>
      <c r="C59" s="33">
        <f t="shared" si="0"/>
        <v>58</v>
      </c>
      <c r="D59" s="48" t="s">
        <v>113</v>
      </c>
      <c r="E59" s="47">
        <v>79430</v>
      </c>
      <c r="F59" s="46">
        <v>1.7999999999999999E-2</v>
      </c>
      <c r="G59" s="45">
        <v>0.56599999999999995</v>
      </c>
      <c r="H59" s="44">
        <v>29.96</v>
      </c>
      <c r="I59" s="44">
        <v>30.89</v>
      </c>
      <c r="J59" s="43">
        <v>64250</v>
      </c>
      <c r="K59" s="42">
        <v>1.4E-2</v>
      </c>
    </row>
    <row r="60" spans="1:11" ht="13.9" customHeight="1" x14ac:dyDescent="0.25">
      <c r="A60" s="666" t="s">
        <v>1145</v>
      </c>
      <c r="B60" s="43">
        <v>77810</v>
      </c>
      <c r="C60" s="33">
        <f t="shared" si="0"/>
        <v>59</v>
      </c>
      <c r="D60" s="54" t="s">
        <v>113</v>
      </c>
      <c r="E60" s="53">
        <v>146060</v>
      </c>
      <c r="F60" s="52">
        <v>1.0999999999999999E-2</v>
      </c>
      <c r="G60" s="51">
        <v>1.04</v>
      </c>
      <c r="H60" s="50">
        <v>35.659999999999997</v>
      </c>
      <c r="I60" s="50">
        <v>37.409999999999997</v>
      </c>
      <c r="J60" s="43">
        <v>77810</v>
      </c>
      <c r="K60" s="49">
        <v>3.0000000000000001E-3</v>
      </c>
    </row>
    <row r="61" spans="1:11" ht="13.9" customHeight="1" x14ac:dyDescent="0.25">
      <c r="A61" s="665" t="s">
        <v>1144</v>
      </c>
      <c r="B61" s="43">
        <v>91910</v>
      </c>
      <c r="C61" s="33">
        <f t="shared" si="0"/>
        <v>60</v>
      </c>
      <c r="D61" s="48" t="s">
        <v>113</v>
      </c>
      <c r="E61" s="47">
        <v>637690</v>
      </c>
      <c r="F61" s="46">
        <v>8.9999999999999993E-3</v>
      </c>
      <c r="G61" s="45">
        <v>4.5419999999999998</v>
      </c>
      <c r="H61" s="44">
        <v>39.1</v>
      </c>
      <c r="I61" s="44">
        <v>44.19</v>
      </c>
      <c r="J61" s="43">
        <v>91910</v>
      </c>
      <c r="K61" s="42">
        <v>4.0000000000000001E-3</v>
      </c>
    </row>
    <row r="62" spans="1:11" ht="13.9" customHeight="1" x14ac:dyDescent="0.25">
      <c r="A62" s="666" t="s">
        <v>1143</v>
      </c>
      <c r="B62" s="43">
        <v>52020</v>
      </c>
      <c r="C62" s="33">
        <f t="shared" si="0"/>
        <v>61</v>
      </c>
      <c r="D62" s="54" t="s">
        <v>113</v>
      </c>
      <c r="E62" s="53">
        <v>95850</v>
      </c>
      <c r="F62" s="52">
        <v>1.4999999999999999E-2</v>
      </c>
      <c r="G62" s="51">
        <v>0.68300000000000005</v>
      </c>
      <c r="H62" s="50">
        <v>22.76</v>
      </c>
      <c r="I62" s="50">
        <v>25.01</v>
      </c>
      <c r="J62" s="43">
        <v>52020</v>
      </c>
      <c r="K62" s="49">
        <v>8.9999999999999993E-3</v>
      </c>
    </row>
    <row r="63" spans="1:11" ht="13.9" customHeight="1" x14ac:dyDescent="0.25">
      <c r="A63" s="665" t="s">
        <v>1142</v>
      </c>
      <c r="B63" s="43">
        <v>57930</v>
      </c>
      <c r="C63" s="33">
        <f t="shared" si="0"/>
        <v>62</v>
      </c>
      <c r="D63" s="48" t="s">
        <v>113</v>
      </c>
      <c r="E63" s="47">
        <v>68910</v>
      </c>
      <c r="F63" s="46">
        <v>1.4E-2</v>
      </c>
      <c r="G63" s="45">
        <v>0.49099999999999999</v>
      </c>
      <c r="H63" s="44">
        <v>26.02</v>
      </c>
      <c r="I63" s="44">
        <v>27.85</v>
      </c>
      <c r="J63" s="43">
        <v>57930</v>
      </c>
      <c r="K63" s="42">
        <v>6.0000000000000001E-3</v>
      </c>
    </row>
    <row r="64" spans="1:11" ht="13.9" customHeight="1" x14ac:dyDescent="0.25">
      <c r="A64" s="666" t="s">
        <v>1141</v>
      </c>
      <c r="B64" s="43">
        <v>66490</v>
      </c>
      <c r="C64" s="33">
        <f t="shared" si="0"/>
        <v>63</v>
      </c>
      <c r="D64" s="54" t="s">
        <v>113</v>
      </c>
      <c r="E64" s="53">
        <v>79190</v>
      </c>
      <c r="F64" s="52">
        <v>1.2E-2</v>
      </c>
      <c r="G64" s="51">
        <v>0.56399999999999995</v>
      </c>
      <c r="H64" s="50">
        <v>29.85</v>
      </c>
      <c r="I64" s="50">
        <v>31.97</v>
      </c>
      <c r="J64" s="43">
        <v>66490</v>
      </c>
      <c r="K64" s="49">
        <v>4.0000000000000001E-3</v>
      </c>
    </row>
    <row r="65" spans="1:11" ht="13.9" customHeight="1" x14ac:dyDescent="0.25">
      <c r="A65" s="665" t="s">
        <v>1140</v>
      </c>
      <c r="B65" s="43">
        <v>63350</v>
      </c>
      <c r="C65" s="33">
        <f t="shared" si="0"/>
        <v>64</v>
      </c>
      <c r="D65" s="48" t="s">
        <v>113</v>
      </c>
      <c r="E65" s="47">
        <v>269710</v>
      </c>
      <c r="F65" s="46">
        <v>1.0999999999999999E-2</v>
      </c>
      <c r="G65" s="45">
        <v>1.921</v>
      </c>
      <c r="H65" s="44">
        <v>28.37</v>
      </c>
      <c r="I65" s="44">
        <v>30.46</v>
      </c>
      <c r="J65" s="43">
        <v>63350</v>
      </c>
      <c r="K65" s="42">
        <v>3.0000000000000001E-3</v>
      </c>
    </row>
    <row r="66" spans="1:11" ht="13.9" customHeight="1" x14ac:dyDescent="0.25">
      <c r="A66" s="666" t="s">
        <v>1139</v>
      </c>
      <c r="B66" s="43">
        <v>70620</v>
      </c>
      <c r="C66" s="33">
        <f t="shared" si="0"/>
        <v>65</v>
      </c>
      <c r="D66" s="54" t="s">
        <v>113</v>
      </c>
      <c r="E66" s="53">
        <v>558630</v>
      </c>
      <c r="F66" s="52">
        <v>8.0000000000000002E-3</v>
      </c>
      <c r="G66" s="51">
        <v>3.9790000000000001</v>
      </c>
      <c r="H66" s="50">
        <v>30.08</v>
      </c>
      <c r="I66" s="50">
        <v>33.950000000000003</v>
      </c>
      <c r="J66" s="43">
        <v>70620</v>
      </c>
      <c r="K66" s="49">
        <v>5.0000000000000001E-3</v>
      </c>
    </row>
    <row r="67" spans="1:11" ht="13.9" customHeight="1" x14ac:dyDescent="0.25">
      <c r="A67" s="665" t="s">
        <v>1138</v>
      </c>
      <c r="B67" s="43">
        <v>74870</v>
      </c>
      <c r="C67" s="33">
        <f t="shared" ref="C67:C130" si="1">C66+1</f>
        <v>66</v>
      </c>
      <c r="D67" s="48" t="s">
        <v>113</v>
      </c>
      <c r="E67" s="47">
        <v>958670</v>
      </c>
      <c r="F67" s="46">
        <v>5.0000000000000001E-3</v>
      </c>
      <c r="G67" s="45">
        <v>6.8280000000000003</v>
      </c>
      <c r="H67" s="44">
        <v>33.19</v>
      </c>
      <c r="I67" s="44">
        <v>35.99</v>
      </c>
      <c r="J67" s="43">
        <v>74870</v>
      </c>
      <c r="K67" s="42">
        <v>3.0000000000000001E-3</v>
      </c>
    </row>
    <row r="68" spans="1:11" ht="13.9" customHeight="1" x14ac:dyDescent="0.25">
      <c r="A68" s="664" t="s">
        <v>1137</v>
      </c>
      <c r="B68" s="43">
        <v>80700</v>
      </c>
      <c r="C68" s="33">
        <f t="shared" si="1"/>
        <v>67</v>
      </c>
      <c r="D68" s="54" t="s">
        <v>136</v>
      </c>
      <c r="E68" s="53">
        <v>2651370</v>
      </c>
      <c r="F68" s="52">
        <v>4.0000000000000001E-3</v>
      </c>
      <c r="G68" s="51">
        <v>18.884</v>
      </c>
      <c r="H68" s="50">
        <v>33.07</v>
      </c>
      <c r="I68" s="50">
        <v>38.799999999999997</v>
      </c>
      <c r="J68" s="43">
        <v>80700</v>
      </c>
      <c r="K68" s="49">
        <v>3.0000000000000001E-3</v>
      </c>
    </row>
    <row r="69" spans="1:11" ht="13.9" customHeight="1" x14ac:dyDescent="0.25">
      <c r="A69" s="665" t="s">
        <v>1136</v>
      </c>
      <c r="B69" s="43">
        <v>76730</v>
      </c>
      <c r="C69" s="33">
        <f t="shared" si="1"/>
        <v>68</v>
      </c>
      <c r="D69" s="48" t="s">
        <v>113</v>
      </c>
      <c r="E69" s="47">
        <v>1246540</v>
      </c>
      <c r="F69" s="46">
        <v>6.0000000000000001E-3</v>
      </c>
      <c r="G69" s="45">
        <v>8.8780000000000001</v>
      </c>
      <c r="H69" s="44">
        <v>32.76</v>
      </c>
      <c r="I69" s="44">
        <v>36.89</v>
      </c>
      <c r="J69" s="43">
        <v>76730</v>
      </c>
      <c r="K69" s="42">
        <v>4.0000000000000001E-3</v>
      </c>
    </row>
    <row r="70" spans="1:11" ht="13.9" customHeight="1" x14ac:dyDescent="0.25">
      <c r="A70" s="666" t="s">
        <v>1135</v>
      </c>
      <c r="B70" s="43">
        <v>58030</v>
      </c>
      <c r="C70" s="33">
        <f t="shared" si="1"/>
        <v>69</v>
      </c>
      <c r="D70" s="54" t="s">
        <v>113</v>
      </c>
      <c r="E70" s="53">
        <v>60770</v>
      </c>
      <c r="F70" s="52">
        <v>2.5999999999999999E-2</v>
      </c>
      <c r="G70" s="51">
        <v>0.433</v>
      </c>
      <c r="H70" s="50">
        <v>24.93</v>
      </c>
      <c r="I70" s="50">
        <v>27.9</v>
      </c>
      <c r="J70" s="43">
        <v>58030</v>
      </c>
      <c r="K70" s="49">
        <v>1.2E-2</v>
      </c>
    </row>
    <row r="71" spans="1:11" ht="13.9" customHeight="1" x14ac:dyDescent="0.25">
      <c r="A71" s="665" t="s">
        <v>1134</v>
      </c>
      <c r="B71" s="43">
        <v>77170</v>
      </c>
      <c r="C71" s="33">
        <f t="shared" si="1"/>
        <v>70</v>
      </c>
      <c r="D71" s="48" t="s">
        <v>113</v>
      </c>
      <c r="E71" s="47">
        <v>54700</v>
      </c>
      <c r="F71" s="46">
        <v>1.0999999999999999E-2</v>
      </c>
      <c r="G71" s="45">
        <v>0.39</v>
      </c>
      <c r="H71" s="44">
        <v>35.5</v>
      </c>
      <c r="I71" s="44">
        <v>37.1</v>
      </c>
      <c r="J71" s="43">
        <v>77170</v>
      </c>
      <c r="K71" s="42">
        <v>4.0000000000000001E-3</v>
      </c>
    </row>
    <row r="72" spans="1:11" ht="13.9" customHeight="1" x14ac:dyDescent="0.25">
      <c r="A72" s="666" t="s">
        <v>1133</v>
      </c>
      <c r="B72" s="43">
        <v>81160</v>
      </c>
      <c r="C72" s="33">
        <f t="shared" si="1"/>
        <v>71</v>
      </c>
      <c r="D72" s="54" t="s">
        <v>113</v>
      </c>
      <c r="E72" s="53">
        <v>72930</v>
      </c>
      <c r="F72" s="52">
        <v>1.9E-2</v>
      </c>
      <c r="G72" s="51">
        <v>0.51900000000000002</v>
      </c>
      <c r="H72" s="50">
        <v>33.619999999999997</v>
      </c>
      <c r="I72" s="50">
        <v>39.020000000000003</v>
      </c>
      <c r="J72" s="43">
        <v>81160</v>
      </c>
      <c r="K72" s="49">
        <v>8.9999999999999993E-3</v>
      </c>
    </row>
    <row r="73" spans="1:11" ht="13.9" customHeight="1" x14ac:dyDescent="0.25">
      <c r="A73" s="667" t="s">
        <v>1132</v>
      </c>
      <c r="B73" s="43">
        <v>103050</v>
      </c>
      <c r="C73" s="33">
        <f t="shared" si="1"/>
        <v>72</v>
      </c>
      <c r="D73" s="48" t="s">
        <v>121</v>
      </c>
      <c r="E73" s="47">
        <v>575110</v>
      </c>
      <c r="F73" s="46">
        <v>8.9999999999999993E-3</v>
      </c>
      <c r="G73" s="45">
        <v>4.0960000000000001</v>
      </c>
      <c r="H73" s="44">
        <v>38.909999999999997</v>
      </c>
      <c r="I73" s="44">
        <v>49.54</v>
      </c>
      <c r="J73" s="43">
        <v>103050</v>
      </c>
      <c r="K73" s="42">
        <v>7.0000000000000001E-3</v>
      </c>
    </row>
    <row r="74" spans="1:11" ht="13.9" customHeight="1" x14ac:dyDescent="0.25">
      <c r="A74" s="666" t="s">
        <v>1131</v>
      </c>
      <c r="B74" s="43">
        <v>97640</v>
      </c>
      <c r="C74" s="33">
        <f t="shared" si="1"/>
        <v>73</v>
      </c>
      <c r="D74" s="54" t="s">
        <v>113</v>
      </c>
      <c r="E74" s="53">
        <v>281610</v>
      </c>
      <c r="F74" s="52">
        <v>1.2999999999999999E-2</v>
      </c>
      <c r="G74" s="51">
        <v>2.0059999999999998</v>
      </c>
      <c r="H74" s="50">
        <v>39.31</v>
      </c>
      <c r="I74" s="50">
        <v>46.94</v>
      </c>
      <c r="J74" s="43">
        <v>97640</v>
      </c>
      <c r="K74" s="49">
        <v>0.01</v>
      </c>
    </row>
    <row r="75" spans="1:11" ht="13.9" customHeight="1" x14ac:dyDescent="0.25">
      <c r="A75" s="665" t="s">
        <v>1130</v>
      </c>
      <c r="B75" s="43">
        <v>123100</v>
      </c>
      <c r="C75" s="33">
        <f t="shared" si="1"/>
        <v>74</v>
      </c>
      <c r="D75" s="48" t="s">
        <v>113</v>
      </c>
      <c r="E75" s="47">
        <v>201850</v>
      </c>
      <c r="F75" s="46">
        <v>1.4E-2</v>
      </c>
      <c r="G75" s="45">
        <v>1.4379999999999999</v>
      </c>
      <c r="H75" s="44">
        <v>43.53</v>
      </c>
      <c r="I75" s="44">
        <v>59.18</v>
      </c>
      <c r="J75" s="43">
        <v>123100</v>
      </c>
      <c r="K75" s="42">
        <v>0.01</v>
      </c>
    </row>
    <row r="76" spans="1:11" ht="13.9" customHeight="1" x14ac:dyDescent="0.25">
      <c r="A76" s="666" t="s">
        <v>1129</v>
      </c>
      <c r="B76" s="43">
        <v>75480</v>
      </c>
      <c r="C76" s="33">
        <f t="shared" si="1"/>
        <v>75</v>
      </c>
      <c r="D76" s="54" t="s">
        <v>113</v>
      </c>
      <c r="E76" s="53">
        <v>91650</v>
      </c>
      <c r="F76" s="52">
        <v>2.3E-2</v>
      </c>
      <c r="G76" s="51">
        <v>0.65300000000000002</v>
      </c>
      <c r="H76" s="50">
        <v>32.54</v>
      </c>
      <c r="I76" s="50">
        <v>36.29</v>
      </c>
      <c r="J76" s="43">
        <v>75480</v>
      </c>
      <c r="K76" s="49">
        <v>8.0000000000000002E-3</v>
      </c>
    </row>
    <row r="77" spans="1:11" ht="13.9" customHeight="1" x14ac:dyDescent="0.25">
      <c r="A77" s="665" t="s">
        <v>1128</v>
      </c>
      <c r="B77" s="43">
        <v>88940</v>
      </c>
      <c r="C77" s="33">
        <f t="shared" si="1"/>
        <v>76</v>
      </c>
      <c r="D77" s="48" t="s">
        <v>113</v>
      </c>
      <c r="E77" s="47">
        <v>49750</v>
      </c>
      <c r="F77" s="46">
        <v>1.7000000000000001E-2</v>
      </c>
      <c r="G77" s="45">
        <v>0.35399999999999998</v>
      </c>
      <c r="H77" s="44">
        <v>38.11</v>
      </c>
      <c r="I77" s="44">
        <v>42.76</v>
      </c>
      <c r="J77" s="43">
        <v>88940</v>
      </c>
      <c r="K77" s="42">
        <v>1.0999999999999999E-2</v>
      </c>
    </row>
    <row r="78" spans="1:11" ht="13.9" customHeight="1" x14ac:dyDescent="0.25">
      <c r="A78" s="664" t="s">
        <v>1127</v>
      </c>
      <c r="B78" s="43">
        <v>73570</v>
      </c>
      <c r="C78" s="33">
        <f t="shared" si="1"/>
        <v>77</v>
      </c>
      <c r="D78" s="54" t="s">
        <v>121</v>
      </c>
      <c r="E78" s="53">
        <v>339800</v>
      </c>
      <c r="F78" s="52">
        <v>1.0999999999999999E-2</v>
      </c>
      <c r="G78" s="51">
        <v>2.42</v>
      </c>
      <c r="H78" s="50">
        <v>29.34</v>
      </c>
      <c r="I78" s="50">
        <v>35.369999999999997</v>
      </c>
      <c r="J78" s="43">
        <v>73570</v>
      </c>
      <c r="K78" s="49">
        <v>5.0000000000000001E-3</v>
      </c>
    </row>
    <row r="79" spans="1:11" ht="13.9" customHeight="1" x14ac:dyDescent="0.25">
      <c r="A79" s="665" t="s">
        <v>1126</v>
      </c>
      <c r="B79" s="43">
        <v>49480</v>
      </c>
      <c r="C79" s="33">
        <f t="shared" si="1"/>
        <v>78</v>
      </c>
      <c r="D79" s="48" t="s">
        <v>113</v>
      </c>
      <c r="E79" s="47">
        <v>34110</v>
      </c>
      <c r="F79" s="46">
        <v>4.7E-2</v>
      </c>
      <c r="G79" s="45">
        <v>0.24299999999999999</v>
      </c>
      <c r="H79" s="44">
        <v>21.34</v>
      </c>
      <c r="I79" s="44">
        <v>23.79</v>
      </c>
      <c r="J79" s="43">
        <v>49480</v>
      </c>
      <c r="K79" s="42">
        <v>1.2999999999999999E-2</v>
      </c>
    </row>
    <row r="80" spans="1:11" ht="13.9" customHeight="1" x14ac:dyDescent="0.25">
      <c r="A80" s="666" t="s">
        <v>1125</v>
      </c>
      <c r="B80" s="43">
        <v>76260</v>
      </c>
      <c r="C80" s="33">
        <f t="shared" si="1"/>
        <v>79</v>
      </c>
      <c r="D80" s="54" t="s">
        <v>113</v>
      </c>
      <c r="E80" s="53">
        <v>305700</v>
      </c>
      <c r="F80" s="52">
        <v>1.0999999999999999E-2</v>
      </c>
      <c r="G80" s="51">
        <v>2.177</v>
      </c>
      <c r="H80" s="50">
        <v>30.6</v>
      </c>
      <c r="I80" s="50">
        <v>36.67</v>
      </c>
      <c r="J80" s="43">
        <v>76260</v>
      </c>
      <c r="K80" s="49">
        <v>5.0000000000000001E-3</v>
      </c>
    </row>
    <row r="81" spans="1:11" ht="13.9" customHeight="1" x14ac:dyDescent="0.25">
      <c r="A81" s="667" t="s">
        <v>1124</v>
      </c>
      <c r="B81" s="43">
        <v>51080</v>
      </c>
      <c r="C81" s="33">
        <f t="shared" si="1"/>
        <v>80</v>
      </c>
      <c r="D81" s="48" t="s">
        <v>121</v>
      </c>
      <c r="E81" s="47">
        <v>128480</v>
      </c>
      <c r="F81" s="46">
        <v>1.6E-2</v>
      </c>
      <c r="G81" s="45">
        <v>0.91500000000000004</v>
      </c>
      <c r="H81" s="44">
        <v>21.78</v>
      </c>
      <c r="I81" s="44">
        <v>24.56</v>
      </c>
      <c r="J81" s="43">
        <v>51080</v>
      </c>
      <c r="K81" s="42">
        <v>0.01</v>
      </c>
    </row>
    <row r="82" spans="1:11" ht="13.9" customHeight="1" x14ac:dyDescent="0.25">
      <c r="A82" s="666" t="s">
        <v>1123</v>
      </c>
      <c r="B82" s="43">
        <v>57950</v>
      </c>
      <c r="C82" s="33">
        <f t="shared" si="1"/>
        <v>81</v>
      </c>
      <c r="D82" s="54" t="s">
        <v>113</v>
      </c>
      <c r="E82" s="53">
        <v>58450</v>
      </c>
      <c r="F82" s="52">
        <v>3.0000000000000001E-3</v>
      </c>
      <c r="G82" s="51">
        <v>0.41599999999999998</v>
      </c>
      <c r="H82" s="50">
        <v>25.03</v>
      </c>
      <c r="I82" s="50">
        <v>27.86</v>
      </c>
      <c r="J82" s="43">
        <v>57950</v>
      </c>
      <c r="K82" s="49">
        <v>3.0000000000000001E-3</v>
      </c>
    </row>
    <row r="83" spans="1:11" ht="13.9" customHeight="1" x14ac:dyDescent="0.25">
      <c r="A83" s="665" t="s">
        <v>1122</v>
      </c>
      <c r="B83" s="43">
        <v>45340</v>
      </c>
      <c r="C83" s="33">
        <f t="shared" si="1"/>
        <v>82</v>
      </c>
      <c r="D83" s="48" t="s">
        <v>113</v>
      </c>
      <c r="E83" s="47">
        <v>70030</v>
      </c>
      <c r="F83" s="46">
        <v>2.8000000000000001E-2</v>
      </c>
      <c r="G83" s="45">
        <v>0.499</v>
      </c>
      <c r="H83" s="44">
        <v>17.57</v>
      </c>
      <c r="I83" s="44">
        <v>21.8</v>
      </c>
      <c r="J83" s="43">
        <v>45340</v>
      </c>
      <c r="K83" s="42">
        <v>1.7000000000000001E-2</v>
      </c>
    </row>
    <row r="84" spans="1:11" ht="13.9" customHeight="1" x14ac:dyDescent="0.25">
      <c r="A84" s="666" t="s">
        <v>1121</v>
      </c>
      <c r="B84" s="43">
        <v>76230</v>
      </c>
      <c r="C84" s="33">
        <f t="shared" si="1"/>
        <v>83</v>
      </c>
      <c r="D84" s="54" t="s">
        <v>113</v>
      </c>
      <c r="E84" s="53">
        <v>123270</v>
      </c>
      <c r="F84" s="52">
        <v>1.2E-2</v>
      </c>
      <c r="G84" s="51">
        <v>0.878</v>
      </c>
      <c r="H84" s="50">
        <v>33.4</v>
      </c>
      <c r="I84" s="50">
        <v>36.65</v>
      </c>
      <c r="J84" s="43">
        <v>76230</v>
      </c>
      <c r="K84" s="49">
        <v>6.0000000000000001E-3</v>
      </c>
    </row>
    <row r="85" spans="1:11" s="58" customFormat="1" ht="13.9" customHeight="1" x14ac:dyDescent="0.25">
      <c r="A85" s="668" t="s">
        <v>1120</v>
      </c>
      <c r="B85" s="60">
        <v>87880</v>
      </c>
      <c r="C85" s="66">
        <f t="shared" si="1"/>
        <v>84</v>
      </c>
      <c r="D85" s="65" t="s">
        <v>184</v>
      </c>
      <c r="E85" s="64">
        <v>4165140</v>
      </c>
      <c r="F85" s="63">
        <v>4.0000000000000001E-3</v>
      </c>
      <c r="G85" s="62">
        <v>29.666</v>
      </c>
      <c r="H85" s="61">
        <v>39.82</v>
      </c>
      <c r="I85" s="61">
        <v>42.25</v>
      </c>
      <c r="J85" s="60">
        <v>87880</v>
      </c>
      <c r="K85" s="59">
        <v>4.0000000000000001E-3</v>
      </c>
    </row>
    <row r="86" spans="1:11" s="58" customFormat="1" ht="13.9" customHeight="1" x14ac:dyDescent="0.25">
      <c r="A86" s="669" t="s">
        <v>1119</v>
      </c>
      <c r="B86" s="60">
        <v>87870</v>
      </c>
      <c r="C86" s="66">
        <f t="shared" si="1"/>
        <v>85</v>
      </c>
      <c r="D86" s="65" t="s">
        <v>136</v>
      </c>
      <c r="E86" s="64">
        <v>3997370</v>
      </c>
      <c r="F86" s="63">
        <v>4.0000000000000001E-3</v>
      </c>
      <c r="G86" s="62">
        <v>28.471</v>
      </c>
      <c r="H86" s="61">
        <v>39.840000000000003</v>
      </c>
      <c r="I86" s="61">
        <v>42.24</v>
      </c>
      <c r="J86" s="60">
        <v>87870</v>
      </c>
      <c r="K86" s="59">
        <v>4.0000000000000001E-3</v>
      </c>
    </row>
    <row r="87" spans="1:11" s="58" customFormat="1" ht="13.9" customHeight="1" x14ac:dyDescent="0.25">
      <c r="A87" s="668" t="s">
        <v>1118</v>
      </c>
      <c r="B87" s="60">
        <v>116320</v>
      </c>
      <c r="C87" s="66">
        <f t="shared" si="1"/>
        <v>86</v>
      </c>
      <c r="D87" s="65" t="s">
        <v>113</v>
      </c>
      <c r="E87" s="64">
        <v>26580</v>
      </c>
      <c r="F87" s="63">
        <v>4.1000000000000002E-2</v>
      </c>
      <c r="G87" s="62">
        <v>0.189</v>
      </c>
      <c r="H87" s="61">
        <v>53.77</v>
      </c>
      <c r="I87" s="61">
        <v>55.92</v>
      </c>
      <c r="J87" s="60">
        <v>116320</v>
      </c>
      <c r="K87" s="59">
        <v>1.4E-2</v>
      </c>
    </row>
    <row r="88" spans="1:11" s="58" customFormat="1" ht="13.9" customHeight="1" x14ac:dyDescent="0.25">
      <c r="A88" s="669" t="s">
        <v>1117</v>
      </c>
      <c r="B88" s="60">
        <v>92260</v>
      </c>
      <c r="C88" s="66">
        <f t="shared" si="1"/>
        <v>87</v>
      </c>
      <c r="D88" s="65" t="s">
        <v>121</v>
      </c>
      <c r="E88" s="64">
        <v>665830</v>
      </c>
      <c r="F88" s="63">
        <v>0.01</v>
      </c>
      <c r="G88" s="62">
        <v>4.742</v>
      </c>
      <c r="H88" s="61">
        <v>42.29</v>
      </c>
      <c r="I88" s="61">
        <v>44.36</v>
      </c>
      <c r="J88" s="60">
        <v>92260</v>
      </c>
      <c r="K88" s="59">
        <v>3.0000000000000001E-3</v>
      </c>
    </row>
    <row r="89" spans="1:11" s="58" customFormat="1" ht="13.9" customHeight="1" x14ac:dyDescent="0.25">
      <c r="A89" s="668" t="s">
        <v>1116</v>
      </c>
      <c r="B89" s="60">
        <v>91620</v>
      </c>
      <c r="C89" s="66">
        <f t="shared" si="1"/>
        <v>88</v>
      </c>
      <c r="D89" s="65" t="s">
        <v>113</v>
      </c>
      <c r="E89" s="64">
        <v>568960</v>
      </c>
      <c r="F89" s="63">
        <v>0.01</v>
      </c>
      <c r="G89" s="62">
        <v>4.0519999999999996</v>
      </c>
      <c r="H89" s="61">
        <v>41.93</v>
      </c>
      <c r="I89" s="61">
        <v>44.05</v>
      </c>
      <c r="J89" s="60">
        <v>91620</v>
      </c>
      <c r="K89" s="59">
        <v>3.0000000000000001E-3</v>
      </c>
    </row>
    <row r="90" spans="1:11" s="58" customFormat="1" ht="13.9" customHeight="1" x14ac:dyDescent="0.25">
      <c r="A90" s="670" t="s">
        <v>1115</v>
      </c>
      <c r="B90" s="67">
        <v>96040</v>
      </c>
      <c r="C90" s="66">
        <f t="shared" si="1"/>
        <v>89</v>
      </c>
      <c r="D90" s="65" t="s">
        <v>113</v>
      </c>
      <c r="E90" s="64">
        <v>96870</v>
      </c>
      <c r="F90" s="63">
        <v>2.4E-2</v>
      </c>
      <c r="G90" s="62">
        <v>0.69</v>
      </c>
      <c r="H90" s="61">
        <v>44.52</v>
      </c>
      <c r="I90" s="61">
        <v>46.17</v>
      </c>
      <c r="J90" s="60">
        <v>96040</v>
      </c>
      <c r="K90" s="59">
        <v>6.0000000000000001E-3</v>
      </c>
    </row>
    <row r="91" spans="1:11" s="58" customFormat="1" ht="13.9" customHeight="1" x14ac:dyDescent="0.25">
      <c r="A91" s="671" t="s">
        <v>1114</v>
      </c>
      <c r="B91" s="67">
        <v>100080</v>
      </c>
      <c r="C91" s="66">
        <f t="shared" si="1"/>
        <v>90</v>
      </c>
      <c r="D91" s="65" t="s">
        <v>121</v>
      </c>
      <c r="E91" s="64">
        <v>1604570</v>
      </c>
      <c r="F91" s="63">
        <v>8.9999999999999993E-3</v>
      </c>
      <c r="G91" s="62">
        <v>11.429</v>
      </c>
      <c r="H91" s="61">
        <v>46.07</v>
      </c>
      <c r="I91" s="61">
        <v>48.11</v>
      </c>
      <c r="J91" s="60">
        <v>100080</v>
      </c>
      <c r="K91" s="59">
        <v>6.0000000000000001E-3</v>
      </c>
    </row>
    <row r="92" spans="1:11" s="58" customFormat="1" ht="13.9" customHeight="1" x14ac:dyDescent="0.25">
      <c r="A92" s="668" t="s">
        <v>1113</v>
      </c>
      <c r="B92" s="60">
        <v>85180</v>
      </c>
      <c r="C92" s="66">
        <f t="shared" si="1"/>
        <v>91</v>
      </c>
      <c r="D92" s="65" t="s">
        <v>113</v>
      </c>
      <c r="E92" s="64">
        <v>271200</v>
      </c>
      <c r="F92" s="63">
        <v>1.7000000000000001E-2</v>
      </c>
      <c r="G92" s="62">
        <v>1.9319999999999999</v>
      </c>
      <c r="H92" s="61">
        <v>38.39</v>
      </c>
      <c r="I92" s="61">
        <v>40.950000000000003</v>
      </c>
      <c r="J92" s="60">
        <v>85180</v>
      </c>
      <c r="K92" s="59">
        <v>8.9999999999999993E-3</v>
      </c>
    </row>
    <row r="93" spans="1:11" s="58" customFormat="1" ht="13.9" customHeight="1" x14ac:dyDescent="0.25">
      <c r="A93" s="668" t="s">
        <v>1112</v>
      </c>
      <c r="B93" s="60">
        <v>104300</v>
      </c>
      <c r="C93" s="66">
        <f t="shared" si="1"/>
        <v>92</v>
      </c>
      <c r="D93" s="65" t="s">
        <v>113</v>
      </c>
      <c r="E93" s="64">
        <v>794000</v>
      </c>
      <c r="F93" s="63">
        <v>1.2999999999999999E-2</v>
      </c>
      <c r="G93" s="62">
        <v>5.6550000000000002</v>
      </c>
      <c r="H93" s="61">
        <v>48.12</v>
      </c>
      <c r="I93" s="61">
        <v>50.14</v>
      </c>
      <c r="J93" s="60">
        <v>104300</v>
      </c>
      <c r="K93" s="59">
        <v>8.0000000000000002E-3</v>
      </c>
    </row>
    <row r="94" spans="1:11" s="58" customFormat="1" ht="13.9" customHeight="1" x14ac:dyDescent="0.25">
      <c r="A94" s="668" t="s">
        <v>1111</v>
      </c>
      <c r="B94" s="60">
        <v>110590</v>
      </c>
      <c r="C94" s="66">
        <f t="shared" si="1"/>
        <v>93</v>
      </c>
      <c r="D94" s="65" t="s">
        <v>113</v>
      </c>
      <c r="E94" s="64">
        <v>409820</v>
      </c>
      <c r="F94" s="63">
        <v>1.2999999999999999E-2</v>
      </c>
      <c r="G94" s="62">
        <v>2.919</v>
      </c>
      <c r="H94" s="61">
        <v>51.38</v>
      </c>
      <c r="I94" s="61">
        <v>53.17</v>
      </c>
      <c r="J94" s="60">
        <v>110590</v>
      </c>
      <c r="K94" s="59">
        <v>7.0000000000000001E-3</v>
      </c>
    </row>
    <row r="95" spans="1:11" s="58" customFormat="1" ht="13.9" customHeight="1" x14ac:dyDescent="0.25">
      <c r="A95" s="670" t="s">
        <v>1110</v>
      </c>
      <c r="B95" s="67">
        <v>72150</v>
      </c>
      <c r="C95" s="66">
        <f t="shared" si="1"/>
        <v>94</v>
      </c>
      <c r="D95" s="65" t="s">
        <v>113</v>
      </c>
      <c r="E95" s="64">
        <v>129540</v>
      </c>
      <c r="F95" s="63">
        <v>1.4E-2</v>
      </c>
      <c r="G95" s="62">
        <v>0.92300000000000004</v>
      </c>
      <c r="H95" s="61">
        <v>31.79</v>
      </c>
      <c r="I95" s="61">
        <v>34.69</v>
      </c>
      <c r="J95" s="60">
        <v>72150</v>
      </c>
      <c r="K95" s="59">
        <v>7.0000000000000001E-3</v>
      </c>
    </row>
    <row r="96" spans="1:11" s="58" customFormat="1" ht="13.9" customHeight="1" x14ac:dyDescent="0.25">
      <c r="A96" s="671" t="s">
        <v>1109</v>
      </c>
      <c r="B96" s="67">
        <v>89750</v>
      </c>
      <c r="C96" s="66">
        <f t="shared" si="1"/>
        <v>95</v>
      </c>
      <c r="D96" s="65" t="s">
        <v>121</v>
      </c>
      <c r="E96" s="64">
        <v>647610</v>
      </c>
      <c r="F96" s="63">
        <v>7.0000000000000001E-3</v>
      </c>
      <c r="G96" s="62">
        <v>4.6130000000000004</v>
      </c>
      <c r="H96" s="61">
        <v>40.85</v>
      </c>
      <c r="I96" s="61">
        <v>43.15</v>
      </c>
      <c r="J96" s="60">
        <v>89750</v>
      </c>
      <c r="K96" s="59">
        <v>2E-3</v>
      </c>
    </row>
    <row r="97" spans="1:11" s="58" customFormat="1" ht="13.9" customHeight="1" x14ac:dyDescent="0.25">
      <c r="A97" s="670" t="s">
        <v>1108</v>
      </c>
      <c r="B97" s="67">
        <v>87130</v>
      </c>
      <c r="C97" s="66">
        <f t="shared" si="1"/>
        <v>96</v>
      </c>
      <c r="D97" s="65" t="s">
        <v>113</v>
      </c>
      <c r="E97" s="64">
        <v>113730</v>
      </c>
      <c r="F97" s="63">
        <v>0.01</v>
      </c>
      <c r="G97" s="62">
        <v>0.81</v>
      </c>
      <c r="H97" s="61">
        <v>40.840000000000003</v>
      </c>
      <c r="I97" s="61">
        <v>41.89</v>
      </c>
      <c r="J97" s="60">
        <v>87130</v>
      </c>
      <c r="K97" s="59">
        <v>3.0000000000000001E-3</v>
      </c>
    </row>
    <row r="98" spans="1:11" s="58" customFormat="1" ht="13.9" customHeight="1" x14ac:dyDescent="0.25">
      <c r="A98" s="670" t="s">
        <v>1107</v>
      </c>
      <c r="B98" s="67">
        <v>84500</v>
      </c>
      <c r="C98" s="66">
        <f t="shared" si="1"/>
        <v>97</v>
      </c>
      <c r="D98" s="65" t="s">
        <v>113</v>
      </c>
      <c r="E98" s="64">
        <v>376820</v>
      </c>
      <c r="F98" s="63">
        <v>8.0000000000000002E-3</v>
      </c>
      <c r="G98" s="62">
        <v>2.6840000000000002</v>
      </c>
      <c r="H98" s="61">
        <v>38.32</v>
      </c>
      <c r="I98" s="61">
        <v>40.630000000000003</v>
      </c>
      <c r="J98" s="60">
        <v>84500</v>
      </c>
      <c r="K98" s="59">
        <v>3.0000000000000001E-3</v>
      </c>
    </row>
    <row r="99" spans="1:11" s="58" customFormat="1" ht="13.9" customHeight="1" x14ac:dyDescent="0.25">
      <c r="A99" s="668" t="s">
        <v>1106</v>
      </c>
      <c r="B99" s="60">
        <v>104240</v>
      </c>
      <c r="C99" s="66">
        <f t="shared" si="1"/>
        <v>98</v>
      </c>
      <c r="D99" s="65" t="s">
        <v>113</v>
      </c>
      <c r="E99" s="64">
        <v>157070</v>
      </c>
      <c r="F99" s="63">
        <v>1.4999999999999999E-2</v>
      </c>
      <c r="G99" s="62">
        <v>1.119</v>
      </c>
      <c r="H99" s="61">
        <v>48.66</v>
      </c>
      <c r="I99" s="61">
        <v>50.12</v>
      </c>
      <c r="J99" s="60">
        <v>104240</v>
      </c>
      <c r="K99" s="59">
        <v>5.0000000000000001E-3</v>
      </c>
    </row>
    <row r="100" spans="1:11" s="58" customFormat="1" ht="13.9" customHeight="1" x14ac:dyDescent="0.25">
      <c r="A100" s="669" t="s">
        <v>1105</v>
      </c>
      <c r="B100" s="60">
        <v>56600</v>
      </c>
      <c r="C100" s="66">
        <f t="shared" si="1"/>
        <v>99</v>
      </c>
      <c r="D100" s="65" t="s">
        <v>121</v>
      </c>
      <c r="E100" s="64">
        <v>791580</v>
      </c>
      <c r="F100" s="63">
        <v>7.0000000000000001E-3</v>
      </c>
      <c r="G100" s="62">
        <v>5.6379999999999999</v>
      </c>
      <c r="H100" s="61">
        <v>25.08</v>
      </c>
      <c r="I100" s="61">
        <v>27.21</v>
      </c>
      <c r="J100" s="60">
        <v>56600</v>
      </c>
      <c r="K100" s="59">
        <v>3.0000000000000001E-3</v>
      </c>
    </row>
    <row r="101" spans="1:11" s="58" customFormat="1" ht="13.9" customHeight="1" x14ac:dyDescent="0.25">
      <c r="A101" s="670" t="s">
        <v>1104</v>
      </c>
      <c r="B101" s="67">
        <v>53100</v>
      </c>
      <c r="C101" s="66">
        <f t="shared" si="1"/>
        <v>100</v>
      </c>
      <c r="D101" s="65" t="s">
        <v>113</v>
      </c>
      <c r="E101" s="64">
        <v>602840</v>
      </c>
      <c r="F101" s="63">
        <v>7.0000000000000001E-3</v>
      </c>
      <c r="G101" s="62">
        <v>4.2939999999999996</v>
      </c>
      <c r="H101" s="61">
        <v>23.74</v>
      </c>
      <c r="I101" s="61">
        <v>25.53</v>
      </c>
      <c r="J101" s="60">
        <v>53100</v>
      </c>
      <c r="K101" s="59">
        <v>3.0000000000000001E-3</v>
      </c>
    </row>
    <row r="102" spans="1:11" s="58" customFormat="1" ht="13.9" customHeight="1" x14ac:dyDescent="0.25">
      <c r="A102" s="668" t="s">
        <v>1103</v>
      </c>
      <c r="B102" s="60">
        <v>67770</v>
      </c>
      <c r="C102" s="66">
        <f t="shared" si="1"/>
        <v>101</v>
      </c>
      <c r="D102" s="65" t="s">
        <v>113</v>
      </c>
      <c r="E102" s="64">
        <v>188740</v>
      </c>
      <c r="F102" s="63">
        <v>1.2999999999999999E-2</v>
      </c>
      <c r="G102" s="62">
        <v>1.3440000000000001</v>
      </c>
      <c r="H102" s="61">
        <v>30.13</v>
      </c>
      <c r="I102" s="61">
        <v>32.58</v>
      </c>
      <c r="J102" s="60">
        <v>67770</v>
      </c>
      <c r="K102" s="59">
        <v>4.0000000000000001E-3</v>
      </c>
    </row>
    <row r="103" spans="1:11" s="58" customFormat="1" ht="13.9" customHeight="1" x14ac:dyDescent="0.25">
      <c r="A103" s="668" t="s">
        <v>1102</v>
      </c>
      <c r="B103" s="60">
        <v>88880</v>
      </c>
      <c r="C103" s="66">
        <f t="shared" si="1"/>
        <v>102</v>
      </c>
      <c r="D103" s="65" t="s">
        <v>113</v>
      </c>
      <c r="E103" s="64">
        <v>261210</v>
      </c>
      <c r="F103" s="63">
        <v>8.9999999999999993E-3</v>
      </c>
      <c r="G103" s="62">
        <v>1.86</v>
      </c>
      <c r="H103" s="61">
        <v>41.59</v>
      </c>
      <c r="I103" s="61">
        <v>42.73</v>
      </c>
      <c r="J103" s="60">
        <v>88880</v>
      </c>
      <c r="K103" s="59">
        <v>4.0000000000000001E-3</v>
      </c>
    </row>
    <row r="104" spans="1:11" ht="13.9" customHeight="1" x14ac:dyDescent="0.25">
      <c r="A104" s="664" t="s">
        <v>1101</v>
      </c>
      <c r="B104" s="43">
        <v>88230</v>
      </c>
      <c r="C104" s="33">
        <f t="shared" si="1"/>
        <v>103</v>
      </c>
      <c r="D104" s="54" t="s">
        <v>136</v>
      </c>
      <c r="E104" s="53">
        <v>167770</v>
      </c>
      <c r="F104" s="52">
        <v>1.7000000000000001E-2</v>
      </c>
      <c r="G104" s="51">
        <v>1.1950000000000001</v>
      </c>
      <c r="H104" s="50">
        <v>39.299999999999997</v>
      </c>
      <c r="I104" s="50">
        <v>42.42</v>
      </c>
      <c r="J104" s="43">
        <v>88230</v>
      </c>
      <c r="K104" s="49">
        <v>5.0000000000000001E-3</v>
      </c>
    </row>
    <row r="105" spans="1:11" ht="13.9" customHeight="1" x14ac:dyDescent="0.25">
      <c r="A105" s="665" t="s">
        <v>1100</v>
      </c>
      <c r="B105" s="43">
        <v>114120</v>
      </c>
      <c r="C105" s="33">
        <f t="shared" si="1"/>
        <v>104</v>
      </c>
      <c r="D105" s="48" t="s">
        <v>113</v>
      </c>
      <c r="E105" s="47">
        <v>19940</v>
      </c>
      <c r="F105" s="46">
        <v>3.5000000000000003E-2</v>
      </c>
      <c r="G105" s="45">
        <v>0.14199999999999999</v>
      </c>
      <c r="H105" s="44">
        <v>48.37</v>
      </c>
      <c r="I105" s="44">
        <v>54.87</v>
      </c>
      <c r="J105" s="43">
        <v>114120</v>
      </c>
      <c r="K105" s="42">
        <v>1.2999999999999999E-2</v>
      </c>
    </row>
    <row r="106" spans="1:11" ht="13.9" customHeight="1" x14ac:dyDescent="0.25">
      <c r="A106" s="666" t="s">
        <v>1099</v>
      </c>
      <c r="B106" s="43">
        <v>105600</v>
      </c>
      <c r="C106" s="33">
        <f t="shared" si="1"/>
        <v>105</v>
      </c>
      <c r="D106" s="54" t="s">
        <v>113</v>
      </c>
      <c r="E106" s="53">
        <v>2730</v>
      </c>
      <c r="F106" s="52">
        <v>5.0999999999999997E-2</v>
      </c>
      <c r="G106" s="51">
        <v>1.9E-2</v>
      </c>
      <c r="H106" s="50">
        <v>50.87</v>
      </c>
      <c r="I106" s="50">
        <v>50.77</v>
      </c>
      <c r="J106" s="43">
        <v>105600</v>
      </c>
      <c r="K106" s="49">
        <v>1.7000000000000001E-2</v>
      </c>
    </row>
    <row r="107" spans="1:11" ht="13.9" customHeight="1" x14ac:dyDescent="0.25">
      <c r="A107" s="665" t="s">
        <v>1098</v>
      </c>
      <c r="B107" s="43">
        <v>84340</v>
      </c>
      <c r="C107" s="33">
        <f t="shared" si="1"/>
        <v>106</v>
      </c>
      <c r="D107" s="48" t="s">
        <v>113</v>
      </c>
      <c r="E107" s="47">
        <v>109150</v>
      </c>
      <c r="F107" s="46">
        <v>2.4E-2</v>
      </c>
      <c r="G107" s="45">
        <v>0.77700000000000002</v>
      </c>
      <c r="H107" s="44">
        <v>38.08</v>
      </c>
      <c r="I107" s="44">
        <v>40.549999999999997</v>
      </c>
      <c r="J107" s="43">
        <v>84340</v>
      </c>
      <c r="K107" s="42">
        <v>7.0000000000000001E-3</v>
      </c>
    </row>
    <row r="108" spans="1:11" ht="13.9" customHeight="1" x14ac:dyDescent="0.25">
      <c r="A108" s="666" t="s">
        <v>1097</v>
      </c>
      <c r="B108" s="43">
        <v>85160</v>
      </c>
      <c r="C108" s="33">
        <f t="shared" si="1"/>
        <v>107</v>
      </c>
      <c r="D108" s="54" t="s">
        <v>113</v>
      </c>
      <c r="E108" s="53">
        <v>33440</v>
      </c>
      <c r="F108" s="52">
        <v>1.9E-2</v>
      </c>
      <c r="G108" s="51">
        <v>0.23799999999999999</v>
      </c>
      <c r="H108" s="50">
        <v>38.700000000000003</v>
      </c>
      <c r="I108" s="50">
        <v>40.94</v>
      </c>
      <c r="J108" s="43">
        <v>85160</v>
      </c>
      <c r="K108" s="49">
        <v>0.01</v>
      </c>
    </row>
    <row r="109" spans="1:11" ht="13.9" customHeight="1" x14ac:dyDescent="0.25">
      <c r="A109" s="667" t="s">
        <v>1096</v>
      </c>
      <c r="B109" s="43">
        <v>73700</v>
      </c>
      <c r="C109" s="33">
        <f t="shared" si="1"/>
        <v>108</v>
      </c>
      <c r="D109" s="48" t="s">
        <v>121</v>
      </c>
      <c r="E109" s="47">
        <v>2510</v>
      </c>
      <c r="F109" s="46">
        <v>9.2999999999999999E-2</v>
      </c>
      <c r="G109" s="45">
        <v>1.7999999999999999E-2</v>
      </c>
      <c r="H109" s="44">
        <v>28.98</v>
      </c>
      <c r="I109" s="44">
        <v>35.44</v>
      </c>
      <c r="J109" s="43">
        <v>73700</v>
      </c>
      <c r="K109" s="42">
        <v>2.8000000000000001E-2</v>
      </c>
    </row>
    <row r="110" spans="1:11" ht="13.9" customHeight="1" x14ac:dyDescent="0.25">
      <c r="A110" s="666" t="s">
        <v>1095</v>
      </c>
      <c r="B110" s="43">
        <v>58490</v>
      </c>
      <c r="C110" s="33">
        <f t="shared" si="1"/>
        <v>109</v>
      </c>
      <c r="D110" s="54" t="s">
        <v>113</v>
      </c>
      <c r="E110" s="51">
        <v>510</v>
      </c>
      <c r="F110" s="52">
        <v>0.08</v>
      </c>
      <c r="G110" s="51">
        <v>4.0000000000000001E-3</v>
      </c>
      <c r="H110" s="50">
        <v>23.87</v>
      </c>
      <c r="I110" s="50">
        <v>28.12</v>
      </c>
      <c r="J110" s="43">
        <v>58490</v>
      </c>
      <c r="K110" s="49">
        <v>4.9000000000000002E-2</v>
      </c>
    </row>
    <row r="111" spans="1:11" ht="13.9" customHeight="1" x14ac:dyDescent="0.25">
      <c r="A111" s="665" t="s">
        <v>1094</v>
      </c>
      <c r="B111" s="43">
        <v>77550</v>
      </c>
      <c r="C111" s="33">
        <f t="shared" si="1"/>
        <v>110</v>
      </c>
      <c r="D111" s="48" t="s">
        <v>113</v>
      </c>
      <c r="E111" s="47">
        <v>2000</v>
      </c>
      <c r="F111" s="46">
        <v>0.113</v>
      </c>
      <c r="G111" s="45">
        <v>1.4E-2</v>
      </c>
      <c r="H111" s="44">
        <v>31.27</v>
      </c>
      <c r="I111" s="44">
        <v>37.28</v>
      </c>
      <c r="J111" s="43">
        <v>77550</v>
      </c>
      <c r="K111" s="42">
        <v>0.03</v>
      </c>
    </row>
    <row r="112" spans="1:11" ht="13.9" customHeight="1" x14ac:dyDescent="0.25">
      <c r="A112" s="666" t="s">
        <v>1093</v>
      </c>
      <c r="B112" s="43">
        <v>84300</v>
      </c>
      <c r="C112" s="33">
        <f t="shared" si="1"/>
        <v>111</v>
      </c>
      <c r="D112" s="54" t="s">
        <v>184</v>
      </c>
      <c r="E112" s="53">
        <v>2499050</v>
      </c>
      <c r="F112" s="52">
        <v>6.0000000000000001E-3</v>
      </c>
      <c r="G112" s="51">
        <v>17.798999999999999</v>
      </c>
      <c r="H112" s="50">
        <v>37.450000000000003</v>
      </c>
      <c r="I112" s="50">
        <v>40.53</v>
      </c>
      <c r="J112" s="43">
        <v>84300</v>
      </c>
      <c r="K112" s="49">
        <v>3.0000000000000001E-3</v>
      </c>
    </row>
    <row r="113" spans="1:11" ht="13.9" customHeight="1" x14ac:dyDescent="0.25">
      <c r="A113" s="667" t="s">
        <v>1092</v>
      </c>
      <c r="B113" s="43">
        <v>76260</v>
      </c>
      <c r="C113" s="33">
        <f t="shared" si="1"/>
        <v>112</v>
      </c>
      <c r="D113" s="48" t="s">
        <v>136</v>
      </c>
      <c r="E113" s="47">
        <v>174720</v>
      </c>
      <c r="F113" s="46">
        <v>1.2E-2</v>
      </c>
      <c r="G113" s="45">
        <v>1.244</v>
      </c>
      <c r="H113" s="44">
        <v>33.659999999999997</v>
      </c>
      <c r="I113" s="44">
        <v>36.659999999999997</v>
      </c>
      <c r="J113" s="43">
        <v>76260</v>
      </c>
      <c r="K113" s="42">
        <v>6.0000000000000001E-3</v>
      </c>
    </row>
    <row r="114" spans="1:11" ht="13.9" customHeight="1" x14ac:dyDescent="0.25">
      <c r="A114" s="664" t="s">
        <v>1091</v>
      </c>
      <c r="B114" s="43">
        <v>81920</v>
      </c>
      <c r="C114" s="33">
        <f t="shared" si="1"/>
        <v>113</v>
      </c>
      <c r="D114" s="54" t="s">
        <v>121</v>
      </c>
      <c r="E114" s="53">
        <v>119280</v>
      </c>
      <c r="F114" s="52">
        <v>1.6E-2</v>
      </c>
      <c r="G114" s="51">
        <v>0.85</v>
      </c>
      <c r="H114" s="50">
        <v>35.979999999999997</v>
      </c>
      <c r="I114" s="50">
        <v>39.39</v>
      </c>
      <c r="J114" s="43">
        <v>81920</v>
      </c>
      <c r="K114" s="49">
        <v>8.0000000000000002E-3</v>
      </c>
    </row>
    <row r="115" spans="1:11" ht="13.9" customHeight="1" x14ac:dyDescent="0.25">
      <c r="A115" s="665" t="s">
        <v>1090</v>
      </c>
      <c r="B115" s="43">
        <v>84470</v>
      </c>
      <c r="C115" s="33">
        <f t="shared" si="1"/>
        <v>114</v>
      </c>
      <c r="D115" s="48" t="s">
        <v>113</v>
      </c>
      <c r="E115" s="47">
        <v>99860</v>
      </c>
      <c r="F115" s="46">
        <v>1.9E-2</v>
      </c>
      <c r="G115" s="45">
        <v>0.71099999999999997</v>
      </c>
      <c r="H115" s="44">
        <v>36.99</v>
      </c>
      <c r="I115" s="44">
        <v>40.61</v>
      </c>
      <c r="J115" s="43">
        <v>84470</v>
      </c>
      <c r="K115" s="42">
        <v>8.0000000000000002E-3</v>
      </c>
    </row>
    <row r="116" spans="1:11" ht="13.9" customHeight="1" x14ac:dyDescent="0.25">
      <c r="A116" s="666" t="s">
        <v>1089</v>
      </c>
      <c r="B116" s="43">
        <v>68820</v>
      </c>
      <c r="C116" s="33">
        <f t="shared" si="1"/>
        <v>115</v>
      </c>
      <c r="D116" s="54" t="s">
        <v>113</v>
      </c>
      <c r="E116" s="53">
        <v>19420</v>
      </c>
      <c r="F116" s="52">
        <v>4.7E-2</v>
      </c>
      <c r="G116" s="51">
        <v>0.13800000000000001</v>
      </c>
      <c r="H116" s="50">
        <v>30.52</v>
      </c>
      <c r="I116" s="50">
        <v>33.08</v>
      </c>
      <c r="J116" s="43">
        <v>68820</v>
      </c>
      <c r="K116" s="49">
        <v>1.4999999999999999E-2</v>
      </c>
    </row>
    <row r="117" spans="1:11" ht="13.9" customHeight="1" x14ac:dyDescent="0.25">
      <c r="A117" s="667" t="s">
        <v>1088</v>
      </c>
      <c r="B117" s="43">
        <v>64070</v>
      </c>
      <c r="C117" s="33">
        <f t="shared" si="1"/>
        <v>116</v>
      </c>
      <c r="D117" s="48" t="s">
        <v>121</v>
      </c>
      <c r="E117" s="47">
        <v>55440</v>
      </c>
      <c r="F117" s="46">
        <v>1.4999999999999999E-2</v>
      </c>
      <c r="G117" s="45">
        <v>0.39500000000000002</v>
      </c>
      <c r="H117" s="44">
        <v>28.94</v>
      </c>
      <c r="I117" s="44">
        <v>30.8</v>
      </c>
      <c r="J117" s="43">
        <v>64070</v>
      </c>
      <c r="K117" s="42">
        <v>6.0000000000000001E-3</v>
      </c>
    </row>
    <row r="118" spans="1:11" ht="13.9" customHeight="1" x14ac:dyDescent="0.25">
      <c r="A118" s="666" t="s">
        <v>1087</v>
      </c>
      <c r="B118" s="43">
        <v>66160</v>
      </c>
      <c r="C118" s="33">
        <f t="shared" si="1"/>
        <v>117</v>
      </c>
      <c r="D118" s="54" t="s">
        <v>113</v>
      </c>
      <c r="E118" s="53">
        <v>12100</v>
      </c>
      <c r="F118" s="52">
        <v>2.5000000000000001E-2</v>
      </c>
      <c r="G118" s="51">
        <v>8.5999999999999993E-2</v>
      </c>
      <c r="H118" s="50">
        <v>30.17</v>
      </c>
      <c r="I118" s="50">
        <v>31.81</v>
      </c>
      <c r="J118" s="43">
        <v>66160</v>
      </c>
      <c r="K118" s="49">
        <v>7.0000000000000001E-3</v>
      </c>
    </row>
    <row r="119" spans="1:11" ht="13.9" customHeight="1" x14ac:dyDescent="0.25">
      <c r="A119" s="665" t="s">
        <v>1086</v>
      </c>
      <c r="B119" s="43">
        <v>63480</v>
      </c>
      <c r="C119" s="33">
        <f t="shared" si="1"/>
        <v>118</v>
      </c>
      <c r="D119" s="48" t="s">
        <v>113</v>
      </c>
      <c r="E119" s="47">
        <v>43340</v>
      </c>
      <c r="F119" s="46">
        <v>1.7999999999999999E-2</v>
      </c>
      <c r="G119" s="45">
        <v>0.309</v>
      </c>
      <c r="H119" s="44">
        <v>28.56</v>
      </c>
      <c r="I119" s="44">
        <v>30.52</v>
      </c>
      <c r="J119" s="43">
        <v>63480</v>
      </c>
      <c r="K119" s="42">
        <v>7.0000000000000001E-3</v>
      </c>
    </row>
    <row r="120" spans="1:11" ht="13.9" customHeight="1" x14ac:dyDescent="0.25">
      <c r="A120" s="664" t="s">
        <v>1085</v>
      </c>
      <c r="B120" s="43">
        <v>96440</v>
      </c>
      <c r="C120" s="33">
        <f t="shared" si="1"/>
        <v>119</v>
      </c>
      <c r="D120" s="54" t="s">
        <v>136</v>
      </c>
      <c r="E120" s="53">
        <v>1635420</v>
      </c>
      <c r="F120" s="52">
        <v>7.0000000000000001E-3</v>
      </c>
      <c r="G120" s="51">
        <v>11.648</v>
      </c>
      <c r="H120" s="50">
        <v>43.75</v>
      </c>
      <c r="I120" s="50">
        <v>46.37</v>
      </c>
      <c r="J120" s="43">
        <v>96440</v>
      </c>
      <c r="K120" s="49">
        <v>3.0000000000000001E-3</v>
      </c>
    </row>
    <row r="121" spans="1:11" ht="13.9" customHeight="1" x14ac:dyDescent="0.25">
      <c r="A121" s="665" t="s">
        <v>1084</v>
      </c>
      <c r="B121" s="43">
        <v>112010</v>
      </c>
      <c r="C121" s="33">
        <f t="shared" si="1"/>
        <v>120</v>
      </c>
      <c r="D121" s="48" t="s">
        <v>113</v>
      </c>
      <c r="E121" s="47">
        <v>68510</v>
      </c>
      <c r="F121" s="46">
        <v>2.5000000000000001E-2</v>
      </c>
      <c r="G121" s="45">
        <v>0.48799999999999999</v>
      </c>
      <c r="H121" s="44">
        <v>52.72</v>
      </c>
      <c r="I121" s="44">
        <v>53.85</v>
      </c>
      <c r="J121" s="43">
        <v>112010</v>
      </c>
      <c r="K121" s="42">
        <v>7.0000000000000001E-3</v>
      </c>
    </row>
    <row r="122" spans="1:11" ht="13.9" customHeight="1" x14ac:dyDescent="0.25">
      <c r="A122" s="666" t="s">
        <v>1083</v>
      </c>
      <c r="B122" s="43">
        <v>77330</v>
      </c>
      <c r="C122" s="33">
        <f t="shared" si="1"/>
        <v>121</v>
      </c>
      <c r="D122" s="54" t="s">
        <v>113</v>
      </c>
      <c r="E122" s="53">
        <v>1980</v>
      </c>
      <c r="F122" s="52">
        <v>7.0999999999999994E-2</v>
      </c>
      <c r="G122" s="51">
        <v>1.4E-2</v>
      </c>
      <c r="H122" s="50">
        <v>35.4</v>
      </c>
      <c r="I122" s="50">
        <v>37.18</v>
      </c>
      <c r="J122" s="43">
        <v>77330</v>
      </c>
      <c r="K122" s="49">
        <v>1.6E-2</v>
      </c>
    </row>
    <row r="123" spans="1:11" ht="13.9" customHeight="1" x14ac:dyDescent="0.25">
      <c r="A123" s="665" t="s">
        <v>1082</v>
      </c>
      <c r="B123" s="43">
        <v>89970</v>
      </c>
      <c r="C123" s="33">
        <f t="shared" si="1"/>
        <v>122</v>
      </c>
      <c r="D123" s="48" t="s">
        <v>113</v>
      </c>
      <c r="E123" s="47">
        <v>20590</v>
      </c>
      <c r="F123" s="46">
        <v>4.1000000000000002E-2</v>
      </c>
      <c r="G123" s="45">
        <v>0.14699999999999999</v>
      </c>
      <c r="H123" s="44">
        <v>41.16</v>
      </c>
      <c r="I123" s="44">
        <v>43.25</v>
      </c>
      <c r="J123" s="43">
        <v>89970</v>
      </c>
      <c r="K123" s="42">
        <v>8.9999999999999993E-3</v>
      </c>
    </row>
    <row r="124" spans="1:11" ht="13.9" customHeight="1" x14ac:dyDescent="0.25">
      <c r="A124" s="666" t="s">
        <v>1081</v>
      </c>
      <c r="B124" s="43">
        <v>105420</v>
      </c>
      <c r="C124" s="33">
        <f t="shared" si="1"/>
        <v>123</v>
      </c>
      <c r="D124" s="54" t="s">
        <v>113</v>
      </c>
      <c r="E124" s="53">
        <v>31990</v>
      </c>
      <c r="F124" s="52">
        <v>2.8000000000000001E-2</v>
      </c>
      <c r="G124" s="51">
        <v>0.22800000000000001</v>
      </c>
      <c r="H124" s="50">
        <v>47.28</v>
      </c>
      <c r="I124" s="50">
        <v>50.68</v>
      </c>
      <c r="J124" s="43">
        <v>105420</v>
      </c>
      <c r="K124" s="49">
        <v>8.0000000000000002E-3</v>
      </c>
    </row>
    <row r="125" spans="1:11" ht="13.9" customHeight="1" x14ac:dyDescent="0.25">
      <c r="A125" s="665" t="s">
        <v>1080</v>
      </c>
      <c r="B125" s="43">
        <v>89730</v>
      </c>
      <c r="C125" s="33">
        <f t="shared" si="1"/>
        <v>124</v>
      </c>
      <c r="D125" s="48" t="s">
        <v>113</v>
      </c>
      <c r="E125" s="47">
        <v>287800</v>
      </c>
      <c r="F125" s="46">
        <v>1.0999999999999999E-2</v>
      </c>
      <c r="G125" s="45">
        <v>2.0499999999999998</v>
      </c>
      <c r="H125" s="44">
        <v>40.159999999999997</v>
      </c>
      <c r="I125" s="44">
        <v>43.14</v>
      </c>
      <c r="J125" s="43">
        <v>89730</v>
      </c>
      <c r="K125" s="42">
        <v>4.0000000000000001E-3</v>
      </c>
    </row>
    <row r="126" spans="1:11" ht="13.9" customHeight="1" x14ac:dyDescent="0.25">
      <c r="A126" s="666" t="s">
        <v>1079</v>
      </c>
      <c r="B126" s="43">
        <v>118700</v>
      </c>
      <c r="C126" s="33">
        <f t="shared" si="1"/>
        <v>125</v>
      </c>
      <c r="D126" s="54" t="s">
        <v>113</v>
      </c>
      <c r="E126" s="53">
        <v>72950</v>
      </c>
      <c r="F126" s="52">
        <v>4.9000000000000002E-2</v>
      </c>
      <c r="G126" s="51">
        <v>0.52</v>
      </c>
      <c r="H126" s="50">
        <v>55.33</v>
      </c>
      <c r="I126" s="50">
        <v>57.07</v>
      </c>
      <c r="J126" s="43">
        <v>118700</v>
      </c>
      <c r="K126" s="49">
        <v>1.4E-2</v>
      </c>
    </row>
    <row r="127" spans="1:11" ht="13.9" customHeight="1" x14ac:dyDescent="0.25">
      <c r="A127" s="667" t="s">
        <v>1078</v>
      </c>
      <c r="B127" s="43">
        <v>100770</v>
      </c>
      <c r="C127" s="33">
        <f t="shared" si="1"/>
        <v>126</v>
      </c>
      <c r="D127" s="48" t="s">
        <v>121</v>
      </c>
      <c r="E127" s="47">
        <v>315870</v>
      </c>
      <c r="F127" s="46">
        <v>1.2E-2</v>
      </c>
      <c r="G127" s="45">
        <v>2.25</v>
      </c>
      <c r="H127" s="44">
        <v>46.28</v>
      </c>
      <c r="I127" s="44">
        <v>48.45</v>
      </c>
      <c r="J127" s="43">
        <v>100770</v>
      </c>
      <c r="K127" s="42">
        <v>4.0000000000000001E-3</v>
      </c>
    </row>
    <row r="128" spans="1:11" ht="13.9" customHeight="1" x14ac:dyDescent="0.25">
      <c r="A128" s="666" t="s">
        <v>1077</v>
      </c>
      <c r="B128" s="43">
        <v>98620</v>
      </c>
      <c r="C128" s="33">
        <f t="shared" si="1"/>
        <v>127</v>
      </c>
      <c r="D128" s="54" t="s">
        <v>113</v>
      </c>
      <c r="E128" s="53">
        <v>183770</v>
      </c>
      <c r="F128" s="52">
        <v>1.2999999999999999E-2</v>
      </c>
      <c r="G128" s="51">
        <v>1.3089999999999999</v>
      </c>
      <c r="H128" s="50">
        <v>45.29</v>
      </c>
      <c r="I128" s="50">
        <v>47.41</v>
      </c>
      <c r="J128" s="43">
        <v>98620</v>
      </c>
      <c r="K128" s="49">
        <v>4.0000000000000001E-3</v>
      </c>
    </row>
    <row r="129" spans="1:11" ht="13.9" customHeight="1" x14ac:dyDescent="0.25">
      <c r="A129" s="665" t="s">
        <v>1076</v>
      </c>
      <c r="B129" s="43">
        <v>103760</v>
      </c>
      <c r="C129" s="33">
        <f t="shared" si="1"/>
        <v>128</v>
      </c>
      <c r="D129" s="48" t="s">
        <v>113</v>
      </c>
      <c r="E129" s="47">
        <v>132100</v>
      </c>
      <c r="F129" s="46">
        <v>2.3E-2</v>
      </c>
      <c r="G129" s="45">
        <v>0.94099999999999995</v>
      </c>
      <c r="H129" s="44">
        <v>47.7</v>
      </c>
      <c r="I129" s="44">
        <v>49.89</v>
      </c>
      <c r="J129" s="43">
        <v>103760</v>
      </c>
      <c r="K129" s="42">
        <v>5.0000000000000001E-3</v>
      </c>
    </row>
    <row r="130" spans="1:11" ht="13.9" customHeight="1" x14ac:dyDescent="0.25">
      <c r="A130" s="666" t="s">
        <v>1075</v>
      </c>
      <c r="B130" s="43">
        <v>88530</v>
      </c>
      <c r="C130" s="33">
        <f t="shared" si="1"/>
        <v>129</v>
      </c>
      <c r="D130" s="54" t="s">
        <v>113</v>
      </c>
      <c r="E130" s="53">
        <v>52280</v>
      </c>
      <c r="F130" s="52">
        <v>1.7999999999999999E-2</v>
      </c>
      <c r="G130" s="51">
        <v>0.372</v>
      </c>
      <c r="H130" s="50">
        <v>40.81</v>
      </c>
      <c r="I130" s="50">
        <v>42.56</v>
      </c>
      <c r="J130" s="43">
        <v>88530</v>
      </c>
      <c r="K130" s="49">
        <v>6.0000000000000001E-3</v>
      </c>
    </row>
    <row r="131" spans="1:11" ht="13.9" customHeight="1" x14ac:dyDescent="0.25">
      <c r="A131" s="667" t="s">
        <v>1074</v>
      </c>
      <c r="B131" s="43">
        <v>88680</v>
      </c>
      <c r="C131" s="33">
        <f t="shared" ref="C131:C194" si="2">C130+1</f>
        <v>130</v>
      </c>
      <c r="D131" s="48" t="s">
        <v>121</v>
      </c>
      <c r="E131" s="47">
        <v>281950</v>
      </c>
      <c r="F131" s="46">
        <v>0.01</v>
      </c>
      <c r="G131" s="45">
        <v>2.008</v>
      </c>
      <c r="H131" s="44">
        <v>40.630000000000003</v>
      </c>
      <c r="I131" s="44">
        <v>42.63</v>
      </c>
      <c r="J131" s="43">
        <v>88680</v>
      </c>
      <c r="K131" s="42">
        <v>4.0000000000000001E-3</v>
      </c>
    </row>
    <row r="132" spans="1:11" ht="13.9" customHeight="1" x14ac:dyDescent="0.25">
      <c r="A132" s="666" t="s">
        <v>1073</v>
      </c>
      <c r="B132" s="43">
        <v>90190</v>
      </c>
      <c r="C132" s="33">
        <f t="shared" si="2"/>
        <v>131</v>
      </c>
      <c r="D132" s="54" t="s">
        <v>113</v>
      </c>
      <c r="E132" s="53">
        <v>25410</v>
      </c>
      <c r="F132" s="52">
        <v>2.1000000000000001E-2</v>
      </c>
      <c r="G132" s="51">
        <v>0.18099999999999999</v>
      </c>
      <c r="H132" s="50">
        <v>41.69</v>
      </c>
      <c r="I132" s="50">
        <v>43.36</v>
      </c>
      <c r="J132" s="43">
        <v>90190</v>
      </c>
      <c r="K132" s="49">
        <v>6.0000000000000001E-3</v>
      </c>
    </row>
    <row r="133" spans="1:11" ht="13.9" customHeight="1" x14ac:dyDescent="0.25">
      <c r="A133" s="665" t="s">
        <v>1072</v>
      </c>
      <c r="B133" s="43">
        <v>88530</v>
      </c>
      <c r="C133" s="33">
        <f t="shared" si="2"/>
        <v>132</v>
      </c>
      <c r="D133" s="48" t="s">
        <v>113</v>
      </c>
      <c r="E133" s="47">
        <v>256550</v>
      </c>
      <c r="F133" s="46">
        <v>1.0999999999999999E-2</v>
      </c>
      <c r="G133" s="45">
        <v>1.827</v>
      </c>
      <c r="H133" s="44">
        <v>40.53</v>
      </c>
      <c r="I133" s="44">
        <v>42.56</v>
      </c>
      <c r="J133" s="43">
        <v>88530</v>
      </c>
      <c r="K133" s="42">
        <v>4.0000000000000001E-3</v>
      </c>
    </row>
    <row r="134" spans="1:11" ht="13.9" customHeight="1" x14ac:dyDescent="0.25">
      <c r="A134" s="666" t="s">
        <v>1071</v>
      </c>
      <c r="B134" s="43">
        <v>99860</v>
      </c>
      <c r="C134" s="33">
        <f t="shared" si="2"/>
        <v>133</v>
      </c>
      <c r="D134" s="54" t="s">
        <v>113</v>
      </c>
      <c r="E134" s="53">
        <v>8120</v>
      </c>
      <c r="F134" s="52">
        <v>6.8000000000000005E-2</v>
      </c>
      <c r="G134" s="51">
        <v>5.8000000000000003E-2</v>
      </c>
      <c r="H134" s="50">
        <v>44.88</v>
      </c>
      <c r="I134" s="50">
        <v>48.01</v>
      </c>
      <c r="J134" s="43">
        <v>99860</v>
      </c>
      <c r="K134" s="49">
        <v>0.02</v>
      </c>
    </row>
    <row r="135" spans="1:11" ht="13.9" customHeight="1" x14ac:dyDescent="0.25">
      <c r="A135" s="665" t="s">
        <v>1070</v>
      </c>
      <c r="B135" s="43">
        <v>97050</v>
      </c>
      <c r="C135" s="33">
        <f t="shared" si="2"/>
        <v>134</v>
      </c>
      <c r="D135" s="48" t="s">
        <v>113</v>
      </c>
      <c r="E135" s="47">
        <v>26800</v>
      </c>
      <c r="F135" s="46">
        <v>0.04</v>
      </c>
      <c r="G135" s="45">
        <v>0.191</v>
      </c>
      <c r="H135" s="44">
        <v>44.86</v>
      </c>
      <c r="I135" s="44">
        <v>46.66</v>
      </c>
      <c r="J135" s="43">
        <v>97050</v>
      </c>
      <c r="K135" s="42">
        <v>1.4E-2</v>
      </c>
    </row>
    <row r="136" spans="1:11" ht="13.9" customHeight="1" x14ac:dyDescent="0.25">
      <c r="A136" s="666" t="s">
        <v>1069</v>
      </c>
      <c r="B136" s="43">
        <v>89800</v>
      </c>
      <c r="C136" s="33">
        <f t="shared" si="2"/>
        <v>135</v>
      </c>
      <c r="D136" s="54" t="s">
        <v>113</v>
      </c>
      <c r="E136" s="53">
        <v>285790</v>
      </c>
      <c r="F136" s="52">
        <v>1.6E-2</v>
      </c>
      <c r="G136" s="51">
        <v>2.036</v>
      </c>
      <c r="H136" s="50">
        <v>40.479999999999997</v>
      </c>
      <c r="I136" s="50">
        <v>43.17</v>
      </c>
      <c r="J136" s="43">
        <v>89800</v>
      </c>
      <c r="K136" s="49">
        <v>4.0000000000000001E-3</v>
      </c>
    </row>
    <row r="137" spans="1:11" ht="13.9" customHeight="1" x14ac:dyDescent="0.25">
      <c r="A137" s="665" t="s">
        <v>1068</v>
      </c>
      <c r="B137" s="43">
        <v>103010</v>
      </c>
      <c r="C137" s="33">
        <f t="shared" si="2"/>
        <v>136</v>
      </c>
      <c r="D137" s="48" t="s">
        <v>113</v>
      </c>
      <c r="E137" s="47">
        <v>6940</v>
      </c>
      <c r="F137" s="46">
        <v>5.7000000000000002E-2</v>
      </c>
      <c r="G137" s="45">
        <v>4.9000000000000002E-2</v>
      </c>
      <c r="H137" s="44">
        <v>45.06</v>
      </c>
      <c r="I137" s="44">
        <v>49.52</v>
      </c>
      <c r="J137" s="43">
        <v>103010</v>
      </c>
      <c r="K137" s="42">
        <v>2.4E-2</v>
      </c>
    </row>
    <row r="138" spans="1:11" ht="13.9" customHeight="1" x14ac:dyDescent="0.25">
      <c r="A138" s="666" t="s">
        <v>1067</v>
      </c>
      <c r="B138" s="43">
        <v>105950</v>
      </c>
      <c r="C138" s="33">
        <f t="shared" si="2"/>
        <v>137</v>
      </c>
      <c r="D138" s="54" t="s">
        <v>113</v>
      </c>
      <c r="E138" s="53">
        <v>17680</v>
      </c>
      <c r="F138" s="52">
        <v>5.1999999999999998E-2</v>
      </c>
      <c r="G138" s="51">
        <v>0.126</v>
      </c>
      <c r="H138" s="50">
        <v>49.14</v>
      </c>
      <c r="I138" s="50">
        <v>50.94</v>
      </c>
      <c r="J138" s="43">
        <v>105950</v>
      </c>
      <c r="K138" s="49">
        <v>1.4999999999999999E-2</v>
      </c>
    </row>
    <row r="139" spans="1:11" ht="13.9" customHeight="1" x14ac:dyDescent="0.25">
      <c r="A139" s="665" t="s">
        <v>1066</v>
      </c>
      <c r="B139" s="43">
        <v>147030</v>
      </c>
      <c r="C139" s="33">
        <f t="shared" si="2"/>
        <v>138</v>
      </c>
      <c r="D139" s="48" t="s">
        <v>113</v>
      </c>
      <c r="E139" s="47">
        <v>32780</v>
      </c>
      <c r="F139" s="46">
        <v>0.05</v>
      </c>
      <c r="G139" s="45">
        <v>0.23300000000000001</v>
      </c>
      <c r="H139" s="44">
        <v>61.65</v>
      </c>
      <c r="I139" s="44">
        <v>70.69</v>
      </c>
      <c r="J139" s="43">
        <v>147030</v>
      </c>
      <c r="K139" s="42">
        <v>1.2999999999999999E-2</v>
      </c>
    </row>
    <row r="140" spans="1:11" ht="13.9" customHeight="1" x14ac:dyDescent="0.25">
      <c r="A140" s="666" t="s">
        <v>1065</v>
      </c>
      <c r="B140" s="43">
        <v>99250</v>
      </c>
      <c r="C140" s="33">
        <f t="shared" si="2"/>
        <v>139</v>
      </c>
      <c r="D140" s="54" t="s">
        <v>113</v>
      </c>
      <c r="E140" s="53">
        <v>123390</v>
      </c>
      <c r="F140" s="52">
        <v>1.4E-2</v>
      </c>
      <c r="G140" s="51">
        <v>0.879</v>
      </c>
      <c r="H140" s="50">
        <v>46.78</v>
      </c>
      <c r="I140" s="50">
        <v>47.71</v>
      </c>
      <c r="J140" s="43">
        <v>99250</v>
      </c>
      <c r="K140" s="49">
        <v>4.0000000000000001E-3</v>
      </c>
    </row>
    <row r="141" spans="1:11" ht="13.9" customHeight="1" x14ac:dyDescent="0.25">
      <c r="A141" s="667" t="s">
        <v>1064</v>
      </c>
      <c r="B141" s="43">
        <v>57530</v>
      </c>
      <c r="C141" s="33">
        <f t="shared" si="2"/>
        <v>140</v>
      </c>
      <c r="D141" s="48" t="s">
        <v>136</v>
      </c>
      <c r="E141" s="47">
        <v>688900</v>
      </c>
      <c r="F141" s="46">
        <v>8.0000000000000002E-3</v>
      </c>
      <c r="G141" s="45">
        <v>4.907</v>
      </c>
      <c r="H141" s="44">
        <v>26.41</v>
      </c>
      <c r="I141" s="44">
        <v>27.66</v>
      </c>
      <c r="J141" s="43">
        <v>57530</v>
      </c>
      <c r="K141" s="42">
        <v>3.0000000000000001E-3</v>
      </c>
    </row>
    <row r="142" spans="1:11" ht="13.9" customHeight="1" x14ac:dyDescent="0.25">
      <c r="A142" s="664" t="s">
        <v>1063</v>
      </c>
      <c r="B142" s="43">
        <v>56500</v>
      </c>
      <c r="C142" s="33">
        <f t="shared" si="2"/>
        <v>141</v>
      </c>
      <c r="D142" s="54" t="s">
        <v>121</v>
      </c>
      <c r="E142" s="53">
        <v>202710</v>
      </c>
      <c r="F142" s="52">
        <v>1.0999999999999999E-2</v>
      </c>
      <c r="G142" s="51">
        <v>1.444</v>
      </c>
      <c r="H142" s="50">
        <v>25.71</v>
      </c>
      <c r="I142" s="50">
        <v>27.16</v>
      </c>
      <c r="J142" s="43">
        <v>56500</v>
      </c>
      <c r="K142" s="49">
        <v>4.0000000000000001E-3</v>
      </c>
    </row>
    <row r="143" spans="1:11" ht="13.9" customHeight="1" x14ac:dyDescent="0.25">
      <c r="A143" s="665" t="s">
        <v>1062</v>
      </c>
      <c r="B143" s="43">
        <v>54290</v>
      </c>
      <c r="C143" s="33">
        <f t="shared" si="2"/>
        <v>142</v>
      </c>
      <c r="D143" s="48" t="s">
        <v>113</v>
      </c>
      <c r="E143" s="47">
        <v>96810</v>
      </c>
      <c r="F143" s="46">
        <v>1.6E-2</v>
      </c>
      <c r="G143" s="45">
        <v>0.69</v>
      </c>
      <c r="H143" s="44">
        <v>24.83</v>
      </c>
      <c r="I143" s="44">
        <v>26.1</v>
      </c>
      <c r="J143" s="43">
        <v>54290</v>
      </c>
      <c r="K143" s="42">
        <v>5.0000000000000001E-3</v>
      </c>
    </row>
    <row r="144" spans="1:11" ht="13.9" customHeight="1" x14ac:dyDescent="0.25">
      <c r="A144" s="666" t="s">
        <v>1061</v>
      </c>
      <c r="B144" s="43">
        <v>63390</v>
      </c>
      <c r="C144" s="33">
        <f t="shared" si="2"/>
        <v>143</v>
      </c>
      <c r="D144" s="54" t="s">
        <v>113</v>
      </c>
      <c r="E144" s="53">
        <v>26750</v>
      </c>
      <c r="F144" s="52">
        <v>4.3999999999999997E-2</v>
      </c>
      <c r="G144" s="51">
        <v>0.19</v>
      </c>
      <c r="H144" s="50">
        <v>28.83</v>
      </c>
      <c r="I144" s="50">
        <v>30.48</v>
      </c>
      <c r="J144" s="43">
        <v>63390</v>
      </c>
      <c r="K144" s="49">
        <v>8.0000000000000002E-3</v>
      </c>
    </row>
    <row r="145" spans="1:11" ht="13.9" customHeight="1" x14ac:dyDescent="0.25">
      <c r="A145" s="665" t="s">
        <v>1060</v>
      </c>
      <c r="B145" s="43">
        <v>57480</v>
      </c>
      <c r="C145" s="33">
        <f t="shared" si="2"/>
        <v>144</v>
      </c>
      <c r="D145" s="48" t="s">
        <v>113</v>
      </c>
      <c r="E145" s="47">
        <v>63630</v>
      </c>
      <c r="F145" s="46">
        <v>1.7000000000000001E-2</v>
      </c>
      <c r="G145" s="45">
        <v>0.45300000000000001</v>
      </c>
      <c r="H145" s="44">
        <v>26.19</v>
      </c>
      <c r="I145" s="44">
        <v>27.63</v>
      </c>
      <c r="J145" s="43">
        <v>57480</v>
      </c>
      <c r="K145" s="42">
        <v>7.0000000000000001E-3</v>
      </c>
    </row>
    <row r="146" spans="1:11" ht="13.9" customHeight="1" x14ac:dyDescent="0.25">
      <c r="A146" s="666" t="s">
        <v>1059</v>
      </c>
      <c r="B146" s="43">
        <v>54410</v>
      </c>
      <c r="C146" s="33">
        <f t="shared" si="2"/>
        <v>145</v>
      </c>
      <c r="D146" s="54" t="s">
        <v>113</v>
      </c>
      <c r="E146" s="53">
        <v>15530</v>
      </c>
      <c r="F146" s="52">
        <v>3.3000000000000002E-2</v>
      </c>
      <c r="G146" s="51">
        <v>0.111</v>
      </c>
      <c r="H146" s="50">
        <v>24.26</v>
      </c>
      <c r="I146" s="50">
        <v>26.16</v>
      </c>
      <c r="J146" s="43">
        <v>54410</v>
      </c>
      <c r="K146" s="49">
        <v>1.2999999999999999E-2</v>
      </c>
    </row>
    <row r="147" spans="1:11" ht="13.9" customHeight="1" x14ac:dyDescent="0.25">
      <c r="A147" s="667" t="s">
        <v>1058</v>
      </c>
      <c r="B147" s="43">
        <v>59510</v>
      </c>
      <c r="C147" s="33">
        <f t="shared" si="2"/>
        <v>146</v>
      </c>
      <c r="D147" s="48" t="s">
        <v>121</v>
      </c>
      <c r="E147" s="47">
        <v>432270</v>
      </c>
      <c r="F147" s="46">
        <v>0.01</v>
      </c>
      <c r="G147" s="45">
        <v>3.0790000000000002</v>
      </c>
      <c r="H147" s="44">
        <v>27.55</v>
      </c>
      <c r="I147" s="44">
        <v>28.61</v>
      </c>
      <c r="J147" s="43">
        <v>59510</v>
      </c>
      <c r="K147" s="42">
        <v>4.0000000000000001E-3</v>
      </c>
    </row>
    <row r="148" spans="1:11" ht="13.9" customHeight="1" x14ac:dyDescent="0.25">
      <c r="A148" s="666" t="s">
        <v>1057</v>
      </c>
      <c r="B148" s="43">
        <v>71070</v>
      </c>
      <c r="C148" s="33">
        <f t="shared" si="2"/>
        <v>147</v>
      </c>
      <c r="D148" s="54" t="s">
        <v>113</v>
      </c>
      <c r="E148" s="53">
        <v>11970</v>
      </c>
      <c r="F148" s="52">
        <v>0.08</v>
      </c>
      <c r="G148" s="51">
        <v>8.5000000000000006E-2</v>
      </c>
      <c r="H148" s="50">
        <v>32.700000000000003</v>
      </c>
      <c r="I148" s="50">
        <v>34.17</v>
      </c>
      <c r="J148" s="43">
        <v>71070</v>
      </c>
      <c r="K148" s="49">
        <v>3.4000000000000002E-2</v>
      </c>
    </row>
    <row r="149" spans="1:11" ht="13.9" customHeight="1" x14ac:dyDescent="0.25">
      <c r="A149" s="665" t="s">
        <v>1056</v>
      </c>
      <c r="B149" s="43">
        <v>52120</v>
      </c>
      <c r="C149" s="33">
        <f t="shared" si="2"/>
        <v>148</v>
      </c>
      <c r="D149" s="48" t="s">
        <v>113</v>
      </c>
      <c r="E149" s="47">
        <v>72150</v>
      </c>
      <c r="F149" s="46">
        <v>1.2999999999999999E-2</v>
      </c>
      <c r="G149" s="45">
        <v>0.51400000000000001</v>
      </c>
      <c r="H149" s="44">
        <v>24.03</v>
      </c>
      <c r="I149" s="44">
        <v>25.06</v>
      </c>
      <c r="J149" s="43">
        <v>52120</v>
      </c>
      <c r="K149" s="42">
        <v>5.0000000000000001E-3</v>
      </c>
    </row>
    <row r="150" spans="1:11" ht="13.9" customHeight="1" x14ac:dyDescent="0.25">
      <c r="A150" s="666" t="s">
        <v>1055</v>
      </c>
      <c r="B150" s="43">
        <v>62950</v>
      </c>
      <c r="C150" s="33">
        <f t="shared" si="2"/>
        <v>149</v>
      </c>
      <c r="D150" s="54" t="s">
        <v>113</v>
      </c>
      <c r="E150" s="53">
        <v>134870</v>
      </c>
      <c r="F150" s="52">
        <v>2.4E-2</v>
      </c>
      <c r="G150" s="51">
        <v>0.96099999999999997</v>
      </c>
      <c r="H150" s="50">
        <v>29.9</v>
      </c>
      <c r="I150" s="50">
        <v>30.27</v>
      </c>
      <c r="J150" s="43">
        <v>62950</v>
      </c>
      <c r="K150" s="49">
        <v>4.0000000000000001E-3</v>
      </c>
    </row>
    <row r="151" spans="1:11" ht="13.9" customHeight="1" x14ac:dyDescent="0.25">
      <c r="A151" s="665" t="s">
        <v>1054</v>
      </c>
      <c r="B151" s="43">
        <v>57860</v>
      </c>
      <c r="C151" s="33">
        <f t="shared" si="2"/>
        <v>150</v>
      </c>
      <c r="D151" s="48" t="s">
        <v>113</v>
      </c>
      <c r="E151" s="47">
        <v>13710</v>
      </c>
      <c r="F151" s="46">
        <v>4.3999999999999997E-2</v>
      </c>
      <c r="G151" s="45">
        <v>9.8000000000000004E-2</v>
      </c>
      <c r="H151" s="44">
        <v>26.74</v>
      </c>
      <c r="I151" s="44">
        <v>27.82</v>
      </c>
      <c r="J151" s="43">
        <v>57860</v>
      </c>
      <c r="K151" s="42">
        <v>1.2999999999999999E-2</v>
      </c>
    </row>
    <row r="152" spans="1:11" ht="13.9" customHeight="1" x14ac:dyDescent="0.25">
      <c r="A152" s="666" t="s">
        <v>1053</v>
      </c>
      <c r="B152" s="43">
        <v>52500</v>
      </c>
      <c r="C152" s="33">
        <f t="shared" si="2"/>
        <v>151</v>
      </c>
      <c r="D152" s="54" t="s">
        <v>113</v>
      </c>
      <c r="E152" s="53">
        <v>16550</v>
      </c>
      <c r="F152" s="52">
        <v>3.1E-2</v>
      </c>
      <c r="G152" s="51">
        <v>0.11799999999999999</v>
      </c>
      <c r="H152" s="50">
        <v>23.64</v>
      </c>
      <c r="I152" s="50">
        <v>25.24</v>
      </c>
      <c r="J152" s="43">
        <v>52500</v>
      </c>
      <c r="K152" s="49">
        <v>0.01</v>
      </c>
    </row>
    <row r="153" spans="1:11" ht="13.9" customHeight="1" x14ac:dyDescent="0.25">
      <c r="A153" s="665" t="s">
        <v>1052</v>
      </c>
      <c r="B153" s="43">
        <v>56920</v>
      </c>
      <c r="C153" s="33">
        <f t="shared" si="2"/>
        <v>152</v>
      </c>
      <c r="D153" s="48" t="s">
        <v>113</v>
      </c>
      <c r="E153" s="47">
        <v>63220</v>
      </c>
      <c r="F153" s="46">
        <v>2.3E-2</v>
      </c>
      <c r="G153" s="45">
        <v>0.45</v>
      </c>
      <c r="H153" s="44">
        <v>25.64</v>
      </c>
      <c r="I153" s="44">
        <v>27.37</v>
      </c>
      <c r="J153" s="43">
        <v>56920</v>
      </c>
      <c r="K153" s="42">
        <v>8.9999999999999993E-3</v>
      </c>
    </row>
    <row r="154" spans="1:11" ht="13.9" customHeight="1" x14ac:dyDescent="0.25">
      <c r="A154" s="666" t="s">
        <v>1051</v>
      </c>
      <c r="B154" s="43">
        <v>57180</v>
      </c>
      <c r="C154" s="33">
        <f t="shared" si="2"/>
        <v>153</v>
      </c>
      <c r="D154" s="54" t="s">
        <v>113</v>
      </c>
      <c r="E154" s="53">
        <v>45510</v>
      </c>
      <c r="F154" s="52">
        <v>2.1999999999999999E-2</v>
      </c>
      <c r="G154" s="51">
        <v>0.32400000000000001</v>
      </c>
      <c r="H154" s="50">
        <v>26.19</v>
      </c>
      <c r="I154" s="50">
        <v>27.49</v>
      </c>
      <c r="J154" s="43">
        <v>57180</v>
      </c>
      <c r="K154" s="49">
        <v>8.0000000000000002E-3</v>
      </c>
    </row>
    <row r="155" spans="1:11" ht="13.9" customHeight="1" x14ac:dyDescent="0.25">
      <c r="A155" s="665" t="s">
        <v>1050</v>
      </c>
      <c r="B155" s="43">
        <v>64050</v>
      </c>
      <c r="C155" s="33">
        <f t="shared" si="2"/>
        <v>154</v>
      </c>
      <c r="D155" s="48" t="s">
        <v>113</v>
      </c>
      <c r="E155" s="47">
        <v>74290</v>
      </c>
      <c r="F155" s="46">
        <v>1.6E-2</v>
      </c>
      <c r="G155" s="45">
        <v>0.52900000000000003</v>
      </c>
      <c r="H155" s="44">
        <v>29.96</v>
      </c>
      <c r="I155" s="44">
        <v>30.8</v>
      </c>
      <c r="J155" s="43">
        <v>64050</v>
      </c>
      <c r="K155" s="42">
        <v>7.0000000000000001E-3</v>
      </c>
    </row>
    <row r="156" spans="1:11" ht="13.9" customHeight="1" x14ac:dyDescent="0.25">
      <c r="A156" s="666" t="s">
        <v>1049</v>
      </c>
      <c r="B156" s="43">
        <v>45490</v>
      </c>
      <c r="C156" s="33">
        <f t="shared" si="2"/>
        <v>155</v>
      </c>
      <c r="D156" s="54" t="s">
        <v>113</v>
      </c>
      <c r="E156" s="53">
        <v>53920</v>
      </c>
      <c r="F156" s="52">
        <v>2.5000000000000001E-2</v>
      </c>
      <c r="G156" s="51">
        <v>0.38400000000000001</v>
      </c>
      <c r="H156" s="50">
        <v>20.41</v>
      </c>
      <c r="I156" s="50">
        <v>21.87</v>
      </c>
      <c r="J156" s="43">
        <v>45490</v>
      </c>
      <c r="K156" s="49">
        <v>7.0000000000000001E-3</v>
      </c>
    </row>
    <row r="157" spans="1:11" ht="13.9" customHeight="1" x14ac:dyDescent="0.25">
      <c r="A157" s="665" t="s">
        <v>1048</v>
      </c>
      <c r="B157" s="43">
        <v>72930</v>
      </c>
      <c r="C157" s="33">
        <f t="shared" si="2"/>
        <v>156</v>
      </c>
      <c r="D157" s="48" t="s">
        <v>184</v>
      </c>
      <c r="E157" s="47">
        <v>1152840</v>
      </c>
      <c r="F157" s="46">
        <v>7.0000000000000001E-3</v>
      </c>
      <c r="G157" s="45">
        <v>8.2110000000000003</v>
      </c>
      <c r="H157" s="44">
        <v>30.45</v>
      </c>
      <c r="I157" s="44">
        <v>35.06</v>
      </c>
      <c r="J157" s="43">
        <v>72930</v>
      </c>
      <c r="K157" s="42">
        <v>4.0000000000000001E-3</v>
      </c>
    </row>
    <row r="158" spans="1:11" ht="13.9" customHeight="1" x14ac:dyDescent="0.25">
      <c r="A158" s="664" t="s">
        <v>1047</v>
      </c>
      <c r="B158" s="43">
        <v>83080</v>
      </c>
      <c r="C158" s="33">
        <f t="shared" si="2"/>
        <v>157</v>
      </c>
      <c r="D158" s="54" t="s">
        <v>136</v>
      </c>
      <c r="E158" s="53">
        <v>286390</v>
      </c>
      <c r="F158" s="52">
        <v>1.4999999999999999E-2</v>
      </c>
      <c r="G158" s="51">
        <v>2.04</v>
      </c>
      <c r="H158" s="50">
        <v>34.590000000000003</v>
      </c>
      <c r="I158" s="50">
        <v>39.94</v>
      </c>
      <c r="J158" s="43">
        <v>83080</v>
      </c>
      <c r="K158" s="49">
        <v>8.0000000000000002E-3</v>
      </c>
    </row>
    <row r="159" spans="1:11" ht="13.9" customHeight="1" x14ac:dyDescent="0.25">
      <c r="A159" s="667" t="s">
        <v>1046</v>
      </c>
      <c r="B159" s="43">
        <v>70470</v>
      </c>
      <c r="C159" s="33">
        <f t="shared" si="2"/>
        <v>158</v>
      </c>
      <c r="D159" s="48" t="s">
        <v>121</v>
      </c>
      <c r="E159" s="47">
        <v>31350</v>
      </c>
      <c r="F159" s="46">
        <v>3.5999999999999997E-2</v>
      </c>
      <c r="G159" s="45">
        <v>0.223</v>
      </c>
      <c r="H159" s="44">
        <v>30.25</v>
      </c>
      <c r="I159" s="44">
        <v>33.880000000000003</v>
      </c>
      <c r="J159" s="43">
        <v>70470</v>
      </c>
      <c r="K159" s="42">
        <v>0.01</v>
      </c>
    </row>
    <row r="160" spans="1:11" ht="13.9" customHeight="1" x14ac:dyDescent="0.25">
      <c r="A160" s="666" t="s">
        <v>1045</v>
      </c>
      <c r="B160" s="43">
        <v>72890</v>
      </c>
      <c r="C160" s="33">
        <f t="shared" si="2"/>
        <v>159</v>
      </c>
      <c r="D160" s="54" t="s">
        <v>113</v>
      </c>
      <c r="E160" s="53">
        <v>2470</v>
      </c>
      <c r="F160" s="52">
        <v>4.4999999999999998E-2</v>
      </c>
      <c r="G160" s="51">
        <v>1.7999999999999999E-2</v>
      </c>
      <c r="H160" s="50">
        <v>29.01</v>
      </c>
      <c r="I160" s="50">
        <v>35.04</v>
      </c>
      <c r="J160" s="43">
        <v>72890</v>
      </c>
      <c r="K160" s="49">
        <v>3.6999999999999998E-2</v>
      </c>
    </row>
    <row r="161" spans="1:11" ht="13.9" customHeight="1" x14ac:dyDescent="0.25">
      <c r="A161" s="665" t="s">
        <v>1044</v>
      </c>
      <c r="B161" s="43">
        <v>71270</v>
      </c>
      <c r="C161" s="33">
        <f t="shared" si="2"/>
        <v>160</v>
      </c>
      <c r="D161" s="48" t="s">
        <v>113</v>
      </c>
      <c r="E161" s="47">
        <v>14200</v>
      </c>
      <c r="F161" s="46">
        <v>6.5000000000000002E-2</v>
      </c>
      <c r="G161" s="45">
        <v>0.10100000000000001</v>
      </c>
      <c r="H161" s="44">
        <v>30.74</v>
      </c>
      <c r="I161" s="44">
        <v>34.26</v>
      </c>
      <c r="J161" s="43">
        <v>71270</v>
      </c>
      <c r="K161" s="42">
        <v>1.7000000000000001E-2</v>
      </c>
    </row>
    <row r="162" spans="1:11" ht="13.9" customHeight="1" x14ac:dyDescent="0.25">
      <c r="A162" s="666" t="s">
        <v>1043</v>
      </c>
      <c r="B162" s="43">
        <v>69290</v>
      </c>
      <c r="C162" s="33">
        <f t="shared" si="2"/>
        <v>161</v>
      </c>
      <c r="D162" s="54" t="s">
        <v>113</v>
      </c>
      <c r="E162" s="53">
        <v>14690</v>
      </c>
      <c r="F162" s="52">
        <v>4.2999999999999997E-2</v>
      </c>
      <c r="G162" s="51">
        <v>0.105</v>
      </c>
      <c r="H162" s="50">
        <v>29.95</v>
      </c>
      <c r="I162" s="50">
        <v>33.31</v>
      </c>
      <c r="J162" s="43">
        <v>69290</v>
      </c>
      <c r="K162" s="49">
        <v>1.2999999999999999E-2</v>
      </c>
    </row>
    <row r="163" spans="1:11" ht="13.9" customHeight="1" x14ac:dyDescent="0.25">
      <c r="A163" s="667" t="s">
        <v>1042</v>
      </c>
      <c r="B163" s="43">
        <v>80060</v>
      </c>
      <c r="C163" s="33">
        <f t="shared" si="2"/>
        <v>162</v>
      </c>
      <c r="D163" s="48" t="s">
        <v>121</v>
      </c>
      <c r="E163" s="47">
        <v>103690</v>
      </c>
      <c r="F163" s="46">
        <v>2.3E-2</v>
      </c>
      <c r="G163" s="45">
        <v>0.73899999999999999</v>
      </c>
      <c r="H163" s="44">
        <v>34.56</v>
      </c>
      <c r="I163" s="44">
        <v>38.49</v>
      </c>
      <c r="J163" s="43">
        <v>80060</v>
      </c>
      <c r="K163" s="42">
        <v>8.9999999999999993E-3</v>
      </c>
    </row>
    <row r="164" spans="1:11" ht="13.9" customHeight="1" x14ac:dyDescent="0.25">
      <c r="A164" s="666" t="s">
        <v>1041</v>
      </c>
      <c r="B164" s="43">
        <v>94340</v>
      </c>
      <c r="C164" s="33">
        <f t="shared" si="2"/>
        <v>163</v>
      </c>
      <c r="D164" s="54" t="s">
        <v>113</v>
      </c>
      <c r="E164" s="53">
        <v>29200</v>
      </c>
      <c r="F164" s="52">
        <v>4.4999999999999998E-2</v>
      </c>
      <c r="G164" s="51">
        <v>0.20799999999999999</v>
      </c>
      <c r="H164" s="50">
        <v>39.51</v>
      </c>
      <c r="I164" s="50">
        <v>45.36</v>
      </c>
      <c r="J164" s="43">
        <v>94340</v>
      </c>
      <c r="K164" s="49">
        <v>1.7999999999999999E-2</v>
      </c>
    </row>
    <row r="165" spans="1:11" ht="13.9" customHeight="1" x14ac:dyDescent="0.25">
      <c r="A165" s="665" t="s">
        <v>1040</v>
      </c>
      <c r="B165" s="43">
        <v>76850</v>
      </c>
      <c r="C165" s="33">
        <f t="shared" si="2"/>
        <v>164</v>
      </c>
      <c r="D165" s="48" t="s">
        <v>113</v>
      </c>
      <c r="E165" s="47">
        <v>21670</v>
      </c>
      <c r="F165" s="46">
        <v>5.8999999999999997E-2</v>
      </c>
      <c r="G165" s="45">
        <v>0.154</v>
      </c>
      <c r="H165" s="44">
        <v>32.14</v>
      </c>
      <c r="I165" s="44">
        <v>36.950000000000003</v>
      </c>
      <c r="J165" s="43">
        <v>76850</v>
      </c>
      <c r="K165" s="42">
        <v>2.1999999999999999E-2</v>
      </c>
    </row>
    <row r="166" spans="1:11" ht="13.9" customHeight="1" x14ac:dyDescent="0.25">
      <c r="A166" s="666" t="s">
        <v>1039</v>
      </c>
      <c r="B166" s="43">
        <v>64890</v>
      </c>
      <c r="C166" s="33">
        <f t="shared" si="2"/>
        <v>165</v>
      </c>
      <c r="D166" s="54" t="s">
        <v>113</v>
      </c>
      <c r="E166" s="53">
        <v>17720</v>
      </c>
      <c r="F166" s="52">
        <v>3.1E-2</v>
      </c>
      <c r="G166" s="51">
        <v>0.126</v>
      </c>
      <c r="H166" s="50">
        <v>29.1</v>
      </c>
      <c r="I166" s="50">
        <v>31.2</v>
      </c>
      <c r="J166" s="43">
        <v>64890</v>
      </c>
      <c r="K166" s="49">
        <v>6.0000000000000001E-3</v>
      </c>
    </row>
    <row r="167" spans="1:11" ht="13.9" customHeight="1" x14ac:dyDescent="0.25">
      <c r="A167" s="665" t="s">
        <v>1038</v>
      </c>
      <c r="B167" s="43">
        <v>77830</v>
      </c>
      <c r="C167" s="33">
        <f t="shared" si="2"/>
        <v>166</v>
      </c>
      <c r="D167" s="48" t="s">
        <v>113</v>
      </c>
      <c r="E167" s="47">
        <v>35110</v>
      </c>
      <c r="F167" s="46">
        <v>3.1E-2</v>
      </c>
      <c r="G167" s="45">
        <v>0.25</v>
      </c>
      <c r="H167" s="44">
        <v>35.96</v>
      </c>
      <c r="I167" s="44">
        <v>37.42</v>
      </c>
      <c r="J167" s="43">
        <v>77830</v>
      </c>
      <c r="K167" s="42">
        <v>1.2999999999999999E-2</v>
      </c>
    </row>
    <row r="168" spans="1:11" ht="13.9" customHeight="1" x14ac:dyDescent="0.25">
      <c r="A168" s="664" t="s">
        <v>1037</v>
      </c>
      <c r="B168" s="43">
        <v>63720</v>
      </c>
      <c r="C168" s="33">
        <f t="shared" si="2"/>
        <v>167</v>
      </c>
      <c r="D168" s="54" t="s">
        <v>121</v>
      </c>
      <c r="E168" s="53">
        <v>28890</v>
      </c>
      <c r="F168" s="52">
        <v>1.7000000000000001E-2</v>
      </c>
      <c r="G168" s="51">
        <v>0.20599999999999999</v>
      </c>
      <c r="H168" s="50">
        <v>29.14</v>
      </c>
      <c r="I168" s="50">
        <v>30.63</v>
      </c>
      <c r="J168" s="43">
        <v>63720</v>
      </c>
      <c r="K168" s="49">
        <v>6.0000000000000001E-3</v>
      </c>
    </row>
    <row r="169" spans="1:11" ht="13.9" customHeight="1" x14ac:dyDescent="0.25">
      <c r="A169" s="665" t="s">
        <v>1036</v>
      </c>
      <c r="B169" s="43">
        <v>65130</v>
      </c>
      <c r="C169" s="33">
        <f t="shared" si="2"/>
        <v>168</v>
      </c>
      <c r="D169" s="48" t="s">
        <v>113</v>
      </c>
      <c r="E169" s="47">
        <v>20470</v>
      </c>
      <c r="F169" s="46">
        <v>1.9E-2</v>
      </c>
      <c r="G169" s="45">
        <v>0.14599999999999999</v>
      </c>
      <c r="H169" s="44">
        <v>29.72</v>
      </c>
      <c r="I169" s="44">
        <v>31.31</v>
      </c>
      <c r="J169" s="43">
        <v>65130</v>
      </c>
      <c r="K169" s="42">
        <v>8.0000000000000002E-3</v>
      </c>
    </row>
    <row r="170" spans="1:11" ht="13.9" customHeight="1" x14ac:dyDescent="0.25">
      <c r="A170" s="666" t="s">
        <v>1035</v>
      </c>
      <c r="B170" s="43">
        <v>60300</v>
      </c>
      <c r="C170" s="33">
        <f t="shared" si="2"/>
        <v>169</v>
      </c>
      <c r="D170" s="54" t="s">
        <v>113</v>
      </c>
      <c r="E170" s="53">
        <v>8420</v>
      </c>
      <c r="F170" s="52">
        <v>3.4000000000000002E-2</v>
      </c>
      <c r="G170" s="51">
        <v>0.06</v>
      </c>
      <c r="H170" s="50">
        <v>28.22</v>
      </c>
      <c r="I170" s="50">
        <v>28.99</v>
      </c>
      <c r="J170" s="43">
        <v>60300</v>
      </c>
      <c r="K170" s="49">
        <v>6.0000000000000001E-3</v>
      </c>
    </row>
    <row r="171" spans="1:11" ht="13.9" customHeight="1" x14ac:dyDescent="0.25">
      <c r="A171" s="667" t="s">
        <v>1034</v>
      </c>
      <c r="B171" s="43">
        <v>94150</v>
      </c>
      <c r="C171" s="33">
        <f t="shared" si="2"/>
        <v>170</v>
      </c>
      <c r="D171" s="48" t="s">
        <v>121</v>
      </c>
      <c r="E171" s="47">
        <v>114560</v>
      </c>
      <c r="F171" s="46">
        <v>2.9000000000000001E-2</v>
      </c>
      <c r="G171" s="45">
        <v>0.81599999999999995</v>
      </c>
      <c r="H171" s="44">
        <v>38.33</v>
      </c>
      <c r="I171" s="44">
        <v>45.26</v>
      </c>
      <c r="J171" s="43">
        <v>94150</v>
      </c>
      <c r="K171" s="42">
        <v>1.4999999999999999E-2</v>
      </c>
    </row>
    <row r="172" spans="1:11" ht="13.9" customHeight="1" x14ac:dyDescent="0.25">
      <c r="A172" s="666" t="s">
        <v>1033</v>
      </c>
      <c r="B172" s="43">
        <v>77720</v>
      </c>
      <c r="C172" s="33">
        <f t="shared" si="2"/>
        <v>171</v>
      </c>
      <c r="D172" s="54" t="s">
        <v>113</v>
      </c>
      <c r="E172" s="53">
        <v>5690</v>
      </c>
      <c r="F172" s="52">
        <v>2.1999999999999999E-2</v>
      </c>
      <c r="G172" s="51">
        <v>4.1000000000000002E-2</v>
      </c>
      <c r="H172" s="50">
        <v>34.049999999999997</v>
      </c>
      <c r="I172" s="50">
        <v>37.369999999999997</v>
      </c>
      <c r="J172" s="43">
        <v>77720</v>
      </c>
      <c r="K172" s="49">
        <v>1.6E-2</v>
      </c>
    </row>
    <row r="173" spans="1:11" ht="13.9" customHeight="1" x14ac:dyDescent="0.25">
      <c r="A173" s="665" t="s">
        <v>1032</v>
      </c>
      <c r="B173" s="43">
        <v>95000</v>
      </c>
      <c r="C173" s="33">
        <f t="shared" si="2"/>
        <v>172</v>
      </c>
      <c r="D173" s="48" t="s">
        <v>113</v>
      </c>
      <c r="E173" s="47">
        <v>108870</v>
      </c>
      <c r="F173" s="46">
        <v>0.03</v>
      </c>
      <c r="G173" s="45">
        <v>0.77500000000000002</v>
      </c>
      <c r="H173" s="44">
        <v>38.72</v>
      </c>
      <c r="I173" s="44">
        <v>45.68</v>
      </c>
      <c r="J173" s="43">
        <v>95000</v>
      </c>
      <c r="K173" s="42">
        <v>1.6E-2</v>
      </c>
    </row>
    <row r="174" spans="1:11" ht="13.9" customHeight="1" x14ac:dyDescent="0.25">
      <c r="A174" s="666" t="s">
        <v>1031</v>
      </c>
      <c r="B174" s="43">
        <v>83150</v>
      </c>
      <c r="C174" s="33">
        <f t="shared" si="2"/>
        <v>173</v>
      </c>
      <c r="D174" s="54" t="s">
        <v>113</v>
      </c>
      <c r="E174" s="53">
        <v>7890</v>
      </c>
      <c r="F174" s="52">
        <v>4.1000000000000002E-2</v>
      </c>
      <c r="G174" s="51">
        <v>5.6000000000000001E-2</v>
      </c>
      <c r="H174" s="50">
        <v>35.51</v>
      </c>
      <c r="I174" s="50">
        <v>39.979999999999997</v>
      </c>
      <c r="J174" s="43">
        <v>83150</v>
      </c>
      <c r="K174" s="49">
        <v>2.1000000000000001E-2</v>
      </c>
    </row>
    <row r="175" spans="1:11" ht="13.9" customHeight="1" x14ac:dyDescent="0.25">
      <c r="A175" s="667" t="s">
        <v>1030</v>
      </c>
      <c r="B175" s="43">
        <v>87310</v>
      </c>
      <c r="C175" s="33">
        <f t="shared" si="2"/>
        <v>174</v>
      </c>
      <c r="D175" s="48" t="s">
        <v>136</v>
      </c>
      <c r="E175" s="47">
        <v>262640</v>
      </c>
      <c r="F175" s="46">
        <v>0.01</v>
      </c>
      <c r="G175" s="45">
        <v>1.871</v>
      </c>
      <c r="H175" s="44">
        <v>37.4</v>
      </c>
      <c r="I175" s="44">
        <v>41.98</v>
      </c>
      <c r="J175" s="43">
        <v>87310</v>
      </c>
      <c r="K175" s="42">
        <v>6.0000000000000001E-3</v>
      </c>
    </row>
    <row r="176" spans="1:11" ht="13.9" customHeight="1" x14ac:dyDescent="0.25">
      <c r="A176" s="664" t="s">
        <v>1029</v>
      </c>
      <c r="B176" s="43">
        <v>120650</v>
      </c>
      <c r="C176" s="33">
        <f t="shared" si="2"/>
        <v>175</v>
      </c>
      <c r="D176" s="54" t="s">
        <v>121</v>
      </c>
      <c r="E176" s="53">
        <v>18510</v>
      </c>
      <c r="F176" s="52">
        <v>4.1000000000000002E-2</v>
      </c>
      <c r="G176" s="51">
        <v>0.13200000000000001</v>
      </c>
      <c r="H176" s="50">
        <v>55.23</v>
      </c>
      <c r="I176" s="50">
        <v>58</v>
      </c>
      <c r="J176" s="43">
        <v>120650</v>
      </c>
      <c r="K176" s="49">
        <v>1.4999999999999999E-2</v>
      </c>
    </row>
    <row r="177" spans="1:11" ht="13.9" customHeight="1" x14ac:dyDescent="0.25">
      <c r="A177" s="665" t="s">
        <v>1028</v>
      </c>
      <c r="B177" s="43">
        <v>110380</v>
      </c>
      <c r="C177" s="33">
        <f t="shared" si="2"/>
        <v>176</v>
      </c>
      <c r="D177" s="48" t="s">
        <v>113</v>
      </c>
      <c r="E177" s="47">
        <v>1830</v>
      </c>
      <c r="F177" s="46">
        <v>0.23599999999999999</v>
      </c>
      <c r="G177" s="45">
        <v>1.2999999999999999E-2</v>
      </c>
      <c r="H177" s="44">
        <v>50.35</v>
      </c>
      <c r="I177" s="44">
        <v>53.07</v>
      </c>
      <c r="J177" s="43">
        <v>110380</v>
      </c>
      <c r="K177" s="42">
        <v>3.3000000000000002E-2</v>
      </c>
    </row>
    <row r="178" spans="1:11" ht="13.9" customHeight="1" x14ac:dyDescent="0.25">
      <c r="A178" s="666" t="s">
        <v>1027</v>
      </c>
      <c r="B178" s="43">
        <v>121770</v>
      </c>
      <c r="C178" s="33">
        <f t="shared" si="2"/>
        <v>177</v>
      </c>
      <c r="D178" s="54" t="s">
        <v>113</v>
      </c>
      <c r="E178" s="53">
        <v>16680</v>
      </c>
      <c r="F178" s="52">
        <v>3.7999999999999999E-2</v>
      </c>
      <c r="G178" s="51">
        <v>0.11899999999999999</v>
      </c>
      <c r="H178" s="50">
        <v>55.71</v>
      </c>
      <c r="I178" s="50">
        <v>58.54</v>
      </c>
      <c r="J178" s="43">
        <v>121770</v>
      </c>
      <c r="K178" s="49">
        <v>1.4999999999999999E-2</v>
      </c>
    </row>
    <row r="179" spans="1:11" ht="13.9" customHeight="1" x14ac:dyDescent="0.25">
      <c r="A179" s="665" t="s">
        <v>1026</v>
      </c>
      <c r="B179" s="43">
        <v>94840</v>
      </c>
      <c r="C179" s="33">
        <f t="shared" si="2"/>
        <v>178</v>
      </c>
      <c r="D179" s="48" t="s">
        <v>113</v>
      </c>
      <c r="E179" s="47">
        <v>9800</v>
      </c>
      <c r="F179" s="46">
        <v>5.1999999999999998E-2</v>
      </c>
      <c r="G179" s="45">
        <v>7.0000000000000007E-2</v>
      </c>
      <c r="H179" s="44">
        <v>44.45</v>
      </c>
      <c r="I179" s="44">
        <v>45.6</v>
      </c>
      <c r="J179" s="43">
        <v>94840</v>
      </c>
      <c r="K179" s="42">
        <v>1.2999999999999999E-2</v>
      </c>
    </row>
    <row r="180" spans="1:11" ht="13.9" customHeight="1" x14ac:dyDescent="0.25">
      <c r="A180" s="664" t="s">
        <v>1025</v>
      </c>
      <c r="B180" s="43">
        <v>82520</v>
      </c>
      <c r="C180" s="33">
        <f t="shared" si="2"/>
        <v>179</v>
      </c>
      <c r="D180" s="54" t="s">
        <v>121</v>
      </c>
      <c r="E180" s="53">
        <v>94410</v>
      </c>
      <c r="F180" s="52">
        <v>2.1000000000000001E-2</v>
      </c>
      <c r="G180" s="51">
        <v>0.67200000000000004</v>
      </c>
      <c r="H180" s="50">
        <v>36.26</v>
      </c>
      <c r="I180" s="50">
        <v>39.68</v>
      </c>
      <c r="J180" s="43">
        <v>82520</v>
      </c>
      <c r="K180" s="49">
        <v>8.0000000000000002E-3</v>
      </c>
    </row>
    <row r="181" spans="1:11" ht="13.9" customHeight="1" x14ac:dyDescent="0.25">
      <c r="A181" s="665" t="s">
        <v>1024</v>
      </c>
      <c r="B181" s="43">
        <v>80820</v>
      </c>
      <c r="C181" s="33">
        <f t="shared" si="2"/>
        <v>180</v>
      </c>
      <c r="D181" s="48" t="s">
        <v>113</v>
      </c>
      <c r="E181" s="47">
        <v>86660</v>
      </c>
      <c r="F181" s="46">
        <v>2.3E-2</v>
      </c>
      <c r="G181" s="45">
        <v>0.61699999999999999</v>
      </c>
      <c r="H181" s="44">
        <v>35.450000000000003</v>
      </c>
      <c r="I181" s="44">
        <v>38.86</v>
      </c>
      <c r="J181" s="43">
        <v>80820</v>
      </c>
      <c r="K181" s="42">
        <v>8.9999999999999993E-3</v>
      </c>
    </row>
    <row r="182" spans="1:11" ht="13.9" customHeight="1" x14ac:dyDescent="0.25">
      <c r="A182" s="666" t="s">
        <v>1023</v>
      </c>
      <c r="B182" s="43">
        <v>101570</v>
      </c>
      <c r="C182" s="33">
        <f t="shared" si="2"/>
        <v>181</v>
      </c>
      <c r="D182" s="54" t="s">
        <v>113</v>
      </c>
      <c r="E182" s="53">
        <v>7750</v>
      </c>
      <c r="F182" s="52">
        <v>4.5999999999999999E-2</v>
      </c>
      <c r="G182" s="51">
        <v>5.5E-2</v>
      </c>
      <c r="H182" s="50">
        <v>47.8</v>
      </c>
      <c r="I182" s="50">
        <v>48.83</v>
      </c>
      <c r="J182" s="43">
        <v>101570</v>
      </c>
      <c r="K182" s="49">
        <v>1.4999999999999999E-2</v>
      </c>
    </row>
    <row r="183" spans="1:11" ht="13.9" customHeight="1" x14ac:dyDescent="0.25">
      <c r="A183" s="667" t="s">
        <v>1022</v>
      </c>
      <c r="B183" s="43">
        <v>83600</v>
      </c>
      <c r="C183" s="33">
        <f t="shared" si="2"/>
        <v>182</v>
      </c>
      <c r="D183" s="48" t="s">
        <v>121</v>
      </c>
      <c r="E183" s="47">
        <v>120970</v>
      </c>
      <c r="F183" s="46">
        <v>1.4E-2</v>
      </c>
      <c r="G183" s="45">
        <v>0.86199999999999999</v>
      </c>
      <c r="H183" s="44">
        <v>35.25</v>
      </c>
      <c r="I183" s="44">
        <v>40.19</v>
      </c>
      <c r="J183" s="43">
        <v>83600</v>
      </c>
      <c r="K183" s="42">
        <v>8.0000000000000002E-3</v>
      </c>
    </row>
    <row r="184" spans="1:11" ht="13.9" customHeight="1" x14ac:dyDescent="0.25">
      <c r="A184" s="666" t="s">
        <v>1021</v>
      </c>
      <c r="B184" s="43">
        <v>75360</v>
      </c>
      <c r="C184" s="33">
        <f t="shared" si="2"/>
        <v>183</v>
      </c>
      <c r="D184" s="54" t="s">
        <v>113</v>
      </c>
      <c r="E184" s="53">
        <v>84250</v>
      </c>
      <c r="F184" s="52">
        <v>1.4999999999999999E-2</v>
      </c>
      <c r="G184" s="51">
        <v>0.6</v>
      </c>
      <c r="H184" s="50">
        <v>33.130000000000003</v>
      </c>
      <c r="I184" s="50">
        <v>36.229999999999997</v>
      </c>
      <c r="J184" s="43">
        <v>75360</v>
      </c>
      <c r="K184" s="49">
        <v>8.0000000000000002E-3</v>
      </c>
    </row>
    <row r="185" spans="1:11" ht="13.9" customHeight="1" x14ac:dyDescent="0.25">
      <c r="A185" s="665" t="s">
        <v>1020</v>
      </c>
      <c r="B185" s="43">
        <v>106390</v>
      </c>
      <c r="C185" s="33">
        <f t="shared" si="2"/>
        <v>184</v>
      </c>
      <c r="D185" s="48" t="s">
        <v>113</v>
      </c>
      <c r="E185" s="47">
        <v>30420</v>
      </c>
      <c r="F185" s="46">
        <v>0.03</v>
      </c>
      <c r="G185" s="45">
        <v>0.217</v>
      </c>
      <c r="H185" s="44">
        <v>43.16</v>
      </c>
      <c r="I185" s="44">
        <v>51.15</v>
      </c>
      <c r="J185" s="43">
        <v>106390</v>
      </c>
      <c r="K185" s="42">
        <v>1.7000000000000001E-2</v>
      </c>
    </row>
    <row r="186" spans="1:11" ht="13.9" customHeight="1" x14ac:dyDescent="0.25">
      <c r="A186" s="666" t="s">
        <v>1019</v>
      </c>
      <c r="B186" s="43">
        <v>83740</v>
      </c>
      <c r="C186" s="33">
        <f t="shared" si="2"/>
        <v>185</v>
      </c>
      <c r="D186" s="54" t="s">
        <v>113</v>
      </c>
      <c r="E186" s="53">
        <v>6300</v>
      </c>
      <c r="F186" s="52">
        <v>3.6999999999999998E-2</v>
      </c>
      <c r="G186" s="51">
        <v>4.4999999999999998E-2</v>
      </c>
      <c r="H186" s="50">
        <v>38.69</v>
      </c>
      <c r="I186" s="50">
        <v>40.26</v>
      </c>
      <c r="J186" s="43">
        <v>83740</v>
      </c>
      <c r="K186" s="49">
        <v>1.0999999999999999E-2</v>
      </c>
    </row>
    <row r="187" spans="1:11" ht="13.9" customHeight="1" x14ac:dyDescent="0.25">
      <c r="A187" s="665" t="s">
        <v>1018</v>
      </c>
      <c r="B187" s="43">
        <v>98460</v>
      </c>
      <c r="C187" s="33">
        <f t="shared" si="2"/>
        <v>186</v>
      </c>
      <c r="D187" s="48" t="s">
        <v>113</v>
      </c>
      <c r="E187" s="47">
        <v>18960</v>
      </c>
      <c r="F187" s="46">
        <v>1.0999999999999999E-2</v>
      </c>
      <c r="G187" s="45">
        <v>0.13500000000000001</v>
      </c>
      <c r="H187" s="44">
        <v>46.19</v>
      </c>
      <c r="I187" s="44">
        <v>47.34</v>
      </c>
      <c r="J187" s="43">
        <v>98460</v>
      </c>
      <c r="K187" s="42">
        <v>1.7999999999999999E-2</v>
      </c>
    </row>
    <row r="188" spans="1:11" ht="13.9" customHeight="1" x14ac:dyDescent="0.25">
      <c r="A188" s="664" t="s">
        <v>1017</v>
      </c>
      <c r="B188" s="43">
        <v>81380</v>
      </c>
      <c r="C188" s="33">
        <f t="shared" si="2"/>
        <v>187</v>
      </c>
      <c r="D188" s="54" t="s">
        <v>136</v>
      </c>
      <c r="E188" s="53">
        <v>244820</v>
      </c>
      <c r="F188" s="52">
        <v>0.01</v>
      </c>
      <c r="G188" s="51">
        <v>1.744</v>
      </c>
      <c r="H188" s="50">
        <v>36.19</v>
      </c>
      <c r="I188" s="50">
        <v>39.130000000000003</v>
      </c>
      <c r="J188" s="43">
        <v>81380</v>
      </c>
      <c r="K188" s="49">
        <v>0.01</v>
      </c>
    </row>
    <row r="189" spans="1:11" ht="13.9" customHeight="1" x14ac:dyDescent="0.25">
      <c r="A189" s="665" t="s">
        <v>1016</v>
      </c>
      <c r="B189" s="43">
        <v>112860</v>
      </c>
      <c r="C189" s="33">
        <f t="shared" si="2"/>
        <v>188</v>
      </c>
      <c r="D189" s="48" t="s">
        <v>113</v>
      </c>
      <c r="E189" s="47">
        <v>19380</v>
      </c>
      <c r="F189" s="46">
        <v>4.2999999999999997E-2</v>
      </c>
      <c r="G189" s="45">
        <v>0.13800000000000001</v>
      </c>
      <c r="H189" s="44">
        <v>48.58</v>
      </c>
      <c r="I189" s="44">
        <v>54.26</v>
      </c>
      <c r="J189" s="43">
        <v>112860</v>
      </c>
      <c r="K189" s="42">
        <v>1.2999999999999999E-2</v>
      </c>
    </row>
    <row r="190" spans="1:11" ht="13.9" customHeight="1" x14ac:dyDescent="0.25">
      <c r="A190" s="666" t="s">
        <v>1015</v>
      </c>
      <c r="B190" s="43">
        <v>59950</v>
      </c>
      <c r="C190" s="33">
        <f t="shared" si="2"/>
        <v>189</v>
      </c>
      <c r="D190" s="54" t="s">
        <v>113</v>
      </c>
      <c r="E190" s="53">
        <v>11930</v>
      </c>
      <c r="F190" s="52">
        <v>4.9000000000000002E-2</v>
      </c>
      <c r="G190" s="51">
        <v>8.5000000000000006E-2</v>
      </c>
      <c r="H190" s="50">
        <v>26.19</v>
      </c>
      <c r="I190" s="50">
        <v>28.82</v>
      </c>
      <c r="J190" s="43">
        <v>59950</v>
      </c>
      <c r="K190" s="49">
        <v>2.9000000000000001E-2</v>
      </c>
    </row>
    <row r="191" spans="1:11" ht="13.9" customHeight="1" x14ac:dyDescent="0.25">
      <c r="A191" s="667" t="s">
        <v>1014</v>
      </c>
      <c r="B191" s="43">
        <v>80640</v>
      </c>
      <c r="C191" s="33">
        <f t="shared" si="2"/>
        <v>190</v>
      </c>
      <c r="D191" s="48" t="s">
        <v>121</v>
      </c>
      <c r="E191" s="47">
        <v>122310</v>
      </c>
      <c r="F191" s="46">
        <v>1.2999999999999999E-2</v>
      </c>
      <c r="G191" s="45">
        <v>0.871</v>
      </c>
      <c r="H191" s="44">
        <v>36.17</v>
      </c>
      <c r="I191" s="44">
        <v>38.770000000000003</v>
      </c>
      <c r="J191" s="43">
        <v>80640</v>
      </c>
      <c r="K191" s="42">
        <v>8.0000000000000002E-3</v>
      </c>
    </row>
    <row r="192" spans="1:11" ht="13.9" customHeight="1" x14ac:dyDescent="0.25">
      <c r="A192" s="666" t="s">
        <v>1013</v>
      </c>
      <c r="B192" s="43">
        <v>78690</v>
      </c>
      <c r="C192" s="33">
        <f t="shared" si="2"/>
        <v>191</v>
      </c>
      <c r="D192" s="54" t="s">
        <v>113</v>
      </c>
      <c r="E192" s="53">
        <v>107980</v>
      </c>
      <c r="F192" s="52">
        <v>1.4E-2</v>
      </c>
      <c r="G192" s="51">
        <v>0.76900000000000002</v>
      </c>
      <c r="H192" s="50">
        <v>35.229999999999997</v>
      </c>
      <c r="I192" s="50">
        <v>37.83</v>
      </c>
      <c r="J192" s="43">
        <v>78690</v>
      </c>
      <c r="K192" s="49">
        <v>7.0000000000000001E-3</v>
      </c>
    </row>
    <row r="193" spans="1:11" ht="13.9" customHeight="1" x14ac:dyDescent="0.25">
      <c r="A193" s="665" t="s">
        <v>1012</v>
      </c>
      <c r="B193" s="43">
        <v>104570</v>
      </c>
      <c r="C193" s="33">
        <f t="shared" si="2"/>
        <v>192</v>
      </c>
      <c r="D193" s="48" t="s">
        <v>113</v>
      </c>
      <c r="E193" s="47">
        <v>1020</v>
      </c>
      <c r="F193" s="46">
        <v>0.11700000000000001</v>
      </c>
      <c r="G193" s="45">
        <v>7.0000000000000001E-3</v>
      </c>
      <c r="H193" s="44">
        <v>39.79</v>
      </c>
      <c r="I193" s="44">
        <v>50.27</v>
      </c>
      <c r="J193" s="43">
        <v>104570</v>
      </c>
      <c r="K193" s="42">
        <v>5.8999999999999997E-2</v>
      </c>
    </row>
    <row r="194" spans="1:11" ht="13.9" customHeight="1" x14ac:dyDescent="0.25">
      <c r="A194" s="666" t="s">
        <v>1011</v>
      </c>
      <c r="B194" s="43">
        <v>94650</v>
      </c>
      <c r="C194" s="33">
        <f t="shared" si="2"/>
        <v>193</v>
      </c>
      <c r="D194" s="54" t="s">
        <v>113</v>
      </c>
      <c r="E194" s="53">
        <v>13310</v>
      </c>
      <c r="F194" s="52">
        <v>2.8000000000000001E-2</v>
      </c>
      <c r="G194" s="51">
        <v>9.5000000000000001E-2</v>
      </c>
      <c r="H194" s="50">
        <v>46.02</v>
      </c>
      <c r="I194" s="50">
        <v>45.51</v>
      </c>
      <c r="J194" s="43">
        <v>94650</v>
      </c>
      <c r="K194" s="49">
        <v>3.5000000000000003E-2</v>
      </c>
    </row>
    <row r="195" spans="1:11" ht="13.9" customHeight="1" x14ac:dyDescent="0.25">
      <c r="A195" s="665" t="s">
        <v>1010</v>
      </c>
      <c r="B195" s="43">
        <v>86840</v>
      </c>
      <c r="C195" s="33">
        <f t="shared" ref="C195:C258" si="3">C194+1</f>
        <v>194</v>
      </c>
      <c r="D195" s="48" t="s">
        <v>113</v>
      </c>
      <c r="E195" s="47">
        <v>2870</v>
      </c>
      <c r="F195" s="46">
        <v>5.2999999999999999E-2</v>
      </c>
      <c r="G195" s="45">
        <v>0.02</v>
      </c>
      <c r="H195" s="44">
        <v>38.340000000000003</v>
      </c>
      <c r="I195" s="44">
        <v>41.75</v>
      </c>
      <c r="J195" s="43">
        <v>86840</v>
      </c>
      <c r="K195" s="42">
        <v>2.8000000000000001E-2</v>
      </c>
    </row>
    <row r="196" spans="1:11" ht="13.9" customHeight="1" x14ac:dyDescent="0.25">
      <c r="A196" s="666" t="s">
        <v>1009</v>
      </c>
      <c r="B196" s="43">
        <v>73060</v>
      </c>
      <c r="C196" s="33">
        <f t="shared" si="3"/>
        <v>195</v>
      </c>
      <c r="D196" s="54" t="s">
        <v>113</v>
      </c>
      <c r="E196" s="53">
        <v>34810</v>
      </c>
      <c r="F196" s="52">
        <v>1.4999999999999999E-2</v>
      </c>
      <c r="G196" s="51">
        <v>0.248</v>
      </c>
      <c r="H196" s="50">
        <v>33.659999999999997</v>
      </c>
      <c r="I196" s="50">
        <v>35.119999999999997</v>
      </c>
      <c r="J196" s="43">
        <v>73060</v>
      </c>
      <c r="K196" s="49">
        <v>6.0000000000000001E-3</v>
      </c>
    </row>
    <row r="197" spans="1:11" ht="13.9" customHeight="1" x14ac:dyDescent="0.25">
      <c r="A197" s="667" t="s">
        <v>1008</v>
      </c>
      <c r="B197" s="43">
        <v>81570</v>
      </c>
      <c r="C197" s="33">
        <f t="shared" si="3"/>
        <v>196</v>
      </c>
      <c r="D197" s="48" t="s">
        <v>121</v>
      </c>
      <c r="E197" s="47">
        <v>53530</v>
      </c>
      <c r="F197" s="46">
        <v>2.5000000000000001E-2</v>
      </c>
      <c r="G197" s="45">
        <v>0.38100000000000001</v>
      </c>
      <c r="H197" s="44">
        <v>37.03</v>
      </c>
      <c r="I197" s="44">
        <v>39.22</v>
      </c>
      <c r="J197" s="43">
        <v>81570</v>
      </c>
      <c r="K197" s="42">
        <v>1.7000000000000001E-2</v>
      </c>
    </row>
    <row r="198" spans="1:11" ht="13.9" customHeight="1" x14ac:dyDescent="0.25">
      <c r="A198" s="666" t="s">
        <v>1007</v>
      </c>
      <c r="B198" s="43">
        <v>66440</v>
      </c>
      <c r="C198" s="33">
        <f t="shared" si="3"/>
        <v>197</v>
      </c>
      <c r="D198" s="54" t="s">
        <v>113</v>
      </c>
      <c r="E198" s="53">
        <v>6470</v>
      </c>
      <c r="F198" s="52">
        <v>4.3999999999999997E-2</v>
      </c>
      <c r="G198" s="51">
        <v>4.5999999999999999E-2</v>
      </c>
      <c r="H198" s="50">
        <v>30.38</v>
      </c>
      <c r="I198" s="50">
        <v>31.94</v>
      </c>
      <c r="J198" s="43">
        <v>66440</v>
      </c>
      <c r="K198" s="49">
        <v>1.0999999999999999E-2</v>
      </c>
    </row>
    <row r="199" spans="1:11" ht="13.9" customHeight="1" x14ac:dyDescent="0.25">
      <c r="A199" s="665" t="s">
        <v>1006</v>
      </c>
      <c r="B199" s="43">
        <v>74090</v>
      </c>
      <c r="C199" s="33">
        <f t="shared" si="3"/>
        <v>198</v>
      </c>
      <c r="D199" s="48" t="s">
        <v>113</v>
      </c>
      <c r="E199" s="47">
        <v>1370</v>
      </c>
      <c r="F199" s="46">
        <v>6.4000000000000001E-2</v>
      </c>
      <c r="G199" s="45">
        <v>0.01</v>
      </c>
      <c r="H199" s="44">
        <v>35.700000000000003</v>
      </c>
      <c r="I199" s="44">
        <v>35.619999999999997</v>
      </c>
      <c r="J199" s="43">
        <v>74090</v>
      </c>
      <c r="K199" s="42">
        <v>1.2999999999999999E-2</v>
      </c>
    </row>
    <row r="200" spans="1:11" ht="13.9" customHeight="1" x14ac:dyDescent="0.25">
      <c r="A200" s="666" t="s">
        <v>1005</v>
      </c>
      <c r="B200" s="43">
        <v>60990</v>
      </c>
      <c r="C200" s="33">
        <f t="shared" si="3"/>
        <v>199</v>
      </c>
      <c r="D200" s="54" t="s">
        <v>113</v>
      </c>
      <c r="E200" s="53">
        <v>2950</v>
      </c>
      <c r="F200" s="52">
        <v>0.04</v>
      </c>
      <c r="G200" s="51">
        <v>2.1000000000000001E-2</v>
      </c>
      <c r="H200" s="50">
        <v>26.49</v>
      </c>
      <c r="I200" s="50">
        <v>29.32</v>
      </c>
      <c r="J200" s="43">
        <v>60990</v>
      </c>
      <c r="K200" s="49">
        <v>2.4E-2</v>
      </c>
    </row>
    <row r="201" spans="1:11" ht="13.9" customHeight="1" x14ac:dyDescent="0.25">
      <c r="A201" s="665" t="s">
        <v>1004</v>
      </c>
      <c r="B201" s="43">
        <v>112250</v>
      </c>
      <c r="C201" s="33">
        <f t="shared" si="3"/>
        <v>200</v>
      </c>
      <c r="D201" s="48" t="s">
        <v>113</v>
      </c>
      <c r="E201" s="47">
        <v>6350</v>
      </c>
      <c r="F201" s="46">
        <v>6.9000000000000006E-2</v>
      </c>
      <c r="G201" s="45">
        <v>4.4999999999999998E-2</v>
      </c>
      <c r="H201" s="44">
        <v>54.95</v>
      </c>
      <c r="I201" s="44">
        <v>53.97</v>
      </c>
      <c r="J201" s="43">
        <v>112250</v>
      </c>
      <c r="K201" s="42">
        <v>0.02</v>
      </c>
    </row>
    <row r="202" spans="1:11" ht="13.9" customHeight="1" x14ac:dyDescent="0.25">
      <c r="A202" s="666" t="s">
        <v>1003</v>
      </c>
      <c r="B202" s="43">
        <v>80860</v>
      </c>
      <c r="C202" s="33">
        <f t="shared" si="3"/>
        <v>201</v>
      </c>
      <c r="D202" s="54" t="s">
        <v>113</v>
      </c>
      <c r="E202" s="53">
        <v>36380</v>
      </c>
      <c r="F202" s="52">
        <v>3.5999999999999997E-2</v>
      </c>
      <c r="G202" s="51">
        <v>0.25900000000000001</v>
      </c>
      <c r="H202" s="50">
        <v>37.03</v>
      </c>
      <c r="I202" s="50">
        <v>38.869999999999997</v>
      </c>
      <c r="J202" s="43">
        <v>80860</v>
      </c>
      <c r="K202" s="49">
        <v>1.0999999999999999E-2</v>
      </c>
    </row>
    <row r="203" spans="1:11" ht="13.9" customHeight="1" x14ac:dyDescent="0.25">
      <c r="A203" s="667" t="s">
        <v>1002</v>
      </c>
      <c r="B203" s="43">
        <v>48550</v>
      </c>
      <c r="C203" s="33">
        <f t="shared" si="3"/>
        <v>202</v>
      </c>
      <c r="D203" s="48" t="s">
        <v>136</v>
      </c>
      <c r="E203" s="47">
        <v>358980</v>
      </c>
      <c r="F203" s="46">
        <v>8.9999999999999993E-3</v>
      </c>
      <c r="G203" s="45">
        <v>2.5569999999999999</v>
      </c>
      <c r="H203" s="44">
        <v>21.27</v>
      </c>
      <c r="I203" s="44">
        <v>23.34</v>
      </c>
      <c r="J203" s="43">
        <v>48550</v>
      </c>
      <c r="K203" s="42">
        <v>5.0000000000000001E-3</v>
      </c>
    </row>
    <row r="204" spans="1:11" ht="13.9" customHeight="1" x14ac:dyDescent="0.25">
      <c r="A204" s="666" t="s">
        <v>1001</v>
      </c>
      <c r="B204" s="43">
        <v>40470</v>
      </c>
      <c r="C204" s="33">
        <f t="shared" si="3"/>
        <v>203</v>
      </c>
      <c r="D204" s="54" t="s">
        <v>113</v>
      </c>
      <c r="E204" s="53">
        <v>20420</v>
      </c>
      <c r="F204" s="52">
        <v>0.03</v>
      </c>
      <c r="G204" s="51">
        <v>0.14499999999999999</v>
      </c>
      <c r="H204" s="50">
        <v>18.05</v>
      </c>
      <c r="I204" s="50">
        <v>19.46</v>
      </c>
      <c r="J204" s="43">
        <v>40470</v>
      </c>
      <c r="K204" s="49">
        <v>1.2E-2</v>
      </c>
    </row>
    <row r="205" spans="1:11" ht="13.9" customHeight="1" x14ac:dyDescent="0.25">
      <c r="A205" s="665" t="s">
        <v>1000</v>
      </c>
      <c r="B205" s="43">
        <v>46130</v>
      </c>
      <c r="C205" s="33">
        <f t="shared" si="3"/>
        <v>204</v>
      </c>
      <c r="D205" s="48" t="s">
        <v>113</v>
      </c>
      <c r="E205" s="47">
        <v>74720</v>
      </c>
      <c r="F205" s="46">
        <v>2.4E-2</v>
      </c>
      <c r="G205" s="45">
        <v>0.53200000000000003</v>
      </c>
      <c r="H205" s="44">
        <v>20.440000000000001</v>
      </c>
      <c r="I205" s="44">
        <v>22.18</v>
      </c>
      <c r="J205" s="43">
        <v>46130</v>
      </c>
      <c r="K205" s="42">
        <v>7.0000000000000001E-3</v>
      </c>
    </row>
    <row r="206" spans="1:11" ht="13.9" customHeight="1" x14ac:dyDescent="0.25">
      <c r="A206" s="666" t="s">
        <v>999</v>
      </c>
      <c r="B206" s="43">
        <v>49770</v>
      </c>
      <c r="C206" s="33">
        <f t="shared" si="3"/>
        <v>205</v>
      </c>
      <c r="D206" s="54" t="s">
        <v>113</v>
      </c>
      <c r="E206" s="53">
        <v>65510</v>
      </c>
      <c r="F206" s="52">
        <v>1.9E-2</v>
      </c>
      <c r="G206" s="51">
        <v>0.46700000000000003</v>
      </c>
      <c r="H206" s="50">
        <v>22.04</v>
      </c>
      <c r="I206" s="50">
        <v>23.93</v>
      </c>
      <c r="J206" s="43">
        <v>49770</v>
      </c>
      <c r="K206" s="49">
        <v>1.2E-2</v>
      </c>
    </row>
    <row r="207" spans="1:11" ht="13.9" customHeight="1" x14ac:dyDescent="0.25">
      <c r="A207" s="665" t="s">
        <v>998</v>
      </c>
      <c r="B207" s="43">
        <v>62240</v>
      </c>
      <c r="C207" s="33">
        <f t="shared" si="3"/>
        <v>206</v>
      </c>
      <c r="D207" s="48" t="s">
        <v>113</v>
      </c>
      <c r="E207" s="47">
        <v>15100</v>
      </c>
      <c r="F207" s="46">
        <v>4.5999999999999999E-2</v>
      </c>
      <c r="G207" s="45">
        <v>0.108</v>
      </c>
      <c r="H207" s="44">
        <v>27.15</v>
      </c>
      <c r="I207" s="44">
        <v>29.92</v>
      </c>
      <c r="J207" s="43">
        <v>62240</v>
      </c>
      <c r="K207" s="42">
        <v>2.5000000000000001E-2</v>
      </c>
    </row>
    <row r="208" spans="1:11" ht="13.9" customHeight="1" x14ac:dyDescent="0.25">
      <c r="A208" s="666" t="s">
        <v>997</v>
      </c>
      <c r="B208" s="43">
        <v>77820</v>
      </c>
      <c r="C208" s="33">
        <f t="shared" si="3"/>
        <v>207</v>
      </c>
      <c r="D208" s="54" t="s">
        <v>113</v>
      </c>
      <c r="E208" s="53">
        <v>6840</v>
      </c>
      <c r="F208" s="52">
        <v>5.7000000000000002E-2</v>
      </c>
      <c r="G208" s="51">
        <v>4.9000000000000002E-2</v>
      </c>
      <c r="H208" s="50">
        <v>38.049999999999997</v>
      </c>
      <c r="I208" s="50">
        <v>37.409999999999997</v>
      </c>
      <c r="J208" s="43">
        <v>77820</v>
      </c>
      <c r="K208" s="49">
        <v>1.7000000000000001E-2</v>
      </c>
    </row>
    <row r="209" spans="1:11" ht="13.9" customHeight="1" x14ac:dyDescent="0.25">
      <c r="A209" s="665" t="s">
        <v>996</v>
      </c>
      <c r="B209" s="43">
        <v>46820</v>
      </c>
      <c r="C209" s="33">
        <f t="shared" si="3"/>
        <v>208</v>
      </c>
      <c r="D209" s="48" t="s">
        <v>113</v>
      </c>
      <c r="E209" s="47">
        <v>30030</v>
      </c>
      <c r="F209" s="46">
        <v>3.3000000000000002E-2</v>
      </c>
      <c r="G209" s="45">
        <v>0.214</v>
      </c>
      <c r="H209" s="44">
        <v>20.76</v>
      </c>
      <c r="I209" s="44">
        <v>22.51</v>
      </c>
      <c r="J209" s="43">
        <v>46820</v>
      </c>
      <c r="K209" s="42">
        <v>1.4E-2</v>
      </c>
    </row>
    <row r="210" spans="1:11" ht="13.9" customHeight="1" x14ac:dyDescent="0.25">
      <c r="A210" s="664" t="s">
        <v>995</v>
      </c>
      <c r="B210" s="43">
        <v>47940</v>
      </c>
      <c r="C210" s="33">
        <f t="shared" si="3"/>
        <v>209</v>
      </c>
      <c r="D210" s="54" t="s">
        <v>121</v>
      </c>
      <c r="E210" s="53">
        <v>146370</v>
      </c>
      <c r="F210" s="52">
        <v>1.0999999999999999E-2</v>
      </c>
      <c r="G210" s="51">
        <v>1.0429999999999999</v>
      </c>
      <c r="H210" s="50">
        <v>21.25</v>
      </c>
      <c r="I210" s="50">
        <v>23.05</v>
      </c>
      <c r="J210" s="43">
        <v>47940</v>
      </c>
      <c r="K210" s="49">
        <v>7.0000000000000001E-3</v>
      </c>
    </row>
    <row r="211" spans="1:11" ht="13.9" customHeight="1" x14ac:dyDescent="0.25">
      <c r="A211" s="665" t="s">
        <v>994</v>
      </c>
      <c r="B211" s="43">
        <v>47930</v>
      </c>
      <c r="C211" s="33">
        <f t="shared" si="3"/>
        <v>210</v>
      </c>
      <c r="D211" s="48" t="s">
        <v>113</v>
      </c>
      <c r="E211" s="47">
        <v>32950</v>
      </c>
      <c r="F211" s="46">
        <v>2.1999999999999999E-2</v>
      </c>
      <c r="G211" s="45">
        <v>0.23499999999999999</v>
      </c>
      <c r="H211" s="44">
        <v>21.25</v>
      </c>
      <c r="I211" s="44">
        <v>23.05</v>
      </c>
      <c r="J211" s="43">
        <v>47930</v>
      </c>
      <c r="K211" s="42">
        <v>8.0000000000000002E-3</v>
      </c>
    </row>
    <row r="212" spans="1:11" ht="13.9" customHeight="1" x14ac:dyDescent="0.25">
      <c r="A212" s="666" t="s">
        <v>993</v>
      </c>
      <c r="B212" s="43">
        <v>60690</v>
      </c>
      <c r="C212" s="33">
        <f t="shared" si="3"/>
        <v>211</v>
      </c>
      <c r="D212" s="54" t="s">
        <v>113</v>
      </c>
      <c r="E212" s="53">
        <v>14800</v>
      </c>
      <c r="F212" s="52">
        <v>1.7000000000000001E-2</v>
      </c>
      <c r="G212" s="51">
        <v>0.105</v>
      </c>
      <c r="H212" s="50">
        <v>27.29</v>
      </c>
      <c r="I212" s="50">
        <v>29.18</v>
      </c>
      <c r="J212" s="43">
        <v>60690</v>
      </c>
      <c r="K212" s="49">
        <v>0.01</v>
      </c>
    </row>
    <row r="213" spans="1:11" ht="13.9" customHeight="1" x14ac:dyDescent="0.25">
      <c r="A213" s="665" t="s">
        <v>992</v>
      </c>
      <c r="B213" s="43">
        <v>38630</v>
      </c>
      <c r="C213" s="33">
        <f t="shared" si="3"/>
        <v>212</v>
      </c>
      <c r="D213" s="48" t="s">
        <v>113</v>
      </c>
      <c r="E213" s="47">
        <v>30090</v>
      </c>
      <c r="F213" s="46">
        <v>8.0000000000000002E-3</v>
      </c>
      <c r="G213" s="45">
        <v>0.214</v>
      </c>
      <c r="H213" s="44">
        <v>17.100000000000001</v>
      </c>
      <c r="I213" s="44">
        <v>18.57</v>
      </c>
      <c r="J213" s="43">
        <v>38630</v>
      </c>
      <c r="K213" s="42">
        <v>3.0000000000000001E-3</v>
      </c>
    </row>
    <row r="214" spans="1:11" ht="13.9" customHeight="1" x14ac:dyDescent="0.25">
      <c r="A214" s="666" t="s">
        <v>991</v>
      </c>
      <c r="B214" s="43">
        <v>49270</v>
      </c>
      <c r="C214" s="33">
        <f t="shared" si="3"/>
        <v>213</v>
      </c>
      <c r="D214" s="54" t="s">
        <v>113</v>
      </c>
      <c r="E214" s="53">
        <v>68540</v>
      </c>
      <c r="F214" s="52">
        <v>2.1000000000000001E-2</v>
      </c>
      <c r="G214" s="51">
        <v>0.48799999999999999</v>
      </c>
      <c r="H214" s="50">
        <v>22.14</v>
      </c>
      <c r="I214" s="50">
        <v>23.69</v>
      </c>
      <c r="J214" s="43">
        <v>49270</v>
      </c>
      <c r="K214" s="49">
        <v>1.2999999999999999E-2</v>
      </c>
    </row>
    <row r="215" spans="1:11" ht="13.9" customHeight="1" x14ac:dyDescent="0.25">
      <c r="A215" s="665" t="s">
        <v>990</v>
      </c>
      <c r="B215" s="43">
        <v>47200</v>
      </c>
      <c r="C215" s="33">
        <f t="shared" si="3"/>
        <v>214</v>
      </c>
      <c r="D215" s="48" t="s">
        <v>184</v>
      </c>
      <c r="E215" s="47">
        <v>2019250</v>
      </c>
      <c r="F215" s="46">
        <v>4.0000000000000001E-3</v>
      </c>
      <c r="G215" s="45">
        <v>14.382</v>
      </c>
      <c r="H215" s="44">
        <v>20.67</v>
      </c>
      <c r="I215" s="44">
        <v>22.69</v>
      </c>
      <c r="J215" s="43">
        <v>47200</v>
      </c>
      <c r="K215" s="42">
        <v>4.0000000000000001E-3</v>
      </c>
    </row>
    <row r="216" spans="1:11" ht="13.9" customHeight="1" x14ac:dyDescent="0.25">
      <c r="A216" s="664" t="s">
        <v>989</v>
      </c>
      <c r="B216" s="43">
        <v>47220</v>
      </c>
      <c r="C216" s="33">
        <f t="shared" si="3"/>
        <v>215</v>
      </c>
      <c r="D216" s="54" t="s">
        <v>136</v>
      </c>
      <c r="E216" s="53">
        <v>1941090</v>
      </c>
      <c r="F216" s="52">
        <v>4.0000000000000001E-3</v>
      </c>
      <c r="G216" s="51">
        <v>13.824999999999999</v>
      </c>
      <c r="H216" s="50">
        <v>20.68</v>
      </c>
      <c r="I216" s="50">
        <v>22.7</v>
      </c>
      <c r="J216" s="43">
        <v>47220</v>
      </c>
      <c r="K216" s="49">
        <v>4.0000000000000001E-3</v>
      </c>
    </row>
    <row r="217" spans="1:11" ht="13.9" customHeight="1" x14ac:dyDescent="0.25">
      <c r="A217" s="667" t="s">
        <v>988</v>
      </c>
      <c r="B217" s="43">
        <v>49740</v>
      </c>
      <c r="C217" s="33">
        <f t="shared" si="3"/>
        <v>216</v>
      </c>
      <c r="D217" s="48" t="s">
        <v>121</v>
      </c>
      <c r="E217" s="47">
        <v>659890</v>
      </c>
      <c r="F217" s="46">
        <v>6.0000000000000001E-3</v>
      </c>
      <c r="G217" s="45">
        <v>4.7</v>
      </c>
      <c r="H217" s="44">
        <v>22.1</v>
      </c>
      <c r="I217" s="44">
        <v>23.91</v>
      </c>
      <c r="J217" s="43">
        <v>49740</v>
      </c>
      <c r="K217" s="42">
        <v>5.0000000000000001E-3</v>
      </c>
    </row>
    <row r="218" spans="1:11" ht="13.9" customHeight="1" x14ac:dyDescent="0.25">
      <c r="A218" s="666" t="s">
        <v>987</v>
      </c>
      <c r="B218" s="43">
        <v>44160</v>
      </c>
      <c r="C218" s="33">
        <f t="shared" si="3"/>
        <v>217</v>
      </c>
      <c r="D218" s="54" t="s">
        <v>113</v>
      </c>
      <c r="E218" s="53">
        <v>91040</v>
      </c>
      <c r="F218" s="52">
        <v>1.7999999999999999E-2</v>
      </c>
      <c r="G218" s="51">
        <v>0.64800000000000002</v>
      </c>
      <c r="H218" s="50">
        <v>19.75</v>
      </c>
      <c r="I218" s="50">
        <v>21.23</v>
      </c>
      <c r="J218" s="43">
        <v>44160</v>
      </c>
      <c r="K218" s="49">
        <v>6.0000000000000001E-3</v>
      </c>
    </row>
    <row r="219" spans="1:11" ht="13.9" customHeight="1" x14ac:dyDescent="0.25">
      <c r="A219" s="665" t="s">
        <v>986</v>
      </c>
      <c r="B219" s="43">
        <v>57620</v>
      </c>
      <c r="C219" s="33">
        <f t="shared" si="3"/>
        <v>218</v>
      </c>
      <c r="D219" s="48" t="s">
        <v>113</v>
      </c>
      <c r="E219" s="47">
        <v>260670</v>
      </c>
      <c r="F219" s="46">
        <v>8.0000000000000002E-3</v>
      </c>
      <c r="G219" s="45">
        <v>1.857</v>
      </c>
      <c r="H219" s="44">
        <v>26.23</v>
      </c>
      <c r="I219" s="44">
        <v>27.7</v>
      </c>
      <c r="J219" s="43">
        <v>57620</v>
      </c>
      <c r="K219" s="42">
        <v>7.0000000000000001E-3</v>
      </c>
    </row>
    <row r="220" spans="1:11" ht="13.9" customHeight="1" x14ac:dyDescent="0.25">
      <c r="A220" s="666" t="s">
        <v>985</v>
      </c>
      <c r="B220" s="43">
        <v>54090</v>
      </c>
      <c r="C220" s="33">
        <f t="shared" si="3"/>
        <v>219</v>
      </c>
      <c r="D220" s="54" t="s">
        <v>113</v>
      </c>
      <c r="E220" s="53">
        <v>36960</v>
      </c>
      <c r="F220" s="52">
        <v>3.1E-2</v>
      </c>
      <c r="G220" s="51">
        <v>0.26300000000000001</v>
      </c>
      <c r="H220" s="50">
        <v>23.64</v>
      </c>
      <c r="I220" s="50">
        <v>26</v>
      </c>
      <c r="J220" s="43">
        <v>54090</v>
      </c>
      <c r="K220" s="49">
        <v>1.4E-2</v>
      </c>
    </row>
    <row r="221" spans="1:11" ht="13.9" customHeight="1" x14ac:dyDescent="0.25">
      <c r="A221" s="665" t="s">
        <v>984</v>
      </c>
      <c r="B221" s="43">
        <v>46050</v>
      </c>
      <c r="C221" s="33">
        <f t="shared" si="3"/>
        <v>220</v>
      </c>
      <c r="D221" s="48" t="s">
        <v>113</v>
      </c>
      <c r="E221" s="47">
        <v>139820</v>
      </c>
      <c r="F221" s="46">
        <v>1.4E-2</v>
      </c>
      <c r="G221" s="45">
        <v>0.996</v>
      </c>
      <c r="H221" s="44">
        <v>20.59</v>
      </c>
      <c r="I221" s="44">
        <v>22.14</v>
      </c>
      <c r="J221" s="43">
        <v>46050</v>
      </c>
      <c r="K221" s="42">
        <v>6.0000000000000001E-3</v>
      </c>
    </row>
    <row r="222" spans="1:11" ht="13.9" customHeight="1" x14ac:dyDescent="0.25">
      <c r="A222" s="666" t="s">
        <v>983</v>
      </c>
      <c r="B222" s="43">
        <v>38740</v>
      </c>
      <c r="C222" s="33">
        <f t="shared" si="3"/>
        <v>221</v>
      </c>
      <c r="D222" s="54" t="s">
        <v>113</v>
      </c>
      <c r="E222" s="53">
        <v>103030</v>
      </c>
      <c r="F222" s="52">
        <v>1.6E-2</v>
      </c>
      <c r="G222" s="51">
        <v>0.73399999999999999</v>
      </c>
      <c r="H222" s="50">
        <v>16.670000000000002</v>
      </c>
      <c r="I222" s="50">
        <v>18.62</v>
      </c>
      <c r="J222" s="43">
        <v>38740</v>
      </c>
      <c r="K222" s="49">
        <v>7.0000000000000001E-3</v>
      </c>
    </row>
    <row r="223" spans="1:11" ht="13.9" customHeight="1" x14ac:dyDescent="0.25">
      <c r="A223" s="665" t="s">
        <v>982</v>
      </c>
      <c r="B223" s="43">
        <v>47640</v>
      </c>
      <c r="C223" s="33">
        <f t="shared" si="3"/>
        <v>222</v>
      </c>
      <c r="D223" s="48" t="s">
        <v>113</v>
      </c>
      <c r="E223" s="47">
        <v>28380</v>
      </c>
      <c r="F223" s="46">
        <v>2.5999999999999999E-2</v>
      </c>
      <c r="G223" s="45">
        <v>0.20200000000000001</v>
      </c>
      <c r="H223" s="44">
        <v>21.32</v>
      </c>
      <c r="I223" s="44">
        <v>22.9</v>
      </c>
      <c r="J223" s="43">
        <v>47640</v>
      </c>
      <c r="K223" s="42">
        <v>1.0999999999999999E-2</v>
      </c>
    </row>
    <row r="224" spans="1:11" ht="13.9" customHeight="1" x14ac:dyDescent="0.25">
      <c r="A224" s="664" t="s">
        <v>981</v>
      </c>
      <c r="B224" s="43">
        <v>50710</v>
      </c>
      <c r="C224" s="33">
        <f t="shared" si="3"/>
        <v>223</v>
      </c>
      <c r="D224" s="54" t="s">
        <v>121</v>
      </c>
      <c r="E224" s="53">
        <v>631730</v>
      </c>
      <c r="F224" s="52">
        <v>7.0000000000000001E-3</v>
      </c>
      <c r="G224" s="51">
        <v>4.4989999999999997</v>
      </c>
      <c r="H224" s="50">
        <v>22.54</v>
      </c>
      <c r="I224" s="50">
        <v>24.38</v>
      </c>
      <c r="J224" s="43">
        <v>50710</v>
      </c>
      <c r="K224" s="49">
        <v>6.0000000000000001E-3</v>
      </c>
    </row>
    <row r="225" spans="1:11" ht="13.9" customHeight="1" x14ac:dyDescent="0.25">
      <c r="A225" s="665" t="s">
        <v>980</v>
      </c>
      <c r="B225" s="43">
        <v>47510</v>
      </c>
      <c r="C225" s="33">
        <f t="shared" si="3"/>
        <v>224</v>
      </c>
      <c r="D225" s="48" t="s">
        <v>113</v>
      </c>
      <c r="E225" s="47">
        <v>298840</v>
      </c>
      <c r="F225" s="46">
        <v>8.0000000000000002E-3</v>
      </c>
      <c r="G225" s="45">
        <v>2.129</v>
      </c>
      <c r="H225" s="44">
        <v>20.79</v>
      </c>
      <c r="I225" s="44">
        <v>22.84</v>
      </c>
      <c r="J225" s="43">
        <v>47510</v>
      </c>
      <c r="K225" s="42">
        <v>0.01</v>
      </c>
    </row>
    <row r="226" spans="1:11" ht="13.9" customHeight="1" x14ac:dyDescent="0.25">
      <c r="A226" s="666" t="s">
        <v>979</v>
      </c>
      <c r="B226" s="43">
        <v>55510</v>
      </c>
      <c r="C226" s="33">
        <f t="shared" si="3"/>
        <v>225</v>
      </c>
      <c r="D226" s="54" t="s">
        <v>113</v>
      </c>
      <c r="E226" s="53">
        <v>159310</v>
      </c>
      <c r="F226" s="52">
        <v>1.7999999999999999E-2</v>
      </c>
      <c r="G226" s="51">
        <v>1.135</v>
      </c>
      <c r="H226" s="50">
        <v>25.85</v>
      </c>
      <c r="I226" s="50">
        <v>26.69</v>
      </c>
      <c r="J226" s="43">
        <v>55510</v>
      </c>
      <c r="K226" s="49">
        <v>5.0000000000000001E-3</v>
      </c>
    </row>
    <row r="227" spans="1:11" ht="13.9" customHeight="1" x14ac:dyDescent="0.25">
      <c r="A227" s="665" t="s">
        <v>978</v>
      </c>
      <c r="B227" s="43">
        <v>47880</v>
      </c>
      <c r="C227" s="33">
        <f t="shared" si="3"/>
        <v>226</v>
      </c>
      <c r="D227" s="48" t="s">
        <v>113</v>
      </c>
      <c r="E227" s="47">
        <v>114040</v>
      </c>
      <c r="F227" s="46">
        <v>1.6E-2</v>
      </c>
      <c r="G227" s="45">
        <v>0.81200000000000006</v>
      </c>
      <c r="H227" s="44">
        <v>20.53</v>
      </c>
      <c r="I227" s="44">
        <v>23.02</v>
      </c>
      <c r="J227" s="43">
        <v>47880</v>
      </c>
      <c r="K227" s="42">
        <v>1.2E-2</v>
      </c>
    </row>
    <row r="228" spans="1:11" ht="13.9" customHeight="1" x14ac:dyDescent="0.25">
      <c r="A228" s="666" t="s">
        <v>977</v>
      </c>
      <c r="B228" s="43">
        <v>59410</v>
      </c>
      <c r="C228" s="33">
        <f t="shared" si="3"/>
        <v>227</v>
      </c>
      <c r="D228" s="54" t="s">
        <v>113</v>
      </c>
      <c r="E228" s="53">
        <v>59540</v>
      </c>
      <c r="F228" s="52">
        <v>1.6E-2</v>
      </c>
      <c r="G228" s="51">
        <v>0.42399999999999999</v>
      </c>
      <c r="H228" s="50">
        <v>28.96</v>
      </c>
      <c r="I228" s="50">
        <v>28.56</v>
      </c>
      <c r="J228" s="43">
        <v>59410</v>
      </c>
      <c r="K228" s="49">
        <v>7.0000000000000001E-3</v>
      </c>
    </row>
    <row r="229" spans="1:11" ht="13.9" customHeight="1" x14ac:dyDescent="0.25">
      <c r="A229" s="667" t="s">
        <v>976</v>
      </c>
      <c r="B229" s="43">
        <v>41270</v>
      </c>
      <c r="C229" s="33">
        <f t="shared" si="3"/>
        <v>228</v>
      </c>
      <c r="D229" s="48" t="s">
        <v>121</v>
      </c>
      <c r="E229" s="47">
        <v>649470</v>
      </c>
      <c r="F229" s="46">
        <v>7.0000000000000001E-3</v>
      </c>
      <c r="G229" s="45">
        <v>4.6260000000000003</v>
      </c>
      <c r="H229" s="44">
        <v>17.77</v>
      </c>
      <c r="I229" s="44">
        <v>19.84</v>
      </c>
      <c r="J229" s="43">
        <v>41270</v>
      </c>
      <c r="K229" s="42">
        <v>6.0000000000000001E-3</v>
      </c>
    </row>
    <row r="230" spans="1:11" ht="13.9" customHeight="1" x14ac:dyDescent="0.25">
      <c r="A230" s="666" t="s">
        <v>975</v>
      </c>
      <c r="B230" s="43">
        <v>57900</v>
      </c>
      <c r="C230" s="33">
        <f t="shared" si="3"/>
        <v>229</v>
      </c>
      <c r="D230" s="54" t="s">
        <v>113</v>
      </c>
      <c r="E230" s="53">
        <v>57570</v>
      </c>
      <c r="F230" s="52">
        <v>1.4999999999999999E-2</v>
      </c>
      <c r="G230" s="51">
        <v>0.41</v>
      </c>
      <c r="H230" s="50">
        <v>25.51</v>
      </c>
      <c r="I230" s="50">
        <v>27.84</v>
      </c>
      <c r="J230" s="43">
        <v>57900</v>
      </c>
      <c r="K230" s="49">
        <v>1.4999999999999999E-2</v>
      </c>
    </row>
    <row r="231" spans="1:11" ht="13.9" customHeight="1" x14ac:dyDescent="0.25">
      <c r="A231" s="665" t="s">
        <v>974</v>
      </c>
      <c r="B231" s="43">
        <v>55380</v>
      </c>
      <c r="C231" s="33">
        <f t="shared" si="3"/>
        <v>230</v>
      </c>
      <c r="D231" s="48" t="s">
        <v>113</v>
      </c>
      <c r="E231" s="47">
        <v>87500</v>
      </c>
      <c r="F231" s="46">
        <v>8.0000000000000002E-3</v>
      </c>
      <c r="G231" s="45">
        <v>0.623</v>
      </c>
      <c r="H231" s="44">
        <v>24.12</v>
      </c>
      <c r="I231" s="44">
        <v>26.63</v>
      </c>
      <c r="J231" s="43">
        <v>55380</v>
      </c>
      <c r="K231" s="42">
        <v>8.0000000000000002E-3</v>
      </c>
    </row>
    <row r="232" spans="1:11" ht="13.9" customHeight="1" x14ac:dyDescent="0.25">
      <c r="A232" s="666" t="s">
        <v>973</v>
      </c>
      <c r="B232" s="43">
        <v>34120</v>
      </c>
      <c r="C232" s="33">
        <f t="shared" si="3"/>
        <v>231</v>
      </c>
      <c r="D232" s="54" t="s">
        <v>113</v>
      </c>
      <c r="E232" s="53">
        <v>360650</v>
      </c>
      <c r="F232" s="52">
        <v>0.01</v>
      </c>
      <c r="G232" s="51">
        <v>2.569</v>
      </c>
      <c r="H232" s="50">
        <v>15.29</v>
      </c>
      <c r="I232" s="50">
        <v>16.41</v>
      </c>
      <c r="J232" s="43">
        <v>34120</v>
      </c>
      <c r="K232" s="49">
        <v>6.0000000000000001E-3</v>
      </c>
    </row>
    <row r="233" spans="1:11" ht="13.9" customHeight="1" x14ac:dyDescent="0.25">
      <c r="A233" s="665" t="s">
        <v>972</v>
      </c>
      <c r="B233" s="43">
        <v>41170</v>
      </c>
      <c r="C233" s="33">
        <f t="shared" si="3"/>
        <v>232</v>
      </c>
      <c r="D233" s="48" t="s">
        <v>113</v>
      </c>
      <c r="E233" s="47">
        <v>51900</v>
      </c>
      <c r="F233" s="46">
        <v>1.9E-2</v>
      </c>
      <c r="G233" s="45">
        <v>0.37</v>
      </c>
      <c r="H233" s="44">
        <v>17.95</v>
      </c>
      <c r="I233" s="44">
        <v>19.8</v>
      </c>
      <c r="J233" s="43">
        <v>41170</v>
      </c>
      <c r="K233" s="42">
        <v>8.0000000000000002E-3</v>
      </c>
    </row>
    <row r="234" spans="1:11" ht="13.9" customHeight="1" x14ac:dyDescent="0.25">
      <c r="A234" s="666" t="s">
        <v>971</v>
      </c>
      <c r="B234" s="43">
        <v>45540</v>
      </c>
      <c r="C234" s="33">
        <f t="shared" si="3"/>
        <v>233</v>
      </c>
      <c r="D234" s="54" t="s">
        <v>113</v>
      </c>
      <c r="E234" s="53">
        <v>91860</v>
      </c>
      <c r="F234" s="52">
        <v>1.6E-2</v>
      </c>
      <c r="G234" s="51">
        <v>0.65400000000000003</v>
      </c>
      <c r="H234" s="50">
        <v>20.73</v>
      </c>
      <c r="I234" s="50">
        <v>21.89</v>
      </c>
      <c r="J234" s="43">
        <v>45540</v>
      </c>
      <c r="K234" s="49">
        <v>7.0000000000000001E-3</v>
      </c>
    </row>
    <row r="235" spans="1:11" ht="13.9" customHeight="1" x14ac:dyDescent="0.25">
      <c r="A235" s="667" t="s">
        <v>970</v>
      </c>
      <c r="B235" s="43">
        <v>46630</v>
      </c>
      <c r="C235" s="33">
        <f t="shared" si="3"/>
        <v>234</v>
      </c>
      <c r="D235" s="48" t="s">
        <v>136</v>
      </c>
      <c r="E235" s="47">
        <v>78160</v>
      </c>
      <c r="F235" s="46">
        <v>1.4999999999999999E-2</v>
      </c>
      <c r="G235" s="45">
        <v>0.55700000000000005</v>
      </c>
      <c r="H235" s="44">
        <v>20.3</v>
      </c>
      <c r="I235" s="44">
        <v>22.42</v>
      </c>
      <c r="J235" s="43">
        <v>46630</v>
      </c>
      <c r="K235" s="42">
        <v>8.0000000000000002E-3</v>
      </c>
    </row>
    <row r="236" spans="1:11" ht="13.9" customHeight="1" x14ac:dyDescent="0.25">
      <c r="A236" s="666" t="s">
        <v>969</v>
      </c>
      <c r="B236" s="43">
        <v>49450</v>
      </c>
      <c r="C236" s="33">
        <f t="shared" si="3"/>
        <v>235</v>
      </c>
      <c r="D236" s="54" t="s">
        <v>113</v>
      </c>
      <c r="E236" s="53">
        <v>49320</v>
      </c>
      <c r="F236" s="52">
        <v>1.7999999999999999E-2</v>
      </c>
      <c r="G236" s="51">
        <v>0.35099999999999998</v>
      </c>
      <c r="H236" s="50">
        <v>21.99</v>
      </c>
      <c r="I236" s="50">
        <v>23.77</v>
      </c>
      <c r="J236" s="43">
        <v>49450</v>
      </c>
      <c r="K236" s="49">
        <v>8.9999999999999993E-3</v>
      </c>
    </row>
    <row r="237" spans="1:11" ht="13.9" customHeight="1" x14ac:dyDescent="0.25">
      <c r="A237" s="665" t="s">
        <v>968</v>
      </c>
      <c r="B237" s="43">
        <v>44840</v>
      </c>
      <c r="C237" s="33">
        <f t="shared" si="3"/>
        <v>236</v>
      </c>
      <c r="D237" s="48" t="s">
        <v>113</v>
      </c>
      <c r="E237" s="47">
        <v>20590</v>
      </c>
      <c r="F237" s="46">
        <v>0.03</v>
      </c>
      <c r="G237" s="45">
        <v>0.14699999999999999</v>
      </c>
      <c r="H237" s="44">
        <v>18.559999999999999</v>
      </c>
      <c r="I237" s="44">
        <v>21.56</v>
      </c>
      <c r="J237" s="43">
        <v>44840</v>
      </c>
      <c r="K237" s="42">
        <v>1.6E-2</v>
      </c>
    </row>
    <row r="238" spans="1:11" ht="13.9" customHeight="1" x14ac:dyDescent="0.25">
      <c r="A238" s="666" t="s">
        <v>967</v>
      </c>
      <c r="B238" s="43">
        <v>34300</v>
      </c>
      <c r="C238" s="33">
        <f t="shared" si="3"/>
        <v>237</v>
      </c>
      <c r="D238" s="54" t="s">
        <v>113</v>
      </c>
      <c r="E238" s="53">
        <v>8250</v>
      </c>
      <c r="F238" s="52">
        <v>6.3E-2</v>
      </c>
      <c r="G238" s="51">
        <v>5.8999999999999997E-2</v>
      </c>
      <c r="H238" s="50">
        <v>13.85</v>
      </c>
      <c r="I238" s="50">
        <v>16.489999999999998</v>
      </c>
      <c r="J238" s="43">
        <v>34300</v>
      </c>
      <c r="K238" s="49">
        <v>2.5000000000000001E-2</v>
      </c>
    </row>
    <row r="239" spans="1:11" ht="13.9" customHeight="1" x14ac:dyDescent="0.25">
      <c r="A239" s="665" t="s">
        <v>966</v>
      </c>
      <c r="B239" s="43">
        <v>105980</v>
      </c>
      <c r="C239" s="33">
        <f t="shared" si="3"/>
        <v>238</v>
      </c>
      <c r="D239" s="48" t="s">
        <v>184</v>
      </c>
      <c r="E239" s="47">
        <v>1075520</v>
      </c>
      <c r="F239" s="46">
        <v>5.0000000000000001E-3</v>
      </c>
      <c r="G239" s="45">
        <v>7.66</v>
      </c>
      <c r="H239" s="44">
        <v>38.299999999999997</v>
      </c>
      <c r="I239" s="44">
        <v>50.95</v>
      </c>
      <c r="J239" s="43">
        <v>105980</v>
      </c>
      <c r="K239" s="42">
        <v>6.0000000000000001E-3</v>
      </c>
    </row>
    <row r="240" spans="1:11" ht="13.9" customHeight="1" x14ac:dyDescent="0.25">
      <c r="A240" s="664" t="s">
        <v>965</v>
      </c>
      <c r="B240" s="43">
        <v>135760</v>
      </c>
      <c r="C240" s="33">
        <f t="shared" si="3"/>
        <v>239</v>
      </c>
      <c r="D240" s="54" t="s">
        <v>136</v>
      </c>
      <c r="E240" s="53">
        <v>680990</v>
      </c>
      <c r="F240" s="52">
        <v>6.0000000000000001E-3</v>
      </c>
      <c r="G240" s="51">
        <v>4.8499999999999996</v>
      </c>
      <c r="H240" s="50">
        <v>55.31</v>
      </c>
      <c r="I240" s="50">
        <v>65.27</v>
      </c>
      <c r="J240" s="43">
        <v>135760</v>
      </c>
      <c r="K240" s="49">
        <v>6.0000000000000001E-3</v>
      </c>
    </row>
    <row r="241" spans="1:11" ht="13.9" customHeight="1" x14ac:dyDescent="0.25">
      <c r="A241" s="667" t="s">
        <v>964</v>
      </c>
      <c r="B241" s="43">
        <v>138190</v>
      </c>
      <c r="C241" s="33">
        <f t="shared" si="3"/>
        <v>240</v>
      </c>
      <c r="D241" s="48" t="s">
        <v>121</v>
      </c>
      <c r="E241" s="47">
        <v>632940</v>
      </c>
      <c r="F241" s="46">
        <v>6.0000000000000001E-3</v>
      </c>
      <c r="G241" s="45">
        <v>4.508</v>
      </c>
      <c r="H241" s="44">
        <v>55.89</v>
      </c>
      <c r="I241" s="44">
        <v>66.44</v>
      </c>
      <c r="J241" s="43">
        <v>138190</v>
      </c>
      <c r="K241" s="42">
        <v>6.0000000000000001E-3</v>
      </c>
    </row>
    <row r="242" spans="1:11" ht="13.9" customHeight="1" x14ac:dyDescent="0.25">
      <c r="A242" s="666" t="s">
        <v>963</v>
      </c>
      <c r="B242" s="43">
        <v>139880</v>
      </c>
      <c r="C242" s="33">
        <f t="shared" si="3"/>
        <v>241</v>
      </c>
      <c r="D242" s="54" t="s">
        <v>113</v>
      </c>
      <c r="E242" s="53">
        <v>619530</v>
      </c>
      <c r="F242" s="52">
        <v>7.0000000000000001E-3</v>
      </c>
      <c r="G242" s="51">
        <v>4.4130000000000003</v>
      </c>
      <c r="H242" s="50">
        <v>56.81</v>
      </c>
      <c r="I242" s="50">
        <v>67.25</v>
      </c>
      <c r="J242" s="43">
        <v>139880</v>
      </c>
      <c r="K242" s="49">
        <v>6.0000000000000001E-3</v>
      </c>
    </row>
    <row r="243" spans="1:11" ht="13.9" customHeight="1" x14ac:dyDescent="0.25">
      <c r="A243" s="665" t="s">
        <v>962</v>
      </c>
      <c r="B243" s="43">
        <v>59840</v>
      </c>
      <c r="C243" s="33">
        <f t="shared" si="3"/>
        <v>242</v>
      </c>
      <c r="D243" s="48" t="s">
        <v>113</v>
      </c>
      <c r="E243" s="47">
        <v>13410</v>
      </c>
      <c r="F243" s="46">
        <v>1.4E-2</v>
      </c>
      <c r="G243" s="45">
        <v>9.6000000000000002E-2</v>
      </c>
      <c r="H243" s="44">
        <v>24.89</v>
      </c>
      <c r="I243" s="44">
        <v>28.77</v>
      </c>
      <c r="J243" s="43">
        <v>59840</v>
      </c>
      <c r="K243" s="42">
        <v>0.03</v>
      </c>
    </row>
    <row r="244" spans="1:11" ht="13.9" customHeight="1" x14ac:dyDescent="0.25">
      <c r="A244" s="664" t="s">
        <v>961</v>
      </c>
      <c r="B244" s="43">
        <v>103740</v>
      </c>
      <c r="C244" s="33">
        <f t="shared" si="3"/>
        <v>243</v>
      </c>
      <c r="D244" s="54" t="s">
        <v>121</v>
      </c>
      <c r="E244" s="53">
        <v>48050</v>
      </c>
      <c r="F244" s="52">
        <v>8.9999999999999993E-3</v>
      </c>
      <c r="G244" s="51">
        <v>0.34200000000000003</v>
      </c>
      <c r="H244" s="50">
        <v>48.54</v>
      </c>
      <c r="I244" s="50">
        <v>49.88</v>
      </c>
      <c r="J244" s="43">
        <v>103740</v>
      </c>
      <c r="K244" s="49">
        <v>0.01</v>
      </c>
    </row>
    <row r="245" spans="1:11" ht="13.9" customHeight="1" x14ac:dyDescent="0.25">
      <c r="A245" s="665" t="s">
        <v>960</v>
      </c>
      <c r="B245" s="43">
        <v>95240</v>
      </c>
      <c r="C245" s="33">
        <f t="shared" si="3"/>
        <v>244</v>
      </c>
      <c r="D245" s="48" t="s">
        <v>113</v>
      </c>
      <c r="E245" s="47">
        <v>14540</v>
      </c>
      <c r="F245" s="46">
        <v>4.0000000000000001E-3</v>
      </c>
      <c r="G245" s="45">
        <v>0.104</v>
      </c>
      <c r="H245" s="44">
        <v>44.28</v>
      </c>
      <c r="I245" s="44">
        <v>45.79</v>
      </c>
      <c r="J245" s="43">
        <v>95240</v>
      </c>
      <c r="K245" s="42">
        <v>7.0000000000000001E-3</v>
      </c>
    </row>
    <row r="246" spans="1:11" ht="13.9" customHeight="1" x14ac:dyDescent="0.25">
      <c r="A246" s="666" t="s">
        <v>959</v>
      </c>
      <c r="B246" s="43">
        <v>72730</v>
      </c>
      <c r="C246" s="33">
        <f t="shared" si="3"/>
        <v>245</v>
      </c>
      <c r="D246" s="54" t="s">
        <v>113</v>
      </c>
      <c r="E246" s="53">
        <v>6300</v>
      </c>
      <c r="F246" s="52">
        <v>5.6000000000000001E-2</v>
      </c>
      <c r="G246" s="51">
        <v>4.4999999999999998E-2</v>
      </c>
      <c r="H246" s="50">
        <v>28.74</v>
      </c>
      <c r="I246" s="50">
        <v>34.97</v>
      </c>
      <c r="J246" s="43">
        <v>72730</v>
      </c>
      <c r="K246" s="49">
        <v>4.9000000000000002E-2</v>
      </c>
    </row>
    <row r="247" spans="1:11" ht="13.9" customHeight="1" x14ac:dyDescent="0.25">
      <c r="A247" s="665" t="s">
        <v>958</v>
      </c>
      <c r="B247" s="43">
        <v>115460</v>
      </c>
      <c r="C247" s="33">
        <f t="shared" si="3"/>
        <v>246</v>
      </c>
      <c r="D247" s="48" t="s">
        <v>113</v>
      </c>
      <c r="E247" s="47">
        <v>27210</v>
      </c>
      <c r="F247" s="46">
        <v>8.0000000000000002E-3</v>
      </c>
      <c r="G247" s="45">
        <v>0.19400000000000001</v>
      </c>
      <c r="H247" s="44">
        <v>60.52</v>
      </c>
      <c r="I247" s="44">
        <v>55.51</v>
      </c>
      <c r="J247" s="43">
        <v>115460</v>
      </c>
      <c r="K247" s="42">
        <v>8.0000000000000002E-3</v>
      </c>
    </row>
    <row r="248" spans="1:11" ht="13.9" customHeight="1" x14ac:dyDescent="0.25">
      <c r="A248" s="664" t="s">
        <v>957</v>
      </c>
      <c r="B248" s="43">
        <v>54590</v>
      </c>
      <c r="C248" s="33">
        <f t="shared" si="3"/>
        <v>247</v>
      </c>
      <c r="D248" s="54" t="s">
        <v>136</v>
      </c>
      <c r="E248" s="53">
        <v>394530</v>
      </c>
      <c r="F248" s="52">
        <v>0.01</v>
      </c>
      <c r="G248" s="51">
        <v>2.81</v>
      </c>
      <c r="H248" s="50">
        <v>23.83</v>
      </c>
      <c r="I248" s="50">
        <v>26.25</v>
      </c>
      <c r="J248" s="43">
        <v>54590</v>
      </c>
      <c r="K248" s="49">
        <v>4.0000000000000001E-3</v>
      </c>
    </row>
    <row r="249" spans="1:11" ht="13.9" customHeight="1" x14ac:dyDescent="0.25">
      <c r="A249" s="665" t="s">
        <v>956</v>
      </c>
      <c r="B249" s="43">
        <v>53180</v>
      </c>
      <c r="C249" s="33">
        <f t="shared" si="3"/>
        <v>248</v>
      </c>
      <c r="D249" s="48" t="s">
        <v>113</v>
      </c>
      <c r="E249" s="47">
        <v>277310</v>
      </c>
      <c r="F249" s="46">
        <v>1.2E-2</v>
      </c>
      <c r="G249" s="45">
        <v>1.9750000000000001</v>
      </c>
      <c r="H249" s="44">
        <v>23.8</v>
      </c>
      <c r="I249" s="44">
        <v>25.57</v>
      </c>
      <c r="J249" s="43">
        <v>53180</v>
      </c>
      <c r="K249" s="42">
        <v>5.0000000000000001E-3</v>
      </c>
    </row>
    <row r="250" spans="1:11" ht="13.9" customHeight="1" x14ac:dyDescent="0.25">
      <c r="A250" s="664" t="s">
        <v>955</v>
      </c>
      <c r="B250" s="43">
        <v>57940</v>
      </c>
      <c r="C250" s="33">
        <f t="shared" si="3"/>
        <v>249</v>
      </c>
      <c r="D250" s="54" t="s">
        <v>121</v>
      </c>
      <c r="E250" s="53">
        <v>117220</v>
      </c>
      <c r="F250" s="52">
        <v>0.02</v>
      </c>
      <c r="G250" s="51">
        <v>0.83499999999999996</v>
      </c>
      <c r="H250" s="50">
        <v>23.93</v>
      </c>
      <c r="I250" s="50">
        <v>27.86</v>
      </c>
      <c r="J250" s="43">
        <v>57940</v>
      </c>
      <c r="K250" s="49">
        <v>7.0000000000000001E-3</v>
      </c>
    </row>
    <row r="251" spans="1:11" ht="13.9" customHeight="1" x14ac:dyDescent="0.25">
      <c r="A251" s="665" t="s">
        <v>954</v>
      </c>
      <c r="B251" s="43">
        <v>56940</v>
      </c>
      <c r="C251" s="33">
        <f t="shared" si="3"/>
        <v>250</v>
      </c>
      <c r="D251" s="48" t="s">
        <v>113</v>
      </c>
      <c r="E251" s="47">
        <v>17700</v>
      </c>
      <c r="F251" s="46">
        <v>3.4000000000000002E-2</v>
      </c>
      <c r="G251" s="45">
        <v>0.126</v>
      </c>
      <c r="H251" s="44">
        <v>24.68</v>
      </c>
      <c r="I251" s="44">
        <v>27.37</v>
      </c>
      <c r="J251" s="43">
        <v>56940</v>
      </c>
      <c r="K251" s="42">
        <v>1.9E-2</v>
      </c>
    </row>
    <row r="252" spans="1:11" ht="13.9" customHeight="1" x14ac:dyDescent="0.25">
      <c r="A252" s="666" t="s">
        <v>953</v>
      </c>
      <c r="B252" s="43">
        <v>51490</v>
      </c>
      <c r="C252" s="33">
        <f t="shared" si="3"/>
        <v>251</v>
      </c>
      <c r="D252" s="54" t="s">
        <v>113</v>
      </c>
      <c r="E252" s="53">
        <v>54560</v>
      </c>
      <c r="F252" s="52">
        <v>3.7999999999999999E-2</v>
      </c>
      <c r="G252" s="51">
        <v>0.38900000000000001</v>
      </c>
      <c r="H252" s="50">
        <v>22.02</v>
      </c>
      <c r="I252" s="50">
        <v>24.75</v>
      </c>
      <c r="J252" s="43">
        <v>51490</v>
      </c>
      <c r="K252" s="49">
        <v>1.2E-2</v>
      </c>
    </row>
    <row r="253" spans="1:11" ht="13.9" customHeight="1" x14ac:dyDescent="0.25">
      <c r="A253" s="665" t="s">
        <v>952</v>
      </c>
      <c r="B253" s="43">
        <v>66170</v>
      </c>
      <c r="C253" s="33">
        <f t="shared" si="3"/>
        <v>252</v>
      </c>
      <c r="D253" s="48" t="s">
        <v>113</v>
      </c>
      <c r="E253" s="47">
        <v>44960</v>
      </c>
      <c r="F253" s="46">
        <v>2.1000000000000001E-2</v>
      </c>
      <c r="G253" s="45">
        <v>0.32</v>
      </c>
      <c r="H253" s="44">
        <v>26.27</v>
      </c>
      <c r="I253" s="44">
        <v>31.81</v>
      </c>
      <c r="J253" s="43">
        <v>66170</v>
      </c>
      <c r="K253" s="42">
        <v>0.01</v>
      </c>
    </row>
    <row r="254" spans="1:11" ht="13.9" customHeight="1" x14ac:dyDescent="0.25">
      <c r="A254" s="666" t="s">
        <v>951</v>
      </c>
      <c r="B254" s="43">
        <v>54520</v>
      </c>
      <c r="C254" s="33">
        <f t="shared" si="3"/>
        <v>253</v>
      </c>
      <c r="D254" s="54" t="s">
        <v>184</v>
      </c>
      <c r="E254" s="53">
        <v>8636430</v>
      </c>
      <c r="F254" s="52">
        <v>3.0000000000000001E-3</v>
      </c>
      <c r="G254" s="51">
        <v>61.512999999999998</v>
      </c>
      <c r="H254" s="50">
        <v>23.08</v>
      </c>
      <c r="I254" s="50">
        <v>26.21</v>
      </c>
      <c r="J254" s="43">
        <v>54520</v>
      </c>
      <c r="K254" s="49">
        <v>5.0000000000000001E-3</v>
      </c>
    </row>
    <row r="255" spans="1:11" ht="13.9" customHeight="1" x14ac:dyDescent="0.25">
      <c r="A255" s="667" t="s">
        <v>950</v>
      </c>
      <c r="B255" s="43">
        <v>81880</v>
      </c>
      <c r="C255" s="33">
        <f t="shared" si="3"/>
        <v>254</v>
      </c>
      <c r="D255" s="48" t="s">
        <v>136</v>
      </c>
      <c r="E255" s="47">
        <v>1530010</v>
      </c>
      <c r="F255" s="46">
        <v>8.9999999999999993E-3</v>
      </c>
      <c r="G255" s="45">
        <v>10.897</v>
      </c>
      <c r="H255" s="56">
        <v>-4</v>
      </c>
      <c r="I255" s="56">
        <v>-4</v>
      </c>
      <c r="J255" s="43">
        <v>81880</v>
      </c>
      <c r="K255" s="42">
        <v>8.9999999999999993E-3</v>
      </c>
    </row>
    <row r="256" spans="1:11" ht="13.9" customHeight="1" x14ac:dyDescent="0.25">
      <c r="A256" s="666" t="s">
        <v>949</v>
      </c>
      <c r="B256" s="43">
        <v>96770</v>
      </c>
      <c r="C256" s="33">
        <f t="shared" si="3"/>
        <v>255</v>
      </c>
      <c r="D256" s="54" t="s">
        <v>113</v>
      </c>
      <c r="E256" s="53">
        <v>83030</v>
      </c>
      <c r="F256" s="52">
        <v>0.02</v>
      </c>
      <c r="G256" s="51">
        <v>0.59099999999999997</v>
      </c>
      <c r="H256" s="55">
        <v>-4</v>
      </c>
      <c r="I256" s="55">
        <v>-4</v>
      </c>
      <c r="J256" s="43">
        <v>96770</v>
      </c>
      <c r="K256" s="49">
        <v>1.2999999999999999E-2</v>
      </c>
    </row>
    <row r="257" spans="1:11" ht="13.9" customHeight="1" x14ac:dyDescent="0.25">
      <c r="A257" s="667" t="s">
        <v>948</v>
      </c>
      <c r="B257" s="43">
        <v>85350</v>
      </c>
      <c r="C257" s="33">
        <f t="shared" si="3"/>
        <v>256</v>
      </c>
      <c r="D257" s="48" t="s">
        <v>121</v>
      </c>
      <c r="E257" s="47">
        <v>84560</v>
      </c>
      <c r="F257" s="46">
        <v>1.4E-2</v>
      </c>
      <c r="G257" s="45">
        <v>0.60199999999999998</v>
      </c>
      <c r="H257" s="56">
        <v>-4</v>
      </c>
      <c r="I257" s="56">
        <v>-4</v>
      </c>
      <c r="J257" s="43">
        <v>85350</v>
      </c>
      <c r="K257" s="42">
        <v>0.01</v>
      </c>
    </row>
    <row r="258" spans="1:11" ht="13.9" customHeight="1" x14ac:dyDescent="0.25">
      <c r="A258" s="666" t="s">
        <v>947</v>
      </c>
      <c r="B258" s="43">
        <v>89670</v>
      </c>
      <c r="C258" s="33">
        <f t="shared" si="3"/>
        <v>257</v>
      </c>
      <c r="D258" s="54" t="s">
        <v>113</v>
      </c>
      <c r="E258" s="53">
        <v>32540</v>
      </c>
      <c r="F258" s="52">
        <v>1.9E-2</v>
      </c>
      <c r="G258" s="51">
        <v>0.23200000000000001</v>
      </c>
      <c r="H258" s="55">
        <v>-4</v>
      </c>
      <c r="I258" s="55">
        <v>-4</v>
      </c>
      <c r="J258" s="43">
        <v>89670</v>
      </c>
      <c r="K258" s="49">
        <v>1.0999999999999999E-2</v>
      </c>
    </row>
    <row r="259" spans="1:11" ht="13.9" customHeight="1" x14ac:dyDescent="0.25">
      <c r="A259" s="665" t="s">
        <v>946</v>
      </c>
      <c r="B259" s="43">
        <v>82650</v>
      </c>
      <c r="C259" s="33">
        <f t="shared" ref="C259:C322" si="4">C258+1</f>
        <v>258</v>
      </c>
      <c r="D259" s="48" t="s">
        <v>113</v>
      </c>
      <c r="E259" s="47">
        <v>52020</v>
      </c>
      <c r="F259" s="46">
        <v>1.4999999999999999E-2</v>
      </c>
      <c r="G259" s="45">
        <v>0.371</v>
      </c>
      <c r="H259" s="56">
        <v>-4</v>
      </c>
      <c r="I259" s="56">
        <v>-4</v>
      </c>
      <c r="J259" s="43">
        <v>82650</v>
      </c>
      <c r="K259" s="42">
        <v>0.01</v>
      </c>
    </row>
    <row r="260" spans="1:11" ht="13.9" customHeight="1" x14ac:dyDescent="0.25">
      <c r="A260" s="664" t="s">
        <v>945</v>
      </c>
      <c r="B260" s="43">
        <v>105120</v>
      </c>
      <c r="C260" s="33">
        <f t="shared" si="4"/>
        <v>259</v>
      </c>
      <c r="D260" s="54" t="s">
        <v>121</v>
      </c>
      <c r="E260" s="53">
        <v>45370</v>
      </c>
      <c r="F260" s="52">
        <v>2.4E-2</v>
      </c>
      <c r="G260" s="51">
        <v>0.32300000000000001</v>
      </c>
      <c r="H260" s="55">
        <v>-4</v>
      </c>
      <c r="I260" s="55">
        <v>-4</v>
      </c>
      <c r="J260" s="43">
        <v>105120</v>
      </c>
      <c r="K260" s="49">
        <v>1.2E-2</v>
      </c>
    </row>
    <row r="261" spans="1:11" ht="13.9" customHeight="1" x14ac:dyDescent="0.25">
      <c r="A261" s="665" t="s">
        <v>944</v>
      </c>
      <c r="B261" s="43">
        <v>92890</v>
      </c>
      <c r="C261" s="33">
        <f t="shared" si="4"/>
        <v>260</v>
      </c>
      <c r="D261" s="48" t="s">
        <v>113</v>
      </c>
      <c r="E261" s="47">
        <v>7370</v>
      </c>
      <c r="F261" s="46">
        <v>5.5E-2</v>
      </c>
      <c r="G261" s="45">
        <v>5.1999999999999998E-2</v>
      </c>
      <c r="H261" s="56">
        <v>-4</v>
      </c>
      <c r="I261" s="56">
        <v>-4</v>
      </c>
      <c r="J261" s="43">
        <v>92890</v>
      </c>
      <c r="K261" s="42">
        <v>3.1E-2</v>
      </c>
    </row>
    <row r="262" spans="1:11" ht="13.9" customHeight="1" x14ac:dyDescent="0.25">
      <c r="A262" s="666" t="s">
        <v>943</v>
      </c>
      <c r="B262" s="43">
        <v>107490</v>
      </c>
      <c r="C262" s="33">
        <f t="shared" si="4"/>
        <v>261</v>
      </c>
      <c r="D262" s="54" t="s">
        <v>113</v>
      </c>
      <c r="E262" s="53">
        <v>38000</v>
      </c>
      <c r="F262" s="52">
        <v>2.1000000000000001E-2</v>
      </c>
      <c r="G262" s="51">
        <v>0.27100000000000002</v>
      </c>
      <c r="H262" s="55">
        <v>-4</v>
      </c>
      <c r="I262" s="55">
        <v>-4</v>
      </c>
      <c r="J262" s="43">
        <v>107490</v>
      </c>
      <c r="K262" s="49">
        <v>1.2E-2</v>
      </c>
    </row>
    <row r="263" spans="1:11" ht="13.9" customHeight="1" x14ac:dyDescent="0.25">
      <c r="A263" s="667" t="s">
        <v>942</v>
      </c>
      <c r="B263" s="43">
        <v>91440</v>
      </c>
      <c r="C263" s="33">
        <f t="shared" si="4"/>
        <v>262</v>
      </c>
      <c r="D263" s="48" t="s">
        <v>121</v>
      </c>
      <c r="E263" s="47">
        <v>62920</v>
      </c>
      <c r="F263" s="46">
        <v>1.7000000000000001E-2</v>
      </c>
      <c r="G263" s="45">
        <v>0.44800000000000001</v>
      </c>
      <c r="H263" s="56">
        <v>-4</v>
      </c>
      <c r="I263" s="56">
        <v>-4</v>
      </c>
      <c r="J263" s="43">
        <v>91440</v>
      </c>
      <c r="K263" s="42">
        <v>8.9999999999999993E-3</v>
      </c>
    </row>
    <row r="264" spans="1:11" ht="13.9" customHeight="1" x14ac:dyDescent="0.25">
      <c r="A264" s="666" t="s">
        <v>941</v>
      </c>
      <c r="B264" s="43">
        <v>96630</v>
      </c>
      <c r="C264" s="33">
        <f t="shared" si="4"/>
        <v>263</v>
      </c>
      <c r="D264" s="54" t="s">
        <v>113</v>
      </c>
      <c r="E264" s="53">
        <v>10340</v>
      </c>
      <c r="F264" s="52">
        <v>3.6999999999999998E-2</v>
      </c>
      <c r="G264" s="51">
        <v>7.3999999999999996E-2</v>
      </c>
      <c r="H264" s="55">
        <v>-4</v>
      </c>
      <c r="I264" s="55">
        <v>-4</v>
      </c>
      <c r="J264" s="43">
        <v>96630</v>
      </c>
      <c r="K264" s="49">
        <v>1.4E-2</v>
      </c>
    </row>
    <row r="265" spans="1:11" ht="13.9" customHeight="1" x14ac:dyDescent="0.25">
      <c r="A265" s="665" t="s">
        <v>940</v>
      </c>
      <c r="B265" s="43">
        <v>90420</v>
      </c>
      <c r="C265" s="33">
        <f t="shared" si="4"/>
        <v>264</v>
      </c>
      <c r="D265" s="48" t="s">
        <v>113</v>
      </c>
      <c r="E265" s="47">
        <v>50820</v>
      </c>
      <c r="F265" s="46">
        <v>1.9E-2</v>
      </c>
      <c r="G265" s="45">
        <v>0.36199999999999999</v>
      </c>
      <c r="H265" s="56">
        <v>-4</v>
      </c>
      <c r="I265" s="56">
        <v>-4</v>
      </c>
      <c r="J265" s="43">
        <v>90420</v>
      </c>
      <c r="K265" s="42">
        <v>0.01</v>
      </c>
    </row>
    <row r="266" spans="1:11" ht="13.9" customHeight="1" x14ac:dyDescent="0.25">
      <c r="A266" s="666" t="s">
        <v>939</v>
      </c>
      <c r="B266" s="43">
        <v>90480</v>
      </c>
      <c r="C266" s="33">
        <f t="shared" si="4"/>
        <v>265</v>
      </c>
      <c r="D266" s="54" t="s">
        <v>113</v>
      </c>
      <c r="E266" s="53">
        <v>1750</v>
      </c>
      <c r="F266" s="52">
        <v>5.7000000000000002E-2</v>
      </c>
      <c r="G266" s="51">
        <v>1.2E-2</v>
      </c>
      <c r="H266" s="55">
        <v>-4</v>
      </c>
      <c r="I266" s="55">
        <v>-4</v>
      </c>
      <c r="J266" s="43">
        <v>90480</v>
      </c>
      <c r="K266" s="49">
        <v>1.9E-2</v>
      </c>
    </row>
    <row r="267" spans="1:11" ht="13.9" customHeight="1" x14ac:dyDescent="0.25">
      <c r="A267" s="667" t="s">
        <v>938</v>
      </c>
      <c r="B267" s="43">
        <v>92900</v>
      </c>
      <c r="C267" s="33">
        <f t="shared" si="4"/>
        <v>266</v>
      </c>
      <c r="D267" s="48" t="s">
        <v>121</v>
      </c>
      <c r="E267" s="47">
        <v>51780</v>
      </c>
      <c r="F267" s="46">
        <v>1.4E-2</v>
      </c>
      <c r="G267" s="45">
        <v>0.36899999999999999</v>
      </c>
      <c r="H267" s="56">
        <v>-4</v>
      </c>
      <c r="I267" s="56">
        <v>-4</v>
      </c>
      <c r="J267" s="43">
        <v>92900</v>
      </c>
      <c r="K267" s="42">
        <v>0.01</v>
      </c>
    </row>
    <row r="268" spans="1:11" ht="13.9" customHeight="1" x14ac:dyDescent="0.25">
      <c r="A268" s="666" t="s">
        <v>937</v>
      </c>
      <c r="B268" s="43">
        <v>95900</v>
      </c>
      <c r="C268" s="33">
        <f t="shared" si="4"/>
        <v>267</v>
      </c>
      <c r="D268" s="54" t="s">
        <v>113</v>
      </c>
      <c r="E268" s="53">
        <v>10850</v>
      </c>
      <c r="F268" s="52">
        <v>3.7999999999999999E-2</v>
      </c>
      <c r="G268" s="51">
        <v>7.6999999999999999E-2</v>
      </c>
      <c r="H268" s="55">
        <v>-4</v>
      </c>
      <c r="I268" s="55">
        <v>-4</v>
      </c>
      <c r="J268" s="43">
        <v>95900</v>
      </c>
      <c r="K268" s="49">
        <v>1.2999999999999999E-2</v>
      </c>
    </row>
    <row r="269" spans="1:11" ht="13.9" customHeight="1" x14ac:dyDescent="0.25">
      <c r="A269" s="665" t="s">
        <v>936</v>
      </c>
      <c r="B269" s="43">
        <v>89320</v>
      </c>
      <c r="C269" s="33">
        <f t="shared" si="4"/>
        <v>268</v>
      </c>
      <c r="D269" s="48" t="s">
        <v>113</v>
      </c>
      <c r="E269" s="47">
        <v>21250</v>
      </c>
      <c r="F269" s="46">
        <v>1.4999999999999999E-2</v>
      </c>
      <c r="G269" s="45">
        <v>0.151</v>
      </c>
      <c r="H269" s="56">
        <v>-4</v>
      </c>
      <c r="I269" s="56">
        <v>-4</v>
      </c>
      <c r="J269" s="43">
        <v>89320</v>
      </c>
      <c r="K269" s="42">
        <v>0.01</v>
      </c>
    </row>
    <row r="270" spans="1:11" ht="13.9" customHeight="1" x14ac:dyDescent="0.25">
      <c r="A270" s="666" t="s">
        <v>935</v>
      </c>
      <c r="B270" s="43">
        <v>88880</v>
      </c>
      <c r="C270" s="33">
        <f t="shared" si="4"/>
        <v>269</v>
      </c>
      <c r="D270" s="54" t="s">
        <v>113</v>
      </c>
      <c r="E270" s="53">
        <v>5520</v>
      </c>
      <c r="F270" s="52">
        <v>2.5000000000000001E-2</v>
      </c>
      <c r="G270" s="51">
        <v>3.9E-2</v>
      </c>
      <c r="H270" s="55">
        <v>-4</v>
      </c>
      <c r="I270" s="55">
        <v>-4</v>
      </c>
      <c r="J270" s="43">
        <v>88880</v>
      </c>
      <c r="K270" s="49">
        <v>1.4999999999999999E-2</v>
      </c>
    </row>
    <row r="271" spans="1:11" ht="13.9" customHeight="1" x14ac:dyDescent="0.25">
      <c r="A271" s="665" t="s">
        <v>934</v>
      </c>
      <c r="B271" s="43">
        <v>97520</v>
      </c>
      <c r="C271" s="33">
        <f t="shared" si="4"/>
        <v>270</v>
      </c>
      <c r="D271" s="48" t="s">
        <v>113</v>
      </c>
      <c r="E271" s="47">
        <v>14160</v>
      </c>
      <c r="F271" s="46">
        <v>1.6E-2</v>
      </c>
      <c r="G271" s="45">
        <v>0.10100000000000001</v>
      </c>
      <c r="H271" s="56">
        <v>-4</v>
      </c>
      <c r="I271" s="56">
        <v>-4</v>
      </c>
      <c r="J271" s="43">
        <v>97520</v>
      </c>
      <c r="K271" s="42">
        <v>1.2999999999999999E-2</v>
      </c>
    </row>
    <row r="272" spans="1:11" ht="13.9" customHeight="1" x14ac:dyDescent="0.25">
      <c r="A272" s="664" t="s">
        <v>933</v>
      </c>
      <c r="B272" s="43">
        <v>89150</v>
      </c>
      <c r="C272" s="33">
        <f t="shared" si="4"/>
        <v>271</v>
      </c>
      <c r="D272" s="54" t="s">
        <v>121</v>
      </c>
      <c r="E272" s="53">
        <v>114230</v>
      </c>
      <c r="F272" s="52">
        <v>1.2999999999999999E-2</v>
      </c>
      <c r="G272" s="51">
        <v>0.81399999999999995</v>
      </c>
      <c r="H272" s="55">
        <v>-4</v>
      </c>
      <c r="I272" s="55">
        <v>-4</v>
      </c>
      <c r="J272" s="43">
        <v>89150</v>
      </c>
      <c r="K272" s="49">
        <v>0.01</v>
      </c>
    </row>
    <row r="273" spans="1:11" ht="13.9" customHeight="1" x14ac:dyDescent="0.25">
      <c r="A273" s="665" t="s">
        <v>932</v>
      </c>
      <c r="B273" s="43">
        <v>91940</v>
      </c>
      <c r="C273" s="33">
        <f t="shared" si="4"/>
        <v>272</v>
      </c>
      <c r="D273" s="48" t="s">
        <v>113</v>
      </c>
      <c r="E273" s="47">
        <v>5700</v>
      </c>
      <c r="F273" s="46">
        <v>2.4E-2</v>
      </c>
      <c r="G273" s="45">
        <v>4.1000000000000002E-2</v>
      </c>
      <c r="H273" s="56">
        <v>-4</v>
      </c>
      <c r="I273" s="56">
        <v>-4</v>
      </c>
      <c r="J273" s="43">
        <v>91940</v>
      </c>
      <c r="K273" s="42">
        <v>1.4E-2</v>
      </c>
    </row>
    <row r="274" spans="1:11" ht="13.9" customHeight="1" x14ac:dyDescent="0.25">
      <c r="A274" s="666" t="s">
        <v>931</v>
      </c>
      <c r="B274" s="43">
        <v>84590</v>
      </c>
      <c r="C274" s="33">
        <f t="shared" si="4"/>
        <v>273</v>
      </c>
      <c r="D274" s="54" t="s">
        <v>113</v>
      </c>
      <c r="E274" s="53">
        <v>9060</v>
      </c>
      <c r="F274" s="52">
        <v>2.7E-2</v>
      </c>
      <c r="G274" s="51">
        <v>6.5000000000000002E-2</v>
      </c>
      <c r="H274" s="55">
        <v>-4</v>
      </c>
      <c r="I274" s="55">
        <v>-4</v>
      </c>
      <c r="J274" s="43">
        <v>84590</v>
      </c>
      <c r="K274" s="49">
        <v>1.7000000000000001E-2</v>
      </c>
    </row>
    <row r="275" spans="1:11" ht="13.9" customHeight="1" x14ac:dyDescent="0.25">
      <c r="A275" s="665" t="s">
        <v>930</v>
      </c>
      <c r="B275" s="43">
        <v>111520</v>
      </c>
      <c r="C275" s="33">
        <f t="shared" si="4"/>
        <v>274</v>
      </c>
      <c r="D275" s="48" t="s">
        <v>113</v>
      </c>
      <c r="E275" s="47">
        <v>13060</v>
      </c>
      <c r="F275" s="46">
        <v>1.9E-2</v>
      </c>
      <c r="G275" s="45">
        <v>9.2999999999999999E-2</v>
      </c>
      <c r="H275" s="56">
        <v>-4</v>
      </c>
      <c r="I275" s="56">
        <v>-4</v>
      </c>
      <c r="J275" s="43">
        <v>111520</v>
      </c>
      <c r="K275" s="42">
        <v>1.4E-2</v>
      </c>
    </row>
    <row r="276" spans="1:11" ht="13.9" customHeight="1" x14ac:dyDescent="0.25">
      <c r="A276" s="666" t="s">
        <v>929</v>
      </c>
      <c r="B276" s="43">
        <v>84660</v>
      </c>
      <c r="C276" s="33">
        <f t="shared" si="4"/>
        <v>275</v>
      </c>
      <c r="D276" s="54" t="s">
        <v>113</v>
      </c>
      <c r="E276" s="53">
        <v>4140</v>
      </c>
      <c r="F276" s="52">
        <v>2.7E-2</v>
      </c>
      <c r="G276" s="51">
        <v>2.9000000000000001E-2</v>
      </c>
      <c r="H276" s="55">
        <v>-4</v>
      </c>
      <c r="I276" s="55">
        <v>-4</v>
      </c>
      <c r="J276" s="43">
        <v>84660</v>
      </c>
      <c r="K276" s="49">
        <v>1.4E-2</v>
      </c>
    </row>
    <row r="277" spans="1:11" ht="13.9" customHeight="1" x14ac:dyDescent="0.25">
      <c r="A277" s="665" t="s">
        <v>928</v>
      </c>
      <c r="B277" s="43">
        <v>94090</v>
      </c>
      <c r="C277" s="33">
        <f t="shared" si="4"/>
        <v>276</v>
      </c>
      <c r="D277" s="48" t="s">
        <v>113</v>
      </c>
      <c r="E277" s="47">
        <v>16720</v>
      </c>
      <c r="F277" s="46">
        <v>1.7000000000000001E-2</v>
      </c>
      <c r="G277" s="45">
        <v>0.11899999999999999</v>
      </c>
      <c r="H277" s="56">
        <v>-4</v>
      </c>
      <c r="I277" s="56">
        <v>-4</v>
      </c>
      <c r="J277" s="43">
        <v>94090</v>
      </c>
      <c r="K277" s="42">
        <v>1.7000000000000001E-2</v>
      </c>
    </row>
    <row r="278" spans="1:11" ht="13.9" customHeight="1" x14ac:dyDescent="0.25">
      <c r="A278" s="666" t="s">
        <v>927</v>
      </c>
      <c r="B278" s="43">
        <v>84440</v>
      </c>
      <c r="C278" s="33">
        <f t="shared" si="4"/>
        <v>277</v>
      </c>
      <c r="D278" s="54" t="s">
        <v>113</v>
      </c>
      <c r="E278" s="53">
        <v>37640</v>
      </c>
      <c r="F278" s="52">
        <v>1.7999999999999999E-2</v>
      </c>
      <c r="G278" s="51">
        <v>0.26800000000000002</v>
      </c>
      <c r="H278" s="55">
        <v>-4</v>
      </c>
      <c r="I278" s="55">
        <v>-4</v>
      </c>
      <c r="J278" s="43">
        <v>84440</v>
      </c>
      <c r="K278" s="49">
        <v>1.0999999999999999E-2</v>
      </c>
    </row>
    <row r="279" spans="1:11" ht="13.9" customHeight="1" x14ac:dyDescent="0.25">
      <c r="A279" s="665" t="s">
        <v>926</v>
      </c>
      <c r="B279" s="43">
        <v>81600</v>
      </c>
      <c r="C279" s="33">
        <f t="shared" si="4"/>
        <v>278</v>
      </c>
      <c r="D279" s="48" t="s">
        <v>113</v>
      </c>
      <c r="E279" s="47">
        <v>14580</v>
      </c>
      <c r="F279" s="46">
        <v>0.02</v>
      </c>
      <c r="G279" s="45">
        <v>0.104</v>
      </c>
      <c r="H279" s="56">
        <v>-4</v>
      </c>
      <c r="I279" s="56">
        <v>-4</v>
      </c>
      <c r="J279" s="43">
        <v>81600</v>
      </c>
      <c r="K279" s="42">
        <v>0.01</v>
      </c>
    </row>
    <row r="280" spans="1:11" ht="13.9" customHeight="1" x14ac:dyDescent="0.25">
      <c r="A280" s="666" t="s">
        <v>925</v>
      </c>
      <c r="B280" s="43">
        <v>85950</v>
      </c>
      <c r="C280" s="33">
        <f t="shared" si="4"/>
        <v>279</v>
      </c>
      <c r="D280" s="54" t="s">
        <v>113</v>
      </c>
      <c r="E280" s="53">
        <v>13320</v>
      </c>
      <c r="F280" s="52">
        <v>2.9000000000000001E-2</v>
      </c>
      <c r="G280" s="51">
        <v>9.5000000000000001E-2</v>
      </c>
      <c r="H280" s="55">
        <v>-4</v>
      </c>
      <c r="I280" s="55">
        <v>-4</v>
      </c>
      <c r="J280" s="43">
        <v>85950</v>
      </c>
      <c r="K280" s="49">
        <v>2.1999999999999999E-2</v>
      </c>
    </row>
    <row r="281" spans="1:11" ht="13.9" customHeight="1" x14ac:dyDescent="0.25">
      <c r="A281" s="667" t="s">
        <v>924</v>
      </c>
      <c r="B281" s="43">
        <v>113770</v>
      </c>
      <c r="C281" s="33">
        <f t="shared" si="4"/>
        <v>280</v>
      </c>
      <c r="D281" s="48" t="s">
        <v>121</v>
      </c>
      <c r="E281" s="47">
        <v>242940</v>
      </c>
      <c r="F281" s="46">
        <v>1.9E-2</v>
      </c>
      <c r="G281" s="45">
        <v>1.73</v>
      </c>
      <c r="H281" s="56">
        <v>-4</v>
      </c>
      <c r="I281" s="56">
        <v>-4</v>
      </c>
      <c r="J281" s="43">
        <v>113770</v>
      </c>
      <c r="K281" s="42">
        <v>1.9E-2</v>
      </c>
    </row>
    <row r="282" spans="1:11" ht="13.9" customHeight="1" x14ac:dyDescent="0.25">
      <c r="A282" s="666" t="s">
        <v>923</v>
      </c>
      <c r="B282" s="43">
        <v>125430</v>
      </c>
      <c r="C282" s="33">
        <f t="shared" si="4"/>
        <v>281</v>
      </c>
      <c r="D282" s="54" t="s">
        <v>113</v>
      </c>
      <c r="E282" s="53">
        <v>186740</v>
      </c>
      <c r="F282" s="52">
        <v>2.4E-2</v>
      </c>
      <c r="G282" s="51">
        <v>1.33</v>
      </c>
      <c r="H282" s="55">
        <v>-4</v>
      </c>
      <c r="I282" s="55">
        <v>-4</v>
      </c>
      <c r="J282" s="43">
        <v>125430</v>
      </c>
      <c r="K282" s="49">
        <v>0.02</v>
      </c>
    </row>
    <row r="283" spans="1:11" ht="13.9" customHeight="1" x14ac:dyDescent="0.25">
      <c r="A283" s="665" t="s">
        <v>922</v>
      </c>
      <c r="B283" s="43">
        <v>75030</v>
      </c>
      <c r="C283" s="33">
        <f t="shared" si="4"/>
        <v>282</v>
      </c>
      <c r="D283" s="48" t="s">
        <v>113</v>
      </c>
      <c r="E283" s="47">
        <v>56210</v>
      </c>
      <c r="F283" s="46">
        <v>2.1000000000000001E-2</v>
      </c>
      <c r="G283" s="45">
        <v>0.4</v>
      </c>
      <c r="H283" s="56">
        <v>-4</v>
      </c>
      <c r="I283" s="56">
        <v>-4</v>
      </c>
      <c r="J283" s="43">
        <v>75030</v>
      </c>
      <c r="K283" s="42">
        <v>8.9999999999999993E-3</v>
      </c>
    </row>
    <row r="284" spans="1:11" ht="13.9" customHeight="1" x14ac:dyDescent="0.25">
      <c r="A284" s="664" t="s">
        <v>921</v>
      </c>
      <c r="B284" s="43">
        <v>70420</v>
      </c>
      <c r="C284" s="33">
        <f t="shared" si="4"/>
        <v>283</v>
      </c>
      <c r="D284" s="54" t="s">
        <v>121</v>
      </c>
      <c r="E284" s="53">
        <v>63720</v>
      </c>
      <c r="F284" s="52">
        <v>1.9E-2</v>
      </c>
      <c r="G284" s="51">
        <v>0.45400000000000001</v>
      </c>
      <c r="H284" s="55">
        <v>-4</v>
      </c>
      <c r="I284" s="55">
        <v>-4</v>
      </c>
      <c r="J284" s="43">
        <v>70420</v>
      </c>
      <c r="K284" s="49">
        <v>0.01</v>
      </c>
    </row>
    <row r="285" spans="1:11" ht="13.9" customHeight="1" x14ac:dyDescent="0.25">
      <c r="A285" s="665" t="s">
        <v>920</v>
      </c>
      <c r="B285" s="43">
        <v>70260</v>
      </c>
      <c r="C285" s="33">
        <f t="shared" si="4"/>
        <v>284</v>
      </c>
      <c r="D285" s="48" t="s">
        <v>113</v>
      </c>
      <c r="E285" s="47">
        <v>58850</v>
      </c>
      <c r="F285" s="46">
        <v>1.9E-2</v>
      </c>
      <c r="G285" s="45">
        <v>0.41899999999999998</v>
      </c>
      <c r="H285" s="56">
        <v>-4</v>
      </c>
      <c r="I285" s="56">
        <v>-4</v>
      </c>
      <c r="J285" s="43">
        <v>70260</v>
      </c>
      <c r="K285" s="42">
        <v>1.0999999999999999E-2</v>
      </c>
    </row>
    <row r="286" spans="1:11" ht="13.9" customHeight="1" x14ac:dyDescent="0.25">
      <c r="A286" s="666" t="s">
        <v>919</v>
      </c>
      <c r="B286" s="43">
        <v>72340</v>
      </c>
      <c r="C286" s="33">
        <f t="shared" si="4"/>
        <v>285</v>
      </c>
      <c r="D286" s="54" t="s">
        <v>113</v>
      </c>
      <c r="E286" s="53">
        <v>4870</v>
      </c>
      <c r="F286" s="52">
        <v>0.05</v>
      </c>
      <c r="G286" s="51">
        <v>3.5000000000000003E-2</v>
      </c>
      <c r="H286" s="55">
        <v>-4</v>
      </c>
      <c r="I286" s="55">
        <v>-4</v>
      </c>
      <c r="J286" s="43">
        <v>72340</v>
      </c>
      <c r="K286" s="49">
        <v>1.2E-2</v>
      </c>
    </row>
    <row r="287" spans="1:11" ht="13.9" customHeight="1" x14ac:dyDescent="0.25">
      <c r="A287" s="667" t="s">
        <v>918</v>
      </c>
      <c r="B287" s="43">
        <v>94490</v>
      </c>
      <c r="C287" s="33">
        <f t="shared" si="4"/>
        <v>286</v>
      </c>
      <c r="D287" s="48" t="s">
        <v>121</v>
      </c>
      <c r="E287" s="47">
        <v>42490</v>
      </c>
      <c r="F287" s="46">
        <v>2.7E-2</v>
      </c>
      <c r="G287" s="45">
        <v>0.30299999999999999</v>
      </c>
      <c r="H287" s="56">
        <v>-4</v>
      </c>
      <c r="I287" s="56">
        <v>-4</v>
      </c>
      <c r="J287" s="43">
        <v>94490</v>
      </c>
      <c r="K287" s="42">
        <v>1.7000000000000001E-2</v>
      </c>
    </row>
    <row r="288" spans="1:11" ht="13.9" customHeight="1" x14ac:dyDescent="0.25">
      <c r="A288" s="666" t="s">
        <v>917</v>
      </c>
      <c r="B288" s="43">
        <v>67040</v>
      </c>
      <c r="C288" s="33">
        <f t="shared" si="4"/>
        <v>287</v>
      </c>
      <c r="D288" s="54" t="s">
        <v>113</v>
      </c>
      <c r="E288" s="53">
        <v>14620</v>
      </c>
      <c r="F288" s="52">
        <v>3.5000000000000003E-2</v>
      </c>
      <c r="G288" s="51">
        <v>0.104</v>
      </c>
      <c r="H288" s="55">
        <v>-4</v>
      </c>
      <c r="I288" s="55">
        <v>-4</v>
      </c>
      <c r="J288" s="43">
        <v>67040</v>
      </c>
      <c r="K288" s="49">
        <v>1.4E-2</v>
      </c>
    </row>
    <row r="289" spans="1:11" ht="13.9" customHeight="1" x14ac:dyDescent="0.25">
      <c r="A289" s="665" t="s">
        <v>916</v>
      </c>
      <c r="B289" s="43">
        <v>134530</v>
      </c>
      <c r="C289" s="33">
        <f t="shared" si="4"/>
        <v>288</v>
      </c>
      <c r="D289" s="48" t="s">
        <v>113</v>
      </c>
      <c r="E289" s="47">
        <v>16010</v>
      </c>
      <c r="F289" s="46">
        <v>4.2000000000000003E-2</v>
      </c>
      <c r="G289" s="45">
        <v>0.114</v>
      </c>
      <c r="H289" s="56">
        <v>-4</v>
      </c>
      <c r="I289" s="56">
        <v>-4</v>
      </c>
      <c r="J289" s="43">
        <v>134530</v>
      </c>
      <c r="K289" s="42">
        <v>2.1000000000000001E-2</v>
      </c>
    </row>
    <row r="290" spans="1:11" ht="13.9" customHeight="1" x14ac:dyDescent="0.25">
      <c r="A290" s="666" t="s">
        <v>915</v>
      </c>
      <c r="B290" s="43">
        <v>74280</v>
      </c>
      <c r="C290" s="33">
        <f t="shared" si="4"/>
        <v>289</v>
      </c>
      <c r="D290" s="54" t="s">
        <v>113</v>
      </c>
      <c r="E290" s="53">
        <v>11860</v>
      </c>
      <c r="F290" s="52">
        <v>3.6999999999999998E-2</v>
      </c>
      <c r="G290" s="51">
        <v>8.4000000000000005E-2</v>
      </c>
      <c r="H290" s="55">
        <v>-4</v>
      </c>
      <c r="I290" s="55">
        <v>-4</v>
      </c>
      <c r="J290" s="43">
        <v>74280</v>
      </c>
      <c r="K290" s="49">
        <v>1.9E-2</v>
      </c>
    </row>
    <row r="291" spans="1:11" ht="13.9" customHeight="1" x14ac:dyDescent="0.25">
      <c r="A291" s="667" t="s">
        <v>914</v>
      </c>
      <c r="B291" s="43">
        <v>77980</v>
      </c>
      <c r="C291" s="33">
        <f t="shared" si="4"/>
        <v>290</v>
      </c>
      <c r="D291" s="48" t="s">
        <v>121</v>
      </c>
      <c r="E291" s="47">
        <v>272170</v>
      </c>
      <c r="F291" s="46">
        <v>1.4999999999999999E-2</v>
      </c>
      <c r="G291" s="45">
        <v>1.9390000000000001</v>
      </c>
      <c r="H291" s="56">
        <v>-4</v>
      </c>
      <c r="I291" s="56">
        <v>-4</v>
      </c>
      <c r="J291" s="43">
        <v>77980</v>
      </c>
      <c r="K291" s="42">
        <v>1.0999999999999999E-2</v>
      </c>
    </row>
    <row r="292" spans="1:11" ht="13.9" customHeight="1" x14ac:dyDescent="0.25">
      <c r="A292" s="666" t="s">
        <v>913</v>
      </c>
      <c r="B292" s="43">
        <v>81050</v>
      </c>
      <c r="C292" s="33">
        <f t="shared" si="4"/>
        <v>291</v>
      </c>
      <c r="D292" s="54" t="s">
        <v>113</v>
      </c>
      <c r="E292" s="53">
        <v>99020</v>
      </c>
      <c r="F292" s="52">
        <v>2.4E-2</v>
      </c>
      <c r="G292" s="51">
        <v>0.70499999999999996</v>
      </c>
      <c r="H292" s="55">
        <v>-4</v>
      </c>
      <c r="I292" s="55">
        <v>-4</v>
      </c>
      <c r="J292" s="43">
        <v>81050</v>
      </c>
      <c r="K292" s="49">
        <v>0.02</v>
      </c>
    </row>
    <row r="293" spans="1:11" ht="13.9" customHeight="1" x14ac:dyDescent="0.25">
      <c r="A293" s="665" t="s">
        <v>912</v>
      </c>
      <c r="B293" s="43">
        <v>74360</v>
      </c>
      <c r="C293" s="33">
        <f t="shared" si="4"/>
        <v>292</v>
      </c>
      <c r="D293" s="48" t="s">
        <v>113</v>
      </c>
      <c r="E293" s="47">
        <v>28180</v>
      </c>
      <c r="F293" s="46">
        <v>1.7999999999999999E-2</v>
      </c>
      <c r="G293" s="45">
        <v>0.20100000000000001</v>
      </c>
      <c r="H293" s="56">
        <v>-4</v>
      </c>
      <c r="I293" s="56">
        <v>-4</v>
      </c>
      <c r="J293" s="43">
        <v>74360</v>
      </c>
      <c r="K293" s="42">
        <v>1.2E-2</v>
      </c>
    </row>
    <row r="294" spans="1:11" ht="13.9" customHeight="1" x14ac:dyDescent="0.25">
      <c r="A294" s="666" t="s">
        <v>911</v>
      </c>
      <c r="B294" s="43">
        <v>76140</v>
      </c>
      <c r="C294" s="33">
        <f t="shared" si="4"/>
        <v>293</v>
      </c>
      <c r="D294" s="54" t="s">
        <v>113</v>
      </c>
      <c r="E294" s="53">
        <v>71270</v>
      </c>
      <c r="F294" s="52">
        <v>1.6E-2</v>
      </c>
      <c r="G294" s="51">
        <v>0.50800000000000001</v>
      </c>
      <c r="H294" s="55">
        <v>-4</v>
      </c>
      <c r="I294" s="55">
        <v>-4</v>
      </c>
      <c r="J294" s="43">
        <v>76140</v>
      </c>
      <c r="K294" s="49">
        <v>1.0999999999999999E-2</v>
      </c>
    </row>
    <row r="295" spans="1:11" ht="13.9" customHeight="1" x14ac:dyDescent="0.25">
      <c r="A295" s="665" t="s">
        <v>910</v>
      </c>
      <c r="B295" s="43">
        <v>73750</v>
      </c>
      <c r="C295" s="33">
        <f t="shared" si="4"/>
        <v>294</v>
      </c>
      <c r="D295" s="48" t="s">
        <v>113</v>
      </c>
      <c r="E295" s="47">
        <v>28720</v>
      </c>
      <c r="F295" s="46">
        <v>2.3E-2</v>
      </c>
      <c r="G295" s="45">
        <v>0.20499999999999999</v>
      </c>
      <c r="H295" s="56">
        <v>-4</v>
      </c>
      <c r="I295" s="56">
        <v>-4</v>
      </c>
      <c r="J295" s="43">
        <v>73750</v>
      </c>
      <c r="K295" s="42">
        <v>1.0999999999999999E-2</v>
      </c>
    </row>
    <row r="296" spans="1:11" ht="13.9" customHeight="1" x14ac:dyDescent="0.25">
      <c r="A296" s="666" t="s">
        <v>909</v>
      </c>
      <c r="B296" s="43">
        <v>80880</v>
      </c>
      <c r="C296" s="33">
        <f t="shared" si="4"/>
        <v>295</v>
      </c>
      <c r="D296" s="54" t="s">
        <v>113</v>
      </c>
      <c r="E296" s="53">
        <v>21800</v>
      </c>
      <c r="F296" s="52">
        <v>2.1000000000000001E-2</v>
      </c>
      <c r="G296" s="51">
        <v>0.155</v>
      </c>
      <c r="H296" s="55">
        <v>-4</v>
      </c>
      <c r="I296" s="55">
        <v>-4</v>
      </c>
      <c r="J296" s="43">
        <v>80880</v>
      </c>
      <c r="K296" s="49">
        <v>0.01</v>
      </c>
    </row>
    <row r="297" spans="1:11" ht="13.9" customHeight="1" x14ac:dyDescent="0.25">
      <c r="A297" s="665" t="s">
        <v>908</v>
      </c>
      <c r="B297" s="43">
        <v>77420</v>
      </c>
      <c r="C297" s="33">
        <f t="shared" si="4"/>
        <v>296</v>
      </c>
      <c r="D297" s="48" t="s">
        <v>113</v>
      </c>
      <c r="E297" s="47">
        <v>23180</v>
      </c>
      <c r="F297" s="46">
        <v>3.2000000000000001E-2</v>
      </c>
      <c r="G297" s="45">
        <v>0.16500000000000001</v>
      </c>
      <c r="H297" s="56">
        <v>-4</v>
      </c>
      <c r="I297" s="56">
        <v>-4</v>
      </c>
      <c r="J297" s="43">
        <v>77420</v>
      </c>
      <c r="K297" s="42">
        <v>0.01</v>
      </c>
    </row>
    <row r="298" spans="1:11" ht="13.9" customHeight="1" x14ac:dyDescent="0.25">
      <c r="A298" s="664" t="s">
        <v>907</v>
      </c>
      <c r="B298" s="43">
        <v>58150</v>
      </c>
      <c r="C298" s="33">
        <f t="shared" si="4"/>
        <v>297</v>
      </c>
      <c r="D298" s="54" t="s">
        <v>121</v>
      </c>
      <c r="E298" s="53">
        <v>466790</v>
      </c>
      <c r="F298" s="52">
        <v>1.6E-2</v>
      </c>
      <c r="G298" s="51">
        <v>3.3250000000000002</v>
      </c>
      <c r="H298" s="55">
        <v>-4</v>
      </c>
      <c r="I298" s="55">
        <v>-4</v>
      </c>
      <c r="J298" s="43">
        <v>58150</v>
      </c>
      <c r="K298" s="49">
        <v>1.2999999999999999E-2</v>
      </c>
    </row>
    <row r="299" spans="1:11" ht="13.9" customHeight="1" x14ac:dyDescent="0.25">
      <c r="A299" s="665" t="s">
        <v>906</v>
      </c>
      <c r="B299" s="43">
        <v>35810</v>
      </c>
      <c r="C299" s="33">
        <f t="shared" si="4"/>
        <v>298</v>
      </c>
      <c r="D299" s="48" t="s">
        <v>113</v>
      </c>
      <c r="E299" s="47">
        <v>135130</v>
      </c>
      <c r="F299" s="46">
        <v>2.1999999999999999E-2</v>
      </c>
      <c r="G299" s="45">
        <v>0.96199999999999997</v>
      </c>
      <c r="H299" s="56">
        <v>-4</v>
      </c>
      <c r="I299" s="56">
        <v>-4</v>
      </c>
      <c r="J299" s="43">
        <v>35810</v>
      </c>
      <c r="K299" s="42">
        <v>1.7999999999999999E-2</v>
      </c>
    </row>
    <row r="300" spans="1:11" ht="13.9" customHeight="1" x14ac:dyDescent="0.25">
      <c r="A300" s="666" t="s">
        <v>905</v>
      </c>
      <c r="B300" s="43">
        <v>72790</v>
      </c>
      <c r="C300" s="33">
        <f t="shared" si="4"/>
        <v>299</v>
      </c>
      <c r="D300" s="54" t="s">
        <v>113</v>
      </c>
      <c r="E300" s="53">
        <v>2970</v>
      </c>
      <c r="F300" s="52">
        <v>4.7E-2</v>
      </c>
      <c r="G300" s="51">
        <v>2.1000000000000001E-2</v>
      </c>
      <c r="H300" s="55">
        <v>-4</v>
      </c>
      <c r="I300" s="55">
        <v>-4</v>
      </c>
      <c r="J300" s="43">
        <v>72790</v>
      </c>
      <c r="K300" s="49">
        <v>1.7000000000000001E-2</v>
      </c>
    </row>
    <row r="301" spans="1:11" ht="13.9" customHeight="1" x14ac:dyDescent="0.25">
      <c r="A301" s="665" t="s">
        <v>904</v>
      </c>
      <c r="B301" s="43">
        <v>67870</v>
      </c>
      <c r="C301" s="33">
        <f t="shared" si="4"/>
        <v>300</v>
      </c>
      <c r="D301" s="48" t="s">
        <v>113</v>
      </c>
      <c r="E301" s="47">
        <v>17390</v>
      </c>
      <c r="F301" s="46">
        <v>2.4E-2</v>
      </c>
      <c r="G301" s="45">
        <v>0.124</v>
      </c>
      <c r="H301" s="56">
        <v>-4</v>
      </c>
      <c r="I301" s="56">
        <v>-4</v>
      </c>
      <c r="J301" s="43">
        <v>67870</v>
      </c>
      <c r="K301" s="42">
        <v>1.4999999999999999E-2</v>
      </c>
    </row>
    <row r="302" spans="1:11" ht="13.9" customHeight="1" x14ac:dyDescent="0.25">
      <c r="A302" s="666" t="s">
        <v>903</v>
      </c>
      <c r="B302" s="43">
        <v>55730</v>
      </c>
      <c r="C302" s="33">
        <f t="shared" si="4"/>
        <v>301</v>
      </c>
      <c r="D302" s="54" t="s">
        <v>113</v>
      </c>
      <c r="E302" s="53">
        <v>116430</v>
      </c>
      <c r="F302" s="52">
        <v>1.7999999999999999E-2</v>
      </c>
      <c r="G302" s="51">
        <v>0.82899999999999996</v>
      </c>
      <c r="H302" s="50">
        <v>24.36</v>
      </c>
      <c r="I302" s="50">
        <v>26.8</v>
      </c>
      <c r="J302" s="43">
        <v>55730</v>
      </c>
      <c r="K302" s="49">
        <v>8.9999999999999993E-3</v>
      </c>
    </row>
    <row r="303" spans="1:11" ht="13.9" customHeight="1" x14ac:dyDescent="0.25">
      <c r="A303" s="665" t="s">
        <v>902</v>
      </c>
      <c r="B303" s="43">
        <v>73990</v>
      </c>
      <c r="C303" s="33">
        <f t="shared" si="4"/>
        <v>302</v>
      </c>
      <c r="D303" s="48" t="s">
        <v>113</v>
      </c>
      <c r="E303" s="47">
        <v>194870</v>
      </c>
      <c r="F303" s="46">
        <v>3.5000000000000003E-2</v>
      </c>
      <c r="G303" s="45">
        <v>1.3879999999999999</v>
      </c>
      <c r="H303" s="56">
        <v>-4</v>
      </c>
      <c r="I303" s="56">
        <v>-4</v>
      </c>
      <c r="J303" s="43">
        <v>73990</v>
      </c>
      <c r="K303" s="42">
        <v>1.4E-2</v>
      </c>
    </row>
    <row r="304" spans="1:11" ht="13.9" customHeight="1" x14ac:dyDescent="0.25">
      <c r="A304" s="664" t="s">
        <v>901</v>
      </c>
      <c r="B304" s="43">
        <v>57470</v>
      </c>
      <c r="C304" s="33">
        <f t="shared" si="4"/>
        <v>303</v>
      </c>
      <c r="D304" s="54" t="s">
        <v>136</v>
      </c>
      <c r="E304" s="53">
        <v>4133490</v>
      </c>
      <c r="F304" s="52">
        <v>4.0000000000000001E-3</v>
      </c>
      <c r="G304" s="51">
        <v>29.440999999999999</v>
      </c>
      <c r="H304" s="55">
        <v>-4</v>
      </c>
      <c r="I304" s="55">
        <v>-4</v>
      </c>
      <c r="J304" s="43">
        <v>57470</v>
      </c>
      <c r="K304" s="49">
        <v>7.0000000000000001E-3</v>
      </c>
    </row>
    <row r="305" spans="1:11" ht="13.9" customHeight="1" x14ac:dyDescent="0.25">
      <c r="A305" s="667" t="s">
        <v>900</v>
      </c>
      <c r="B305" s="43">
        <v>39550</v>
      </c>
      <c r="C305" s="33">
        <f t="shared" si="4"/>
        <v>304</v>
      </c>
      <c r="D305" s="48" t="s">
        <v>121</v>
      </c>
      <c r="E305" s="47">
        <v>536840</v>
      </c>
      <c r="F305" s="46">
        <v>0.01</v>
      </c>
      <c r="G305" s="45">
        <v>3.8239999999999998</v>
      </c>
      <c r="H305" s="44">
        <v>16.350000000000001</v>
      </c>
      <c r="I305" s="44">
        <v>19.010000000000002</v>
      </c>
      <c r="J305" s="43">
        <v>39550</v>
      </c>
      <c r="K305" s="42">
        <v>1.0999999999999999E-2</v>
      </c>
    </row>
    <row r="306" spans="1:11" ht="13.9" customHeight="1" x14ac:dyDescent="0.25">
      <c r="A306" s="666" t="s">
        <v>899</v>
      </c>
      <c r="B306" s="43">
        <v>33300</v>
      </c>
      <c r="C306" s="33">
        <f t="shared" si="4"/>
        <v>305</v>
      </c>
      <c r="D306" s="54" t="s">
        <v>113</v>
      </c>
      <c r="E306" s="53">
        <v>385550</v>
      </c>
      <c r="F306" s="52">
        <v>1.2999999999999999E-2</v>
      </c>
      <c r="G306" s="51">
        <v>2.746</v>
      </c>
      <c r="H306" s="50">
        <v>13.84</v>
      </c>
      <c r="I306" s="50">
        <v>16.010000000000002</v>
      </c>
      <c r="J306" s="43">
        <v>33300</v>
      </c>
      <c r="K306" s="49">
        <v>1.7000000000000001E-2</v>
      </c>
    </row>
    <row r="307" spans="1:11" ht="13.9" customHeight="1" x14ac:dyDescent="0.25">
      <c r="A307" s="665" t="s">
        <v>898</v>
      </c>
      <c r="B307" s="43">
        <v>55460</v>
      </c>
      <c r="C307" s="33">
        <f t="shared" si="4"/>
        <v>306</v>
      </c>
      <c r="D307" s="48" t="s">
        <v>113</v>
      </c>
      <c r="E307" s="47">
        <v>151290</v>
      </c>
      <c r="F307" s="46">
        <v>1.2999999999999999E-2</v>
      </c>
      <c r="G307" s="45">
        <v>1.0780000000000001</v>
      </c>
      <c r="H307" s="56">
        <v>-4</v>
      </c>
      <c r="I307" s="56">
        <v>-4</v>
      </c>
      <c r="J307" s="43">
        <v>55460</v>
      </c>
      <c r="K307" s="42">
        <v>6.0000000000000001E-3</v>
      </c>
    </row>
    <row r="308" spans="1:11" ht="13.9" customHeight="1" x14ac:dyDescent="0.25">
      <c r="A308" s="664" t="s">
        <v>897</v>
      </c>
      <c r="B308" s="43">
        <v>59270</v>
      </c>
      <c r="C308" s="33">
        <f t="shared" si="4"/>
        <v>307</v>
      </c>
      <c r="D308" s="54" t="s">
        <v>121</v>
      </c>
      <c r="E308" s="53">
        <v>2031700</v>
      </c>
      <c r="F308" s="52">
        <v>6.0000000000000001E-3</v>
      </c>
      <c r="G308" s="51">
        <v>14.471</v>
      </c>
      <c r="H308" s="55">
        <v>-4</v>
      </c>
      <c r="I308" s="55">
        <v>-4</v>
      </c>
      <c r="J308" s="43">
        <v>59270</v>
      </c>
      <c r="K308" s="49">
        <v>6.0000000000000001E-3</v>
      </c>
    </row>
    <row r="309" spans="1:11" ht="13.9" customHeight="1" x14ac:dyDescent="0.25">
      <c r="A309" s="665" t="s">
        <v>896</v>
      </c>
      <c r="B309" s="43">
        <v>59020</v>
      </c>
      <c r="C309" s="33">
        <f t="shared" si="4"/>
        <v>308</v>
      </c>
      <c r="D309" s="48" t="s">
        <v>113</v>
      </c>
      <c r="E309" s="47">
        <v>1392660</v>
      </c>
      <c r="F309" s="46">
        <v>7.0000000000000001E-3</v>
      </c>
      <c r="G309" s="45">
        <v>9.9190000000000005</v>
      </c>
      <c r="H309" s="56">
        <v>-4</v>
      </c>
      <c r="I309" s="56">
        <v>-4</v>
      </c>
      <c r="J309" s="43">
        <v>59020</v>
      </c>
      <c r="K309" s="42">
        <v>7.0000000000000001E-3</v>
      </c>
    </row>
    <row r="310" spans="1:11" ht="13.9" customHeight="1" x14ac:dyDescent="0.25">
      <c r="A310" s="666" t="s">
        <v>895</v>
      </c>
      <c r="B310" s="43">
        <v>59800</v>
      </c>
      <c r="C310" s="33">
        <f t="shared" si="4"/>
        <v>309</v>
      </c>
      <c r="D310" s="54" t="s">
        <v>113</v>
      </c>
      <c r="E310" s="53">
        <v>626310</v>
      </c>
      <c r="F310" s="52">
        <v>1.2999999999999999E-2</v>
      </c>
      <c r="G310" s="51">
        <v>4.4610000000000003</v>
      </c>
      <c r="H310" s="55">
        <v>-4</v>
      </c>
      <c r="I310" s="55">
        <v>-4</v>
      </c>
      <c r="J310" s="43">
        <v>59800</v>
      </c>
      <c r="K310" s="49">
        <v>7.0000000000000001E-3</v>
      </c>
    </row>
    <row r="311" spans="1:11" ht="13.9" customHeight="1" x14ac:dyDescent="0.25">
      <c r="A311" s="665" t="s">
        <v>894</v>
      </c>
      <c r="B311" s="43">
        <v>60350</v>
      </c>
      <c r="C311" s="33">
        <f t="shared" si="4"/>
        <v>310</v>
      </c>
      <c r="D311" s="48" t="s">
        <v>113</v>
      </c>
      <c r="E311" s="47">
        <v>12730</v>
      </c>
      <c r="F311" s="46">
        <v>7.1999999999999995E-2</v>
      </c>
      <c r="G311" s="45">
        <v>9.0999999999999998E-2</v>
      </c>
      <c r="H311" s="56">
        <v>-4</v>
      </c>
      <c r="I311" s="56">
        <v>-4</v>
      </c>
      <c r="J311" s="43">
        <v>60350</v>
      </c>
      <c r="K311" s="42">
        <v>1.2E-2</v>
      </c>
    </row>
    <row r="312" spans="1:11" ht="13.9" customHeight="1" x14ac:dyDescent="0.25">
      <c r="A312" s="664" t="s">
        <v>893</v>
      </c>
      <c r="B312" s="43">
        <v>61280</v>
      </c>
      <c r="C312" s="33">
        <f t="shared" si="4"/>
        <v>311</v>
      </c>
      <c r="D312" s="54" t="s">
        <v>121</v>
      </c>
      <c r="E312" s="53">
        <v>1083350</v>
      </c>
      <c r="F312" s="52">
        <v>8.9999999999999993E-3</v>
      </c>
      <c r="G312" s="51">
        <v>7.7160000000000002</v>
      </c>
      <c r="H312" s="55">
        <v>-4</v>
      </c>
      <c r="I312" s="55">
        <v>-4</v>
      </c>
      <c r="J312" s="43">
        <v>61280</v>
      </c>
      <c r="K312" s="49">
        <v>5.0000000000000001E-3</v>
      </c>
    </row>
    <row r="313" spans="1:11" ht="13.9" customHeight="1" x14ac:dyDescent="0.25">
      <c r="A313" s="665" t="s">
        <v>892</v>
      </c>
      <c r="B313" s="43">
        <v>61420</v>
      </c>
      <c r="C313" s="33">
        <f t="shared" si="4"/>
        <v>312</v>
      </c>
      <c r="D313" s="48" t="s">
        <v>113</v>
      </c>
      <c r="E313" s="47">
        <v>1003250</v>
      </c>
      <c r="F313" s="46">
        <v>0.01</v>
      </c>
      <c r="G313" s="45">
        <v>7.1459999999999999</v>
      </c>
      <c r="H313" s="56">
        <v>-4</v>
      </c>
      <c r="I313" s="56">
        <v>-4</v>
      </c>
      <c r="J313" s="43">
        <v>61420</v>
      </c>
      <c r="K313" s="42">
        <v>6.0000000000000001E-3</v>
      </c>
    </row>
    <row r="314" spans="1:11" ht="13.9" customHeight="1" x14ac:dyDescent="0.25">
      <c r="A314" s="666" t="s">
        <v>891</v>
      </c>
      <c r="B314" s="43">
        <v>59480</v>
      </c>
      <c r="C314" s="33">
        <f t="shared" si="4"/>
        <v>313</v>
      </c>
      <c r="D314" s="54" t="s">
        <v>113</v>
      </c>
      <c r="E314" s="53">
        <v>80100</v>
      </c>
      <c r="F314" s="52">
        <v>2.1999999999999999E-2</v>
      </c>
      <c r="G314" s="51">
        <v>0.57099999999999995</v>
      </c>
      <c r="H314" s="55">
        <v>-4</v>
      </c>
      <c r="I314" s="55">
        <v>-4</v>
      </c>
      <c r="J314" s="43">
        <v>59480</v>
      </c>
      <c r="K314" s="49">
        <v>7.0000000000000001E-3</v>
      </c>
    </row>
    <row r="315" spans="1:11" ht="13.9" customHeight="1" x14ac:dyDescent="0.25">
      <c r="A315" s="667" t="s">
        <v>890</v>
      </c>
      <c r="B315" s="43">
        <v>61280</v>
      </c>
      <c r="C315" s="33">
        <f t="shared" si="4"/>
        <v>314</v>
      </c>
      <c r="D315" s="48" t="s">
        <v>121</v>
      </c>
      <c r="E315" s="47">
        <v>481600</v>
      </c>
      <c r="F315" s="46">
        <v>8.0000000000000002E-3</v>
      </c>
      <c r="G315" s="45">
        <v>3.43</v>
      </c>
      <c r="H315" s="56">
        <v>-4</v>
      </c>
      <c r="I315" s="56">
        <v>-4</v>
      </c>
      <c r="J315" s="43">
        <v>61280</v>
      </c>
      <c r="K315" s="42">
        <v>8.9999999999999993E-3</v>
      </c>
    </row>
    <row r="316" spans="1:11" ht="13.9" customHeight="1" x14ac:dyDescent="0.25">
      <c r="A316" s="666" t="s">
        <v>889</v>
      </c>
      <c r="B316" s="43">
        <v>56990</v>
      </c>
      <c r="C316" s="33">
        <f t="shared" si="4"/>
        <v>315</v>
      </c>
      <c r="D316" s="54" t="s">
        <v>113</v>
      </c>
      <c r="E316" s="53">
        <v>28140</v>
      </c>
      <c r="F316" s="52">
        <v>3.4000000000000002E-2</v>
      </c>
      <c r="G316" s="51">
        <v>0.2</v>
      </c>
      <c r="H316" s="55">
        <v>-4</v>
      </c>
      <c r="I316" s="55">
        <v>-4</v>
      </c>
      <c r="J316" s="43">
        <v>56990</v>
      </c>
      <c r="K316" s="49">
        <v>1.6E-2</v>
      </c>
    </row>
    <row r="317" spans="1:11" ht="13.9" customHeight="1" x14ac:dyDescent="0.25">
      <c r="A317" s="665" t="s">
        <v>888</v>
      </c>
      <c r="B317" s="43">
        <v>60090</v>
      </c>
      <c r="C317" s="33">
        <f t="shared" si="4"/>
        <v>316</v>
      </c>
      <c r="D317" s="48" t="s">
        <v>113</v>
      </c>
      <c r="E317" s="47">
        <v>190530</v>
      </c>
      <c r="F317" s="46">
        <v>1.2999999999999999E-2</v>
      </c>
      <c r="G317" s="45">
        <v>1.357</v>
      </c>
      <c r="H317" s="56">
        <v>-4</v>
      </c>
      <c r="I317" s="56">
        <v>-4</v>
      </c>
      <c r="J317" s="43">
        <v>60090</v>
      </c>
      <c r="K317" s="42">
        <v>8.9999999999999993E-3</v>
      </c>
    </row>
    <row r="318" spans="1:11" ht="13.9" customHeight="1" x14ac:dyDescent="0.25">
      <c r="A318" s="666" t="s">
        <v>887</v>
      </c>
      <c r="B318" s="43">
        <v>61910</v>
      </c>
      <c r="C318" s="33">
        <f t="shared" si="4"/>
        <v>317</v>
      </c>
      <c r="D318" s="54" t="s">
        <v>113</v>
      </c>
      <c r="E318" s="53">
        <v>90250</v>
      </c>
      <c r="F318" s="52">
        <v>1.7999999999999999E-2</v>
      </c>
      <c r="G318" s="51">
        <v>0.64300000000000002</v>
      </c>
      <c r="H318" s="55">
        <v>-4</v>
      </c>
      <c r="I318" s="55">
        <v>-4</v>
      </c>
      <c r="J318" s="43">
        <v>61910</v>
      </c>
      <c r="K318" s="49">
        <v>1.2999999999999999E-2</v>
      </c>
    </row>
    <row r="319" spans="1:11" ht="13.9" customHeight="1" x14ac:dyDescent="0.25">
      <c r="A319" s="665" t="s">
        <v>886</v>
      </c>
      <c r="B319" s="43">
        <v>64020</v>
      </c>
      <c r="C319" s="33">
        <f t="shared" si="4"/>
        <v>318</v>
      </c>
      <c r="D319" s="48" t="s">
        <v>113</v>
      </c>
      <c r="E319" s="47">
        <v>132490</v>
      </c>
      <c r="F319" s="46">
        <v>1.4999999999999999E-2</v>
      </c>
      <c r="G319" s="45">
        <v>0.94399999999999995</v>
      </c>
      <c r="H319" s="56">
        <v>-4</v>
      </c>
      <c r="I319" s="56">
        <v>-4</v>
      </c>
      <c r="J319" s="43">
        <v>64020</v>
      </c>
      <c r="K319" s="42">
        <v>0.01</v>
      </c>
    </row>
    <row r="320" spans="1:11" ht="13.9" customHeight="1" x14ac:dyDescent="0.25">
      <c r="A320" s="666" t="s">
        <v>885</v>
      </c>
      <c r="B320" s="43">
        <v>59450</v>
      </c>
      <c r="C320" s="33">
        <f t="shared" si="4"/>
        <v>319</v>
      </c>
      <c r="D320" s="54" t="s">
        <v>113</v>
      </c>
      <c r="E320" s="53">
        <v>40190</v>
      </c>
      <c r="F320" s="52">
        <v>2.8000000000000001E-2</v>
      </c>
      <c r="G320" s="51">
        <v>0.28599999999999998</v>
      </c>
      <c r="H320" s="55">
        <v>-4</v>
      </c>
      <c r="I320" s="55">
        <v>-4</v>
      </c>
      <c r="J320" s="43">
        <v>59450</v>
      </c>
      <c r="K320" s="49">
        <v>2.1000000000000001E-2</v>
      </c>
    </row>
    <row r="321" spans="1:11" ht="13.9" customHeight="1" x14ac:dyDescent="0.25">
      <c r="A321" s="667" t="s">
        <v>884</v>
      </c>
      <c r="B321" s="43">
        <v>38560</v>
      </c>
      <c r="C321" s="33">
        <f t="shared" si="4"/>
        <v>320</v>
      </c>
      <c r="D321" s="48" t="s">
        <v>136</v>
      </c>
      <c r="E321" s="47">
        <v>1191570</v>
      </c>
      <c r="F321" s="46">
        <v>8.9999999999999993E-3</v>
      </c>
      <c r="G321" s="45">
        <v>8.4870000000000001</v>
      </c>
      <c r="H321" s="44">
        <v>15.34</v>
      </c>
      <c r="I321" s="44">
        <v>18.54</v>
      </c>
      <c r="J321" s="43">
        <v>38560</v>
      </c>
      <c r="K321" s="42">
        <v>7.0000000000000001E-3</v>
      </c>
    </row>
    <row r="322" spans="1:11" ht="13.9" customHeight="1" x14ac:dyDescent="0.25">
      <c r="A322" s="666" t="s">
        <v>883</v>
      </c>
      <c r="B322" s="43">
        <v>55140</v>
      </c>
      <c r="C322" s="33">
        <f t="shared" si="4"/>
        <v>321</v>
      </c>
      <c r="D322" s="54" t="s">
        <v>113</v>
      </c>
      <c r="E322" s="53">
        <v>58810</v>
      </c>
      <c r="F322" s="52">
        <v>4.1000000000000002E-2</v>
      </c>
      <c r="G322" s="51">
        <v>0.41899999999999998</v>
      </c>
      <c r="H322" s="50">
        <v>24.35</v>
      </c>
      <c r="I322" s="50">
        <v>26.51</v>
      </c>
      <c r="J322" s="43">
        <v>55140</v>
      </c>
      <c r="K322" s="49">
        <v>1.2999999999999999E-2</v>
      </c>
    </row>
    <row r="323" spans="1:11" ht="13.9" customHeight="1" x14ac:dyDescent="0.25">
      <c r="A323" s="665" t="s">
        <v>882</v>
      </c>
      <c r="B323" s="43">
        <v>43150</v>
      </c>
      <c r="C323" s="33">
        <f t="shared" ref="C323:C386" si="5">C322+1</f>
        <v>322</v>
      </c>
      <c r="D323" s="48" t="s">
        <v>113</v>
      </c>
      <c r="E323" s="47">
        <v>229840</v>
      </c>
      <c r="F323" s="46">
        <v>1.4999999999999999E-2</v>
      </c>
      <c r="G323" s="45">
        <v>1.637</v>
      </c>
      <c r="H323" s="44">
        <v>17.95</v>
      </c>
      <c r="I323" s="44">
        <v>20.75</v>
      </c>
      <c r="J323" s="43">
        <v>43150</v>
      </c>
      <c r="K323" s="42">
        <v>8.9999999999999993E-3</v>
      </c>
    </row>
    <row r="324" spans="1:11" ht="13.9" customHeight="1" x14ac:dyDescent="0.25">
      <c r="A324" s="664" t="s">
        <v>881</v>
      </c>
      <c r="B324" s="43">
        <v>36310</v>
      </c>
      <c r="C324" s="33">
        <f t="shared" si="5"/>
        <v>323</v>
      </c>
      <c r="D324" s="54" t="s">
        <v>121</v>
      </c>
      <c r="E324" s="53">
        <v>902910</v>
      </c>
      <c r="F324" s="52">
        <v>0.01</v>
      </c>
      <c r="G324" s="51">
        <v>6.431</v>
      </c>
      <c r="H324" s="50">
        <v>14.48</v>
      </c>
      <c r="I324" s="50">
        <v>17.46</v>
      </c>
      <c r="J324" s="43">
        <v>36310</v>
      </c>
      <c r="K324" s="49">
        <v>8.9999999999999993E-3</v>
      </c>
    </row>
    <row r="325" spans="1:11" ht="13.9" customHeight="1" x14ac:dyDescent="0.25">
      <c r="A325" s="665" t="s">
        <v>880</v>
      </c>
      <c r="B325" s="43">
        <v>47570</v>
      </c>
      <c r="C325" s="33">
        <f t="shared" si="5"/>
        <v>324</v>
      </c>
      <c r="D325" s="48" t="s">
        <v>113</v>
      </c>
      <c r="E325" s="47">
        <v>292950</v>
      </c>
      <c r="F325" s="46">
        <v>1.6E-2</v>
      </c>
      <c r="G325" s="45">
        <v>2.0870000000000002</v>
      </c>
      <c r="H325" s="56">
        <v>-4</v>
      </c>
      <c r="I325" s="56">
        <v>-4</v>
      </c>
      <c r="J325" s="43">
        <v>47570</v>
      </c>
      <c r="K325" s="42">
        <v>1.0999999999999999E-2</v>
      </c>
    </row>
    <row r="326" spans="1:11" ht="13.9" customHeight="1" x14ac:dyDescent="0.25">
      <c r="A326" s="666" t="s">
        <v>879</v>
      </c>
      <c r="B326" s="43">
        <v>30900</v>
      </c>
      <c r="C326" s="33">
        <f t="shared" si="5"/>
        <v>325</v>
      </c>
      <c r="D326" s="54" t="s">
        <v>113</v>
      </c>
      <c r="E326" s="53">
        <v>609960</v>
      </c>
      <c r="F326" s="52">
        <v>1.2999999999999999E-2</v>
      </c>
      <c r="G326" s="51">
        <v>4.3440000000000003</v>
      </c>
      <c r="H326" s="50">
        <v>13.47</v>
      </c>
      <c r="I326" s="50">
        <v>14.86</v>
      </c>
      <c r="J326" s="43">
        <v>30900</v>
      </c>
      <c r="K326" s="49">
        <v>1.2999999999999999E-2</v>
      </c>
    </row>
    <row r="327" spans="1:11" ht="13.9" customHeight="1" x14ac:dyDescent="0.25">
      <c r="A327" s="667" t="s">
        <v>878</v>
      </c>
      <c r="B327" s="43">
        <v>49700</v>
      </c>
      <c r="C327" s="33">
        <f t="shared" si="5"/>
        <v>326</v>
      </c>
      <c r="D327" s="48" t="s">
        <v>136</v>
      </c>
      <c r="E327" s="47">
        <v>250660</v>
      </c>
      <c r="F327" s="46">
        <v>8.9999999999999993E-3</v>
      </c>
      <c r="G327" s="45">
        <v>1.7849999999999999</v>
      </c>
      <c r="H327" s="44">
        <v>22.41</v>
      </c>
      <c r="I327" s="44">
        <v>23.89</v>
      </c>
      <c r="J327" s="43">
        <v>49700</v>
      </c>
      <c r="K327" s="42">
        <v>5.0000000000000001E-3</v>
      </c>
    </row>
    <row r="328" spans="1:11" ht="13.9" customHeight="1" x14ac:dyDescent="0.25">
      <c r="A328" s="664" t="s">
        <v>877</v>
      </c>
      <c r="B328" s="43">
        <v>52460</v>
      </c>
      <c r="C328" s="33">
        <f t="shared" si="5"/>
        <v>327</v>
      </c>
      <c r="D328" s="54" t="s">
        <v>121</v>
      </c>
      <c r="E328" s="53">
        <v>27900</v>
      </c>
      <c r="F328" s="52">
        <v>0.02</v>
      </c>
      <c r="G328" s="51">
        <v>0.19900000000000001</v>
      </c>
      <c r="H328" s="50">
        <v>22.71</v>
      </c>
      <c r="I328" s="50">
        <v>25.22</v>
      </c>
      <c r="J328" s="43">
        <v>52460</v>
      </c>
      <c r="K328" s="49">
        <v>1.0999999999999999E-2</v>
      </c>
    </row>
    <row r="329" spans="1:11" ht="13.9" customHeight="1" x14ac:dyDescent="0.25">
      <c r="A329" s="665" t="s">
        <v>876</v>
      </c>
      <c r="B329" s="43">
        <v>54570</v>
      </c>
      <c r="C329" s="33">
        <f t="shared" si="5"/>
        <v>328</v>
      </c>
      <c r="D329" s="48" t="s">
        <v>113</v>
      </c>
      <c r="E329" s="47">
        <v>5760</v>
      </c>
      <c r="F329" s="46">
        <v>0.04</v>
      </c>
      <c r="G329" s="45">
        <v>4.1000000000000002E-2</v>
      </c>
      <c r="H329" s="44">
        <v>24.28</v>
      </c>
      <c r="I329" s="44">
        <v>26.24</v>
      </c>
      <c r="J329" s="43">
        <v>54570</v>
      </c>
      <c r="K329" s="42">
        <v>1.7000000000000001E-2</v>
      </c>
    </row>
    <row r="330" spans="1:11" ht="13.9" customHeight="1" x14ac:dyDescent="0.25">
      <c r="A330" s="666" t="s">
        <v>875</v>
      </c>
      <c r="B330" s="43">
        <v>58910</v>
      </c>
      <c r="C330" s="33">
        <f t="shared" si="5"/>
        <v>329</v>
      </c>
      <c r="D330" s="54" t="s">
        <v>113</v>
      </c>
      <c r="E330" s="53">
        <v>11170</v>
      </c>
      <c r="F330" s="52">
        <v>2.5999999999999999E-2</v>
      </c>
      <c r="G330" s="51">
        <v>0.08</v>
      </c>
      <c r="H330" s="50">
        <v>25.66</v>
      </c>
      <c r="I330" s="50">
        <v>28.32</v>
      </c>
      <c r="J330" s="43">
        <v>58910</v>
      </c>
      <c r="K330" s="49">
        <v>1.2E-2</v>
      </c>
    </row>
    <row r="331" spans="1:11" ht="13.9" customHeight="1" x14ac:dyDescent="0.25">
      <c r="A331" s="665" t="s">
        <v>874</v>
      </c>
      <c r="B331" s="43">
        <v>44780</v>
      </c>
      <c r="C331" s="33">
        <f t="shared" si="5"/>
        <v>330</v>
      </c>
      <c r="D331" s="48" t="s">
        <v>113</v>
      </c>
      <c r="E331" s="47">
        <v>10970</v>
      </c>
      <c r="F331" s="46">
        <v>3.1E-2</v>
      </c>
      <c r="G331" s="45">
        <v>7.8E-2</v>
      </c>
      <c r="H331" s="44">
        <v>19.25</v>
      </c>
      <c r="I331" s="44">
        <v>21.53</v>
      </c>
      <c r="J331" s="43">
        <v>44780</v>
      </c>
      <c r="K331" s="42">
        <v>1.6E-2</v>
      </c>
    </row>
    <row r="332" spans="1:11" ht="13.9" customHeight="1" x14ac:dyDescent="0.25">
      <c r="A332" s="666" t="s">
        <v>873</v>
      </c>
      <c r="B332" s="43">
        <v>59870</v>
      </c>
      <c r="C332" s="33">
        <f t="shared" si="5"/>
        <v>331</v>
      </c>
      <c r="D332" s="54" t="s">
        <v>113</v>
      </c>
      <c r="E332" s="53">
        <v>129350</v>
      </c>
      <c r="F332" s="52">
        <v>8.0000000000000002E-3</v>
      </c>
      <c r="G332" s="51">
        <v>0.92100000000000004</v>
      </c>
      <c r="H332" s="50">
        <v>27.73</v>
      </c>
      <c r="I332" s="50">
        <v>28.78</v>
      </c>
      <c r="J332" s="43">
        <v>59870</v>
      </c>
      <c r="K332" s="49">
        <v>4.0000000000000001E-3</v>
      </c>
    </row>
    <row r="333" spans="1:11" ht="13.9" customHeight="1" x14ac:dyDescent="0.25">
      <c r="A333" s="665" t="s">
        <v>872</v>
      </c>
      <c r="B333" s="43">
        <v>34780</v>
      </c>
      <c r="C333" s="33">
        <f t="shared" si="5"/>
        <v>332</v>
      </c>
      <c r="D333" s="48" t="s">
        <v>113</v>
      </c>
      <c r="E333" s="47">
        <v>93410</v>
      </c>
      <c r="F333" s="46">
        <v>1.4999999999999999E-2</v>
      </c>
      <c r="G333" s="45">
        <v>0.66500000000000004</v>
      </c>
      <c r="H333" s="44">
        <v>15.81</v>
      </c>
      <c r="I333" s="44">
        <v>16.72</v>
      </c>
      <c r="J333" s="43">
        <v>34780</v>
      </c>
      <c r="K333" s="42">
        <v>6.0000000000000001E-3</v>
      </c>
    </row>
    <row r="334" spans="1:11" ht="13.9" customHeight="1" x14ac:dyDescent="0.25">
      <c r="A334" s="664" t="s">
        <v>871</v>
      </c>
      <c r="B334" s="43">
        <v>32420</v>
      </c>
      <c r="C334" s="33">
        <f t="shared" si="5"/>
        <v>333</v>
      </c>
      <c r="D334" s="54" t="s">
        <v>136</v>
      </c>
      <c r="E334" s="53">
        <v>1530700</v>
      </c>
      <c r="F334" s="52">
        <v>5.0000000000000001E-3</v>
      </c>
      <c r="G334" s="51">
        <v>10.901999999999999</v>
      </c>
      <c r="H334" s="55">
        <v>-4</v>
      </c>
      <c r="I334" s="55">
        <v>-4</v>
      </c>
      <c r="J334" s="43">
        <v>32420</v>
      </c>
      <c r="K334" s="49">
        <v>4.0000000000000001E-3</v>
      </c>
    </row>
    <row r="335" spans="1:11" ht="13.9" customHeight="1" x14ac:dyDescent="0.25">
      <c r="A335" s="665" t="s">
        <v>870</v>
      </c>
      <c r="B335" s="43">
        <v>50130</v>
      </c>
      <c r="C335" s="33">
        <f t="shared" si="5"/>
        <v>334</v>
      </c>
      <c r="D335" s="48" t="s">
        <v>113</v>
      </c>
      <c r="E335" s="47">
        <v>10300</v>
      </c>
      <c r="F335" s="46">
        <v>2.8000000000000001E-2</v>
      </c>
      <c r="G335" s="45">
        <v>7.2999999999999995E-2</v>
      </c>
      <c r="H335" s="44">
        <v>23</v>
      </c>
      <c r="I335" s="44">
        <v>24.1</v>
      </c>
      <c r="J335" s="43">
        <v>50130</v>
      </c>
      <c r="K335" s="42">
        <v>0.01</v>
      </c>
    </row>
    <row r="336" spans="1:11" ht="13.9" customHeight="1" x14ac:dyDescent="0.25">
      <c r="A336" s="666" t="s">
        <v>869</v>
      </c>
      <c r="B336" s="43">
        <v>52150</v>
      </c>
      <c r="C336" s="33">
        <f t="shared" si="5"/>
        <v>335</v>
      </c>
      <c r="D336" s="54" t="s">
        <v>113</v>
      </c>
      <c r="E336" s="53">
        <v>8620</v>
      </c>
      <c r="F336" s="52">
        <v>3.7999999999999999E-2</v>
      </c>
      <c r="G336" s="51">
        <v>6.0999999999999999E-2</v>
      </c>
      <c r="H336" s="50">
        <v>23.79</v>
      </c>
      <c r="I336" s="50">
        <v>25.07</v>
      </c>
      <c r="J336" s="43">
        <v>52150</v>
      </c>
      <c r="K336" s="49">
        <v>1.4999999999999999E-2</v>
      </c>
    </row>
    <row r="337" spans="1:11" ht="13.9" customHeight="1" x14ac:dyDescent="0.25">
      <c r="A337" s="665" t="s">
        <v>868</v>
      </c>
      <c r="B337" s="43">
        <v>65500</v>
      </c>
      <c r="C337" s="33">
        <f t="shared" si="5"/>
        <v>336</v>
      </c>
      <c r="D337" s="48" t="s">
        <v>113</v>
      </c>
      <c r="E337" s="47">
        <v>147330</v>
      </c>
      <c r="F337" s="46">
        <v>1.4E-2</v>
      </c>
      <c r="G337" s="45">
        <v>1.0489999999999999</v>
      </c>
      <c r="H337" s="44">
        <v>30.03</v>
      </c>
      <c r="I337" s="44">
        <v>31.49</v>
      </c>
      <c r="J337" s="43">
        <v>65500</v>
      </c>
      <c r="K337" s="42">
        <v>5.0000000000000001E-3</v>
      </c>
    </row>
    <row r="338" spans="1:11" ht="13.9" customHeight="1" x14ac:dyDescent="0.25">
      <c r="A338" s="666" t="s">
        <v>867</v>
      </c>
      <c r="B338" s="43">
        <v>27120</v>
      </c>
      <c r="C338" s="33">
        <f t="shared" si="5"/>
        <v>337</v>
      </c>
      <c r="D338" s="54" t="s">
        <v>113</v>
      </c>
      <c r="E338" s="53">
        <v>1263820</v>
      </c>
      <c r="F338" s="52">
        <v>6.0000000000000001E-3</v>
      </c>
      <c r="G338" s="51">
        <v>9.0020000000000007</v>
      </c>
      <c r="H338" s="55">
        <v>-4</v>
      </c>
      <c r="I338" s="55">
        <v>-4</v>
      </c>
      <c r="J338" s="43">
        <v>27120</v>
      </c>
      <c r="K338" s="49">
        <v>4.0000000000000001E-3</v>
      </c>
    </row>
    <row r="339" spans="1:11" ht="13.9" customHeight="1" x14ac:dyDescent="0.25">
      <c r="A339" s="665" t="s">
        <v>866</v>
      </c>
      <c r="B339" s="43">
        <v>46970</v>
      </c>
      <c r="C339" s="33">
        <f t="shared" si="5"/>
        <v>338</v>
      </c>
      <c r="D339" s="48" t="s">
        <v>113</v>
      </c>
      <c r="E339" s="47">
        <v>100640</v>
      </c>
      <c r="F339" s="46">
        <v>2.7E-2</v>
      </c>
      <c r="G339" s="45">
        <v>0.71699999999999997</v>
      </c>
      <c r="H339" s="44">
        <v>20.48</v>
      </c>
      <c r="I339" s="44">
        <v>22.58</v>
      </c>
      <c r="J339" s="43">
        <v>46970</v>
      </c>
      <c r="K339" s="42">
        <v>1.4E-2</v>
      </c>
    </row>
    <row r="340" spans="1:11" ht="13.9" customHeight="1" x14ac:dyDescent="0.25">
      <c r="A340" s="666" t="s">
        <v>865</v>
      </c>
      <c r="B340" s="43">
        <v>58390</v>
      </c>
      <c r="C340" s="33">
        <f t="shared" si="5"/>
        <v>339</v>
      </c>
      <c r="D340" s="54" t="s">
        <v>184</v>
      </c>
      <c r="E340" s="53">
        <v>1902970</v>
      </c>
      <c r="F340" s="52">
        <v>6.0000000000000001E-3</v>
      </c>
      <c r="G340" s="51">
        <v>13.554</v>
      </c>
      <c r="H340" s="50">
        <v>22.69</v>
      </c>
      <c r="I340" s="50">
        <v>28.07</v>
      </c>
      <c r="J340" s="43">
        <v>58390</v>
      </c>
      <c r="K340" s="49">
        <v>5.0000000000000001E-3</v>
      </c>
    </row>
    <row r="341" spans="1:11" ht="13.9" customHeight="1" x14ac:dyDescent="0.25">
      <c r="A341" s="667" t="s">
        <v>864</v>
      </c>
      <c r="B341" s="43">
        <v>52660</v>
      </c>
      <c r="C341" s="33">
        <f t="shared" si="5"/>
        <v>340</v>
      </c>
      <c r="D341" s="48" t="s">
        <v>136</v>
      </c>
      <c r="E341" s="47">
        <v>582550</v>
      </c>
      <c r="F341" s="46">
        <v>8.0000000000000002E-3</v>
      </c>
      <c r="G341" s="45">
        <v>4.149</v>
      </c>
      <c r="H341" s="44">
        <v>21.35</v>
      </c>
      <c r="I341" s="44">
        <v>25.32</v>
      </c>
      <c r="J341" s="43">
        <v>52660</v>
      </c>
      <c r="K341" s="42">
        <v>5.0000000000000001E-3</v>
      </c>
    </row>
    <row r="342" spans="1:11" ht="13.9" customHeight="1" x14ac:dyDescent="0.25">
      <c r="A342" s="664" t="s">
        <v>863</v>
      </c>
      <c r="B342" s="43">
        <v>79530</v>
      </c>
      <c r="C342" s="33">
        <f t="shared" si="5"/>
        <v>341</v>
      </c>
      <c r="D342" s="54" t="s">
        <v>121</v>
      </c>
      <c r="E342" s="53">
        <v>89620</v>
      </c>
      <c r="F342" s="52">
        <v>2.1000000000000001E-2</v>
      </c>
      <c r="G342" s="51">
        <v>0.63800000000000001</v>
      </c>
      <c r="H342" s="50">
        <v>33.69</v>
      </c>
      <c r="I342" s="50">
        <v>38.24</v>
      </c>
      <c r="J342" s="43">
        <v>79530</v>
      </c>
      <c r="K342" s="49">
        <v>8.0000000000000002E-3</v>
      </c>
    </row>
    <row r="343" spans="1:11" ht="13.9" customHeight="1" x14ac:dyDescent="0.25">
      <c r="A343" s="665" t="s">
        <v>862</v>
      </c>
      <c r="B343" s="43">
        <v>101170</v>
      </c>
      <c r="C343" s="33">
        <f t="shared" si="5"/>
        <v>342</v>
      </c>
      <c r="D343" s="48" t="s">
        <v>113</v>
      </c>
      <c r="E343" s="47">
        <v>36210</v>
      </c>
      <c r="F343" s="46">
        <v>2.1999999999999999E-2</v>
      </c>
      <c r="G343" s="45">
        <v>0.25800000000000001</v>
      </c>
      <c r="H343" s="44">
        <v>43.18</v>
      </c>
      <c r="I343" s="44">
        <v>48.64</v>
      </c>
      <c r="J343" s="43">
        <v>101170</v>
      </c>
      <c r="K343" s="42">
        <v>8.0000000000000002E-3</v>
      </c>
    </row>
    <row r="344" spans="1:11" ht="13.9" customHeight="1" x14ac:dyDescent="0.25">
      <c r="A344" s="666" t="s">
        <v>861</v>
      </c>
      <c r="B344" s="43">
        <v>38900</v>
      </c>
      <c r="C344" s="33">
        <f t="shared" si="5"/>
        <v>343</v>
      </c>
      <c r="D344" s="54" t="s">
        <v>113</v>
      </c>
      <c r="E344" s="53">
        <v>5070</v>
      </c>
      <c r="F344" s="52">
        <v>7.0999999999999994E-2</v>
      </c>
      <c r="G344" s="51">
        <v>3.5999999999999997E-2</v>
      </c>
      <c r="H344" s="50">
        <v>16.079999999999998</v>
      </c>
      <c r="I344" s="50">
        <v>18.7</v>
      </c>
      <c r="J344" s="43">
        <v>38900</v>
      </c>
      <c r="K344" s="49">
        <v>2.3E-2</v>
      </c>
    </row>
    <row r="345" spans="1:11" ht="13.9" customHeight="1" x14ac:dyDescent="0.25">
      <c r="A345" s="665" t="s">
        <v>860</v>
      </c>
      <c r="B345" s="43">
        <v>57410</v>
      </c>
      <c r="C345" s="33">
        <f t="shared" si="5"/>
        <v>344</v>
      </c>
      <c r="D345" s="48" t="s">
        <v>113</v>
      </c>
      <c r="E345" s="47">
        <v>11520</v>
      </c>
      <c r="F345" s="46">
        <v>7.2999999999999995E-2</v>
      </c>
      <c r="G345" s="45">
        <v>8.2000000000000003E-2</v>
      </c>
      <c r="H345" s="44">
        <v>24.42</v>
      </c>
      <c r="I345" s="44">
        <v>27.6</v>
      </c>
      <c r="J345" s="43">
        <v>57410</v>
      </c>
      <c r="K345" s="42">
        <v>2.5999999999999999E-2</v>
      </c>
    </row>
    <row r="346" spans="1:11" ht="13.9" customHeight="1" x14ac:dyDescent="0.25">
      <c r="A346" s="666" t="s">
        <v>859</v>
      </c>
      <c r="B346" s="43">
        <v>72200</v>
      </c>
      <c r="C346" s="33">
        <f t="shared" si="5"/>
        <v>345</v>
      </c>
      <c r="D346" s="54" t="s">
        <v>113</v>
      </c>
      <c r="E346" s="53">
        <v>29810</v>
      </c>
      <c r="F346" s="52">
        <v>0.04</v>
      </c>
      <c r="G346" s="51">
        <v>0.21199999999999999</v>
      </c>
      <c r="H346" s="50">
        <v>31.4</v>
      </c>
      <c r="I346" s="50">
        <v>34.71</v>
      </c>
      <c r="J346" s="43">
        <v>72200</v>
      </c>
      <c r="K346" s="49">
        <v>1.2E-2</v>
      </c>
    </row>
    <row r="347" spans="1:11" ht="13.9" customHeight="1" x14ac:dyDescent="0.25">
      <c r="A347" s="665" t="s">
        <v>858</v>
      </c>
      <c r="B347" s="43">
        <v>64630</v>
      </c>
      <c r="C347" s="33">
        <f t="shared" si="5"/>
        <v>346</v>
      </c>
      <c r="D347" s="48" t="s">
        <v>113</v>
      </c>
      <c r="E347" s="47">
        <v>7010</v>
      </c>
      <c r="F347" s="46">
        <v>6.5000000000000002E-2</v>
      </c>
      <c r="G347" s="45">
        <v>0.05</v>
      </c>
      <c r="H347" s="44">
        <v>29.5</v>
      </c>
      <c r="I347" s="44">
        <v>31.07</v>
      </c>
      <c r="J347" s="43">
        <v>64630</v>
      </c>
      <c r="K347" s="42">
        <v>3.3000000000000002E-2</v>
      </c>
    </row>
    <row r="348" spans="1:11" ht="13.9" customHeight="1" x14ac:dyDescent="0.25">
      <c r="A348" s="664" t="s">
        <v>857</v>
      </c>
      <c r="B348" s="43">
        <v>47780</v>
      </c>
      <c r="C348" s="33">
        <f t="shared" si="5"/>
        <v>347</v>
      </c>
      <c r="D348" s="54" t="s">
        <v>121</v>
      </c>
      <c r="E348" s="53">
        <v>492930</v>
      </c>
      <c r="F348" s="52">
        <v>8.9999999999999993E-3</v>
      </c>
      <c r="G348" s="51">
        <v>3.5110000000000001</v>
      </c>
      <c r="H348" s="50">
        <v>19.61</v>
      </c>
      <c r="I348" s="50">
        <v>22.97</v>
      </c>
      <c r="J348" s="43">
        <v>47780</v>
      </c>
      <c r="K348" s="49">
        <v>5.0000000000000001E-3</v>
      </c>
    </row>
    <row r="349" spans="1:11" ht="13.9" customHeight="1" x14ac:dyDescent="0.25">
      <c r="A349" s="665" t="s">
        <v>856</v>
      </c>
      <c r="B349" s="43">
        <v>70880</v>
      </c>
      <c r="C349" s="33">
        <f t="shared" si="5"/>
        <v>348</v>
      </c>
      <c r="D349" s="48" t="s">
        <v>113</v>
      </c>
      <c r="E349" s="47">
        <v>31860</v>
      </c>
      <c r="F349" s="46">
        <v>4.7E-2</v>
      </c>
      <c r="G349" s="45">
        <v>0.22700000000000001</v>
      </c>
      <c r="H349" s="44">
        <v>32.590000000000003</v>
      </c>
      <c r="I349" s="44">
        <v>34.08</v>
      </c>
      <c r="J349" s="43">
        <v>70880</v>
      </c>
      <c r="K349" s="42">
        <v>1.0999999999999999E-2</v>
      </c>
    </row>
    <row r="350" spans="1:11" ht="13.9" customHeight="1" x14ac:dyDescent="0.25">
      <c r="A350" s="666" t="s">
        <v>855</v>
      </c>
      <c r="B350" s="43">
        <v>76480</v>
      </c>
      <c r="C350" s="33">
        <f t="shared" si="5"/>
        <v>349</v>
      </c>
      <c r="D350" s="54" t="s">
        <v>113</v>
      </c>
      <c r="E350" s="53">
        <v>19230</v>
      </c>
      <c r="F350" s="52">
        <v>4.9000000000000002E-2</v>
      </c>
      <c r="G350" s="51">
        <v>0.13700000000000001</v>
      </c>
      <c r="H350" s="50">
        <v>31.33</v>
      </c>
      <c r="I350" s="50">
        <v>36.770000000000003</v>
      </c>
      <c r="J350" s="43">
        <v>76480</v>
      </c>
      <c r="K350" s="49">
        <v>1.6E-2</v>
      </c>
    </row>
    <row r="351" spans="1:11" ht="13.9" customHeight="1" x14ac:dyDescent="0.25">
      <c r="A351" s="665" t="s">
        <v>854</v>
      </c>
      <c r="B351" s="43">
        <v>27610</v>
      </c>
      <c r="C351" s="33">
        <f t="shared" si="5"/>
        <v>350</v>
      </c>
      <c r="D351" s="48" t="s">
        <v>113</v>
      </c>
      <c r="E351" s="47">
        <v>43990</v>
      </c>
      <c r="F351" s="46">
        <v>0.02</v>
      </c>
      <c r="G351" s="45">
        <v>0.313</v>
      </c>
      <c r="H351" s="44">
        <v>12.43</v>
      </c>
      <c r="I351" s="44">
        <v>13.27</v>
      </c>
      <c r="J351" s="43">
        <v>27610</v>
      </c>
      <c r="K351" s="42">
        <v>7.0000000000000001E-3</v>
      </c>
    </row>
    <row r="352" spans="1:11" ht="13.9" customHeight="1" x14ac:dyDescent="0.25">
      <c r="A352" s="666" t="s">
        <v>853</v>
      </c>
      <c r="B352" s="43">
        <v>52290</v>
      </c>
      <c r="C352" s="33">
        <f t="shared" si="5"/>
        <v>351</v>
      </c>
      <c r="D352" s="54" t="s">
        <v>113</v>
      </c>
      <c r="E352" s="53">
        <v>210710</v>
      </c>
      <c r="F352" s="52">
        <v>8.9999999999999993E-3</v>
      </c>
      <c r="G352" s="51">
        <v>1.5009999999999999</v>
      </c>
      <c r="H352" s="50">
        <v>22.9</v>
      </c>
      <c r="I352" s="50">
        <v>25.14</v>
      </c>
      <c r="J352" s="43">
        <v>52290</v>
      </c>
      <c r="K352" s="49">
        <v>4.0000000000000001E-3</v>
      </c>
    </row>
    <row r="353" spans="1:11" ht="13.9" customHeight="1" x14ac:dyDescent="0.25">
      <c r="A353" s="665" t="s">
        <v>852</v>
      </c>
      <c r="B353" s="43">
        <v>56220</v>
      </c>
      <c r="C353" s="33">
        <f t="shared" si="5"/>
        <v>352</v>
      </c>
      <c r="D353" s="48" t="s">
        <v>113</v>
      </c>
      <c r="E353" s="47">
        <v>53160</v>
      </c>
      <c r="F353" s="46">
        <v>2.5000000000000001E-2</v>
      </c>
      <c r="G353" s="45">
        <v>0.379</v>
      </c>
      <c r="H353" s="44">
        <v>23.95</v>
      </c>
      <c r="I353" s="44">
        <v>27.03</v>
      </c>
      <c r="J353" s="43">
        <v>56220</v>
      </c>
      <c r="K353" s="42">
        <v>1.2E-2</v>
      </c>
    </row>
    <row r="354" spans="1:11" ht="13.9" customHeight="1" x14ac:dyDescent="0.25">
      <c r="A354" s="666" t="s">
        <v>851</v>
      </c>
      <c r="B354" s="43">
        <v>30090</v>
      </c>
      <c r="C354" s="33">
        <f t="shared" si="5"/>
        <v>353</v>
      </c>
      <c r="D354" s="54" t="s">
        <v>113</v>
      </c>
      <c r="E354" s="53">
        <v>114690</v>
      </c>
      <c r="F354" s="52">
        <v>2.7E-2</v>
      </c>
      <c r="G354" s="51">
        <v>0.81699999999999995</v>
      </c>
      <c r="H354" s="50">
        <v>12.83</v>
      </c>
      <c r="I354" s="50">
        <v>14.47</v>
      </c>
      <c r="J354" s="43">
        <v>30090</v>
      </c>
      <c r="K354" s="49">
        <v>8.0000000000000002E-3</v>
      </c>
    </row>
    <row r="355" spans="1:11" ht="13.9" customHeight="1" x14ac:dyDescent="0.25">
      <c r="A355" s="665" t="s">
        <v>850</v>
      </c>
      <c r="B355" s="43">
        <v>57600</v>
      </c>
      <c r="C355" s="33">
        <f t="shared" si="5"/>
        <v>354</v>
      </c>
      <c r="D355" s="48" t="s">
        <v>113</v>
      </c>
      <c r="E355" s="47">
        <v>12060</v>
      </c>
      <c r="F355" s="46">
        <v>3.9E-2</v>
      </c>
      <c r="G355" s="45">
        <v>8.5999999999999993E-2</v>
      </c>
      <c r="H355" s="44">
        <v>24.51</v>
      </c>
      <c r="I355" s="44">
        <v>27.69</v>
      </c>
      <c r="J355" s="43">
        <v>57600</v>
      </c>
      <c r="K355" s="42">
        <v>1.9E-2</v>
      </c>
    </row>
    <row r="356" spans="1:11" ht="13.9" customHeight="1" x14ac:dyDescent="0.25">
      <c r="A356" s="666" t="s">
        <v>849</v>
      </c>
      <c r="B356" s="43">
        <v>63270</v>
      </c>
      <c r="C356" s="33">
        <f t="shared" si="5"/>
        <v>355</v>
      </c>
      <c r="D356" s="54" t="s">
        <v>113</v>
      </c>
      <c r="E356" s="53">
        <v>7230</v>
      </c>
      <c r="F356" s="52">
        <v>4.7E-2</v>
      </c>
      <c r="G356" s="51">
        <v>5.0999999999999997E-2</v>
      </c>
      <c r="H356" s="50">
        <v>25.66</v>
      </c>
      <c r="I356" s="50">
        <v>30.42</v>
      </c>
      <c r="J356" s="43">
        <v>63270</v>
      </c>
      <c r="K356" s="49">
        <v>2.7E-2</v>
      </c>
    </row>
    <row r="357" spans="1:11" ht="13.9" customHeight="1" x14ac:dyDescent="0.25">
      <c r="A357" s="667" t="s">
        <v>848</v>
      </c>
      <c r="B357" s="43">
        <v>60910</v>
      </c>
      <c r="C357" s="33">
        <f t="shared" si="5"/>
        <v>356</v>
      </c>
      <c r="D357" s="48" t="s">
        <v>136</v>
      </c>
      <c r="E357" s="47">
        <v>509840</v>
      </c>
      <c r="F357" s="46">
        <v>1.2999999999999999E-2</v>
      </c>
      <c r="G357" s="45">
        <v>3.6309999999999998</v>
      </c>
      <c r="H357" s="44">
        <v>19.649999999999999</v>
      </c>
      <c r="I357" s="44">
        <v>29.29</v>
      </c>
      <c r="J357" s="43">
        <v>60910</v>
      </c>
      <c r="K357" s="42">
        <v>1.2999999999999999E-2</v>
      </c>
    </row>
    <row r="358" spans="1:11" ht="13.9" customHeight="1" x14ac:dyDescent="0.25">
      <c r="A358" s="664" t="s">
        <v>847</v>
      </c>
      <c r="B358" s="43">
        <v>90570</v>
      </c>
      <c r="C358" s="33">
        <f t="shared" si="5"/>
        <v>357</v>
      </c>
      <c r="D358" s="54" t="s">
        <v>121</v>
      </c>
      <c r="E358" s="53">
        <v>163130</v>
      </c>
      <c r="F358" s="52">
        <v>2.9000000000000001E-2</v>
      </c>
      <c r="G358" s="51">
        <v>1.1619999999999999</v>
      </c>
      <c r="H358" s="50">
        <v>30.22</v>
      </c>
      <c r="I358" s="50">
        <v>43.54</v>
      </c>
      <c r="J358" s="43">
        <v>90570</v>
      </c>
      <c r="K358" s="49">
        <v>1.7000000000000001E-2</v>
      </c>
    </row>
    <row r="359" spans="1:11" ht="13.9" customHeight="1" x14ac:dyDescent="0.25">
      <c r="A359" s="665" t="s">
        <v>846</v>
      </c>
      <c r="B359" s="57">
        <v>-4</v>
      </c>
      <c r="C359" s="33">
        <f t="shared" si="5"/>
        <v>358</v>
      </c>
      <c r="D359" s="48" t="s">
        <v>113</v>
      </c>
      <c r="E359" s="47">
        <v>48620</v>
      </c>
      <c r="F359" s="46">
        <v>8.2000000000000003E-2</v>
      </c>
      <c r="G359" s="45">
        <v>0.34599999999999997</v>
      </c>
      <c r="H359" s="44">
        <v>18.7</v>
      </c>
      <c r="I359" s="44">
        <v>39.840000000000003</v>
      </c>
      <c r="J359" s="57">
        <v>-4</v>
      </c>
      <c r="K359" s="42">
        <v>5.1999999999999998E-2</v>
      </c>
    </row>
    <row r="360" spans="1:11" ht="13.9" customHeight="1" x14ac:dyDescent="0.25">
      <c r="A360" s="666" t="s">
        <v>845</v>
      </c>
      <c r="B360" s="43">
        <v>93840</v>
      </c>
      <c r="C360" s="33">
        <f t="shared" si="5"/>
        <v>359</v>
      </c>
      <c r="D360" s="54" t="s">
        <v>113</v>
      </c>
      <c r="E360" s="53">
        <v>114510</v>
      </c>
      <c r="F360" s="52">
        <v>1.9E-2</v>
      </c>
      <c r="G360" s="51">
        <v>0.81599999999999995</v>
      </c>
      <c r="H360" s="50">
        <v>34.11</v>
      </c>
      <c r="I360" s="50">
        <v>45.12</v>
      </c>
      <c r="J360" s="43">
        <v>93840</v>
      </c>
      <c r="K360" s="49">
        <v>1.4E-2</v>
      </c>
    </row>
    <row r="361" spans="1:11" ht="13.9" customHeight="1" x14ac:dyDescent="0.25">
      <c r="A361" s="667" t="s">
        <v>844</v>
      </c>
      <c r="B361" s="43">
        <v>42290</v>
      </c>
      <c r="C361" s="33">
        <f t="shared" si="5"/>
        <v>360</v>
      </c>
      <c r="D361" s="48" t="s">
        <v>121</v>
      </c>
      <c r="E361" s="47">
        <v>259850</v>
      </c>
      <c r="F361" s="46">
        <v>1.4E-2</v>
      </c>
      <c r="G361" s="45">
        <v>1.851</v>
      </c>
      <c r="H361" s="56">
        <v>-4</v>
      </c>
      <c r="I361" s="56">
        <v>-4</v>
      </c>
      <c r="J361" s="43">
        <v>42290</v>
      </c>
      <c r="K361" s="42">
        <v>1.0999999999999999E-2</v>
      </c>
    </row>
    <row r="362" spans="1:11" ht="13.9" customHeight="1" x14ac:dyDescent="0.25">
      <c r="A362" s="666" t="s">
        <v>843</v>
      </c>
      <c r="B362" s="43">
        <v>83730</v>
      </c>
      <c r="C362" s="33">
        <f t="shared" si="5"/>
        <v>361</v>
      </c>
      <c r="D362" s="54" t="s">
        <v>113</v>
      </c>
      <c r="E362" s="53">
        <v>10260</v>
      </c>
      <c r="F362" s="52">
        <v>6.4000000000000001E-2</v>
      </c>
      <c r="G362" s="51">
        <v>7.2999999999999995E-2</v>
      </c>
      <c r="H362" s="55">
        <v>-4</v>
      </c>
      <c r="I362" s="55">
        <v>-4</v>
      </c>
      <c r="J362" s="43">
        <v>83730</v>
      </c>
      <c r="K362" s="49">
        <v>0.05</v>
      </c>
    </row>
    <row r="363" spans="1:11" ht="13.9" customHeight="1" x14ac:dyDescent="0.25">
      <c r="A363" s="665" t="s">
        <v>842</v>
      </c>
      <c r="B363" s="43">
        <v>41000</v>
      </c>
      <c r="C363" s="33">
        <f t="shared" si="5"/>
        <v>362</v>
      </c>
      <c r="D363" s="48" t="s">
        <v>113</v>
      </c>
      <c r="E363" s="47">
        <v>230930</v>
      </c>
      <c r="F363" s="46">
        <v>1.4999999999999999E-2</v>
      </c>
      <c r="G363" s="45">
        <v>1.645</v>
      </c>
      <c r="H363" s="56">
        <v>-4</v>
      </c>
      <c r="I363" s="56">
        <v>-4</v>
      </c>
      <c r="J363" s="43">
        <v>41000</v>
      </c>
      <c r="K363" s="42">
        <v>8.9999999999999993E-3</v>
      </c>
    </row>
    <row r="364" spans="1:11" ht="13.9" customHeight="1" x14ac:dyDescent="0.25">
      <c r="A364" s="666" t="s">
        <v>841</v>
      </c>
      <c r="B364" s="43">
        <v>35540</v>
      </c>
      <c r="C364" s="33">
        <f t="shared" si="5"/>
        <v>363</v>
      </c>
      <c r="D364" s="54" t="s">
        <v>113</v>
      </c>
      <c r="E364" s="53">
        <v>18660</v>
      </c>
      <c r="F364" s="52">
        <v>5.0999999999999997E-2</v>
      </c>
      <c r="G364" s="51">
        <v>0.13300000000000001</v>
      </c>
      <c r="H364" s="55">
        <v>-4</v>
      </c>
      <c r="I364" s="55">
        <v>-4</v>
      </c>
      <c r="J364" s="43">
        <v>35540</v>
      </c>
      <c r="K364" s="49">
        <v>6.2E-2</v>
      </c>
    </row>
    <row r="365" spans="1:11" ht="13.9" customHeight="1" x14ac:dyDescent="0.25">
      <c r="A365" s="667" t="s">
        <v>840</v>
      </c>
      <c r="B365" s="43">
        <v>43320</v>
      </c>
      <c r="C365" s="33">
        <f t="shared" si="5"/>
        <v>364</v>
      </c>
      <c r="D365" s="48" t="s">
        <v>121</v>
      </c>
      <c r="E365" s="47">
        <v>15220</v>
      </c>
      <c r="F365" s="46">
        <v>6.3E-2</v>
      </c>
      <c r="G365" s="45">
        <v>0.108</v>
      </c>
      <c r="H365" s="44">
        <v>16.850000000000001</v>
      </c>
      <c r="I365" s="44">
        <v>20.83</v>
      </c>
      <c r="J365" s="43">
        <v>43320</v>
      </c>
      <c r="K365" s="42">
        <v>2.7E-2</v>
      </c>
    </row>
    <row r="366" spans="1:11" ht="13.9" customHeight="1" x14ac:dyDescent="0.25">
      <c r="A366" s="666" t="s">
        <v>839</v>
      </c>
      <c r="B366" s="57">
        <v>-4</v>
      </c>
      <c r="C366" s="33">
        <f t="shared" si="5"/>
        <v>365</v>
      </c>
      <c r="D366" s="54" t="s">
        <v>113</v>
      </c>
      <c r="E366" s="53">
        <v>10060</v>
      </c>
      <c r="F366" s="52">
        <v>8.3000000000000004E-2</v>
      </c>
      <c r="G366" s="51">
        <v>7.1999999999999995E-2</v>
      </c>
      <c r="H366" s="50">
        <v>13.74</v>
      </c>
      <c r="I366" s="50">
        <v>18.29</v>
      </c>
      <c r="J366" s="57">
        <v>-4</v>
      </c>
      <c r="K366" s="49">
        <v>3.5999999999999997E-2</v>
      </c>
    </row>
    <row r="367" spans="1:11" ht="13.9" customHeight="1" x14ac:dyDescent="0.25">
      <c r="A367" s="665" t="s">
        <v>838</v>
      </c>
      <c r="B367" s="43">
        <v>53610</v>
      </c>
      <c r="C367" s="33">
        <f t="shared" si="5"/>
        <v>366</v>
      </c>
      <c r="D367" s="48" t="s">
        <v>113</v>
      </c>
      <c r="E367" s="47">
        <v>5160</v>
      </c>
      <c r="F367" s="46">
        <v>7.8E-2</v>
      </c>
      <c r="G367" s="45">
        <v>3.6999999999999998E-2</v>
      </c>
      <c r="H367" s="44">
        <v>23.19</v>
      </c>
      <c r="I367" s="44">
        <v>25.77</v>
      </c>
      <c r="J367" s="43">
        <v>53610</v>
      </c>
      <c r="K367" s="42">
        <v>3.5999999999999997E-2</v>
      </c>
    </row>
    <row r="368" spans="1:11" ht="13.9" customHeight="1" x14ac:dyDescent="0.25">
      <c r="A368" s="664" t="s">
        <v>837</v>
      </c>
      <c r="B368" s="57">
        <v>-4</v>
      </c>
      <c r="C368" s="33">
        <f t="shared" si="5"/>
        <v>367</v>
      </c>
      <c r="D368" s="54" t="s">
        <v>121</v>
      </c>
      <c r="E368" s="53">
        <v>58490</v>
      </c>
      <c r="F368" s="52">
        <v>2.3E-2</v>
      </c>
      <c r="G368" s="51">
        <v>0.41699999999999998</v>
      </c>
      <c r="H368" s="50">
        <v>24.67</v>
      </c>
      <c r="I368" s="50">
        <v>32.86</v>
      </c>
      <c r="J368" s="57">
        <v>-4</v>
      </c>
      <c r="K368" s="49">
        <v>2.1000000000000001E-2</v>
      </c>
    </row>
    <row r="369" spans="1:11" ht="13.9" customHeight="1" x14ac:dyDescent="0.25">
      <c r="A369" s="665" t="s">
        <v>836</v>
      </c>
      <c r="B369" s="43">
        <v>60630</v>
      </c>
      <c r="C369" s="33">
        <f t="shared" si="5"/>
        <v>368</v>
      </c>
      <c r="D369" s="48" t="s">
        <v>113</v>
      </c>
      <c r="E369" s="47">
        <v>18380</v>
      </c>
      <c r="F369" s="46">
        <v>3.2000000000000001E-2</v>
      </c>
      <c r="G369" s="45">
        <v>0.13100000000000001</v>
      </c>
      <c r="H369" s="44">
        <v>24.09</v>
      </c>
      <c r="I369" s="44">
        <v>29.15</v>
      </c>
      <c r="J369" s="43">
        <v>60630</v>
      </c>
      <c r="K369" s="42">
        <v>2.7E-2</v>
      </c>
    </row>
    <row r="370" spans="1:11" ht="13.9" customHeight="1" x14ac:dyDescent="0.25">
      <c r="A370" s="666" t="s">
        <v>835</v>
      </c>
      <c r="B370" s="57">
        <v>-4</v>
      </c>
      <c r="C370" s="33">
        <f t="shared" si="5"/>
        <v>369</v>
      </c>
      <c r="D370" s="54" t="s">
        <v>113</v>
      </c>
      <c r="E370" s="53">
        <v>40110</v>
      </c>
      <c r="F370" s="52">
        <v>0.03</v>
      </c>
      <c r="G370" s="51">
        <v>0.28599999999999998</v>
      </c>
      <c r="H370" s="50">
        <v>25.14</v>
      </c>
      <c r="I370" s="50">
        <v>34.56</v>
      </c>
      <c r="J370" s="57">
        <v>-4</v>
      </c>
      <c r="K370" s="49">
        <v>2.5000000000000001E-2</v>
      </c>
    </row>
    <row r="371" spans="1:11" ht="13.9" customHeight="1" x14ac:dyDescent="0.25">
      <c r="A371" s="665" t="s">
        <v>834</v>
      </c>
      <c r="B371" s="57">
        <v>-4</v>
      </c>
      <c r="C371" s="33">
        <f t="shared" si="5"/>
        <v>370</v>
      </c>
      <c r="D371" s="48" t="s">
        <v>113</v>
      </c>
      <c r="E371" s="47">
        <v>13150</v>
      </c>
      <c r="F371" s="46">
        <v>0.11899999999999999</v>
      </c>
      <c r="G371" s="45">
        <v>9.4E-2</v>
      </c>
      <c r="H371" s="44">
        <v>17.34</v>
      </c>
      <c r="I371" s="44">
        <v>23.2</v>
      </c>
      <c r="J371" s="57">
        <v>-4</v>
      </c>
      <c r="K371" s="42">
        <v>3.2000000000000001E-2</v>
      </c>
    </row>
    <row r="372" spans="1:11" ht="13.9" customHeight="1" x14ac:dyDescent="0.25">
      <c r="A372" s="664" t="s">
        <v>833</v>
      </c>
      <c r="B372" s="43">
        <v>63130</v>
      </c>
      <c r="C372" s="33">
        <f t="shared" si="5"/>
        <v>371</v>
      </c>
      <c r="D372" s="54" t="s">
        <v>136</v>
      </c>
      <c r="E372" s="53">
        <v>575630</v>
      </c>
      <c r="F372" s="52">
        <v>7.0000000000000001E-3</v>
      </c>
      <c r="G372" s="51">
        <v>4.0999999999999996</v>
      </c>
      <c r="H372" s="50">
        <v>26.34</v>
      </c>
      <c r="I372" s="50">
        <v>30.35</v>
      </c>
      <c r="J372" s="43">
        <v>63130</v>
      </c>
      <c r="K372" s="49">
        <v>4.0000000000000001E-3</v>
      </c>
    </row>
    <row r="373" spans="1:11" ht="13.9" customHeight="1" x14ac:dyDescent="0.25">
      <c r="A373" s="667" t="s">
        <v>832</v>
      </c>
      <c r="B373" s="43">
        <v>47000</v>
      </c>
      <c r="C373" s="33">
        <f t="shared" si="5"/>
        <v>372</v>
      </c>
      <c r="D373" s="48" t="s">
        <v>121</v>
      </c>
      <c r="E373" s="47">
        <v>37230</v>
      </c>
      <c r="F373" s="46">
        <v>2.5999999999999999E-2</v>
      </c>
      <c r="G373" s="45">
        <v>0.26500000000000001</v>
      </c>
      <c r="H373" s="44">
        <v>14.82</v>
      </c>
      <c r="I373" s="44">
        <v>22.6</v>
      </c>
      <c r="J373" s="43">
        <v>47000</v>
      </c>
      <c r="K373" s="42">
        <v>0.02</v>
      </c>
    </row>
    <row r="374" spans="1:11" ht="13.9" customHeight="1" x14ac:dyDescent="0.25">
      <c r="A374" s="666" t="s">
        <v>831</v>
      </c>
      <c r="B374" s="43">
        <v>48170</v>
      </c>
      <c r="C374" s="33">
        <f t="shared" si="5"/>
        <v>373</v>
      </c>
      <c r="D374" s="54" t="s">
        <v>113</v>
      </c>
      <c r="E374" s="53">
        <v>29210</v>
      </c>
      <c r="F374" s="52">
        <v>2.8000000000000001E-2</v>
      </c>
      <c r="G374" s="51">
        <v>0.20799999999999999</v>
      </c>
      <c r="H374" s="50">
        <v>15.1</v>
      </c>
      <c r="I374" s="50">
        <v>23.16</v>
      </c>
      <c r="J374" s="43">
        <v>48170</v>
      </c>
      <c r="K374" s="49">
        <v>2.1000000000000001E-2</v>
      </c>
    </row>
    <row r="375" spans="1:11" ht="13.9" customHeight="1" x14ac:dyDescent="0.25">
      <c r="A375" s="665" t="s">
        <v>830</v>
      </c>
      <c r="B375" s="43">
        <v>42740</v>
      </c>
      <c r="C375" s="33">
        <f t="shared" si="5"/>
        <v>374</v>
      </c>
      <c r="D375" s="48" t="s">
        <v>113</v>
      </c>
      <c r="E375" s="47">
        <v>8020</v>
      </c>
      <c r="F375" s="46">
        <v>5.8999999999999997E-2</v>
      </c>
      <c r="G375" s="45">
        <v>5.7000000000000002E-2</v>
      </c>
      <c r="H375" s="44">
        <v>13.91</v>
      </c>
      <c r="I375" s="44">
        <v>20.55</v>
      </c>
      <c r="J375" s="43">
        <v>42740</v>
      </c>
      <c r="K375" s="42">
        <v>5.3999999999999999E-2</v>
      </c>
    </row>
    <row r="376" spans="1:11" ht="13.9" customHeight="1" x14ac:dyDescent="0.25">
      <c r="A376" s="664" t="s">
        <v>829</v>
      </c>
      <c r="B376" s="43">
        <v>52960</v>
      </c>
      <c r="C376" s="33">
        <f t="shared" si="5"/>
        <v>375</v>
      </c>
      <c r="D376" s="54" t="s">
        <v>121</v>
      </c>
      <c r="E376" s="53">
        <v>45160</v>
      </c>
      <c r="F376" s="52">
        <v>2.5999999999999999E-2</v>
      </c>
      <c r="G376" s="51">
        <v>0.32200000000000001</v>
      </c>
      <c r="H376" s="50">
        <v>18.690000000000001</v>
      </c>
      <c r="I376" s="50">
        <v>25.46</v>
      </c>
      <c r="J376" s="43">
        <v>52960</v>
      </c>
      <c r="K376" s="49">
        <v>1.7000000000000001E-2</v>
      </c>
    </row>
    <row r="377" spans="1:11" ht="13.9" customHeight="1" x14ac:dyDescent="0.25">
      <c r="A377" s="665" t="s">
        <v>828</v>
      </c>
      <c r="B377" s="43">
        <v>78200</v>
      </c>
      <c r="C377" s="33">
        <f t="shared" si="5"/>
        <v>376</v>
      </c>
      <c r="D377" s="48" t="s">
        <v>113</v>
      </c>
      <c r="E377" s="47">
        <v>5070</v>
      </c>
      <c r="F377" s="46">
        <v>0.08</v>
      </c>
      <c r="G377" s="45">
        <v>3.5999999999999997E-2</v>
      </c>
      <c r="H377" s="44">
        <v>27.25</v>
      </c>
      <c r="I377" s="44">
        <v>37.6</v>
      </c>
      <c r="J377" s="43">
        <v>78200</v>
      </c>
      <c r="K377" s="42">
        <v>2.7E-2</v>
      </c>
    </row>
    <row r="378" spans="1:11" ht="13.9" customHeight="1" x14ac:dyDescent="0.25">
      <c r="A378" s="666" t="s">
        <v>827</v>
      </c>
      <c r="B378" s="43">
        <v>49770</v>
      </c>
      <c r="C378" s="33">
        <f t="shared" si="5"/>
        <v>377</v>
      </c>
      <c r="D378" s="54" t="s">
        <v>113</v>
      </c>
      <c r="E378" s="53">
        <v>40090</v>
      </c>
      <c r="F378" s="52">
        <v>2.5999999999999999E-2</v>
      </c>
      <c r="G378" s="51">
        <v>0.28599999999999998</v>
      </c>
      <c r="H378" s="50">
        <v>18.18</v>
      </c>
      <c r="I378" s="50">
        <v>23.93</v>
      </c>
      <c r="J378" s="43">
        <v>49770</v>
      </c>
      <c r="K378" s="49">
        <v>0.02</v>
      </c>
    </row>
    <row r="379" spans="1:11" ht="13.9" customHeight="1" x14ac:dyDescent="0.25">
      <c r="A379" s="665" t="s">
        <v>826</v>
      </c>
      <c r="B379" s="43">
        <v>66540</v>
      </c>
      <c r="C379" s="33">
        <f t="shared" si="5"/>
        <v>378</v>
      </c>
      <c r="D379" s="48" t="s">
        <v>113</v>
      </c>
      <c r="E379" s="47">
        <v>226940</v>
      </c>
      <c r="F379" s="46">
        <v>8.9999999999999993E-3</v>
      </c>
      <c r="G379" s="45">
        <v>1.6160000000000001</v>
      </c>
      <c r="H379" s="44">
        <v>27.89</v>
      </c>
      <c r="I379" s="44">
        <v>31.99</v>
      </c>
      <c r="J379" s="43">
        <v>66540</v>
      </c>
      <c r="K379" s="42">
        <v>5.0000000000000001E-3</v>
      </c>
    </row>
    <row r="380" spans="1:11" ht="13.9" customHeight="1" x14ac:dyDescent="0.25">
      <c r="A380" s="664" t="s">
        <v>825</v>
      </c>
      <c r="B380" s="43">
        <v>69280</v>
      </c>
      <c r="C380" s="33">
        <f t="shared" si="5"/>
        <v>379</v>
      </c>
      <c r="D380" s="54" t="s">
        <v>121</v>
      </c>
      <c r="E380" s="53">
        <v>191640</v>
      </c>
      <c r="F380" s="52">
        <v>1.0999999999999999E-2</v>
      </c>
      <c r="G380" s="51">
        <v>1.365</v>
      </c>
      <c r="H380" s="50">
        <v>29.59</v>
      </c>
      <c r="I380" s="50">
        <v>33.31</v>
      </c>
      <c r="J380" s="43">
        <v>69280</v>
      </c>
      <c r="K380" s="49">
        <v>5.0000000000000001E-3</v>
      </c>
    </row>
    <row r="381" spans="1:11" ht="13.9" customHeight="1" x14ac:dyDescent="0.25">
      <c r="A381" s="665" t="s">
        <v>824</v>
      </c>
      <c r="B381" s="43">
        <v>66080</v>
      </c>
      <c r="C381" s="33">
        <f t="shared" si="5"/>
        <v>380</v>
      </c>
      <c r="D381" s="48" t="s">
        <v>113</v>
      </c>
      <c r="E381" s="47">
        <v>97170</v>
      </c>
      <c r="F381" s="46">
        <v>1.7000000000000001E-2</v>
      </c>
      <c r="G381" s="45">
        <v>0.69199999999999995</v>
      </c>
      <c r="H381" s="44">
        <v>27.51</v>
      </c>
      <c r="I381" s="44">
        <v>31.77</v>
      </c>
      <c r="J381" s="43">
        <v>66080</v>
      </c>
      <c r="K381" s="42">
        <v>7.0000000000000001E-3</v>
      </c>
    </row>
    <row r="382" spans="1:11" ht="13.9" customHeight="1" x14ac:dyDescent="0.25">
      <c r="A382" s="666" t="s">
        <v>823</v>
      </c>
      <c r="B382" s="43">
        <v>73160</v>
      </c>
      <c r="C382" s="33">
        <f t="shared" si="5"/>
        <v>381</v>
      </c>
      <c r="D382" s="54" t="s">
        <v>113</v>
      </c>
      <c r="E382" s="53">
        <v>49780</v>
      </c>
      <c r="F382" s="52">
        <v>1.7999999999999999E-2</v>
      </c>
      <c r="G382" s="51">
        <v>0.35499999999999998</v>
      </c>
      <c r="H382" s="50">
        <v>33.58</v>
      </c>
      <c r="I382" s="50">
        <v>35.18</v>
      </c>
      <c r="J382" s="43">
        <v>73160</v>
      </c>
      <c r="K382" s="49">
        <v>5.0000000000000001E-3</v>
      </c>
    </row>
    <row r="383" spans="1:11" ht="13.9" customHeight="1" x14ac:dyDescent="0.25">
      <c r="A383" s="665" t="s">
        <v>822</v>
      </c>
      <c r="B383" s="43">
        <v>71920</v>
      </c>
      <c r="C383" s="33">
        <f t="shared" si="5"/>
        <v>382</v>
      </c>
      <c r="D383" s="48" t="s">
        <v>113</v>
      </c>
      <c r="E383" s="47">
        <v>44690</v>
      </c>
      <c r="F383" s="46">
        <v>1.9E-2</v>
      </c>
      <c r="G383" s="45">
        <v>0.318</v>
      </c>
      <c r="H383" s="44">
        <v>29.44</v>
      </c>
      <c r="I383" s="44">
        <v>34.58</v>
      </c>
      <c r="J383" s="43">
        <v>71920</v>
      </c>
      <c r="K383" s="42">
        <v>1.4999999999999999E-2</v>
      </c>
    </row>
    <row r="384" spans="1:11" ht="13.9" customHeight="1" x14ac:dyDescent="0.25">
      <c r="A384" s="664" t="s">
        <v>821</v>
      </c>
      <c r="B384" s="43">
        <v>51130</v>
      </c>
      <c r="C384" s="33">
        <f t="shared" si="5"/>
        <v>383</v>
      </c>
      <c r="D384" s="54" t="s">
        <v>121</v>
      </c>
      <c r="E384" s="53">
        <v>74660</v>
      </c>
      <c r="F384" s="52">
        <v>2.4E-2</v>
      </c>
      <c r="G384" s="51">
        <v>0.53200000000000003</v>
      </c>
      <c r="H384" s="50">
        <v>21.85</v>
      </c>
      <c r="I384" s="50">
        <v>24.58</v>
      </c>
      <c r="J384" s="43">
        <v>51130</v>
      </c>
      <c r="K384" s="49">
        <v>1.2E-2</v>
      </c>
    </row>
    <row r="385" spans="1:11" ht="13.9" customHeight="1" x14ac:dyDescent="0.25">
      <c r="A385" s="665" t="s">
        <v>820</v>
      </c>
      <c r="B385" s="43">
        <v>51260</v>
      </c>
      <c r="C385" s="33">
        <f t="shared" si="5"/>
        <v>384</v>
      </c>
      <c r="D385" s="48" t="s">
        <v>113</v>
      </c>
      <c r="E385" s="47">
        <v>51350</v>
      </c>
      <c r="F385" s="46">
        <v>3.1E-2</v>
      </c>
      <c r="G385" s="45">
        <v>0.36599999999999999</v>
      </c>
      <c r="H385" s="44">
        <v>22.17</v>
      </c>
      <c r="I385" s="44">
        <v>24.64</v>
      </c>
      <c r="J385" s="43">
        <v>51260</v>
      </c>
      <c r="K385" s="42">
        <v>1.6E-2</v>
      </c>
    </row>
    <row r="386" spans="1:11" ht="13.9" customHeight="1" x14ac:dyDescent="0.25">
      <c r="A386" s="666" t="s">
        <v>819</v>
      </c>
      <c r="B386" s="43">
        <v>50860</v>
      </c>
      <c r="C386" s="33">
        <f t="shared" si="5"/>
        <v>385</v>
      </c>
      <c r="D386" s="54" t="s">
        <v>113</v>
      </c>
      <c r="E386" s="53">
        <v>23310</v>
      </c>
      <c r="F386" s="52">
        <v>3.9E-2</v>
      </c>
      <c r="G386" s="51">
        <v>0.16600000000000001</v>
      </c>
      <c r="H386" s="50">
        <v>20.96</v>
      </c>
      <c r="I386" s="50">
        <v>24.45</v>
      </c>
      <c r="J386" s="43">
        <v>50860</v>
      </c>
      <c r="K386" s="49">
        <v>2.4E-2</v>
      </c>
    </row>
    <row r="387" spans="1:11" ht="13.9" customHeight="1" x14ac:dyDescent="0.25">
      <c r="A387" s="667" t="s">
        <v>818</v>
      </c>
      <c r="B387" s="43">
        <v>55520</v>
      </c>
      <c r="C387" s="33">
        <f t="shared" ref="C387:C450" si="6">C386+1</f>
        <v>386</v>
      </c>
      <c r="D387" s="48" t="s">
        <v>136</v>
      </c>
      <c r="E387" s="47">
        <v>234960</v>
      </c>
      <c r="F387" s="46">
        <v>1.7000000000000001E-2</v>
      </c>
      <c r="G387" s="45">
        <v>1.673</v>
      </c>
      <c r="H387" s="44">
        <v>21.96</v>
      </c>
      <c r="I387" s="44">
        <v>26.69</v>
      </c>
      <c r="J387" s="43">
        <v>55520</v>
      </c>
      <c r="K387" s="42">
        <v>1.4E-2</v>
      </c>
    </row>
    <row r="388" spans="1:11" ht="13.9" customHeight="1" x14ac:dyDescent="0.25">
      <c r="A388" s="664" t="s">
        <v>817</v>
      </c>
      <c r="B388" s="43">
        <v>49250</v>
      </c>
      <c r="C388" s="33">
        <f t="shared" si="6"/>
        <v>387</v>
      </c>
      <c r="D388" s="54" t="s">
        <v>121</v>
      </c>
      <c r="E388" s="53">
        <v>116080</v>
      </c>
      <c r="F388" s="52">
        <v>2.1999999999999999E-2</v>
      </c>
      <c r="G388" s="51">
        <v>0.82699999999999996</v>
      </c>
      <c r="H388" s="50">
        <v>20.47</v>
      </c>
      <c r="I388" s="50">
        <v>23.68</v>
      </c>
      <c r="J388" s="43">
        <v>49250</v>
      </c>
      <c r="K388" s="49">
        <v>8.9999999999999993E-3</v>
      </c>
    </row>
    <row r="389" spans="1:11" ht="13.9" customHeight="1" x14ac:dyDescent="0.25">
      <c r="A389" s="665" t="s">
        <v>816</v>
      </c>
      <c r="B389" s="43">
        <v>47450</v>
      </c>
      <c r="C389" s="33">
        <f t="shared" si="6"/>
        <v>388</v>
      </c>
      <c r="D389" s="48" t="s">
        <v>113</v>
      </c>
      <c r="E389" s="47">
        <v>69670</v>
      </c>
      <c r="F389" s="46">
        <v>2.1999999999999999E-2</v>
      </c>
      <c r="G389" s="45">
        <v>0.496</v>
      </c>
      <c r="H389" s="44">
        <v>20.3</v>
      </c>
      <c r="I389" s="44">
        <v>22.81</v>
      </c>
      <c r="J389" s="43">
        <v>47450</v>
      </c>
      <c r="K389" s="42">
        <v>8.0000000000000002E-3</v>
      </c>
    </row>
    <row r="390" spans="1:11" ht="13.9" customHeight="1" x14ac:dyDescent="0.25">
      <c r="A390" s="666" t="s">
        <v>815</v>
      </c>
      <c r="B390" s="43">
        <v>45430</v>
      </c>
      <c r="C390" s="33">
        <f t="shared" si="6"/>
        <v>389</v>
      </c>
      <c r="D390" s="54" t="s">
        <v>113</v>
      </c>
      <c r="E390" s="53">
        <v>30330</v>
      </c>
      <c r="F390" s="52">
        <v>4.9000000000000002E-2</v>
      </c>
      <c r="G390" s="51">
        <v>0.216</v>
      </c>
      <c r="H390" s="50">
        <v>18.54</v>
      </c>
      <c r="I390" s="50">
        <v>21.84</v>
      </c>
      <c r="J390" s="43">
        <v>45430</v>
      </c>
      <c r="K390" s="49">
        <v>1.4999999999999999E-2</v>
      </c>
    </row>
    <row r="391" spans="1:11" ht="13.9" customHeight="1" x14ac:dyDescent="0.25">
      <c r="A391" s="665" t="s">
        <v>814</v>
      </c>
      <c r="B391" s="43">
        <v>46780</v>
      </c>
      <c r="C391" s="33">
        <f t="shared" si="6"/>
        <v>390</v>
      </c>
      <c r="D391" s="48" t="s">
        <v>113</v>
      </c>
      <c r="E391" s="45">
        <v>870</v>
      </c>
      <c r="F391" s="46">
        <v>9.0999999999999998E-2</v>
      </c>
      <c r="G391" s="45">
        <v>6.0000000000000001E-3</v>
      </c>
      <c r="H391" s="44">
        <v>22.24</v>
      </c>
      <c r="I391" s="44">
        <v>22.49</v>
      </c>
      <c r="J391" s="43">
        <v>46780</v>
      </c>
      <c r="K391" s="42">
        <v>2.7E-2</v>
      </c>
    </row>
    <row r="392" spans="1:11" ht="13.9" customHeight="1" x14ac:dyDescent="0.25">
      <c r="A392" s="666" t="s">
        <v>813</v>
      </c>
      <c r="B392" s="43">
        <v>65240</v>
      </c>
      <c r="C392" s="33">
        <f t="shared" si="6"/>
        <v>391</v>
      </c>
      <c r="D392" s="54" t="s">
        <v>113</v>
      </c>
      <c r="E392" s="53">
        <v>15210</v>
      </c>
      <c r="F392" s="52">
        <v>4.2999999999999997E-2</v>
      </c>
      <c r="G392" s="51">
        <v>0.108</v>
      </c>
      <c r="H392" s="50">
        <v>25.81</v>
      </c>
      <c r="I392" s="50">
        <v>31.37</v>
      </c>
      <c r="J392" s="43">
        <v>65240</v>
      </c>
      <c r="K392" s="49">
        <v>2.4E-2</v>
      </c>
    </row>
    <row r="393" spans="1:11" ht="13.9" customHeight="1" x14ac:dyDescent="0.25">
      <c r="A393" s="665" t="s">
        <v>812</v>
      </c>
      <c r="B393" s="43">
        <v>42640</v>
      </c>
      <c r="C393" s="33">
        <f t="shared" si="6"/>
        <v>392</v>
      </c>
      <c r="D393" s="48" t="s">
        <v>113</v>
      </c>
      <c r="E393" s="47">
        <v>48660</v>
      </c>
      <c r="F393" s="46">
        <v>2.3E-2</v>
      </c>
      <c r="G393" s="45">
        <v>0.34699999999999998</v>
      </c>
      <c r="H393" s="44">
        <v>16.38</v>
      </c>
      <c r="I393" s="44">
        <v>20.5</v>
      </c>
      <c r="J393" s="43">
        <v>42640</v>
      </c>
      <c r="K393" s="42">
        <v>1.7999999999999999E-2</v>
      </c>
    </row>
    <row r="394" spans="1:11" ht="13.9" customHeight="1" x14ac:dyDescent="0.25">
      <c r="A394" s="664" t="s">
        <v>811</v>
      </c>
      <c r="B394" s="43">
        <v>74200</v>
      </c>
      <c r="C394" s="33">
        <f t="shared" si="6"/>
        <v>393</v>
      </c>
      <c r="D394" s="54" t="s">
        <v>121</v>
      </c>
      <c r="E394" s="53">
        <v>51590</v>
      </c>
      <c r="F394" s="52">
        <v>3.2000000000000001E-2</v>
      </c>
      <c r="G394" s="51">
        <v>0.36699999999999999</v>
      </c>
      <c r="H394" s="50">
        <v>28.39</v>
      </c>
      <c r="I394" s="50">
        <v>35.67</v>
      </c>
      <c r="J394" s="43">
        <v>74200</v>
      </c>
      <c r="K394" s="49">
        <v>2.4E-2</v>
      </c>
    </row>
    <row r="395" spans="1:11" ht="13.9" customHeight="1" x14ac:dyDescent="0.25">
      <c r="A395" s="665" t="s">
        <v>810</v>
      </c>
      <c r="B395" s="43">
        <v>63200</v>
      </c>
      <c r="C395" s="33">
        <f t="shared" si="6"/>
        <v>394</v>
      </c>
      <c r="D395" s="48" t="s">
        <v>113</v>
      </c>
      <c r="E395" s="47">
        <v>21710</v>
      </c>
      <c r="F395" s="46">
        <v>3.6999999999999998E-2</v>
      </c>
      <c r="G395" s="45">
        <v>0.155</v>
      </c>
      <c r="H395" s="44">
        <v>26.48</v>
      </c>
      <c r="I395" s="44">
        <v>30.38</v>
      </c>
      <c r="J395" s="43">
        <v>63200</v>
      </c>
      <c r="K395" s="42">
        <v>1.7000000000000001E-2</v>
      </c>
    </row>
    <row r="396" spans="1:11" ht="13.9" customHeight="1" x14ac:dyDescent="0.25">
      <c r="A396" s="666" t="s">
        <v>809</v>
      </c>
      <c r="B396" s="43">
        <v>82190</v>
      </c>
      <c r="C396" s="33">
        <f t="shared" si="6"/>
        <v>395</v>
      </c>
      <c r="D396" s="54" t="s">
        <v>113</v>
      </c>
      <c r="E396" s="53">
        <v>29880</v>
      </c>
      <c r="F396" s="52">
        <v>4.3999999999999997E-2</v>
      </c>
      <c r="G396" s="51">
        <v>0.21299999999999999</v>
      </c>
      <c r="H396" s="50">
        <v>30.18</v>
      </c>
      <c r="I396" s="50">
        <v>39.520000000000003</v>
      </c>
      <c r="J396" s="43">
        <v>82190</v>
      </c>
      <c r="K396" s="49">
        <v>2.8000000000000001E-2</v>
      </c>
    </row>
    <row r="397" spans="1:11" ht="13.9" customHeight="1" x14ac:dyDescent="0.25">
      <c r="A397" s="665" t="s">
        <v>808</v>
      </c>
      <c r="B397" s="43">
        <v>76500</v>
      </c>
      <c r="C397" s="33">
        <f t="shared" si="6"/>
        <v>396</v>
      </c>
      <c r="D397" s="48" t="s">
        <v>113</v>
      </c>
      <c r="E397" s="47">
        <v>18620</v>
      </c>
      <c r="F397" s="46">
        <v>6.2E-2</v>
      </c>
      <c r="G397" s="45">
        <v>0.13300000000000001</v>
      </c>
      <c r="H397" s="44">
        <v>36.39</v>
      </c>
      <c r="I397" s="44">
        <v>36.78</v>
      </c>
      <c r="J397" s="43">
        <v>76500</v>
      </c>
      <c r="K397" s="42">
        <v>0.01</v>
      </c>
    </row>
    <row r="398" spans="1:11" ht="13.9" customHeight="1" x14ac:dyDescent="0.25">
      <c r="A398" s="666" t="s">
        <v>807</v>
      </c>
      <c r="B398" s="43">
        <v>79160</v>
      </c>
      <c r="C398" s="33">
        <f t="shared" si="6"/>
        <v>397</v>
      </c>
      <c r="D398" s="54" t="s">
        <v>184</v>
      </c>
      <c r="E398" s="53">
        <v>8318500</v>
      </c>
      <c r="F398" s="52">
        <v>4.0000000000000001E-3</v>
      </c>
      <c r="G398" s="51">
        <v>59.249000000000002</v>
      </c>
      <c r="H398" s="50">
        <v>30.49</v>
      </c>
      <c r="I398" s="50">
        <v>38.06</v>
      </c>
      <c r="J398" s="43">
        <v>79160</v>
      </c>
      <c r="K398" s="49">
        <v>2E-3</v>
      </c>
    </row>
    <row r="399" spans="1:11" ht="13.9" customHeight="1" x14ac:dyDescent="0.25">
      <c r="A399" s="667" t="s">
        <v>806</v>
      </c>
      <c r="B399" s="43">
        <v>98830</v>
      </c>
      <c r="C399" s="33">
        <f t="shared" si="6"/>
        <v>398</v>
      </c>
      <c r="D399" s="48" t="s">
        <v>136</v>
      </c>
      <c r="E399" s="47">
        <v>5143640</v>
      </c>
      <c r="F399" s="46">
        <v>4.0000000000000001E-3</v>
      </c>
      <c r="G399" s="45">
        <v>36.636000000000003</v>
      </c>
      <c r="H399" s="44">
        <v>37.49</v>
      </c>
      <c r="I399" s="44">
        <v>47.51</v>
      </c>
      <c r="J399" s="43">
        <v>98830</v>
      </c>
      <c r="K399" s="42">
        <v>3.0000000000000001E-3</v>
      </c>
    </row>
    <row r="400" spans="1:11" ht="13.9" customHeight="1" x14ac:dyDescent="0.25">
      <c r="A400" s="666" t="s">
        <v>805</v>
      </c>
      <c r="B400" s="43">
        <v>81210</v>
      </c>
      <c r="C400" s="33">
        <f t="shared" si="6"/>
        <v>399</v>
      </c>
      <c r="D400" s="54" t="s">
        <v>113</v>
      </c>
      <c r="E400" s="53">
        <v>32960</v>
      </c>
      <c r="F400" s="52">
        <v>2.3E-2</v>
      </c>
      <c r="G400" s="51">
        <v>0.23499999999999999</v>
      </c>
      <c r="H400" s="50">
        <v>32.46</v>
      </c>
      <c r="I400" s="50">
        <v>39.04</v>
      </c>
      <c r="J400" s="43">
        <v>81210</v>
      </c>
      <c r="K400" s="49">
        <v>1.7999999999999999E-2</v>
      </c>
    </row>
    <row r="401" spans="1:11" ht="13.9" customHeight="1" x14ac:dyDescent="0.25">
      <c r="A401" s="667" t="s">
        <v>804</v>
      </c>
      <c r="B401" s="43">
        <v>178670</v>
      </c>
      <c r="C401" s="33">
        <f t="shared" si="6"/>
        <v>400</v>
      </c>
      <c r="D401" s="48" t="s">
        <v>121</v>
      </c>
      <c r="E401" s="47">
        <v>122330</v>
      </c>
      <c r="F401" s="46">
        <v>1.6E-2</v>
      </c>
      <c r="G401" s="45">
        <v>0.871</v>
      </c>
      <c r="H401" s="44">
        <v>76.81</v>
      </c>
      <c r="I401" s="44">
        <v>85.9</v>
      </c>
      <c r="J401" s="43">
        <v>178670</v>
      </c>
      <c r="K401" s="42">
        <v>1.0999999999999999E-2</v>
      </c>
    </row>
    <row r="402" spans="1:11" ht="13.9" customHeight="1" x14ac:dyDescent="0.25">
      <c r="A402" s="666" t="s">
        <v>803</v>
      </c>
      <c r="B402" s="43">
        <v>173860</v>
      </c>
      <c r="C402" s="33">
        <f t="shared" si="6"/>
        <v>401</v>
      </c>
      <c r="D402" s="54" t="s">
        <v>113</v>
      </c>
      <c r="E402" s="53">
        <v>105620</v>
      </c>
      <c r="F402" s="52">
        <v>1.9E-2</v>
      </c>
      <c r="G402" s="51">
        <v>0.752</v>
      </c>
      <c r="H402" s="50">
        <v>73.989999999999995</v>
      </c>
      <c r="I402" s="50">
        <v>83.59</v>
      </c>
      <c r="J402" s="43">
        <v>173860</v>
      </c>
      <c r="K402" s="49">
        <v>1.2E-2</v>
      </c>
    </row>
    <row r="403" spans="1:11" ht="13.9" customHeight="1" x14ac:dyDescent="0.25">
      <c r="A403" s="665" t="s">
        <v>802</v>
      </c>
      <c r="B403" s="43">
        <v>232870</v>
      </c>
      <c r="C403" s="33">
        <f t="shared" si="6"/>
        <v>402</v>
      </c>
      <c r="D403" s="48" t="s">
        <v>113</v>
      </c>
      <c r="E403" s="47">
        <v>5380</v>
      </c>
      <c r="F403" s="46">
        <v>9.8000000000000004E-2</v>
      </c>
      <c r="G403" s="45">
        <v>3.7999999999999999E-2</v>
      </c>
      <c r="H403" s="56">
        <v>-5</v>
      </c>
      <c r="I403" s="44">
        <v>111.96</v>
      </c>
      <c r="J403" s="43">
        <v>232870</v>
      </c>
      <c r="K403" s="42">
        <v>3.7999999999999999E-2</v>
      </c>
    </row>
    <row r="404" spans="1:11" ht="13.9" customHeight="1" x14ac:dyDescent="0.25">
      <c r="A404" s="666" t="s">
        <v>801</v>
      </c>
      <c r="B404" s="43">
        <v>228780</v>
      </c>
      <c r="C404" s="33">
        <f t="shared" si="6"/>
        <v>403</v>
      </c>
      <c r="D404" s="54" t="s">
        <v>113</v>
      </c>
      <c r="E404" s="53">
        <v>5200</v>
      </c>
      <c r="F404" s="52">
        <v>8.5999999999999993E-2</v>
      </c>
      <c r="G404" s="51">
        <v>3.6999999999999998E-2</v>
      </c>
      <c r="H404" s="55">
        <v>-5</v>
      </c>
      <c r="I404" s="50">
        <v>109.99</v>
      </c>
      <c r="J404" s="43">
        <v>228780</v>
      </c>
      <c r="K404" s="49">
        <v>3.5000000000000003E-2</v>
      </c>
    </row>
    <row r="405" spans="1:11" ht="13.9" customHeight="1" x14ac:dyDescent="0.25">
      <c r="A405" s="665" t="s">
        <v>800</v>
      </c>
      <c r="B405" s="43">
        <v>168140</v>
      </c>
      <c r="C405" s="33">
        <f t="shared" si="6"/>
        <v>404</v>
      </c>
      <c r="D405" s="48" t="s">
        <v>113</v>
      </c>
      <c r="E405" s="45">
        <v>750</v>
      </c>
      <c r="F405" s="46">
        <v>0.38300000000000001</v>
      </c>
      <c r="G405" s="45">
        <v>5.0000000000000001E-3</v>
      </c>
      <c r="H405" s="44">
        <v>60.6</v>
      </c>
      <c r="I405" s="44">
        <v>80.84</v>
      </c>
      <c r="J405" s="43">
        <v>168140</v>
      </c>
      <c r="K405" s="42">
        <v>8.3000000000000004E-2</v>
      </c>
    </row>
    <row r="406" spans="1:11" ht="13.9" customHeight="1" x14ac:dyDescent="0.25">
      <c r="A406" s="666" t="s">
        <v>799</v>
      </c>
      <c r="B406" s="43">
        <v>171900</v>
      </c>
      <c r="C406" s="33">
        <f t="shared" si="6"/>
        <v>405</v>
      </c>
      <c r="D406" s="54" t="s">
        <v>113</v>
      </c>
      <c r="E406" s="53">
        <v>5380</v>
      </c>
      <c r="F406" s="52">
        <v>0.111</v>
      </c>
      <c r="G406" s="51">
        <v>3.7999999999999999E-2</v>
      </c>
      <c r="H406" s="50">
        <v>83.17</v>
      </c>
      <c r="I406" s="50">
        <v>82.64</v>
      </c>
      <c r="J406" s="43">
        <v>171900</v>
      </c>
      <c r="K406" s="49">
        <v>8.4000000000000005E-2</v>
      </c>
    </row>
    <row r="407" spans="1:11" ht="13.9" customHeight="1" x14ac:dyDescent="0.25">
      <c r="A407" s="665" t="s">
        <v>798</v>
      </c>
      <c r="B407" s="43">
        <v>59670</v>
      </c>
      <c r="C407" s="33">
        <f t="shared" si="6"/>
        <v>406</v>
      </c>
      <c r="D407" s="48" t="s">
        <v>113</v>
      </c>
      <c r="E407" s="47">
        <v>61430</v>
      </c>
      <c r="F407" s="46">
        <v>1.2999999999999999E-2</v>
      </c>
      <c r="G407" s="45">
        <v>0.438</v>
      </c>
      <c r="H407" s="44">
        <v>28.33</v>
      </c>
      <c r="I407" s="44">
        <v>28.69</v>
      </c>
      <c r="J407" s="43">
        <v>59670</v>
      </c>
      <c r="K407" s="42">
        <v>4.0000000000000001E-3</v>
      </c>
    </row>
    <row r="408" spans="1:11" ht="13.9" customHeight="1" x14ac:dyDescent="0.25">
      <c r="A408" s="666" t="s">
        <v>797</v>
      </c>
      <c r="B408" s="43">
        <v>117580</v>
      </c>
      <c r="C408" s="33">
        <f t="shared" si="6"/>
        <v>407</v>
      </c>
      <c r="D408" s="54" t="s">
        <v>113</v>
      </c>
      <c r="E408" s="53">
        <v>36430</v>
      </c>
      <c r="F408" s="52">
        <v>2.5000000000000001E-2</v>
      </c>
      <c r="G408" s="51">
        <v>0.25900000000000001</v>
      </c>
      <c r="H408" s="50">
        <v>51.03</v>
      </c>
      <c r="I408" s="50">
        <v>56.53</v>
      </c>
      <c r="J408" s="43">
        <v>117580</v>
      </c>
      <c r="K408" s="49">
        <v>1.2999999999999999E-2</v>
      </c>
    </row>
    <row r="409" spans="1:11" ht="13.9" customHeight="1" x14ac:dyDescent="0.25">
      <c r="A409" s="665" t="s">
        <v>796</v>
      </c>
      <c r="B409" s="43">
        <v>120270</v>
      </c>
      <c r="C409" s="33">
        <f t="shared" si="6"/>
        <v>408</v>
      </c>
      <c r="D409" s="48" t="s">
        <v>113</v>
      </c>
      <c r="E409" s="47">
        <v>305510</v>
      </c>
      <c r="F409" s="46">
        <v>8.0000000000000002E-3</v>
      </c>
      <c r="G409" s="45">
        <v>2.1760000000000002</v>
      </c>
      <c r="H409" s="44">
        <v>58.77</v>
      </c>
      <c r="I409" s="44">
        <v>57.82</v>
      </c>
      <c r="J409" s="43">
        <v>120270</v>
      </c>
      <c r="K409" s="42">
        <v>3.0000000000000001E-3</v>
      </c>
    </row>
    <row r="410" spans="1:11" ht="13.9" customHeight="1" x14ac:dyDescent="0.25">
      <c r="A410" s="664" t="s">
        <v>795</v>
      </c>
      <c r="B410" s="43">
        <v>210170</v>
      </c>
      <c r="C410" s="33">
        <f t="shared" si="6"/>
        <v>409</v>
      </c>
      <c r="D410" s="54" t="s">
        <v>121</v>
      </c>
      <c r="E410" s="53">
        <v>649850</v>
      </c>
      <c r="F410" s="52">
        <v>8.9999999999999993E-3</v>
      </c>
      <c r="G410" s="51">
        <v>4.6289999999999996</v>
      </c>
      <c r="H410" s="55">
        <v>-5</v>
      </c>
      <c r="I410" s="50">
        <v>101.04</v>
      </c>
      <c r="J410" s="43">
        <v>210170</v>
      </c>
      <c r="K410" s="49">
        <v>6.0000000000000001E-3</v>
      </c>
    </row>
    <row r="411" spans="1:11" ht="13.9" customHeight="1" x14ac:dyDescent="0.25">
      <c r="A411" s="665" t="s">
        <v>794</v>
      </c>
      <c r="B411" s="43">
        <v>269600</v>
      </c>
      <c r="C411" s="33">
        <f t="shared" si="6"/>
        <v>410</v>
      </c>
      <c r="D411" s="48" t="s">
        <v>113</v>
      </c>
      <c r="E411" s="47">
        <v>30190</v>
      </c>
      <c r="F411" s="46">
        <v>5.3999999999999999E-2</v>
      </c>
      <c r="G411" s="45">
        <v>0.215</v>
      </c>
      <c r="H411" s="56">
        <v>-5</v>
      </c>
      <c r="I411" s="44">
        <v>129.62</v>
      </c>
      <c r="J411" s="43">
        <v>269600</v>
      </c>
      <c r="K411" s="42">
        <v>1.4E-2</v>
      </c>
    </row>
    <row r="412" spans="1:11" ht="13.9" customHeight="1" x14ac:dyDescent="0.25">
      <c r="A412" s="666" t="s">
        <v>793</v>
      </c>
      <c r="B412" s="43">
        <v>200810</v>
      </c>
      <c r="C412" s="33">
        <f t="shared" si="6"/>
        <v>411</v>
      </c>
      <c r="D412" s="54" t="s">
        <v>113</v>
      </c>
      <c r="E412" s="53">
        <v>122970</v>
      </c>
      <c r="F412" s="52">
        <v>0.02</v>
      </c>
      <c r="G412" s="51">
        <v>0.876</v>
      </c>
      <c r="H412" s="50">
        <v>91.58</v>
      </c>
      <c r="I412" s="50">
        <v>96.54</v>
      </c>
      <c r="J412" s="43">
        <v>200810</v>
      </c>
      <c r="K412" s="49">
        <v>0.01</v>
      </c>
    </row>
    <row r="413" spans="1:11" ht="13.9" customHeight="1" x14ac:dyDescent="0.25">
      <c r="A413" s="665" t="s">
        <v>792</v>
      </c>
      <c r="B413" s="43">
        <v>201840</v>
      </c>
      <c r="C413" s="33">
        <f t="shared" si="6"/>
        <v>412</v>
      </c>
      <c r="D413" s="48" t="s">
        <v>113</v>
      </c>
      <c r="E413" s="47">
        <v>45290</v>
      </c>
      <c r="F413" s="46">
        <v>3.4000000000000002E-2</v>
      </c>
      <c r="G413" s="45">
        <v>0.32300000000000001</v>
      </c>
      <c r="H413" s="44">
        <v>94.42</v>
      </c>
      <c r="I413" s="44">
        <v>97.04</v>
      </c>
      <c r="J413" s="43">
        <v>201840</v>
      </c>
      <c r="K413" s="42">
        <v>1.9E-2</v>
      </c>
    </row>
    <row r="414" spans="1:11" ht="13.9" customHeight="1" x14ac:dyDescent="0.25">
      <c r="A414" s="666" t="s">
        <v>791</v>
      </c>
      <c r="B414" s="43">
        <v>234310</v>
      </c>
      <c r="C414" s="33">
        <f t="shared" si="6"/>
        <v>413</v>
      </c>
      <c r="D414" s="54" t="s">
        <v>113</v>
      </c>
      <c r="E414" s="53">
        <v>19800</v>
      </c>
      <c r="F414" s="52">
        <v>4.2999999999999997E-2</v>
      </c>
      <c r="G414" s="51">
        <v>0.14099999999999999</v>
      </c>
      <c r="H414" s="55">
        <v>-5</v>
      </c>
      <c r="I414" s="50">
        <v>112.65</v>
      </c>
      <c r="J414" s="43">
        <v>234310</v>
      </c>
      <c r="K414" s="49">
        <v>1.7999999999999999E-2</v>
      </c>
    </row>
    <row r="415" spans="1:11" ht="13.9" customHeight="1" x14ac:dyDescent="0.25">
      <c r="A415" s="665" t="s">
        <v>790</v>
      </c>
      <c r="B415" s="43">
        <v>184240</v>
      </c>
      <c r="C415" s="33">
        <f t="shared" si="6"/>
        <v>414</v>
      </c>
      <c r="D415" s="48" t="s">
        <v>113</v>
      </c>
      <c r="E415" s="47">
        <v>26960</v>
      </c>
      <c r="F415" s="46">
        <v>3.2000000000000001E-2</v>
      </c>
      <c r="G415" s="45">
        <v>0.192</v>
      </c>
      <c r="H415" s="44">
        <v>81.239999999999995</v>
      </c>
      <c r="I415" s="44">
        <v>88.58</v>
      </c>
      <c r="J415" s="43">
        <v>184240</v>
      </c>
      <c r="K415" s="42">
        <v>1.4E-2</v>
      </c>
    </row>
    <row r="416" spans="1:11" ht="13.9" customHeight="1" x14ac:dyDescent="0.25">
      <c r="A416" s="666" t="s">
        <v>789</v>
      </c>
      <c r="B416" s="43">
        <v>200220</v>
      </c>
      <c r="C416" s="33">
        <f t="shared" si="6"/>
        <v>415</v>
      </c>
      <c r="D416" s="54" t="s">
        <v>113</v>
      </c>
      <c r="E416" s="53">
        <v>24820</v>
      </c>
      <c r="F416" s="52">
        <v>3.5999999999999997E-2</v>
      </c>
      <c r="G416" s="51">
        <v>0.17699999999999999</v>
      </c>
      <c r="H416" s="50">
        <v>93.63</v>
      </c>
      <c r="I416" s="50">
        <v>96.26</v>
      </c>
      <c r="J416" s="43">
        <v>200220</v>
      </c>
      <c r="K416" s="49">
        <v>1.9E-2</v>
      </c>
    </row>
    <row r="417" spans="1:11" ht="13.9" customHeight="1" x14ac:dyDescent="0.25">
      <c r="A417" s="665" t="s">
        <v>788</v>
      </c>
      <c r="B417" s="43">
        <v>252910</v>
      </c>
      <c r="C417" s="33">
        <f t="shared" si="6"/>
        <v>416</v>
      </c>
      <c r="D417" s="48" t="s">
        <v>113</v>
      </c>
      <c r="E417" s="47">
        <v>41190</v>
      </c>
      <c r="F417" s="46">
        <v>3.2000000000000001E-2</v>
      </c>
      <c r="G417" s="45">
        <v>0.29299999999999998</v>
      </c>
      <c r="H417" s="56">
        <v>-5</v>
      </c>
      <c r="I417" s="44">
        <v>121.59</v>
      </c>
      <c r="J417" s="43">
        <v>252910</v>
      </c>
      <c r="K417" s="42">
        <v>1.0999999999999999E-2</v>
      </c>
    </row>
    <row r="418" spans="1:11" ht="13.9" customHeight="1" x14ac:dyDescent="0.25">
      <c r="A418" s="666" t="s">
        <v>787</v>
      </c>
      <c r="B418" s="43">
        <v>205560</v>
      </c>
      <c r="C418" s="33">
        <f t="shared" si="6"/>
        <v>417</v>
      </c>
      <c r="D418" s="54" t="s">
        <v>113</v>
      </c>
      <c r="E418" s="53">
        <v>338620</v>
      </c>
      <c r="F418" s="52">
        <v>1.2E-2</v>
      </c>
      <c r="G418" s="51">
        <v>2.4119999999999999</v>
      </c>
      <c r="H418" s="50">
        <v>99.48</v>
      </c>
      <c r="I418" s="50">
        <v>98.83</v>
      </c>
      <c r="J418" s="43">
        <v>205560</v>
      </c>
      <c r="K418" s="49">
        <v>8.9999999999999993E-3</v>
      </c>
    </row>
    <row r="419" spans="1:11" ht="13.9" customHeight="1" x14ac:dyDescent="0.25">
      <c r="A419" s="665" t="s">
        <v>786</v>
      </c>
      <c r="B419" s="43">
        <v>102090</v>
      </c>
      <c r="C419" s="33">
        <f t="shared" si="6"/>
        <v>418</v>
      </c>
      <c r="D419" s="48" t="s">
        <v>113</v>
      </c>
      <c r="E419" s="47">
        <v>104050</v>
      </c>
      <c r="F419" s="46">
        <v>1.6E-2</v>
      </c>
      <c r="G419" s="45">
        <v>0.74099999999999999</v>
      </c>
      <c r="H419" s="44">
        <v>48.79</v>
      </c>
      <c r="I419" s="44">
        <v>49.08</v>
      </c>
      <c r="J419" s="43">
        <v>102090</v>
      </c>
      <c r="K419" s="42">
        <v>4.0000000000000001E-3</v>
      </c>
    </row>
    <row r="420" spans="1:11" ht="13.9" customHeight="1" x14ac:dyDescent="0.25">
      <c r="A420" s="666" t="s">
        <v>785</v>
      </c>
      <c r="B420" s="43">
        <v>144110</v>
      </c>
      <c r="C420" s="33">
        <f t="shared" si="6"/>
        <v>419</v>
      </c>
      <c r="D420" s="54" t="s">
        <v>113</v>
      </c>
      <c r="E420" s="53">
        <v>9800</v>
      </c>
      <c r="F420" s="52">
        <v>3.7999999999999999E-2</v>
      </c>
      <c r="G420" s="51">
        <v>7.0000000000000007E-2</v>
      </c>
      <c r="H420" s="50">
        <v>60.01</v>
      </c>
      <c r="I420" s="50">
        <v>69.28</v>
      </c>
      <c r="J420" s="43">
        <v>144110</v>
      </c>
      <c r="K420" s="49">
        <v>2.3E-2</v>
      </c>
    </row>
    <row r="421" spans="1:11" ht="13.9" customHeight="1" x14ac:dyDescent="0.25">
      <c r="A421" s="667" t="s">
        <v>784</v>
      </c>
      <c r="B421" s="43">
        <v>77540</v>
      </c>
      <c r="C421" s="33">
        <f t="shared" si="6"/>
        <v>420</v>
      </c>
      <c r="D421" s="48" t="s">
        <v>121</v>
      </c>
      <c r="E421" s="47">
        <v>651500</v>
      </c>
      <c r="F421" s="46">
        <v>7.0000000000000001E-3</v>
      </c>
      <c r="G421" s="45">
        <v>4.6399999999999997</v>
      </c>
      <c r="H421" s="44">
        <v>36.07</v>
      </c>
      <c r="I421" s="44">
        <v>37.28</v>
      </c>
      <c r="J421" s="43">
        <v>77540</v>
      </c>
      <c r="K421" s="42">
        <v>3.0000000000000001E-3</v>
      </c>
    </row>
    <row r="422" spans="1:11" ht="13.9" customHeight="1" x14ac:dyDescent="0.25">
      <c r="A422" s="666" t="s">
        <v>783</v>
      </c>
      <c r="B422" s="43">
        <v>83730</v>
      </c>
      <c r="C422" s="33">
        <f t="shared" si="6"/>
        <v>421</v>
      </c>
      <c r="D422" s="54" t="s">
        <v>113</v>
      </c>
      <c r="E422" s="53">
        <v>118070</v>
      </c>
      <c r="F422" s="52">
        <v>1.2E-2</v>
      </c>
      <c r="G422" s="51">
        <v>0.84099999999999997</v>
      </c>
      <c r="H422" s="50">
        <v>39.380000000000003</v>
      </c>
      <c r="I422" s="50">
        <v>40.25</v>
      </c>
      <c r="J422" s="43">
        <v>83730</v>
      </c>
      <c r="K422" s="49">
        <v>4.0000000000000001E-3</v>
      </c>
    </row>
    <row r="423" spans="1:11" ht="13.9" customHeight="1" x14ac:dyDescent="0.25">
      <c r="A423" s="665" t="s">
        <v>782</v>
      </c>
      <c r="B423" s="43">
        <v>87220</v>
      </c>
      <c r="C423" s="33">
        <f t="shared" si="6"/>
        <v>422</v>
      </c>
      <c r="D423" s="48" t="s">
        <v>113</v>
      </c>
      <c r="E423" s="47">
        <v>216920</v>
      </c>
      <c r="F423" s="46">
        <v>0.01</v>
      </c>
      <c r="G423" s="45">
        <v>1.5449999999999999</v>
      </c>
      <c r="H423" s="44">
        <v>41.06</v>
      </c>
      <c r="I423" s="44">
        <v>41.93</v>
      </c>
      <c r="J423" s="43">
        <v>87220</v>
      </c>
      <c r="K423" s="42">
        <v>3.0000000000000001E-3</v>
      </c>
    </row>
    <row r="424" spans="1:11" ht="13.9" customHeight="1" x14ac:dyDescent="0.25">
      <c r="A424" s="666" t="s">
        <v>781</v>
      </c>
      <c r="B424" s="43">
        <v>84980</v>
      </c>
      <c r="C424" s="33">
        <f t="shared" si="6"/>
        <v>423</v>
      </c>
      <c r="D424" s="54" t="s">
        <v>113</v>
      </c>
      <c r="E424" s="53">
        <v>17450</v>
      </c>
      <c r="F424" s="52">
        <v>2.8000000000000001E-2</v>
      </c>
      <c r="G424" s="51">
        <v>0.124</v>
      </c>
      <c r="H424" s="50">
        <v>38.54</v>
      </c>
      <c r="I424" s="50">
        <v>40.86</v>
      </c>
      <c r="J424" s="43">
        <v>84980</v>
      </c>
      <c r="K424" s="49">
        <v>1.2999999999999999E-2</v>
      </c>
    </row>
    <row r="425" spans="1:11" ht="13.9" customHeight="1" x14ac:dyDescent="0.25">
      <c r="A425" s="665" t="s">
        <v>780</v>
      </c>
      <c r="B425" s="43">
        <v>48190</v>
      </c>
      <c r="C425" s="33">
        <f t="shared" si="6"/>
        <v>424</v>
      </c>
      <c r="D425" s="48" t="s">
        <v>113</v>
      </c>
      <c r="E425" s="47">
        <v>18100</v>
      </c>
      <c r="F425" s="46">
        <v>2.3E-2</v>
      </c>
      <c r="G425" s="45">
        <v>0.129</v>
      </c>
      <c r="H425" s="44">
        <v>22.31</v>
      </c>
      <c r="I425" s="44">
        <v>23.17</v>
      </c>
      <c r="J425" s="43">
        <v>48190</v>
      </c>
      <c r="K425" s="42">
        <v>8.0000000000000002E-3</v>
      </c>
    </row>
    <row r="426" spans="1:11" ht="13.9" customHeight="1" x14ac:dyDescent="0.25">
      <c r="A426" s="666" t="s">
        <v>779</v>
      </c>
      <c r="B426" s="43">
        <v>60640</v>
      </c>
      <c r="C426" s="33">
        <f t="shared" si="6"/>
        <v>425</v>
      </c>
      <c r="D426" s="54" t="s">
        <v>113</v>
      </c>
      <c r="E426" s="53">
        <v>126770</v>
      </c>
      <c r="F426" s="52">
        <v>1.4E-2</v>
      </c>
      <c r="G426" s="51">
        <v>0.90300000000000002</v>
      </c>
      <c r="H426" s="50">
        <v>28.21</v>
      </c>
      <c r="I426" s="50">
        <v>29.15</v>
      </c>
      <c r="J426" s="43">
        <v>60640</v>
      </c>
      <c r="K426" s="49">
        <v>3.0000000000000001E-3</v>
      </c>
    </row>
    <row r="427" spans="1:11" ht="13.9" customHeight="1" x14ac:dyDescent="0.25">
      <c r="A427" s="665" t="s">
        <v>778</v>
      </c>
      <c r="B427" s="43">
        <v>78210</v>
      </c>
      <c r="C427" s="33">
        <f t="shared" si="6"/>
        <v>426</v>
      </c>
      <c r="D427" s="48" t="s">
        <v>113</v>
      </c>
      <c r="E427" s="47">
        <v>135980</v>
      </c>
      <c r="F427" s="46">
        <v>1.0999999999999999E-2</v>
      </c>
      <c r="G427" s="45">
        <v>0.96899999999999997</v>
      </c>
      <c r="H427" s="44">
        <v>35.9</v>
      </c>
      <c r="I427" s="44">
        <v>37.6</v>
      </c>
      <c r="J427" s="43">
        <v>78210</v>
      </c>
      <c r="K427" s="42">
        <v>6.0000000000000001E-3</v>
      </c>
    </row>
    <row r="428" spans="1:11" ht="13.9" customHeight="1" x14ac:dyDescent="0.25">
      <c r="A428" s="666" t="s">
        <v>777</v>
      </c>
      <c r="B428" s="43">
        <v>50310</v>
      </c>
      <c r="C428" s="33">
        <f t="shared" si="6"/>
        <v>427</v>
      </c>
      <c r="D428" s="54" t="s">
        <v>113</v>
      </c>
      <c r="E428" s="53">
        <v>6880</v>
      </c>
      <c r="F428" s="52">
        <v>4.3999999999999997E-2</v>
      </c>
      <c r="G428" s="51">
        <v>4.9000000000000002E-2</v>
      </c>
      <c r="H428" s="50">
        <v>22.76</v>
      </c>
      <c r="I428" s="50">
        <v>24.19</v>
      </c>
      <c r="J428" s="43">
        <v>50310</v>
      </c>
      <c r="K428" s="49">
        <v>1.4E-2</v>
      </c>
    </row>
    <row r="429" spans="1:11" ht="13.9" customHeight="1" x14ac:dyDescent="0.25">
      <c r="A429" s="665" t="s">
        <v>776</v>
      </c>
      <c r="B429" s="43">
        <v>60590</v>
      </c>
      <c r="C429" s="33">
        <f t="shared" si="6"/>
        <v>428</v>
      </c>
      <c r="D429" s="48" t="s">
        <v>113</v>
      </c>
      <c r="E429" s="47">
        <v>11320</v>
      </c>
      <c r="F429" s="46">
        <v>5.5E-2</v>
      </c>
      <c r="G429" s="45">
        <v>8.1000000000000003E-2</v>
      </c>
      <c r="H429" s="44">
        <v>27.26</v>
      </c>
      <c r="I429" s="44">
        <v>29.13</v>
      </c>
      <c r="J429" s="43">
        <v>60590</v>
      </c>
      <c r="K429" s="42">
        <v>1.4E-2</v>
      </c>
    </row>
    <row r="430" spans="1:11" ht="13.9" customHeight="1" x14ac:dyDescent="0.25">
      <c r="A430" s="666" t="s">
        <v>33</v>
      </c>
      <c r="B430" s="43">
        <v>100560</v>
      </c>
      <c r="C430" s="33">
        <f t="shared" si="6"/>
        <v>429</v>
      </c>
      <c r="D430" s="54" t="s">
        <v>113</v>
      </c>
      <c r="E430" s="53">
        <v>67650</v>
      </c>
      <c r="F430" s="52">
        <v>1.4999999999999999E-2</v>
      </c>
      <c r="G430" s="51">
        <v>0.48199999999999998</v>
      </c>
      <c r="H430" s="50">
        <v>42.68</v>
      </c>
      <c r="I430" s="50">
        <v>48.34</v>
      </c>
      <c r="J430" s="43">
        <v>100560</v>
      </c>
      <c r="K430" s="49">
        <v>1.0999999999999999E-2</v>
      </c>
    </row>
    <row r="431" spans="1:11" ht="13.9" customHeight="1" x14ac:dyDescent="0.25">
      <c r="A431" s="665" t="s">
        <v>775</v>
      </c>
      <c r="B431" s="43">
        <v>72180</v>
      </c>
      <c r="C431" s="33">
        <f t="shared" si="6"/>
        <v>430</v>
      </c>
      <c r="D431" s="48" t="s">
        <v>113</v>
      </c>
      <c r="E431" s="47">
        <v>2857180</v>
      </c>
      <c r="F431" s="46">
        <v>6.0000000000000001E-3</v>
      </c>
      <c r="G431" s="45">
        <v>20.350000000000001</v>
      </c>
      <c r="H431" s="44">
        <v>32.909999999999997</v>
      </c>
      <c r="I431" s="44">
        <v>34.700000000000003</v>
      </c>
      <c r="J431" s="43">
        <v>72180</v>
      </c>
      <c r="K431" s="42">
        <v>3.0000000000000001E-3</v>
      </c>
    </row>
    <row r="432" spans="1:11" ht="13.9" customHeight="1" x14ac:dyDescent="0.25">
      <c r="A432" s="666" t="s">
        <v>774</v>
      </c>
      <c r="B432" s="43">
        <v>164030</v>
      </c>
      <c r="C432" s="33">
        <f t="shared" si="6"/>
        <v>431</v>
      </c>
      <c r="D432" s="54" t="s">
        <v>113</v>
      </c>
      <c r="E432" s="53">
        <v>39860</v>
      </c>
      <c r="F432" s="52">
        <v>3.6999999999999998E-2</v>
      </c>
      <c r="G432" s="51">
        <v>0.28399999999999997</v>
      </c>
      <c r="H432" s="50">
        <v>77.05</v>
      </c>
      <c r="I432" s="50">
        <v>78.86</v>
      </c>
      <c r="J432" s="43">
        <v>164030</v>
      </c>
      <c r="K432" s="49">
        <v>8.9999999999999993E-3</v>
      </c>
    </row>
    <row r="433" spans="1:11" ht="13.9" customHeight="1" x14ac:dyDescent="0.25">
      <c r="A433" s="665" t="s">
        <v>773</v>
      </c>
      <c r="B433" s="43">
        <v>102390</v>
      </c>
      <c r="C433" s="33">
        <f t="shared" si="6"/>
        <v>432</v>
      </c>
      <c r="D433" s="48" t="s">
        <v>113</v>
      </c>
      <c r="E433" s="47">
        <v>6270</v>
      </c>
      <c r="F433" s="46">
        <v>4.8000000000000001E-2</v>
      </c>
      <c r="G433" s="45">
        <v>4.4999999999999998E-2</v>
      </c>
      <c r="H433" s="44">
        <v>47.97</v>
      </c>
      <c r="I433" s="44">
        <v>49.23</v>
      </c>
      <c r="J433" s="43">
        <v>102390</v>
      </c>
      <c r="K433" s="42">
        <v>1.0999999999999999E-2</v>
      </c>
    </row>
    <row r="434" spans="1:11" ht="13.9" customHeight="1" x14ac:dyDescent="0.25">
      <c r="A434" s="666" t="s">
        <v>772</v>
      </c>
      <c r="B434" s="43">
        <v>104610</v>
      </c>
      <c r="C434" s="33">
        <f t="shared" si="6"/>
        <v>433</v>
      </c>
      <c r="D434" s="54" t="s">
        <v>113</v>
      </c>
      <c r="E434" s="53">
        <v>150230</v>
      </c>
      <c r="F434" s="52">
        <v>1.2999999999999999E-2</v>
      </c>
      <c r="G434" s="51">
        <v>1.07</v>
      </c>
      <c r="H434" s="50">
        <v>48.52</v>
      </c>
      <c r="I434" s="50">
        <v>50.3</v>
      </c>
      <c r="J434" s="43">
        <v>104610</v>
      </c>
      <c r="K434" s="49">
        <v>5.0000000000000001E-3</v>
      </c>
    </row>
    <row r="435" spans="1:11" ht="13.9" customHeight="1" x14ac:dyDescent="0.25">
      <c r="A435" s="665" t="s">
        <v>771</v>
      </c>
      <c r="B435" s="43">
        <v>79290</v>
      </c>
      <c r="C435" s="33">
        <f t="shared" si="6"/>
        <v>434</v>
      </c>
      <c r="D435" s="48" t="s">
        <v>113</v>
      </c>
      <c r="E435" s="47">
        <v>12310</v>
      </c>
      <c r="F435" s="46">
        <v>4.4999999999999998E-2</v>
      </c>
      <c r="G435" s="45">
        <v>8.7999999999999995E-2</v>
      </c>
      <c r="H435" s="44">
        <v>36.53</v>
      </c>
      <c r="I435" s="44">
        <v>38.119999999999997</v>
      </c>
      <c r="J435" s="43">
        <v>79290</v>
      </c>
      <c r="K435" s="42">
        <v>1.2999999999999999E-2</v>
      </c>
    </row>
    <row r="436" spans="1:11" ht="13.9" customHeight="1" x14ac:dyDescent="0.25">
      <c r="A436" s="666" t="s">
        <v>770</v>
      </c>
      <c r="B436" s="43">
        <v>84800</v>
      </c>
      <c r="C436" s="33">
        <f t="shared" si="6"/>
        <v>435</v>
      </c>
      <c r="D436" s="54" t="s">
        <v>113</v>
      </c>
      <c r="E436" s="53">
        <v>36280</v>
      </c>
      <c r="F436" s="52">
        <v>2.5000000000000001E-2</v>
      </c>
      <c r="G436" s="51">
        <v>0.25800000000000001</v>
      </c>
      <c r="H436" s="50">
        <v>35.83</v>
      </c>
      <c r="I436" s="50">
        <v>40.770000000000003</v>
      </c>
      <c r="J436" s="43">
        <v>84800</v>
      </c>
      <c r="K436" s="49">
        <v>3.6999999999999998E-2</v>
      </c>
    </row>
    <row r="437" spans="1:11" ht="13.9" customHeight="1" x14ac:dyDescent="0.25">
      <c r="A437" s="667" t="s">
        <v>769</v>
      </c>
      <c r="B437" s="43">
        <v>46460</v>
      </c>
      <c r="C437" s="33">
        <f t="shared" si="6"/>
        <v>436</v>
      </c>
      <c r="D437" s="48" t="s">
        <v>136</v>
      </c>
      <c r="E437" s="47">
        <v>3018820</v>
      </c>
      <c r="F437" s="46">
        <v>4.0000000000000001E-3</v>
      </c>
      <c r="G437" s="45">
        <v>21.501999999999999</v>
      </c>
      <c r="H437" s="44">
        <v>20.55</v>
      </c>
      <c r="I437" s="44">
        <v>22.34</v>
      </c>
      <c r="J437" s="43">
        <v>46460</v>
      </c>
      <c r="K437" s="42">
        <v>2E-3</v>
      </c>
    </row>
    <row r="438" spans="1:11" ht="13.9" customHeight="1" x14ac:dyDescent="0.25">
      <c r="A438" s="664" t="s">
        <v>768</v>
      </c>
      <c r="B438" s="43">
        <v>52280</v>
      </c>
      <c r="C438" s="33">
        <f t="shared" si="6"/>
        <v>437</v>
      </c>
      <c r="D438" s="54" t="s">
        <v>121</v>
      </c>
      <c r="E438" s="53">
        <v>326920</v>
      </c>
      <c r="F438" s="52">
        <v>1.2999999999999999E-2</v>
      </c>
      <c r="G438" s="51">
        <v>2.3279999999999998</v>
      </c>
      <c r="H438" s="50">
        <v>24.48</v>
      </c>
      <c r="I438" s="50">
        <v>25.13</v>
      </c>
      <c r="J438" s="43">
        <v>52280</v>
      </c>
      <c r="K438" s="49">
        <v>3.0000000000000001E-3</v>
      </c>
    </row>
    <row r="439" spans="1:11" ht="13.9" customHeight="1" x14ac:dyDescent="0.25">
      <c r="A439" s="665" t="s">
        <v>767</v>
      </c>
      <c r="B439" s="43">
        <v>62440</v>
      </c>
      <c r="C439" s="33">
        <f t="shared" si="6"/>
        <v>438</v>
      </c>
      <c r="D439" s="48" t="s">
        <v>113</v>
      </c>
      <c r="E439" s="47">
        <v>166730</v>
      </c>
      <c r="F439" s="46">
        <v>1.4E-2</v>
      </c>
      <c r="G439" s="45">
        <v>1.1879999999999999</v>
      </c>
      <c r="H439" s="44">
        <v>29.36</v>
      </c>
      <c r="I439" s="44">
        <v>30.02</v>
      </c>
      <c r="J439" s="43">
        <v>62440</v>
      </c>
      <c r="K439" s="42">
        <v>3.0000000000000001E-3</v>
      </c>
    </row>
    <row r="440" spans="1:11" ht="13.9" customHeight="1" x14ac:dyDescent="0.25">
      <c r="A440" s="666" t="s">
        <v>766</v>
      </c>
      <c r="B440" s="43">
        <v>41700</v>
      </c>
      <c r="C440" s="33">
        <f t="shared" si="6"/>
        <v>439</v>
      </c>
      <c r="D440" s="54" t="s">
        <v>113</v>
      </c>
      <c r="E440" s="53">
        <v>160190</v>
      </c>
      <c r="F440" s="52">
        <v>1.6E-2</v>
      </c>
      <c r="G440" s="51">
        <v>1.141</v>
      </c>
      <c r="H440" s="50">
        <v>18.73</v>
      </c>
      <c r="I440" s="50">
        <v>20.05</v>
      </c>
      <c r="J440" s="43">
        <v>41700</v>
      </c>
      <c r="K440" s="49">
        <v>4.0000000000000001E-3</v>
      </c>
    </row>
    <row r="441" spans="1:11" ht="13.9" customHeight="1" x14ac:dyDescent="0.25">
      <c r="A441" s="665" t="s">
        <v>765</v>
      </c>
      <c r="B441" s="43">
        <v>73440</v>
      </c>
      <c r="C441" s="33">
        <f t="shared" si="6"/>
        <v>440</v>
      </c>
      <c r="D441" s="48" t="s">
        <v>113</v>
      </c>
      <c r="E441" s="47">
        <v>204990</v>
      </c>
      <c r="F441" s="46">
        <v>1.2E-2</v>
      </c>
      <c r="G441" s="45">
        <v>1.46</v>
      </c>
      <c r="H441" s="44">
        <v>35.049999999999997</v>
      </c>
      <c r="I441" s="44">
        <v>35.31</v>
      </c>
      <c r="J441" s="43">
        <v>73440</v>
      </c>
      <c r="K441" s="42">
        <v>5.0000000000000001E-3</v>
      </c>
    </row>
    <row r="442" spans="1:11" ht="13.9" customHeight="1" x14ac:dyDescent="0.25">
      <c r="A442" s="664" t="s">
        <v>764</v>
      </c>
      <c r="B442" s="43">
        <v>62960</v>
      </c>
      <c r="C442" s="33">
        <f t="shared" si="6"/>
        <v>441</v>
      </c>
      <c r="D442" s="54" t="s">
        <v>121</v>
      </c>
      <c r="E442" s="53">
        <v>375690</v>
      </c>
      <c r="F442" s="52">
        <v>8.0000000000000002E-3</v>
      </c>
      <c r="G442" s="51">
        <v>2.6760000000000002</v>
      </c>
      <c r="H442" s="50">
        <v>29.4</v>
      </c>
      <c r="I442" s="50">
        <v>30.27</v>
      </c>
      <c r="J442" s="43">
        <v>62960</v>
      </c>
      <c r="K442" s="49">
        <v>3.0000000000000001E-3</v>
      </c>
    </row>
    <row r="443" spans="1:11" ht="13.9" customHeight="1" x14ac:dyDescent="0.25">
      <c r="A443" s="665" t="s">
        <v>763</v>
      </c>
      <c r="B443" s="43">
        <v>57100</v>
      </c>
      <c r="C443" s="33">
        <f t="shared" si="6"/>
        <v>442</v>
      </c>
      <c r="D443" s="48" t="s">
        <v>113</v>
      </c>
      <c r="E443" s="47">
        <v>53760</v>
      </c>
      <c r="F443" s="46">
        <v>1.4E-2</v>
      </c>
      <c r="G443" s="45">
        <v>0.38300000000000001</v>
      </c>
      <c r="H443" s="44">
        <v>26.71</v>
      </c>
      <c r="I443" s="44">
        <v>27.45</v>
      </c>
      <c r="J443" s="43">
        <v>57100</v>
      </c>
      <c r="K443" s="42">
        <v>5.0000000000000001E-3</v>
      </c>
    </row>
    <row r="444" spans="1:11" ht="13.9" customHeight="1" x14ac:dyDescent="0.25">
      <c r="A444" s="666" t="s">
        <v>762</v>
      </c>
      <c r="B444" s="43">
        <v>71750</v>
      </c>
      <c r="C444" s="33">
        <f t="shared" si="6"/>
        <v>443</v>
      </c>
      <c r="D444" s="54" t="s">
        <v>113</v>
      </c>
      <c r="E444" s="53">
        <v>65790</v>
      </c>
      <c r="F444" s="52">
        <v>1.4E-2</v>
      </c>
      <c r="G444" s="51">
        <v>0.46899999999999997</v>
      </c>
      <c r="H444" s="50">
        <v>33.49</v>
      </c>
      <c r="I444" s="50">
        <v>34.49</v>
      </c>
      <c r="J444" s="43">
        <v>71750</v>
      </c>
      <c r="K444" s="49">
        <v>6.0000000000000001E-3</v>
      </c>
    </row>
    <row r="445" spans="1:11" ht="13.9" customHeight="1" x14ac:dyDescent="0.25">
      <c r="A445" s="665" t="s">
        <v>761</v>
      </c>
      <c r="B445" s="43">
        <v>75960</v>
      </c>
      <c r="C445" s="33">
        <f t="shared" si="6"/>
        <v>444</v>
      </c>
      <c r="D445" s="48" t="s">
        <v>113</v>
      </c>
      <c r="E445" s="47">
        <v>19650</v>
      </c>
      <c r="F445" s="46">
        <v>1.4999999999999999E-2</v>
      </c>
      <c r="G445" s="45">
        <v>0.14000000000000001</v>
      </c>
      <c r="H445" s="44">
        <v>35.75</v>
      </c>
      <c r="I445" s="44">
        <v>36.520000000000003</v>
      </c>
      <c r="J445" s="43">
        <v>75960</v>
      </c>
      <c r="K445" s="42">
        <v>4.0000000000000001E-3</v>
      </c>
    </row>
    <row r="446" spans="1:11" ht="13.9" customHeight="1" x14ac:dyDescent="0.25">
      <c r="A446" s="666" t="s">
        <v>760</v>
      </c>
      <c r="B446" s="43">
        <v>59260</v>
      </c>
      <c r="C446" s="33">
        <f t="shared" si="6"/>
        <v>445</v>
      </c>
      <c r="D446" s="54" t="s">
        <v>113</v>
      </c>
      <c r="E446" s="53">
        <v>200650</v>
      </c>
      <c r="F446" s="52">
        <v>8.9999999999999993E-3</v>
      </c>
      <c r="G446" s="51">
        <v>1.429</v>
      </c>
      <c r="H446" s="50">
        <v>27.62</v>
      </c>
      <c r="I446" s="50">
        <v>28.49</v>
      </c>
      <c r="J446" s="43">
        <v>59260</v>
      </c>
      <c r="K446" s="49">
        <v>3.0000000000000001E-3</v>
      </c>
    </row>
    <row r="447" spans="1:11" ht="13.9" customHeight="1" x14ac:dyDescent="0.25">
      <c r="A447" s="665" t="s">
        <v>759</v>
      </c>
      <c r="B447" s="43">
        <v>69240</v>
      </c>
      <c r="C447" s="33">
        <f t="shared" si="6"/>
        <v>446</v>
      </c>
      <c r="D447" s="48" t="s">
        <v>113</v>
      </c>
      <c r="E447" s="47">
        <v>35850</v>
      </c>
      <c r="F447" s="46">
        <v>1.9E-2</v>
      </c>
      <c r="G447" s="45">
        <v>0.255</v>
      </c>
      <c r="H447" s="44">
        <v>32.9</v>
      </c>
      <c r="I447" s="44">
        <v>33.29</v>
      </c>
      <c r="J447" s="43">
        <v>69240</v>
      </c>
      <c r="K447" s="42">
        <v>4.0000000000000001E-3</v>
      </c>
    </row>
    <row r="448" spans="1:11" ht="13.9" customHeight="1" x14ac:dyDescent="0.25">
      <c r="A448" s="666" t="s">
        <v>758</v>
      </c>
      <c r="B448" s="43">
        <v>36110</v>
      </c>
      <c r="C448" s="33">
        <f t="shared" si="6"/>
        <v>447</v>
      </c>
      <c r="D448" s="54" t="s">
        <v>113</v>
      </c>
      <c r="E448" s="53">
        <v>244960</v>
      </c>
      <c r="F448" s="52">
        <v>1.2E-2</v>
      </c>
      <c r="G448" s="51">
        <v>1.7450000000000001</v>
      </c>
      <c r="H448" s="50">
        <v>15.71</v>
      </c>
      <c r="I448" s="50">
        <v>17.36</v>
      </c>
      <c r="J448" s="43">
        <v>36110</v>
      </c>
      <c r="K448" s="49">
        <v>7.0000000000000001E-3</v>
      </c>
    </row>
    <row r="449" spans="1:11" ht="13.9" customHeight="1" x14ac:dyDescent="0.25">
      <c r="A449" s="667" t="s">
        <v>757</v>
      </c>
      <c r="B449" s="43">
        <v>35180</v>
      </c>
      <c r="C449" s="33">
        <f t="shared" si="6"/>
        <v>448</v>
      </c>
      <c r="D449" s="48" t="s">
        <v>121</v>
      </c>
      <c r="E449" s="47">
        <v>752050</v>
      </c>
      <c r="F449" s="46">
        <v>6.0000000000000001E-3</v>
      </c>
      <c r="G449" s="45">
        <v>5.3559999999999999</v>
      </c>
      <c r="H449" s="44">
        <v>15.93</v>
      </c>
      <c r="I449" s="44">
        <v>16.91</v>
      </c>
      <c r="J449" s="43">
        <v>35180</v>
      </c>
      <c r="K449" s="42">
        <v>3.0000000000000001E-3</v>
      </c>
    </row>
    <row r="450" spans="1:11" ht="13.9" customHeight="1" x14ac:dyDescent="0.25">
      <c r="A450" s="666" t="s">
        <v>756</v>
      </c>
      <c r="B450" s="43">
        <v>29360</v>
      </c>
      <c r="C450" s="33">
        <f t="shared" si="6"/>
        <v>449</v>
      </c>
      <c r="D450" s="54" t="s">
        <v>113</v>
      </c>
      <c r="E450" s="53">
        <v>32240</v>
      </c>
      <c r="F450" s="52">
        <v>0.03</v>
      </c>
      <c r="G450" s="51">
        <v>0.23</v>
      </c>
      <c r="H450" s="50">
        <v>12.67</v>
      </c>
      <c r="I450" s="50">
        <v>14.12</v>
      </c>
      <c r="J450" s="43">
        <v>29360</v>
      </c>
      <c r="K450" s="49">
        <v>8.0000000000000002E-3</v>
      </c>
    </row>
    <row r="451" spans="1:11" ht="13.9" customHeight="1" x14ac:dyDescent="0.25">
      <c r="A451" s="665" t="s">
        <v>755</v>
      </c>
      <c r="B451" s="43">
        <v>32170</v>
      </c>
      <c r="C451" s="33">
        <f t="shared" ref="C451:C514" si="7">C450+1</f>
        <v>450</v>
      </c>
      <c r="D451" s="48" t="s">
        <v>113</v>
      </c>
      <c r="E451" s="47">
        <v>398390</v>
      </c>
      <c r="F451" s="46">
        <v>8.0000000000000002E-3</v>
      </c>
      <c r="G451" s="45">
        <v>2.8380000000000001</v>
      </c>
      <c r="H451" s="44">
        <v>14.86</v>
      </c>
      <c r="I451" s="44">
        <v>15.47</v>
      </c>
      <c r="J451" s="43">
        <v>32170</v>
      </c>
      <c r="K451" s="42">
        <v>3.0000000000000001E-3</v>
      </c>
    </row>
    <row r="452" spans="1:11" ht="13.9" customHeight="1" x14ac:dyDescent="0.25">
      <c r="A452" s="666" t="s">
        <v>754</v>
      </c>
      <c r="B452" s="43">
        <v>35870</v>
      </c>
      <c r="C452" s="33">
        <f t="shared" si="7"/>
        <v>451</v>
      </c>
      <c r="D452" s="54" t="s">
        <v>113</v>
      </c>
      <c r="E452" s="53">
        <v>61720</v>
      </c>
      <c r="F452" s="52">
        <v>1.6E-2</v>
      </c>
      <c r="G452" s="51">
        <v>0.44</v>
      </c>
      <c r="H452" s="50">
        <v>14.89</v>
      </c>
      <c r="I452" s="50">
        <v>17.25</v>
      </c>
      <c r="J452" s="43">
        <v>35870</v>
      </c>
      <c r="K452" s="49">
        <v>1.2E-2</v>
      </c>
    </row>
    <row r="453" spans="1:11" ht="13.9" customHeight="1" x14ac:dyDescent="0.25">
      <c r="A453" s="665" t="s">
        <v>753</v>
      </c>
      <c r="B453" s="43">
        <v>50520</v>
      </c>
      <c r="C453" s="33">
        <f t="shared" si="7"/>
        <v>452</v>
      </c>
      <c r="D453" s="48" t="s">
        <v>113</v>
      </c>
      <c r="E453" s="47">
        <v>10600</v>
      </c>
      <c r="F453" s="46">
        <v>3.3000000000000002E-2</v>
      </c>
      <c r="G453" s="45">
        <v>7.4999999999999997E-2</v>
      </c>
      <c r="H453" s="44">
        <v>23.93</v>
      </c>
      <c r="I453" s="44">
        <v>24.29</v>
      </c>
      <c r="J453" s="43">
        <v>50520</v>
      </c>
      <c r="K453" s="42">
        <v>0.01</v>
      </c>
    </row>
    <row r="454" spans="1:11" ht="13.9" customHeight="1" x14ac:dyDescent="0.25">
      <c r="A454" s="666" t="s">
        <v>752</v>
      </c>
      <c r="B454" s="43">
        <v>46800</v>
      </c>
      <c r="C454" s="33">
        <f t="shared" si="7"/>
        <v>453</v>
      </c>
      <c r="D454" s="54" t="s">
        <v>113</v>
      </c>
      <c r="E454" s="53">
        <v>105720</v>
      </c>
      <c r="F454" s="52">
        <v>1.2E-2</v>
      </c>
      <c r="G454" s="51">
        <v>0.753</v>
      </c>
      <c r="H454" s="50">
        <v>21.71</v>
      </c>
      <c r="I454" s="50">
        <v>22.5</v>
      </c>
      <c r="J454" s="43">
        <v>46800</v>
      </c>
      <c r="K454" s="49">
        <v>3.0000000000000001E-3</v>
      </c>
    </row>
    <row r="455" spans="1:11" ht="13.9" customHeight="1" x14ac:dyDescent="0.25">
      <c r="A455" s="665" t="s">
        <v>751</v>
      </c>
      <c r="B455" s="43">
        <v>33870</v>
      </c>
      <c r="C455" s="33">
        <f t="shared" si="7"/>
        <v>454</v>
      </c>
      <c r="D455" s="48" t="s">
        <v>113</v>
      </c>
      <c r="E455" s="47">
        <v>99390</v>
      </c>
      <c r="F455" s="46">
        <v>0.02</v>
      </c>
      <c r="G455" s="45">
        <v>0.70799999999999996</v>
      </c>
      <c r="H455" s="44">
        <v>15.62</v>
      </c>
      <c r="I455" s="44">
        <v>16.29</v>
      </c>
      <c r="J455" s="43">
        <v>33870</v>
      </c>
      <c r="K455" s="42">
        <v>6.0000000000000001E-3</v>
      </c>
    </row>
    <row r="456" spans="1:11" ht="13.9" customHeight="1" x14ac:dyDescent="0.25">
      <c r="A456" s="666" t="s">
        <v>750</v>
      </c>
      <c r="B456" s="43">
        <v>37040</v>
      </c>
      <c r="C456" s="33">
        <f t="shared" si="7"/>
        <v>455</v>
      </c>
      <c r="D456" s="54" t="s">
        <v>113</v>
      </c>
      <c r="E456" s="53">
        <v>43990</v>
      </c>
      <c r="F456" s="52">
        <v>3.2000000000000001E-2</v>
      </c>
      <c r="G456" s="51">
        <v>0.313</v>
      </c>
      <c r="H456" s="50">
        <v>17.079999999999998</v>
      </c>
      <c r="I456" s="50">
        <v>17.809999999999999</v>
      </c>
      <c r="J456" s="43">
        <v>37040</v>
      </c>
      <c r="K456" s="49">
        <v>6.0000000000000001E-3</v>
      </c>
    </row>
    <row r="457" spans="1:11" ht="13.9" customHeight="1" x14ac:dyDescent="0.25">
      <c r="A457" s="665" t="s">
        <v>749</v>
      </c>
      <c r="B457" s="43">
        <v>44840</v>
      </c>
      <c r="C457" s="33">
        <f t="shared" si="7"/>
        <v>456</v>
      </c>
      <c r="D457" s="48" t="s">
        <v>113</v>
      </c>
      <c r="E457" s="47">
        <v>702400</v>
      </c>
      <c r="F457" s="46">
        <v>6.0000000000000001E-3</v>
      </c>
      <c r="G457" s="45">
        <v>5.0030000000000001</v>
      </c>
      <c r="H457" s="44">
        <v>21.2</v>
      </c>
      <c r="I457" s="44">
        <v>21.56</v>
      </c>
      <c r="J457" s="43">
        <v>44840</v>
      </c>
      <c r="K457" s="42">
        <v>2E-3</v>
      </c>
    </row>
    <row r="458" spans="1:11" ht="13.9" customHeight="1" x14ac:dyDescent="0.25">
      <c r="A458" s="666" t="s">
        <v>748</v>
      </c>
      <c r="B458" s="43">
        <v>41460</v>
      </c>
      <c r="C458" s="33">
        <f t="shared" si="7"/>
        <v>457</v>
      </c>
      <c r="D458" s="54" t="s">
        <v>113</v>
      </c>
      <c r="E458" s="53">
        <v>200140</v>
      </c>
      <c r="F458" s="52">
        <v>0.01</v>
      </c>
      <c r="G458" s="51">
        <v>1.4259999999999999</v>
      </c>
      <c r="H458" s="50">
        <v>18.29</v>
      </c>
      <c r="I458" s="50">
        <v>19.93</v>
      </c>
      <c r="J458" s="43">
        <v>41460</v>
      </c>
      <c r="K458" s="49">
        <v>4.0000000000000001E-3</v>
      </c>
    </row>
    <row r="459" spans="1:11" ht="13.9" customHeight="1" x14ac:dyDescent="0.25">
      <c r="A459" s="665" t="s">
        <v>747</v>
      </c>
      <c r="B459" s="43">
        <v>37860</v>
      </c>
      <c r="C459" s="33">
        <f t="shared" si="7"/>
        <v>458</v>
      </c>
      <c r="D459" s="48" t="s">
        <v>113</v>
      </c>
      <c r="E459" s="47">
        <v>75270</v>
      </c>
      <c r="F459" s="46">
        <v>0.02</v>
      </c>
      <c r="G459" s="45">
        <v>0.53600000000000003</v>
      </c>
      <c r="H459" s="44">
        <v>17.079999999999998</v>
      </c>
      <c r="I459" s="44">
        <v>18.2</v>
      </c>
      <c r="J459" s="43">
        <v>37860</v>
      </c>
      <c r="K459" s="42">
        <v>8.9999999999999993E-3</v>
      </c>
    </row>
    <row r="460" spans="1:11" ht="13.9" customHeight="1" x14ac:dyDescent="0.25">
      <c r="A460" s="664" t="s">
        <v>746</v>
      </c>
      <c r="B460" s="43">
        <v>47680</v>
      </c>
      <c r="C460" s="33">
        <f t="shared" si="7"/>
        <v>459</v>
      </c>
      <c r="D460" s="54" t="s">
        <v>121</v>
      </c>
      <c r="E460" s="53">
        <v>136410</v>
      </c>
      <c r="F460" s="52">
        <v>1.6E-2</v>
      </c>
      <c r="G460" s="51">
        <v>0.97199999999999998</v>
      </c>
      <c r="H460" s="50">
        <v>20.43</v>
      </c>
      <c r="I460" s="50">
        <v>22.92</v>
      </c>
      <c r="J460" s="43">
        <v>47680</v>
      </c>
      <c r="K460" s="49">
        <v>6.0000000000000001E-3</v>
      </c>
    </row>
    <row r="461" spans="1:11" ht="13.9" customHeight="1" x14ac:dyDescent="0.25">
      <c r="A461" s="665" t="s">
        <v>745</v>
      </c>
      <c r="B461" s="43">
        <v>69920</v>
      </c>
      <c r="C461" s="33">
        <f t="shared" si="7"/>
        <v>460</v>
      </c>
      <c r="D461" s="48" t="s">
        <v>113</v>
      </c>
      <c r="E461" s="47">
        <v>7500</v>
      </c>
      <c r="F461" s="46">
        <v>7.0999999999999994E-2</v>
      </c>
      <c r="G461" s="45">
        <v>5.2999999999999999E-2</v>
      </c>
      <c r="H461" s="44">
        <v>31.55</v>
      </c>
      <c r="I461" s="44">
        <v>33.619999999999997</v>
      </c>
      <c r="J461" s="43">
        <v>69920</v>
      </c>
      <c r="K461" s="42">
        <v>1.4E-2</v>
      </c>
    </row>
    <row r="462" spans="1:11" ht="13.9" customHeight="1" x14ac:dyDescent="0.25">
      <c r="A462" s="666" t="s">
        <v>744</v>
      </c>
      <c r="B462" s="43">
        <v>53000</v>
      </c>
      <c r="C462" s="33">
        <f t="shared" si="7"/>
        <v>461</v>
      </c>
      <c r="D462" s="54" t="s">
        <v>113</v>
      </c>
      <c r="E462" s="53">
        <v>6740</v>
      </c>
      <c r="F462" s="52">
        <v>6.6000000000000003E-2</v>
      </c>
      <c r="G462" s="51">
        <v>4.8000000000000001E-2</v>
      </c>
      <c r="H462" s="50">
        <v>24.16</v>
      </c>
      <c r="I462" s="50">
        <v>25.48</v>
      </c>
      <c r="J462" s="43">
        <v>53000</v>
      </c>
      <c r="K462" s="49">
        <v>0.02</v>
      </c>
    </row>
    <row r="463" spans="1:11" ht="13.9" customHeight="1" x14ac:dyDescent="0.25">
      <c r="A463" s="665" t="s">
        <v>743</v>
      </c>
      <c r="B463" s="43">
        <v>46020</v>
      </c>
      <c r="C463" s="33">
        <f t="shared" si="7"/>
        <v>462</v>
      </c>
      <c r="D463" s="48" t="s">
        <v>113</v>
      </c>
      <c r="E463" s="47">
        <v>122170</v>
      </c>
      <c r="F463" s="46">
        <v>1.7000000000000001E-2</v>
      </c>
      <c r="G463" s="45">
        <v>0.87</v>
      </c>
      <c r="H463" s="44">
        <v>19.75</v>
      </c>
      <c r="I463" s="44">
        <v>22.13</v>
      </c>
      <c r="J463" s="43">
        <v>46020</v>
      </c>
      <c r="K463" s="42">
        <v>6.0000000000000001E-3</v>
      </c>
    </row>
    <row r="464" spans="1:11" ht="13.9" customHeight="1" x14ac:dyDescent="0.25">
      <c r="A464" s="664" t="s">
        <v>742</v>
      </c>
      <c r="B464" s="43">
        <v>63250</v>
      </c>
      <c r="C464" s="33">
        <f t="shared" si="7"/>
        <v>463</v>
      </c>
      <c r="D464" s="54" t="s">
        <v>136</v>
      </c>
      <c r="E464" s="53">
        <v>156040</v>
      </c>
      <c r="F464" s="52">
        <v>8.9999999999999993E-3</v>
      </c>
      <c r="G464" s="51">
        <v>1.111</v>
      </c>
      <c r="H464" s="50">
        <v>28.49</v>
      </c>
      <c r="I464" s="50">
        <v>30.41</v>
      </c>
      <c r="J464" s="43">
        <v>63250</v>
      </c>
      <c r="K464" s="49">
        <v>3.0000000000000001E-3</v>
      </c>
    </row>
    <row r="465" spans="1:11" ht="13.9" customHeight="1" x14ac:dyDescent="0.25">
      <c r="A465" s="667" t="s">
        <v>741</v>
      </c>
      <c r="B465" s="43">
        <v>68930</v>
      </c>
      <c r="C465" s="33">
        <f t="shared" si="7"/>
        <v>464</v>
      </c>
      <c r="D465" s="48" t="s">
        <v>121</v>
      </c>
      <c r="E465" s="47">
        <v>93190</v>
      </c>
      <c r="F465" s="46">
        <v>0.01</v>
      </c>
      <c r="G465" s="45">
        <v>0.66400000000000003</v>
      </c>
      <c r="H465" s="44">
        <v>32.130000000000003</v>
      </c>
      <c r="I465" s="44">
        <v>33.14</v>
      </c>
      <c r="J465" s="43">
        <v>68930</v>
      </c>
      <c r="K465" s="42">
        <v>4.0000000000000001E-3</v>
      </c>
    </row>
    <row r="466" spans="1:11" ht="13.9" customHeight="1" x14ac:dyDescent="0.25">
      <c r="A466" s="666" t="s">
        <v>740</v>
      </c>
      <c r="B466" s="43">
        <v>72480</v>
      </c>
      <c r="C466" s="33">
        <f t="shared" si="7"/>
        <v>465</v>
      </c>
      <c r="D466" s="54" t="s">
        <v>113</v>
      </c>
      <c r="E466" s="53">
        <v>76630</v>
      </c>
      <c r="F466" s="52">
        <v>1.0999999999999999E-2</v>
      </c>
      <c r="G466" s="51">
        <v>0.54600000000000004</v>
      </c>
      <c r="H466" s="50">
        <v>34.090000000000003</v>
      </c>
      <c r="I466" s="50">
        <v>34.85</v>
      </c>
      <c r="J466" s="43">
        <v>72480</v>
      </c>
      <c r="K466" s="49">
        <v>4.0000000000000001E-3</v>
      </c>
    </row>
    <row r="467" spans="1:11" ht="13.9" customHeight="1" x14ac:dyDescent="0.25">
      <c r="A467" s="665" t="s">
        <v>739</v>
      </c>
      <c r="B467" s="43">
        <v>52520</v>
      </c>
      <c r="C467" s="33">
        <f t="shared" si="7"/>
        <v>466</v>
      </c>
      <c r="D467" s="48" t="s">
        <v>113</v>
      </c>
      <c r="E467" s="47">
        <v>16560</v>
      </c>
      <c r="F467" s="46">
        <v>2.1999999999999999E-2</v>
      </c>
      <c r="G467" s="45">
        <v>0.11799999999999999</v>
      </c>
      <c r="H467" s="44">
        <v>23.47</v>
      </c>
      <c r="I467" s="44">
        <v>25.25</v>
      </c>
      <c r="J467" s="43">
        <v>52520</v>
      </c>
      <c r="K467" s="42">
        <v>8.0000000000000002E-3</v>
      </c>
    </row>
    <row r="468" spans="1:11" ht="13.9" customHeight="1" x14ac:dyDescent="0.25">
      <c r="A468" s="664" t="s">
        <v>738</v>
      </c>
      <c r="B468" s="43">
        <v>54830</v>
      </c>
      <c r="C468" s="33">
        <f t="shared" si="7"/>
        <v>467</v>
      </c>
      <c r="D468" s="54" t="s">
        <v>121</v>
      </c>
      <c r="E468" s="53">
        <v>62850</v>
      </c>
      <c r="F468" s="52">
        <v>1.4999999999999999E-2</v>
      </c>
      <c r="G468" s="51">
        <v>0.44800000000000001</v>
      </c>
      <c r="H468" s="50">
        <v>22.98</v>
      </c>
      <c r="I468" s="50">
        <v>26.36</v>
      </c>
      <c r="J468" s="43">
        <v>54830</v>
      </c>
      <c r="K468" s="49">
        <v>6.0000000000000001E-3</v>
      </c>
    </row>
    <row r="469" spans="1:11" ht="13.9" customHeight="1" x14ac:dyDescent="0.25">
      <c r="A469" s="665" t="s">
        <v>737</v>
      </c>
      <c r="B469" s="43">
        <v>47880</v>
      </c>
      <c r="C469" s="33">
        <f t="shared" si="7"/>
        <v>468</v>
      </c>
      <c r="D469" s="48" t="s">
        <v>113</v>
      </c>
      <c r="E469" s="47">
        <v>24130</v>
      </c>
      <c r="F469" s="46">
        <v>2.7E-2</v>
      </c>
      <c r="G469" s="45">
        <v>0.17199999999999999</v>
      </c>
      <c r="H469" s="56">
        <v>-4</v>
      </c>
      <c r="I469" s="56">
        <v>-4</v>
      </c>
      <c r="J469" s="43">
        <v>47880</v>
      </c>
      <c r="K469" s="42">
        <v>7.0000000000000001E-3</v>
      </c>
    </row>
    <row r="470" spans="1:11" ht="13.9" customHeight="1" x14ac:dyDescent="0.25">
      <c r="A470" s="666" t="s">
        <v>736</v>
      </c>
      <c r="B470" s="43">
        <v>74960</v>
      </c>
      <c r="C470" s="33">
        <f t="shared" si="7"/>
        <v>469</v>
      </c>
      <c r="D470" s="54" t="s">
        <v>113</v>
      </c>
      <c r="E470" s="53">
        <v>2720</v>
      </c>
      <c r="F470" s="52">
        <v>8.6999999999999994E-2</v>
      </c>
      <c r="G470" s="51">
        <v>1.9E-2</v>
      </c>
      <c r="H470" s="50">
        <v>35.64</v>
      </c>
      <c r="I470" s="50">
        <v>36.04</v>
      </c>
      <c r="J470" s="43">
        <v>74960</v>
      </c>
      <c r="K470" s="49">
        <v>1.9E-2</v>
      </c>
    </row>
    <row r="471" spans="1:11" ht="13.9" customHeight="1" x14ac:dyDescent="0.25">
      <c r="A471" s="665" t="s">
        <v>735</v>
      </c>
      <c r="B471" s="43">
        <v>57960</v>
      </c>
      <c r="C471" s="33">
        <f t="shared" si="7"/>
        <v>470</v>
      </c>
      <c r="D471" s="48" t="s">
        <v>113</v>
      </c>
      <c r="E471" s="47">
        <v>36000</v>
      </c>
      <c r="F471" s="46">
        <v>1.9E-2</v>
      </c>
      <c r="G471" s="45">
        <v>0.25600000000000001</v>
      </c>
      <c r="H471" s="44">
        <v>23.47</v>
      </c>
      <c r="I471" s="44">
        <v>27.87</v>
      </c>
      <c r="J471" s="43">
        <v>57960</v>
      </c>
      <c r="K471" s="42">
        <v>1.2999999999999999E-2</v>
      </c>
    </row>
    <row r="472" spans="1:11" ht="13.9" customHeight="1" x14ac:dyDescent="0.25">
      <c r="A472" s="666" t="s">
        <v>734</v>
      </c>
      <c r="B472" s="43">
        <v>30470</v>
      </c>
      <c r="C472" s="33">
        <f t="shared" si="7"/>
        <v>471</v>
      </c>
      <c r="D472" s="54" t="s">
        <v>184</v>
      </c>
      <c r="E472" s="53">
        <v>4043480</v>
      </c>
      <c r="F472" s="52">
        <v>4.0000000000000001E-3</v>
      </c>
      <c r="G472" s="51">
        <v>28.8</v>
      </c>
      <c r="H472" s="50">
        <v>13.42</v>
      </c>
      <c r="I472" s="50">
        <v>14.65</v>
      </c>
      <c r="J472" s="43">
        <v>30470</v>
      </c>
      <c r="K472" s="49">
        <v>2E-3</v>
      </c>
    </row>
    <row r="473" spans="1:11" ht="13.9" customHeight="1" x14ac:dyDescent="0.25">
      <c r="A473" s="667" t="s">
        <v>733</v>
      </c>
      <c r="B473" s="43">
        <v>26320</v>
      </c>
      <c r="C473" s="33">
        <f t="shared" si="7"/>
        <v>472</v>
      </c>
      <c r="D473" s="48" t="s">
        <v>121</v>
      </c>
      <c r="E473" s="47">
        <v>2377790</v>
      </c>
      <c r="F473" s="46">
        <v>5.0000000000000001E-3</v>
      </c>
      <c r="G473" s="45">
        <v>16.936</v>
      </c>
      <c r="H473" s="44">
        <v>11.93</v>
      </c>
      <c r="I473" s="44">
        <v>12.65</v>
      </c>
      <c r="J473" s="43">
        <v>26320</v>
      </c>
      <c r="K473" s="42">
        <v>3.0000000000000001E-3</v>
      </c>
    </row>
    <row r="474" spans="1:11" ht="13.9" customHeight="1" x14ac:dyDescent="0.25">
      <c r="A474" s="666" t="s">
        <v>732</v>
      </c>
      <c r="B474" s="43">
        <v>23600</v>
      </c>
      <c r="C474" s="33">
        <f t="shared" si="7"/>
        <v>473</v>
      </c>
      <c r="D474" s="54" t="s">
        <v>113</v>
      </c>
      <c r="E474" s="53">
        <v>814300</v>
      </c>
      <c r="F474" s="52">
        <v>1.2E-2</v>
      </c>
      <c r="G474" s="51">
        <v>5.8</v>
      </c>
      <c r="H474" s="50">
        <v>10.87</v>
      </c>
      <c r="I474" s="50">
        <v>11.35</v>
      </c>
      <c r="J474" s="43">
        <v>23600</v>
      </c>
      <c r="K474" s="49">
        <v>4.0000000000000001E-3</v>
      </c>
    </row>
    <row r="475" spans="1:11" ht="13.9" customHeight="1" x14ac:dyDescent="0.25">
      <c r="A475" s="665" t="s">
        <v>731</v>
      </c>
      <c r="B475" s="43">
        <v>28770</v>
      </c>
      <c r="C475" s="33">
        <f t="shared" si="7"/>
        <v>474</v>
      </c>
      <c r="D475" s="48" t="s">
        <v>113</v>
      </c>
      <c r="E475" s="47">
        <v>67410</v>
      </c>
      <c r="F475" s="46">
        <v>1.9E-2</v>
      </c>
      <c r="G475" s="45">
        <v>0.48</v>
      </c>
      <c r="H475" s="44">
        <v>12.85</v>
      </c>
      <c r="I475" s="44">
        <v>13.83</v>
      </c>
      <c r="J475" s="43">
        <v>28770</v>
      </c>
      <c r="K475" s="42">
        <v>7.0000000000000001E-3</v>
      </c>
    </row>
    <row r="476" spans="1:11" ht="13.9" customHeight="1" x14ac:dyDescent="0.25">
      <c r="A476" s="666" t="s">
        <v>730</v>
      </c>
      <c r="B476" s="43">
        <v>27650</v>
      </c>
      <c r="C476" s="33">
        <f t="shared" si="7"/>
        <v>475</v>
      </c>
      <c r="D476" s="54" t="s">
        <v>113</v>
      </c>
      <c r="E476" s="53">
        <v>1443150</v>
      </c>
      <c r="F476" s="52">
        <v>6.0000000000000001E-3</v>
      </c>
      <c r="G476" s="51">
        <v>10.279</v>
      </c>
      <c r="H476" s="50">
        <v>12.78</v>
      </c>
      <c r="I476" s="50">
        <v>13.29</v>
      </c>
      <c r="J476" s="43">
        <v>27650</v>
      </c>
      <c r="K476" s="49">
        <v>2E-3</v>
      </c>
    </row>
    <row r="477" spans="1:11" ht="13.9" customHeight="1" x14ac:dyDescent="0.25">
      <c r="A477" s="665" t="s">
        <v>729</v>
      </c>
      <c r="B477" s="43">
        <v>28550</v>
      </c>
      <c r="C477" s="33">
        <f t="shared" si="7"/>
        <v>476</v>
      </c>
      <c r="D477" s="48" t="s">
        <v>113</v>
      </c>
      <c r="E477" s="47">
        <v>52940</v>
      </c>
      <c r="F477" s="46">
        <v>2.4E-2</v>
      </c>
      <c r="G477" s="45">
        <v>0.377</v>
      </c>
      <c r="H477" s="44">
        <v>12.83</v>
      </c>
      <c r="I477" s="44">
        <v>13.73</v>
      </c>
      <c r="J477" s="43">
        <v>28550</v>
      </c>
      <c r="K477" s="42">
        <v>7.0000000000000001E-3</v>
      </c>
    </row>
    <row r="478" spans="1:11" ht="13.9" customHeight="1" x14ac:dyDescent="0.25">
      <c r="A478" s="664" t="s">
        <v>728</v>
      </c>
      <c r="B478" s="43">
        <v>48410</v>
      </c>
      <c r="C478" s="33">
        <f t="shared" si="7"/>
        <v>477</v>
      </c>
      <c r="D478" s="54" t="s">
        <v>136</v>
      </c>
      <c r="E478" s="53">
        <v>181000</v>
      </c>
      <c r="F478" s="52">
        <v>1.2999999999999999E-2</v>
      </c>
      <c r="G478" s="51">
        <v>1.2889999999999999</v>
      </c>
      <c r="H478" s="50">
        <v>23.54</v>
      </c>
      <c r="I478" s="50">
        <v>23.28</v>
      </c>
      <c r="J478" s="43">
        <v>48410</v>
      </c>
      <c r="K478" s="49">
        <v>5.0000000000000001E-3</v>
      </c>
    </row>
    <row r="479" spans="1:11" ht="13.9" customHeight="1" x14ac:dyDescent="0.25">
      <c r="A479" s="667" t="s">
        <v>727</v>
      </c>
      <c r="B479" s="43">
        <v>55130</v>
      </c>
      <c r="C479" s="33">
        <f t="shared" si="7"/>
        <v>478</v>
      </c>
      <c r="D479" s="48" t="s">
        <v>121</v>
      </c>
      <c r="E479" s="47">
        <v>45380</v>
      </c>
      <c r="F479" s="46">
        <v>2.4E-2</v>
      </c>
      <c r="G479" s="45">
        <v>0.32300000000000001</v>
      </c>
      <c r="H479" s="44">
        <v>26.96</v>
      </c>
      <c r="I479" s="44">
        <v>26.51</v>
      </c>
      <c r="J479" s="43">
        <v>55130</v>
      </c>
      <c r="K479" s="42">
        <v>0.01</v>
      </c>
    </row>
    <row r="480" spans="1:11" ht="13.9" customHeight="1" x14ac:dyDescent="0.25">
      <c r="A480" s="666" t="s">
        <v>726</v>
      </c>
      <c r="B480" s="43">
        <v>59530</v>
      </c>
      <c r="C480" s="33">
        <f t="shared" si="7"/>
        <v>479</v>
      </c>
      <c r="D480" s="54" t="s">
        <v>113</v>
      </c>
      <c r="E480" s="53">
        <v>38170</v>
      </c>
      <c r="F480" s="52">
        <v>2.3E-2</v>
      </c>
      <c r="G480" s="51">
        <v>0.27200000000000002</v>
      </c>
      <c r="H480" s="50">
        <v>28.37</v>
      </c>
      <c r="I480" s="50">
        <v>28.62</v>
      </c>
      <c r="J480" s="43">
        <v>59530</v>
      </c>
      <c r="K480" s="49">
        <v>6.0000000000000001E-3</v>
      </c>
    </row>
    <row r="481" spans="1:11" ht="13.9" customHeight="1" x14ac:dyDescent="0.25">
      <c r="A481" s="665" t="s">
        <v>725</v>
      </c>
      <c r="B481" s="43">
        <v>31840</v>
      </c>
      <c r="C481" s="33">
        <f t="shared" si="7"/>
        <v>480</v>
      </c>
      <c r="D481" s="48" t="s">
        <v>113</v>
      </c>
      <c r="E481" s="47">
        <v>7210</v>
      </c>
      <c r="F481" s="46">
        <v>8.8999999999999996E-2</v>
      </c>
      <c r="G481" s="45">
        <v>5.0999999999999997E-2</v>
      </c>
      <c r="H481" s="44">
        <v>13.62</v>
      </c>
      <c r="I481" s="44">
        <v>15.31</v>
      </c>
      <c r="J481" s="43">
        <v>31840</v>
      </c>
      <c r="K481" s="42">
        <v>2.5999999999999999E-2</v>
      </c>
    </row>
    <row r="482" spans="1:11" ht="13.9" customHeight="1" x14ac:dyDescent="0.25">
      <c r="A482" s="664" t="s">
        <v>724</v>
      </c>
      <c r="B482" s="43">
        <v>46170</v>
      </c>
      <c r="C482" s="33">
        <f t="shared" si="7"/>
        <v>481</v>
      </c>
      <c r="D482" s="54" t="s">
        <v>121</v>
      </c>
      <c r="E482" s="53">
        <v>135610</v>
      </c>
      <c r="F482" s="52">
        <v>1.2999999999999999E-2</v>
      </c>
      <c r="G482" s="51">
        <v>0.96599999999999997</v>
      </c>
      <c r="H482" s="50">
        <v>21.77</v>
      </c>
      <c r="I482" s="50">
        <v>22.2</v>
      </c>
      <c r="J482" s="43">
        <v>46170</v>
      </c>
      <c r="K482" s="49">
        <v>6.0000000000000001E-3</v>
      </c>
    </row>
    <row r="483" spans="1:11" ht="13.9" customHeight="1" x14ac:dyDescent="0.25">
      <c r="A483" s="665" t="s">
        <v>723</v>
      </c>
      <c r="B483" s="43">
        <v>56850</v>
      </c>
      <c r="C483" s="33">
        <f t="shared" si="7"/>
        <v>482</v>
      </c>
      <c r="D483" s="48" t="s">
        <v>113</v>
      </c>
      <c r="E483" s="47">
        <v>85580</v>
      </c>
      <c r="F483" s="46">
        <v>1.4E-2</v>
      </c>
      <c r="G483" s="45">
        <v>0.61</v>
      </c>
      <c r="H483" s="44">
        <v>27.21</v>
      </c>
      <c r="I483" s="44">
        <v>27.33</v>
      </c>
      <c r="J483" s="43">
        <v>56850</v>
      </c>
      <c r="K483" s="42">
        <v>5.0000000000000001E-3</v>
      </c>
    </row>
    <row r="484" spans="1:11" ht="13.9" customHeight="1" x14ac:dyDescent="0.25">
      <c r="A484" s="666" t="s">
        <v>722</v>
      </c>
      <c r="B484" s="43">
        <v>27890</v>
      </c>
      <c r="C484" s="33">
        <f t="shared" si="7"/>
        <v>483</v>
      </c>
      <c r="D484" s="54" t="s">
        <v>113</v>
      </c>
      <c r="E484" s="53">
        <v>50030</v>
      </c>
      <c r="F484" s="52">
        <v>2.3E-2</v>
      </c>
      <c r="G484" s="51">
        <v>0.35599999999999998</v>
      </c>
      <c r="H484" s="50">
        <v>12.35</v>
      </c>
      <c r="I484" s="50">
        <v>13.41</v>
      </c>
      <c r="J484" s="43">
        <v>27890</v>
      </c>
      <c r="K484" s="49">
        <v>7.0000000000000001E-3</v>
      </c>
    </row>
    <row r="485" spans="1:11" ht="13.9" customHeight="1" x14ac:dyDescent="0.25">
      <c r="A485" s="667" t="s">
        <v>721</v>
      </c>
      <c r="B485" s="43">
        <v>34920</v>
      </c>
      <c r="C485" s="33">
        <f t="shared" si="7"/>
        <v>484</v>
      </c>
      <c r="D485" s="48" t="s">
        <v>136</v>
      </c>
      <c r="E485" s="47">
        <v>1484690</v>
      </c>
      <c r="F485" s="46">
        <v>5.0000000000000001E-3</v>
      </c>
      <c r="G485" s="45">
        <v>10.574999999999999</v>
      </c>
      <c r="H485" s="44">
        <v>15.95</v>
      </c>
      <c r="I485" s="44">
        <v>16.79</v>
      </c>
      <c r="J485" s="43">
        <v>34920</v>
      </c>
      <c r="K485" s="42">
        <v>2E-3</v>
      </c>
    </row>
    <row r="486" spans="1:11" ht="13.9" customHeight="1" x14ac:dyDescent="0.25">
      <c r="A486" s="666" t="s">
        <v>720</v>
      </c>
      <c r="B486" s="43">
        <v>44480</v>
      </c>
      <c r="C486" s="33">
        <f t="shared" si="7"/>
        <v>485</v>
      </c>
      <c r="D486" s="54" t="s">
        <v>113</v>
      </c>
      <c r="E486" s="53">
        <v>95830</v>
      </c>
      <c r="F486" s="52">
        <v>2.5999999999999999E-2</v>
      </c>
      <c r="G486" s="51">
        <v>0.68300000000000005</v>
      </c>
      <c r="H486" s="50">
        <v>19.170000000000002</v>
      </c>
      <c r="I486" s="50">
        <v>21.39</v>
      </c>
      <c r="J486" s="43">
        <v>44480</v>
      </c>
      <c r="K486" s="49">
        <v>1.0999999999999999E-2</v>
      </c>
    </row>
    <row r="487" spans="1:11" ht="13.9" customHeight="1" x14ac:dyDescent="0.25">
      <c r="A487" s="667" t="s">
        <v>719</v>
      </c>
      <c r="B487" s="43">
        <v>34260</v>
      </c>
      <c r="C487" s="33">
        <f t="shared" si="7"/>
        <v>486</v>
      </c>
      <c r="D487" s="48" t="s">
        <v>121</v>
      </c>
      <c r="E487" s="47">
        <v>1388860</v>
      </c>
      <c r="F487" s="46">
        <v>5.0000000000000001E-3</v>
      </c>
      <c r="G487" s="45">
        <v>9.8919999999999995</v>
      </c>
      <c r="H487" s="44">
        <v>15.81</v>
      </c>
      <c r="I487" s="44">
        <v>16.47</v>
      </c>
      <c r="J487" s="43">
        <v>34260</v>
      </c>
      <c r="K487" s="42">
        <v>2E-3</v>
      </c>
    </row>
    <row r="488" spans="1:11" ht="13.9" customHeight="1" x14ac:dyDescent="0.25">
      <c r="A488" s="666" t="s">
        <v>718</v>
      </c>
      <c r="B488" s="43">
        <v>37890</v>
      </c>
      <c r="C488" s="33">
        <f t="shared" si="7"/>
        <v>487</v>
      </c>
      <c r="D488" s="54" t="s">
        <v>113</v>
      </c>
      <c r="E488" s="53">
        <v>327290</v>
      </c>
      <c r="F488" s="52">
        <v>8.9999999999999993E-3</v>
      </c>
      <c r="G488" s="51">
        <v>2.331</v>
      </c>
      <c r="H488" s="50">
        <v>17.760000000000002</v>
      </c>
      <c r="I488" s="50">
        <v>18.22</v>
      </c>
      <c r="J488" s="43">
        <v>37890</v>
      </c>
      <c r="K488" s="49">
        <v>4.0000000000000001E-3</v>
      </c>
    </row>
    <row r="489" spans="1:11" ht="13.9" customHeight="1" x14ac:dyDescent="0.25">
      <c r="A489" s="665" t="s">
        <v>717</v>
      </c>
      <c r="B489" s="43">
        <v>32850</v>
      </c>
      <c r="C489" s="33">
        <f t="shared" si="7"/>
        <v>488</v>
      </c>
      <c r="D489" s="48" t="s">
        <v>113</v>
      </c>
      <c r="E489" s="47">
        <v>623560</v>
      </c>
      <c r="F489" s="46">
        <v>8.0000000000000002E-3</v>
      </c>
      <c r="G489" s="45">
        <v>4.4409999999999998</v>
      </c>
      <c r="H489" s="44">
        <v>15.17</v>
      </c>
      <c r="I489" s="44">
        <v>15.79</v>
      </c>
      <c r="J489" s="43">
        <v>32850</v>
      </c>
      <c r="K489" s="42">
        <v>2E-3</v>
      </c>
    </row>
    <row r="490" spans="1:11" ht="13.9" customHeight="1" x14ac:dyDescent="0.25">
      <c r="A490" s="666" t="s">
        <v>716</v>
      </c>
      <c r="B490" s="43">
        <v>35960</v>
      </c>
      <c r="C490" s="33">
        <f t="shared" si="7"/>
        <v>489</v>
      </c>
      <c r="D490" s="54" t="s">
        <v>113</v>
      </c>
      <c r="E490" s="53">
        <v>52500</v>
      </c>
      <c r="F490" s="52">
        <v>1.6E-2</v>
      </c>
      <c r="G490" s="51">
        <v>0.374</v>
      </c>
      <c r="H490" s="50">
        <v>16.54</v>
      </c>
      <c r="I490" s="50">
        <v>17.29</v>
      </c>
      <c r="J490" s="43">
        <v>35960</v>
      </c>
      <c r="K490" s="49">
        <v>4.0000000000000001E-3</v>
      </c>
    </row>
    <row r="491" spans="1:11" ht="13.9" customHeight="1" x14ac:dyDescent="0.25">
      <c r="A491" s="665" t="s">
        <v>715</v>
      </c>
      <c r="B491" s="43">
        <v>37150</v>
      </c>
      <c r="C491" s="33">
        <f t="shared" si="7"/>
        <v>490</v>
      </c>
      <c r="D491" s="48" t="s">
        <v>113</v>
      </c>
      <c r="E491" s="47">
        <v>54070</v>
      </c>
      <c r="F491" s="46">
        <v>2.8000000000000001E-2</v>
      </c>
      <c r="G491" s="45">
        <v>0.38500000000000001</v>
      </c>
      <c r="H491" s="44">
        <v>17.170000000000002</v>
      </c>
      <c r="I491" s="44">
        <v>17.86</v>
      </c>
      <c r="J491" s="43">
        <v>37150</v>
      </c>
      <c r="K491" s="42">
        <v>1.0999999999999999E-2</v>
      </c>
    </row>
    <row r="492" spans="1:11" ht="13.9" customHeight="1" x14ac:dyDescent="0.25">
      <c r="A492" s="666" t="s">
        <v>714</v>
      </c>
      <c r="B492" s="43">
        <v>28420</v>
      </c>
      <c r="C492" s="33">
        <f t="shared" si="7"/>
        <v>491</v>
      </c>
      <c r="D492" s="54" t="s">
        <v>113</v>
      </c>
      <c r="E492" s="53">
        <v>36660</v>
      </c>
      <c r="F492" s="52">
        <v>3.9E-2</v>
      </c>
      <c r="G492" s="51">
        <v>0.26100000000000001</v>
      </c>
      <c r="H492" s="50">
        <v>12.14</v>
      </c>
      <c r="I492" s="50">
        <v>13.66</v>
      </c>
      <c r="J492" s="43">
        <v>28420</v>
      </c>
      <c r="K492" s="49">
        <v>1.2999999999999999E-2</v>
      </c>
    </row>
    <row r="493" spans="1:11" ht="13.9" customHeight="1" x14ac:dyDescent="0.25">
      <c r="A493" s="665" t="s">
        <v>713</v>
      </c>
      <c r="B493" s="43">
        <v>26810</v>
      </c>
      <c r="C493" s="33">
        <f t="shared" si="7"/>
        <v>492</v>
      </c>
      <c r="D493" s="48" t="s">
        <v>113</v>
      </c>
      <c r="E493" s="47">
        <v>79990</v>
      </c>
      <c r="F493" s="46">
        <v>2.7E-2</v>
      </c>
      <c r="G493" s="45">
        <v>0.56999999999999995</v>
      </c>
      <c r="H493" s="44">
        <v>12.14</v>
      </c>
      <c r="I493" s="44">
        <v>12.89</v>
      </c>
      <c r="J493" s="43">
        <v>26810</v>
      </c>
      <c r="K493" s="42">
        <v>7.0000000000000001E-3</v>
      </c>
    </row>
    <row r="494" spans="1:11" ht="13.9" customHeight="1" x14ac:dyDescent="0.25">
      <c r="A494" s="666" t="s">
        <v>712</v>
      </c>
      <c r="B494" s="43">
        <v>33750</v>
      </c>
      <c r="C494" s="33">
        <f t="shared" si="7"/>
        <v>493</v>
      </c>
      <c r="D494" s="54" t="s">
        <v>113</v>
      </c>
      <c r="E494" s="53">
        <v>120970</v>
      </c>
      <c r="F494" s="52">
        <v>1.4E-2</v>
      </c>
      <c r="G494" s="51">
        <v>0.86199999999999999</v>
      </c>
      <c r="H494" s="50">
        <v>15.72</v>
      </c>
      <c r="I494" s="50">
        <v>16.22</v>
      </c>
      <c r="J494" s="43">
        <v>33750</v>
      </c>
      <c r="K494" s="49">
        <v>3.0000000000000001E-3</v>
      </c>
    </row>
    <row r="495" spans="1:11" ht="13.9" customHeight="1" x14ac:dyDescent="0.25">
      <c r="A495" s="665" t="s">
        <v>711</v>
      </c>
      <c r="B495" s="43">
        <v>37720</v>
      </c>
      <c r="C495" s="33">
        <f t="shared" si="7"/>
        <v>494</v>
      </c>
      <c r="D495" s="48" t="s">
        <v>113</v>
      </c>
      <c r="E495" s="47">
        <v>93830</v>
      </c>
      <c r="F495" s="46">
        <v>1.9E-2</v>
      </c>
      <c r="G495" s="45">
        <v>0.66800000000000004</v>
      </c>
      <c r="H495" s="44">
        <v>17.46</v>
      </c>
      <c r="I495" s="44">
        <v>18.13</v>
      </c>
      <c r="J495" s="43">
        <v>37720</v>
      </c>
      <c r="K495" s="42">
        <v>8.9999999999999993E-3</v>
      </c>
    </row>
    <row r="496" spans="1:11" ht="13.9" customHeight="1" x14ac:dyDescent="0.25">
      <c r="A496" s="666" t="s">
        <v>710</v>
      </c>
      <c r="B496" s="43">
        <v>45810</v>
      </c>
      <c r="C496" s="33">
        <f t="shared" si="7"/>
        <v>495</v>
      </c>
      <c r="D496" s="54" t="s">
        <v>184</v>
      </c>
      <c r="E496" s="53">
        <v>3386360</v>
      </c>
      <c r="F496" s="52">
        <v>4.0000000000000001E-3</v>
      </c>
      <c r="G496" s="51">
        <v>24.119</v>
      </c>
      <c r="H496" s="50">
        <v>18.59</v>
      </c>
      <c r="I496" s="50">
        <v>22.03</v>
      </c>
      <c r="J496" s="43">
        <v>45810</v>
      </c>
      <c r="K496" s="49">
        <v>7.0000000000000001E-3</v>
      </c>
    </row>
    <row r="497" spans="1:11" ht="13.9" customHeight="1" x14ac:dyDescent="0.25">
      <c r="A497" s="667" t="s">
        <v>709</v>
      </c>
      <c r="B497" s="43">
        <v>72300</v>
      </c>
      <c r="C497" s="33">
        <f t="shared" si="7"/>
        <v>496</v>
      </c>
      <c r="D497" s="48" t="s">
        <v>136</v>
      </c>
      <c r="E497" s="47">
        <v>273490</v>
      </c>
      <c r="F497" s="46">
        <v>5.0000000000000001E-3</v>
      </c>
      <c r="G497" s="45">
        <v>1.948</v>
      </c>
      <c r="H497" s="44">
        <v>32.42</v>
      </c>
      <c r="I497" s="44">
        <v>34.76</v>
      </c>
      <c r="J497" s="43">
        <v>72300</v>
      </c>
      <c r="K497" s="42">
        <v>7.0000000000000001E-3</v>
      </c>
    </row>
    <row r="498" spans="1:11" ht="13.9" customHeight="1" x14ac:dyDescent="0.25">
      <c r="A498" s="664" t="s">
        <v>708</v>
      </c>
      <c r="B498" s="43">
        <v>81380</v>
      </c>
      <c r="C498" s="33">
        <f t="shared" si="7"/>
        <v>497</v>
      </c>
      <c r="D498" s="54" t="s">
        <v>121</v>
      </c>
      <c r="E498" s="53">
        <v>143430</v>
      </c>
      <c r="F498" s="52">
        <v>4.0000000000000001E-3</v>
      </c>
      <c r="G498" s="51">
        <v>1.022</v>
      </c>
      <c r="H498" s="50">
        <v>37.26</v>
      </c>
      <c r="I498" s="50">
        <v>39.130000000000003</v>
      </c>
      <c r="J498" s="43">
        <v>81380</v>
      </c>
      <c r="K498" s="49">
        <v>6.0000000000000001E-3</v>
      </c>
    </row>
    <row r="499" spans="1:11" ht="13.9" customHeight="1" x14ac:dyDescent="0.25">
      <c r="A499" s="665" t="s">
        <v>707</v>
      </c>
      <c r="B499" s="43">
        <v>65100</v>
      </c>
      <c r="C499" s="33">
        <f t="shared" si="7"/>
        <v>498</v>
      </c>
      <c r="D499" s="48" t="s">
        <v>113</v>
      </c>
      <c r="E499" s="47">
        <v>43230</v>
      </c>
      <c r="F499" s="46">
        <v>4.0000000000000001E-3</v>
      </c>
      <c r="G499" s="45">
        <v>0.308</v>
      </c>
      <c r="H499" s="44">
        <v>29.12</v>
      </c>
      <c r="I499" s="44">
        <v>31.3</v>
      </c>
      <c r="J499" s="43">
        <v>65100</v>
      </c>
      <c r="K499" s="42">
        <v>8.0000000000000002E-3</v>
      </c>
    </row>
    <row r="500" spans="1:11" ht="13.9" customHeight="1" x14ac:dyDescent="0.25">
      <c r="A500" s="666" t="s">
        <v>706</v>
      </c>
      <c r="B500" s="43">
        <v>88400</v>
      </c>
      <c r="C500" s="33">
        <f t="shared" si="7"/>
        <v>499</v>
      </c>
      <c r="D500" s="54" t="s">
        <v>113</v>
      </c>
      <c r="E500" s="53">
        <v>100200</v>
      </c>
      <c r="F500" s="52">
        <v>6.0000000000000001E-3</v>
      </c>
      <c r="G500" s="51">
        <v>0.71399999999999997</v>
      </c>
      <c r="H500" s="50">
        <v>40.79</v>
      </c>
      <c r="I500" s="50">
        <v>42.5</v>
      </c>
      <c r="J500" s="43">
        <v>88400</v>
      </c>
      <c r="K500" s="49">
        <v>6.0000000000000001E-3</v>
      </c>
    </row>
    <row r="501" spans="1:11" ht="13.9" customHeight="1" x14ac:dyDescent="0.25">
      <c r="A501" s="665" t="s">
        <v>705</v>
      </c>
      <c r="B501" s="43">
        <v>77050</v>
      </c>
      <c r="C501" s="33">
        <f t="shared" si="7"/>
        <v>500</v>
      </c>
      <c r="D501" s="48" t="s">
        <v>113</v>
      </c>
      <c r="E501" s="47">
        <v>57170</v>
      </c>
      <c r="F501" s="46">
        <v>0.01</v>
      </c>
      <c r="G501" s="45">
        <v>0.40699999999999997</v>
      </c>
      <c r="H501" s="44">
        <v>35.840000000000003</v>
      </c>
      <c r="I501" s="44">
        <v>37.04</v>
      </c>
      <c r="J501" s="43">
        <v>77050</v>
      </c>
      <c r="K501" s="42">
        <v>7.0000000000000001E-3</v>
      </c>
    </row>
    <row r="502" spans="1:11" ht="13.9" customHeight="1" x14ac:dyDescent="0.25">
      <c r="A502" s="666" t="s">
        <v>704</v>
      </c>
      <c r="B502" s="43">
        <v>50690</v>
      </c>
      <c r="C502" s="33">
        <f t="shared" si="7"/>
        <v>501</v>
      </c>
      <c r="D502" s="54" t="s">
        <v>113</v>
      </c>
      <c r="E502" s="53">
        <v>72880</v>
      </c>
      <c r="F502" s="52">
        <v>1.4999999999999999E-2</v>
      </c>
      <c r="G502" s="51">
        <v>0.51900000000000002</v>
      </c>
      <c r="H502" s="50">
        <v>22.99</v>
      </c>
      <c r="I502" s="50">
        <v>24.37</v>
      </c>
      <c r="J502" s="43">
        <v>50690</v>
      </c>
      <c r="K502" s="49">
        <v>8.0000000000000002E-3</v>
      </c>
    </row>
    <row r="503" spans="1:11" ht="13.9" customHeight="1" x14ac:dyDescent="0.25">
      <c r="A503" s="667" t="s">
        <v>703</v>
      </c>
      <c r="B503" s="43">
        <v>50890</v>
      </c>
      <c r="C503" s="33">
        <f t="shared" si="7"/>
        <v>502</v>
      </c>
      <c r="D503" s="48" t="s">
        <v>136</v>
      </c>
      <c r="E503" s="47">
        <v>329480</v>
      </c>
      <c r="F503" s="46">
        <v>8.0000000000000002E-3</v>
      </c>
      <c r="G503" s="45">
        <v>2.347</v>
      </c>
      <c r="H503" s="44">
        <v>23.22</v>
      </c>
      <c r="I503" s="44">
        <v>24.47</v>
      </c>
      <c r="J503" s="43">
        <v>50890</v>
      </c>
      <c r="K503" s="42">
        <v>7.0000000000000001E-3</v>
      </c>
    </row>
    <row r="504" spans="1:11" ht="13.9" customHeight="1" x14ac:dyDescent="0.25">
      <c r="A504" s="666" t="s">
        <v>702</v>
      </c>
      <c r="B504" s="43">
        <v>50520</v>
      </c>
      <c r="C504" s="33">
        <f t="shared" si="7"/>
        <v>503</v>
      </c>
      <c r="D504" s="54" t="s">
        <v>113</v>
      </c>
      <c r="E504" s="53">
        <v>315910</v>
      </c>
      <c r="F504" s="52">
        <v>8.0000000000000002E-3</v>
      </c>
      <c r="G504" s="51">
        <v>2.25</v>
      </c>
      <c r="H504" s="50">
        <v>23.09</v>
      </c>
      <c r="I504" s="50">
        <v>24.29</v>
      </c>
      <c r="J504" s="43">
        <v>50520</v>
      </c>
      <c r="K504" s="49">
        <v>7.0000000000000001E-3</v>
      </c>
    </row>
    <row r="505" spans="1:11" ht="13.9" customHeight="1" x14ac:dyDescent="0.25">
      <c r="A505" s="667" t="s">
        <v>701</v>
      </c>
      <c r="B505" s="43">
        <v>59550</v>
      </c>
      <c r="C505" s="33">
        <f t="shared" si="7"/>
        <v>504</v>
      </c>
      <c r="D505" s="48" t="s">
        <v>121</v>
      </c>
      <c r="E505" s="47">
        <v>13570</v>
      </c>
      <c r="F505" s="46">
        <v>2.1000000000000001E-2</v>
      </c>
      <c r="G505" s="45">
        <v>9.7000000000000003E-2</v>
      </c>
      <c r="H505" s="44">
        <v>26.98</v>
      </c>
      <c r="I505" s="44">
        <v>28.63</v>
      </c>
      <c r="J505" s="43">
        <v>59550</v>
      </c>
      <c r="K505" s="42">
        <v>0.01</v>
      </c>
    </row>
    <row r="506" spans="1:11" ht="13.9" customHeight="1" x14ac:dyDescent="0.25">
      <c r="A506" s="666" t="s">
        <v>700</v>
      </c>
      <c r="B506" s="43">
        <v>61660</v>
      </c>
      <c r="C506" s="33">
        <f t="shared" si="7"/>
        <v>505</v>
      </c>
      <c r="D506" s="54" t="s">
        <v>113</v>
      </c>
      <c r="E506" s="53">
        <v>11910</v>
      </c>
      <c r="F506" s="52">
        <v>2.3E-2</v>
      </c>
      <c r="G506" s="51">
        <v>8.5000000000000006E-2</v>
      </c>
      <c r="H506" s="50">
        <v>28.1</v>
      </c>
      <c r="I506" s="50">
        <v>29.64</v>
      </c>
      <c r="J506" s="43">
        <v>61660</v>
      </c>
      <c r="K506" s="49">
        <v>0.01</v>
      </c>
    </row>
    <row r="507" spans="1:11" ht="13.9" customHeight="1" x14ac:dyDescent="0.25">
      <c r="A507" s="665" t="s">
        <v>699</v>
      </c>
      <c r="B507" s="43">
        <v>44300</v>
      </c>
      <c r="C507" s="33">
        <f t="shared" si="7"/>
        <v>506</v>
      </c>
      <c r="D507" s="48" t="s">
        <v>113</v>
      </c>
      <c r="E507" s="47">
        <v>1650</v>
      </c>
      <c r="F507" s="46">
        <v>2.1999999999999999E-2</v>
      </c>
      <c r="G507" s="45">
        <v>1.2E-2</v>
      </c>
      <c r="H507" s="44">
        <v>17.420000000000002</v>
      </c>
      <c r="I507" s="44">
        <v>21.3</v>
      </c>
      <c r="J507" s="43">
        <v>44300</v>
      </c>
      <c r="K507" s="42">
        <v>1.6E-2</v>
      </c>
    </row>
    <row r="508" spans="1:11" ht="13.9" customHeight="1" x14ac:dyDescent="0.25">
      <c r="A508" s="664" t="s">
        <v>698</v>
      </c>
      <c r="B508" s="43">
        <v>58310</v>
      </c>
      <c r="C508" s="33">
        <f t="shared" si="7"/>
        <v>507</v>
      </c>
      <c r="D508" s="54" t="s">
        <v>136</v>
      </c>
      <c r="E508" s="53">
        <v>1232490</v>
      </c>
      <c r="F508" s="52">
        <v>4.0000000000000001E-3</v>
      </c>
      <c r="G508" s="51">
        <v>8.7780000000000005</v>
      </c>
      <c r="H508" s="50">
        <v>25.6</v>
      </c>
      <c r="I508" s="50">
        <v>28.03</v>
      </c>
      <c r="J508" s="43">
        <v>58310</v>
      </c>
      <c r="K508" s="49">
        <v>7.0000000000000001E-3</v>
      </c>
    </row>
    <row r="509" spans="1:11" ht="13.9" customHeight="1" x14ac:dyDescent="0.25">
      <c r="A509" s="667" t="s">
        <v>697</v>
      </c>
      <c r="B509" s="43">
        <v>46710</v>
      </c>
      <c r="C509" s="33">
        <f t="shared" si="7"/>
        <v>508</v>
      </c>
      <c r="D509" s="48" t="s">
        <v>121</v>
      </c>
      <c r="E509" s="47">
        <v>449480</v>
      </c>
      <c r="F509" s="46">
        <v>5.0000000000000001E-3</v>
      </c>
      <c r="G509" s="45">
        <v>3.2010000000000001</v>
      </c>
      <c r="H509" s="44">
        <v>20.59</v>
      </c>
      <c r="I509" s="44">
        <v>22.46</v>
      </c>
      <c r="J509" s="43">
        <v>46710</v>
      </c>
      <c r="K509" s="42">
        <v>7.0000000000000001E-3</v>
      </c>
    </row>
    <row r="510" spans="1:11" ht="13.9" customHeight="1" x14ac:dyDescent="0.25">
      <c r="A510" s="666" t="s">
        <v>696</v>
      </c>
      <c r="B510" s="43">
        <v>45740</v>
      </c>
      <c r="C510" s="33">
        <f t="shared" si="7"/>
        <v>509</v>
      </c>
      <c r="D510" s="54" t="s">
        <v>113</v>
      </c>
      <c r="E510" s="53">
        <v>17880</v>
      </c>
      <c r="F510" s="52">
        <v>1.2E-2</v>
      </c>
      <c r="G510" s="51">
        <v>0.127</v>
      </c>
      <c r="H510" s="50">
        <v>20.52</v>
      </c>
      <c r="I510" s="50">
        <v>21.99</v>
      </c>
      <c r="J510" s="43">
        <v>45740</v>
      </c>
      <c r="K510" s="49">
        <v>0.01</v>
      </c>
    </row>
    <row r="511" spans="1:11" ht="13.9" customHeight="1" x14ac:dyDescent="0.25">
      <c r="A511" s="665" t="s">
        <v>695</v>
      </c>
      <c r="B511" s="43">
        <v>46750</v>
      </c>
      <c r="C511" s="33">
        <f t="shared" si="7"/>
        <v>510</v>
      </c>
      <c r="D511" s="48" t="s">
        <v>113</v>
      </c>
      <c r="E511" s="47">
        <v>431600</v>
      </c>
      <c r="F511" s="46">
        <v>5.0000000000000001E-3</v>
      </c>
      <c r="G511" s="45">
        <v>3.0739999999999998</v>
      </c>
      <c r="H511" s="44">
        <v>20.59</v>
      </c>
      <c r="I511" s="44">
        <v>22.48</v>
      </c>
      <c r="J511" s="43">
        <v>46750</v>
      </c>
      <c r="K511" s="42">
        <v>7.0000000000000001E-3</v>
      </c>
    </row>
    <row r="512" spans="1:11" ht="13.9" customHeight="1" x14ac:dyDescent="0.25">
      <c r="A512" s="666" t="s">
        <v>694</v>
      </c>
      <c r="B512" s="43">
        <v>81490</v>
      </c>
      <c r="C512" s="33">
        <f t="shared" si="7"/>
        <v>511</v>
      </c>
      <c r="D512" s="54" t="s">
        <v>113</v>
      </c>
      <c r="E512" s="53">
        <v>104980</v>
      </c>
      <c r="F512" s="52">
        <v>3.0000000000000001E-3</v>
      </c>
      <c r="G512" s="51">
        <v>0.748</v>
      </c>
      <c r="H512" s="50">
        <v>37.56</v>
      </c>
      <c r="I512" s="50">
        <v>39.18</v>
      </c>
      <c r="J512" s="43">
        <v>81490</v>
      </c>
      <c r="K512" s="49">
        <v>6.0000000000000001E-3</v>
      </c>
    </row>
    <row r="513" spans="1:11" ht="13.9" customHeight="1" x14ac:dyDescent="0.25">
      <c r="A513" s="665" t="s">
        <v>693</v>
      </c>
      <c r="B513" s="43">
        <v>54760</v>
      </c>
      <c r="C513" s="33">
        <f t="shared" si="7"/>
        <v>512</v>
      </c>
      <c r="D513" s="48" t="s">
        <v>113</v>
      </c>
      <c r="E513" s="47">
        <v>6610</v>
      </c>
      <c r="F513" s="46">
        <v>2.5000000000000001E-2</v>
      </c>
      <c r="G513" s="45">
        <v>4.7E-2</v>
      </c>
      <c r="H513" s="44">
        <v>24.87</v>
      </c>
      <c r="I513" s="44">
        <v>26.33</v>
      </c>
      <c r="J513" s="43">
        <v>54760</v>
      </c>
      <c r="K513" s="42">
        <v>8.0000000000000002E-3</v>
      </c>
    </row>
    <row r="514" spans="1:11" ht="13.9" customHeight="1" x14ac:dyDescent="0.25">
      <c r="A514" s="666" t="s">
        <v>692</v>
      </c>
      <c r="B514" s="43">
        <v>39650</v>
      </c>
      <c r="C514" s="33">
        <f t="shared" si="7"/>
        <v>513</v>
      </c>
      <c r="D514" s="54" t="s">
        <v>113</v>
      </c>
      <c r="E514" s="53">
        <v>8920</v>
      </c>
      <c r="F514" s="52">
        <v>2.7E-2</v>
      </c>
      <c r="G514" s="51">
        <v>6.4000000000000001E-2</v>
      </c>
      <c r="H514" s="50">
        <v>18.25</v>
      </c>
      <c r="I514" s="50">
        <v>19.059999999999999</v>
      </c>
      <c r="J514" s="43">
        <v>39650</v>
      </c>
      <c r="K514" s="49">
        <v>1.2999999999999999E-2</v>
      </c>
    </row>
    <row r="515" spans="1:11" ht="13.9" customHeight="1" x14ac:dyDescent="0.25">
      <c r="A515" s="667" t="s">
        <v>691</v>
      </c>
      <c r="B515" s="43">
        <v>62790</v>
      </c>
      <c r="C515" s="33">
        <f t="shared" ref="C515:C578" si="8">C514+1</f>
        <v>514</v>
      </c>
      <c r="D515" s="48" t="s">
        <v>121</v>
      </c>
      <c r="E515" s="47">
        <v>662500</v>
      </c>
      <c r="F515" s="46">
        <v>6.0000000000000001E-3</v>
      </c>
      <c r="G515" s="45">
        <v>4.7190000000000003</v>
      </c>
      <c r="H515" s="44">
        <v>28.73</v>
      </c>
      <c r="I515" s="44">
        <v>30.19</v>
      </c>
      <c r="J515" s="43">
        <v>62790</v>
      </c>
      <c r="K515" s="42">
        <v>8.9999999999999993E-3</v>
      </c>
    </row>
    <row r="516" spans="1:11" ht="13.9" customHeight="1" x14ac:dyDescent="0.25">
      <c r="A516" s="666" t="s">
        <v>690</v>
      </c>
      <c r="B516" s="43">
        <v>62760</v>
      </c>
      <c r="C516" s="33">
        <f t="shared" si="8"/>
        <v>515</v>
      </c>
      <c r="D516" s="54" t="s">
        <v>113</v>
      </c>
      <c r="E516" s="53">
        <v>657690</v>
      </c>
      <c r="F516" s="52">
        <v>6.0000000000000001E-3</v>
      </c>
      <c r="G516" s="51">
        <v>4.6840000000000002</v>
      </c>
      <c r="H516" s="50">
        <v>28.69</v>
      </c>
      <c r="I516" s="50">
        <v>30.17</v>
      </c>
      <c r="J516" s="43">
        <v>62760</v>
      </c>
      <c r="K516" s="49">
        <v>8.9999999999999993E-3</v>
      </c>
    </row>
    <row r="517" spans="1:11" ht="13.9" customHeight="1" x14ac:dyDescent="0.25">
      <c r="A517" s="665" t="s">
        <v>689</v>
      </c>
      <c r="B517" s="43">
        <v>67850</v>
      </c>
      <c r="C517" s="33">
        <f t="shared" si="8"/>
        <v>516</v>
      </c>
      <c r="D517" s="48" t="s">
        <v>113</v>
      </c>
      <c r="E517" s="47">
        <v>4810</v>
      </c>
      <c r="F517" s="46">
        <v>5.7000000000000002E-2</v>
      </c>
      <c r="G517" s="45">
        <v>3.4000000000000002E-2</v>
      </c>
      <c r="H517" s="44">
        <v>32.03</v>
      </c>
      <c r="I517" s="44">
        <v>32.619999999999997</v>
      </c>
      <c r="J517" s="43">
        <v>67850</v>
      </c>
      <c r="K517" s="42">
        <v>2.1000000000000001E-2</v>
      </c>
    </row>
    <row r="518" spans="1:11" ht="13.9" customHeight="1" x14ac:dyDescent="0.25">
      <c r="A518" s="664" t="s">
        <v>688</v>
      </c>
      <c r="B518" s="43">
        <v>30130</v>
      </c>
      <c r="C518" s="33">
        <f t="shared" si="8"/>
        <v>517</v>
      </c>
      <c r="D518" s="54" t="s">
        <v>136</v>
      </c>
      <c r="E518" s="53">
        <v>1550910</v>
      </c>
      <c r="F518" s="52">
        <v>7.0000000000000001E-3</v>
      </c>
      <c r="G518" s="51">
        <v>11.045999999999999</v>
      </c>
      <c r="H518" s="50">
        <v>12.48</v>
      </c>
      <c r="I518" s="50">
        <v>14.49</v>
      </c>
      <c r="J518" s="43">
        <v>30130</v>
      </c>
      <c r="K518" s="49">
        <v>5.0000000000000001E-3</v>
      </c>
    </row>
    <row r="519" spans="1:11" ht="13.9" customHeight="1" x14ac:dyDescent="0.25">
      <c r="A519" s="665" t="s">
        <v>687</v>
      </c>
      <c r="B519" s="43">
        <v>36600</v>
      </c>
      <c r="C519" s="33">
        <f t="shared" si="8"/>
        <v>518</v>
      </c>
      <c r="D519" s="48" t="s">
        <v>113</v>
      </c>
      <c r="E519" s="47">
        <v>12970</v>
      </c>
      <c r="F519" s="46">
        <v>1.4E-2</v>
      </c>
      <c r="G519" s="45">
        <v>9.1999999999999998E-2</v>
      </c>
      <c r="H519" s="44">
        <v>16.61</v>
      </c>
      <c r="I519" s="44">
        <v>17.600000000000001</v>
      </c>
      <c r="J519" s="43">
        <v>36600</v>
      </c>
      <c r="K519" s="42">
        <v>6.0000000000000001E-3</v>
      </c>
    </row>
    <row r="520" spans="1:11" ht="13.9" customHeight="1" x14ac:dyDescent="0.25">
      <c r="A520" s="666" t="s">
        <v>686</v>
      </c>
      <c r="B520" s="43">
        <v>53530</v>
      </c>
      <c r="C520" s="33">
        <f t="shared" si="8"/>
        <v>519</v>
      </c>
      <c r="D520" s="54" t="s">
        <v>113</v>
      </c>
      <c r="E520" s="53">
        <v>28490</v>
      </c>
      <c r="F520" s="52">
        <v>8.5999999999999993E-2</v>
      </c>
      <c r="G520" s="51">
        <v>0.20300000000000001</v>
      </c>
      <c r="H520" s="50">
        <v>23.17</v>
      </c>
      <c r="I520" s="50">
        <v>25.74</v>
      </c>
      <c r="J520" s="43">
        <v>53530</v>
      </c>
      <c r="K520" s="49">
        <v>2.5000000000000001E-2</v>
      </c>
    </row>
    <row r="521" spans="1:11" ht="13.9" customHeight="1" x14ac:dyDescent="0.25">
      <c r="A521" s="667" t="s">
        <v>685</v>
      </c>
      <c r="B521" s="43">
        <v>29780</v>
      </c>
      <c r="C521" s="33">
        <f t="shared" si="8"/>
        <v>520</v>
      </c>
      <c r="D521" s="48" t="s">
        <v>121</v>
      </c>
      <c r="E521" s="47">
        <v>1113580</v>
      </c>
      <c r="F521" s="46">
        <v>8.9999999999999993E-3</v>
      </c>
      <c r="G521" s="45">
        <v>7.931</v>
      </c>
      <c r="H521" s="44">
        <v>12.43</v>
      </c>
      <c r="I521" s="44">
        <v>14.32</v>
      </c>
      <c r="J521" s="43">
        <v>29780</v>
      </c>
      <c r="K521" s="42">
        <v>6.0000000000000001E-3</v>
      </c>
    </row>
    <row r="522" spans="1:11" ht="13.9" customHeight="1" x14ac:dyDescent="0.25">
      <c r="A522" s="666" t="s">
        <v>684</v>
      </c>
      <c r="B522" s="43">
        <v>35280</v>
      </c>
      <c r="C522" s="33">
        <f t="shared" si="8"/>
        <v>521</v>
      </c>
      <c r="D522" s="54" t="s">
        <v>113</v>
      </c>
      <c r="E522" s="53">
        <v>10460</v>
      </c>
      <c r="F522" s="52">
        <v>0.04</v>
      </c>
      <c r="G522" s="51">
        <v>7.3999999999999996E-2</v>
      </c>
      <c r="H522" s="50">
        <v>15.69</v>
      </c>
      <c r="I522" s="50">
        <v>16.96</v>
      </c>
      <c r="J522" s="43">
        <v>35280</v>
      </c>
      <c r="K522" s="49">
        <v>1.2999999999999999E-2</v>
      </c>
    </row>
    <row r="523" spans="1:11" ht="13.9" customHeight="1" x14ac:dyDescent="0.25">
      <c r="A523" s="665" t="s">
        <v>683</v>
      </c>
      <c r="B523" s="43">
        <v>29730</v>
      </c>
      <c r="C523" s="33">
        <f t="shared" si="8"/>
        <v>522</v>
      </c>
      <c r="D523" s="48" t="s">
        <v>113</v>
      </c>
      <c r="E523" s="47">
        <v>1103120</v>
      </c>
      <c r="F523" s="46">
        <v>8.9999999999999993E-3</v>
      </c>
      <c r="G523" s="45">
        <v>7.8570000000000002</v>
      </c>
      <c r="H523" s="44">
        <v>12.39</v>
      </c>
      <c r="I523" s="44">
        <v>14.29</v>
      </c>
      <c r="J523" s="43">
        <v>29730</v>
      </c>
      <c r="K523" s="42">
        <v>6.0000000000000001E-3</v>
      </c>
    </row>
    <row r="524" spans="1:11" ht="13.9" customHeight="1" x14ac:dyDescent="0.25">
      <c r="A524" s="664" t="s">
        <v>682</v>
      </c>
      <c r="B524" s="43">
        <v>29230</v>
      </c>
      <c r="C524" s="33">
        <f t="shared" si="8"/>
        <v>523</v>
      </c>
      <c r="D524" s="54" t="s">
        <v>121</v>
      </c>
      <c r="E524" s="53">
        <v>395870</v>
      </c>
      <c r="F524" s="52">
        <v>0.01</v>
      </c>
      <c r="G524" s="51">
        <v>2.82</v>
      </c>
      <c r="H524" s="50">
        <v>12.03</v>
      </c>
      <c r="I524" s="50">
        <v>14.05</v>
      </c>
      <c r="J524" s="43">
        <v>29230</v>
      </c>
      <c r="K524" s="49">
        <v>5.0000000000000001E-3</v>
      </c>
    </row>
    <row r="525" spans="1:11" ht="13.9" customHeight="1" x14ac:dyDescent="0.25">
      <c r="A525" s="665" t="s">
        <v>681</v>
      </c>
      <c r="B525" s="43">
        <v>29190</v>
      </c>
      <c r="C525" s="33">
        <f t="shared" si="8"/>
        <v>524</v>
      </c>
      <c r="D525" s="48" t="s">
        <v>113</v>
      </c>
      <c r="E525" s="47">
        <v>72900</v>
      </c>
      <c r="F525" s="46">
        <v>2.4E-2</v>
      </c>
      <c r="G525" s="45">
        <v>0.51900000000000002</v>
      </c>
      <c r="H525" s="44">
        <v>12.84</v>
      </c>
      <c r="I525" s="44">
        <v>14.03</v>
      </c>
      <c r="J525" s="43">
        <v>29190</v>
      </c>
      <c r="K525" s="42">
        <v>1.2E-2</v>
      </c>
    </row>
    <row r="526" spans="1:11" ht="13.9" customHeight="1" x14ac:dyDescent="0.25">
      <c r="A526" s="666" t="s">
        <v>680</v>
      </c>
      <c r="B526" s="43">
        <v>22640</v>
      </c>
      <c r="C526" s="33">
        <f t="shared" si="8"/>
        <v>525</v>
      </c>
      <c r="D526" s="54" t="s">
        <v>113</v>
      </c>
      <c r="E526" s="53">
        <v>145100</v>
      </c>
      <c r="F526" s="52">
        <v>1.7000000000000001E-2</v>
      </c>
      <c r="G526" s="51">
        <v>1.0329999999999999</v>
      </c>
      <c r="H526" s="50">
        <v>9.76</v>
      </c>
      <c r="I526" s="50">
        <v>10.89</v>
      </c>
      <c r="J526" s="43">
        <v>22640</v>
      </c>
      <c r="K526" s="49">
        <v>1.0999999999999999E-2</v>
      </c>
    </row>
    <row r="527" spans="1:11" ht="13.9" customHeight="1" x14ac:dyDescent="0.25">
      <c r="A527" s="665" t="s">
        <v>679</v>
      </c>
      <c r="B527" s="43">
        <v>40160</v>
      </c>
      <c r="C527" s="33">
        <f t="shared" si="8"/>
        <v>526</v>
      </c>
      <c r="D527" s="48" t="s">
        <v>113</v>
      </c>
      <c r="E527" s="47">
        <v>42750</v>
      </c>
      <c r="F527" s="46">
        <v>4.0000000000000001E-3</v>
      </c>
      <c r="G527" s="45">
        <v>0.30499999999999999</v>
      </c>
      <c r="H527" s="44">
        <v>19.079999999999998</v>
      </c>
      <c r="I527" s="44">
        <v>19.309999999999999</v>
      </c>
      <c r="J527" s="43">
        <v>40160</v>
      </c>
      <c r="K527" s="42">
        <v>7.0000000000000001E-3</v>
      </c>
    </row>
    <row r="528" spans="1:11" ht="13.9" customHeight="1" x14ac:dyDescent="0.25">
      <c r="A528" s="666" t="s">
        <v>678</v>
      </c>
      <c r="B528" s="43">
        <v>32880</v>
      </c>
      <c r="C528" s="33">
        <f t="shared" si="8"/>
        <v>527</v>
      </c>
      <c r="D528" s="54" t="s">
        <v>113</v>
      </c>
      <c r="E528" s="53">
        <v>135120</v>
      </c>
      <c r="F528" s="52">
        <v>1.9E-2</v>
      </c>
      <c r="G528" s="51">
        <v>0.96199999999999997</v>
      </c>
      <c r="H528" s="50">
        <v>13.81</v>
      </c>
      <c r="I528" s="50">
        <v>15.81</v>
      </c>
      <c r="J528" s="43">
        <v>32880</v>
      </c>
      <c r="K528" s="49">
        <v>8.0000000000000002E-3</v>
      </c>
    </row>
    <row r="529" spans="1:11" ht="13.9" customHeight="1" x14ac:dyDescent="0.25">
      <c r="A529" s="665" t="s">
        <v>677</v>
      </c>
      <c r="B529" s="43">
        <v>23850</v>
      </c>
      <c r="C529" s="33">
        <f t="shared" si="8"/>
        <v>528</v>
      </c>
      <c r="D529" s="48" t="s">
        <v>184</v>
      </c>
      <c r="E529" s="47">
        <v>12981720</v>
      </c>
      <c r="F529" s="46">
        <v>1E-3</v>
      </c>
      <c r="G529" s="45">
        <v>92.462000000000003</v>
      </c>
      <c r="H529" s="44">
        <v>10.01</v>
      </c>
      <c r="I529" s="44">
        <v>11.47</v>
      </c>
      <c r="J529" s="43">
        <v>23850</v>
      </c>
      <c r="K529" s="42">
        <v>2E-3</v>
      </c>
    </row>
    <row r="530" spans="1:11" ht="13.9" customHeight="1" x14ac:dyDescent="0.25">
      <c r="A530" s="664" t="s">
        <v>676</v>
      </c>
      <c r="B530" s="43">
        <v>36340</v>
      </c>
      <c r="C530" s="33">
        <f t="shared" si="8"/>
        <v>529</v>
      </c>
      <c r="D530" s="54" t="s">
        <v>121</v>
      </c>
      <c r="E530" s="53">
        <v>1042750</v>
      </c>
      <c r="F530" s="52">
        <v>5.0000000000000001E-3</v>
      </c>
      <c r="G530" s="51">
        <v>7.4269999999999996</v>
      </c>
      <c r="H530" s="50">
        <v>15.77</v>
      </c>
      <c r="I530" s="50">
        <v>17.47</v>
      </c>
      <c r="J530" s="43">
        <v>36340</v>
      </c>
      <c r="K530" s="49">
        <v>3.0000000000000001E-3</v>
      </c>
    </row>
    <row r="531" spans="1:11" ht="13.9" customHeight="1" x14ac:dyDescent="0.25">
      <c r="A531" s="665" t="s">
        <v>675</v>
      </c>
      <c r="B531" s="43">
        <v>47390</v>
      </c>
      <c r="C531" s="33">
        <f t="shared" si="8"/>
        <v>530</v>
      </c>
      <c r="D531" s="48" t="s">
        <v>113</v>
      </c>
      <c r="E531" s="47">
        <v>134190</v>
      </c>
      <c r="F531" s="46">
        <v>2.3E-2</v>
      </c>
      <c r="G531" s="45">
        <v>0.95599999999999996</v>
      </c>
      <c r="H531" s="44">
        <v>20.76</v>
      </c>
      <c r="I531" s="44">
        <v>22.79</v>
      </c>
      <c r="J531" s="43">
        <v>47390</v>
      </c>
      <c r="K531" s="42">
        <v>8.9999999999999993E-3</v>
      </c>
    </row>
    <row r="532" spans="1:11" ht="13.9" customHeight="1" x14ac:dyDescent="0.25">
      <c r="A532" s="666" t="s">
        <v>674</v>
      </c>
      <c r="B532" s="43">
        <v>34700</v>
      </c>
      <c r="C532" s="33">
        <f t="shared" si="8"/>
        <v>531</v>
      </c>
      <c r="D532" s="54" t="s">
        <v>113</v>
      </c>
      <c r="E532" s="53">
        <v>908550</v>
      </c>
      <c r="F532" s="52">
        <v>6.0000000000000001E-3</v>
      </c>
      <c r="G532" s="51">
        <v>6.4710000000000001</v>
      </c>
      <c r="H532" s="50">
        <v>15.13</v>
      </c>
      <c r="I532" s="50">
        <v>16.68</v>
      </c>
      <c r="J532" s="43">
        <v>34700</v>
      </c>
      <c r="K532" s="49">
        <v>3.0000000000000001E-3</v>
      </c>
    </row>
    <row r="533" spans="1:11" ht="13.9" customHeight="1" x14ac:dyDescent="0.25">
      <c r="A533" s="667" t="s">
        <v>673</v>
      </c>
      <c r="B533" s="43">
        <v>23990</v>
      </c>
      <c r="C533" s="33">
        <f t="shared" si="8"/>
        <v>532</v>
      </c>
      <c r="D533" s="48" t="s">
        <v>136</v>
      </c>
      <c r="E533" s="47">
        <v>3190940</v>
      </c>
      <c r="F533" s="46">
        <v>5.0000000000000001E-3</v>
      </c>
      <c r="G533" s="45">
        <v>22.728000000000002</v>
      </c>
      <c r="H533" s="44">
        <v>10.8</v>
      </c>
      <c r="I533" s="44">
        <v>11.53</v>
      </c>
      <c r="J533" s="43">
        <v>23990</v>
      </c>
      <c r="K533" s="42">
        <v>2E-3</v>
      </c>
    </row>
    <row r="534" spans="1:11" ht="13.9" customHeight="1" x14ac:dyDescent="0.25">
      <c r="A534" s="664" t="s">
        <v>672</v>
      </c>
      <c r="B534" s="43">
        <v>24370</v>
      </c>
      <c r="C534" s="33">
        <f t="shared" si="8"/>
        <v>533</v>
      </c>
      <c r="D534" s="54" t="s">
        <v>121</v>
      </c>
      <c r="E534" s="53">
        <v>2340280</v>
      </c>
      <c r="F534" s="52">
        <v>5.0000000000000001E-3</v>
      </c>
      <c r="G534" s="51">
        <v>16.669</v>
      </c>
      <c r="H534" s="50">
        <v>10.99</v>
      </c>
      <c r="I534" s="50">
        <v>11.72</v>
      </c>
      <c r="J534" s="43">
        <v>24370</v>
      </c>
      <c r="K534" s="49">
        <v>2E-3</v>
      </c>
    </row>
    <row r="535" spans="1:11" ht="13.9" customHeight="1" x14ac:dyDescent="0.25">
      <c r="A535" s="665" t="s">
        <v>671</v>
      </c>
      <c r="B535" s="43">
        <v>20570</v>
      </c>
      <c r="C535" s="33">
        <f t="shared" si="8"/>
        <v>534</v>
      </c>
      <c r="D535" s="48" t="s">
        <v>113</v>
      </c>
      <c r="E535" s="47">
        <v>513200</v>
      </c>
      <c r="F535" s="46">
        <v>1.7999999999999999E-2</v>
      </c>
      <c r="G535" s="45">
        <v>3.6549999999999998</v>
      </c>
      <c r="H535" s="44">
        <v>9.5500000000000007</v>
      </c>
      <c r="I535" s="44">
        <v>9.89</v>
      </c>
      <c r="J535" s="43">
        <v>20570</v>
      </c>
      <c r="K535" s="42">
        <v>4.0000000000000001E-3</v>
      </c>
    </row>
    <row r="536" spans="1:11" ht="13.9" customHeight="1" x14ac:dyDescent="0.25">
      <c r="A536" s="666" t="s">
        <v>670</v>
      </c>
      <c r="B536" s="43">
        <v>26370</v>
      </c>
      <c r="C536" s="33">
        <f t="shared" si="8"/>
        <v>535</v>
      </c>
      <c r="D536" s="54" t="s">
        <v>113</v>
      </c>
      <c r="E536" s="53">
        <v>409850</v>
      </c>
      <c r="F536" s="52">
        <v>7.0000000000000001E-3</v>
      </c>
      <c r="G536" s="51">
        <v>2.919</v>
      </c>
      <c r="H536" s="50">
        <v>11.9</v>
      </c>
      <c r="I536" s="50">
        <v>12.68</v>
      </c>
      <c r="J536" s="43">
        <v>26370</v>
      </c>
      <c r="K536" s="49">
        <v>2E-3</v>
      </c>
    </row>
    <row r="537" spans="1:11" ht="13.9" customHeight="1" x14ac:dyDescent="0.25">
      <c r="A537" s="665" t="s">
        <v>669</v>
      </c>
      <c r="B537" s="43">
        <v>42220</v>
      </c>
      <c r="C537" s="33">
        <f t="shared" si="8"/>
        <v>536</v>
      </c>
      <c r="D537" s="48" t="s">
        <v>113</v>
      </c>
      <c r="E537" s="45">
        <v>370</v>
      </c>
      <c r="F537" s="46">
        <v>0.28000000000000003</v>
      </c>
      <c r="G537" s="45">
        <v>3.0000000000000001E-3</v>
      </c>
      <c r="H537" s="44">
        <v>15.42</v>
      </c>
      <c r="I537" s="44">
        <v>20.3</v>
      </c>
      <c r="J537" s="43">
        <v>42220</v>
      </c>
      <c r="K537" s="42">
        <v>0.13200000000000001</v>
      </c>
    </row>
    <row r="538" spans="1:11" ht="13.9" customHeight="1" x14ac:dyDescent="0.25">
      <c r="A538" s="666" t="s">
        <v>668</v>
      </c>
      <c r="B538" s="43">
        <v>25430</v>
      </c>
      <c r="C538" s="33">
        <f t="shared" si="8"/>
        <v>537</v>
      </c>
      <c r="D538" s="54" t="s">
        <v>113</v>
      </c>
      <c r="E538" s="53">
        <v>1217370</v>
      </c>
      <c r="F538" s="52">
        <v>7.0000000000000001E-3</v>
      </c>
      <c r="G538" s="51">
        <v>8.6709999999999994</v>
      </c>
      <c r="H538" s="50">
        <v>11.61</v>
      </c>
      <c r="I538" s="50">
        <v>12.23</v>
      </c>
      <c r="J538" s="43">
        <v>25430</v>
      </c>
      <c r="K538" s="49">
        <v>3.0000000000000001E-3</v>
      </c>
    </row>
    <row r="539" spans="1:11" ht="13.9" customHeight="1" x14ac:dyDescent="0.25">
      <c r="A539" s="665" t="s">
        <v>667</v>
      </c>
      <c r="B539" s="43">
        <v>23130</v>
      </c>
      <c r="C539" s="33">
        <f t="shared" si="8"/>
        <v>538</v>
      </c>
      <c r="D539" s="48" t="s">
        <v>113</v>
      </c>
      <c r="E539" s="47">
        <v>183990</v>
      </c>
      <c r="F539" s="46">
        <v>0.03</v>
      </c>
      <c r="G539" s="45">
        <v>1.31</v>
      </c>
      <c r="H539" s="44">
        <v>10.52</v>
      </c>
      <c r="I539" s="44">
        <v>11.12</v>
      </c>
      <c r="J539" s="43">
        <v>23130</v>
      </c>
      <c r="K539" s="42">
        <v>6.0000000000000001E-3</v>
      </c>
    </row>
    <row r="540" spans="1:11" ht="13.9" customHeight="1" x14ac:dyDescent="0.25">
      <c r="A540" s="666" t="s">
        <v>666</v>
      </c>
      <c r="B540" s="43">
        <v>29210</v>
      </c>
      <c r="C540" s="33">
        <f t="shared" si="8"/>
        <v>539</v>
      </c>
      <c r="D540" s="54" t="s">
        <v>113</v>
      </c>
      <c r="E540" s="53">
        <v>15490</v>
      </c>
      <c r="F540" s="52">
        <v>0.05</v>
      </c>
      <c r="G540" s="51">
        <v>0.11</v>
      </c>
      <c r="H540" s="50">
        <v>13.04</v>
      </c>
      <c r="I540" s="50">
        <v>14.04</v>
      </c>
      <c r="J540" s="43">
        <v>29210</v>
      </c>
      <c r="K540" s="49">
        <v>1.2E-2</v>
      </c>
    </row>
    <row r="541" spans="1:11" ht="13.9" customHeight="1" x14ac:dyDescent="0.25">
      <c r="A541" s="665" t="s">
        <v>665</v>
      </c>
      <c r="B541" s="43">
        <v>22920</v>
      </c>
      <c r="C541" s="33">
        <f t="shared" si="8"/>
        <v>540</v>
      </c>
      <c r="D541" s="48" t="s">
        <v>113</v>
      </c>
      <c r="E541" s="47">
        <v>850670</v>
      </c>
      <c r="F541" s="46">
        <v>1.2E-2</v>
      </c>
      <c r="G541" s="45">
        <v>6.0590000000000002</v>
      </c>
      <c r="H541" s="44">
        <v>10.31</v>
      </c>
      <c r="I541" s="44">
        <v>11.02</v>
      </c>
      <c r="J541" s="43">
        <v>22920</v>
      </c>
      <c r="K541" s="42">
        <v>4.0000000000000001E-3</v>
      </c>
    </row>
    <row r="542" spans="1:11" ht="13.9" customHeight="1" x14ac:dyDescent="0.25">
      <c r="A542" s="664" t="s">
        <v>664</v>
      </c>
      <c r="B542" s="43">
        <v>22430</v>
      </c>
      <c r="C542" s="33">
        <f t="shared" si="8"/>
        <v>541</v>
      </c>
      <c r="D542" s="54" t="s">
        <v>136</v>
      </c>
      <c r="E542" s="53">
        <v>7355090</v>
      </c>
      <c r="F542" s="52">
        <v>3.0000000000000001E-3</v>
      </c>
      <c r="G542" s="51">
        <v>52.387</v>
      </c>
      <c r="H542" s="50">
        <v>9.5</v>
      </c>
      <c r="I542" s="50">
        <v>10.78</v>
      </c>
      <c r="J542" s="43">
        <v>22430</v>
      </c>
      <c r="K542" s="49">
        <v>2E-3</v>
      </c>
    </row>
    <row r="543" spans="1:11" ht="13.9" customHeight="1" x14ac:dyDescent="0.25">
      <c r="A543" s="665" t="s">
        <v>663</v>
      </c>
      <c r="B543" s="43">
        <v>25580</v>
      </c>
      <c r="C543" s="33">
        <f t="shared" si="8"/>
        <v>542</v>
      </c>
      <c r="D543" s="48" t="s">
        <v>113</v>
      </c>
      <c r="E543" s="47">
        <v>603320</v>
      </c>
      <c r="F543" s="46">
        <v>8.9999999999999993E-3</v>
      </c>
      <c r="G543" s="45">
        <v>4.2969999999999997</v>
      </c>
      <c r="H543" s="44">
        <v>10</v>
      </c>
      <c r="I543" s="44">
        <v>12.3</v>
      </c>
      <c r="J543" s="43">
        <v>25580</v>
      </c>
      <c r="K543" s="42">
        <v>5.0000000000000001E-3</v>
      </c>
    </row>
    <row r="544" spans="1:11" ht="13.9" customHeight="1" x14ac:dyDescent="0.25">
      <c r="A544" s="664" t="s">
        <v>662</v>
      </c>
      <c r="B544" s="43">
        <v>20580</v>
      </c>
      <c r="C544" s="33">
        <f t="shared" si="8"/>
        <v>543</v>
      </c>
      <c r="D544" s="54" t="s">
        <v>121</v>
      </c>
      <c r="E544" s="53">
        <v>3925640</v>
      </c>
      <c r="F544" s="52">
        <v>5.0000000000000001E-3</v>
      </c>
      <c r="G544" s="51">
        <v>27.96</v>
      </c>
      <c r="H544" s="50">
        <v>9.3800000000000008</v>
      </c>
      <c r="I544" s="50">
        <v>9.89</v>
      </c>
      <c r="J544" s="43">
        <v>20580</v>
      </c>
      <c r="K544" s="49">
        <v>2E-3</v>
      </c>
    </row>
    <row r="545" spans="1:11" ht="13.9" customHeight="1" x14ac:dyDescent="0.25">
      <c r="A545" s="665" t="s">
        <v>661</v>
      </c>
      <c r="B545" s="43">
        <v>20460</v>
      </c>
      <c r="C545" s="33">
        <f t="shared" si="8"/>
        <v>544</v>
      </c>
      <c r="D545" s="48" t="s">
        <v>113</v>
      </c>
      <c r="E545" s="47">
        <v>3426090</v>
      </c>
      <c r="F545" s="46">
        <v>6.0000000000000001E-3</v>
      </c>
      <c r="G545" s="45">
        <v>24.402000000000001</v>
      </c>
      <c r="H545" s="44">
        <v>9.35</v>
      </c>
      <c r="I545" s="44">
        <v>9.84</v>
      </c>
      <c r="J545" s="43">
        <v>20460</v>
      </c>
      <c r="K545" s="42">
        <v>2E-3</v>
      </c>
    </row>
    <row r="546" spans="1:11" ht="13.9" customHeight="1" x14ac:dyDescent="0.25">
      <c r="A546" s="666" t="s">
        <v>660</v>
      </c>
      <c r="B546" s="43">
        <v>21380</v>
      </c>
      <c r="C546" s="33">
        <f t="shared" si="8"/>
        <v>545</v>
      </c>
      <c r="D546" s="54" t="s">
        <v>113</v>
      </c>
      <c r="E546" s="53">
        <v>499550</v>
      </c>
      <c r="F546" s="52">
        <v>2.1000000000000001E-2</v>
      </c>
      <c r="G546" s="51">
        <v>3.5579999999999998</v>
      </c>
      <c r="H546" s="50">
        <v>9.6</v>
      </c>
      <c r="I546" s="50">
        <v>10.28</v>
      </c>
      <c r="J546" s="43">
        <v>21380</v>
      </c>
      <c r="K546" s="49">
        <v>4.0000000000000001E-3</v>
      </c>
    </row>
    <row r="547" spans="1:11" ht="13.9" customHeight="1" x14ac:dyDescent="0.25">
      <c r="A547" s="665" t="s">
        <v>659</v>
      </c>
      <c r="B547" s="43">
        <v>24410</v>
      </c>
      <c r="C547" s="33">
        <f t="shared" si="8"/>
        <v>546</v>
      </c>
      <c r="D547" s="48" t="s">
        <v>113</v>
      </c>
      <c r="E547" s="47">
        <v>2564610</v>
      </c>
      <c r="F547" s="46">
        <v>5.0000000000000001E-3</v>
      </c>
      <c r="G547" s="45">
        <v>18.265999999999998</v>
      </c>
      <c r="H547" s="44">
        <v>9.61</v>
      </c>
      <c r="I547" s="44">
        <v>11.73</v>
      </c>
      <c r="J547" s="43">
        <v>24410</v>
      </c>
      <c r="K547" s="42">
        <v>4.0000000000000001E-3</v>
      </c>
    </row>
    <row r="548" spans="1:11" ht="13.9" customHeight="1" x14ac:dyDescent="0.25">
      <c r="A548" s="666" t="s">
        <v>658</v>
      </c>
      <c r="B548" s="43">
        <v>23490</v>
      </c>
      <c r="C548" s="33">
        <f t="shared" si="8"/>
        <v>547</v>
      </c>
      <c r="D548" s="54" t="s">
        <v>113</v>
      </c>
      <c r="E548" s="53">
        <v>261520</v>
      </c>
      <c r="F548" s="52">
        <v>1.4999999999999999E-2</v>
      </c>
      <c r="G548" s="51">
        <v>1.863</v>
      </c>
      <c r="H548" s="50">
        <v>10.210000000000001</v>
      </c>
      <c r="I548" s="50">
        <v>11.29</v>
      </c>
      <c r="J548" s="43">
        <v>23490</v>
      </c>
      <c r="K548" s="49">
        <v>4.0000000000000001E-3</v>
      </c>
    </row>
    <row r="549" spans="1:11" ht="13.9" customHeight="1" x14ac:dyDescent="0.25">
      <c r="A549" s="667" t="s">
        <v>657</v>
      </c>
      <c r="B549" s="43">
        <v>21710</v>
      </c>
      <c r="C549" s="33">
        <f t="shared" si="8"/>
        <v>548</v>
      </c>
      <c r="D549" s="48" t="s">
        <v>136</v>
      </c>
      <c r="E549" s="47">
        <v>1392950</v>
      </c>
      <c r="F549" s="46">
        <v>7.0000000000000001E-3</v>
      </c>
      <c r="G549" s="45">
        <v>9.9209999999999994</v>
      </c>
      <c r="H549" s="44">
        <v>9.77</v>
      </c>
      <c r="I549" s="44">
        <v>10.44</v>
      </c>
      <c r="J549" s="43">
        <v>21710</v>
      </c>
      <c r="K549" s="42">
        <v>3.0000000000000001E-3</v>
      </c>
    </row>
    <row r="550" spans="1:11" ht="13.9" customHeight="1" x14ac:dyDescent="0.25">
      <c r="A550" s="666" t="s">
        <v>656</v>
      </c>
      <c r="B550" s="43">
        <v>22340</v>
      </c>
      <c r="C550" s="33">
        <f t="shared" si="8"/>
        <v>549</v>
      </c>
      <c r="D550" s="54" t="s">
        <v>113</v>
      </c>
      <c r="E550" s="53">
        <v>423080</v>
      </c>
      <c r="F550" s="52">
        <v>1.2999999999999999E-2</v>
      </c>
      <c r="G550" s="51">
        <v>3.0129999999999999</v>
      </c>
      <c r="H550" s="50">
        <v>9.7100000000000009</v>
      </c>
      <c r="I550" s="50">
        <v>10.74</v>
      </c>
      <c r="J550" s="43">
        <v>22340</v>
      </c>
      <c r="K550" s="49">
        <v>5.0000000000000001E-3</v>
      </c>
    </row>
    <row r="551" spans="1:11" ht="13.9" customHeight="1" x14ac:dyDescent="0.25">
      <c r="A551" s="665" t="s">
        <v>655</v>
      </c>
      <c r="B551" s="43">
        <v>21260</v>
      </c>
      <c r="C551" s="33">
        <f t="shared" si="8"/>
        <v>550</v>
      </c>
      <c r="D551" s="48" t="s">
        <v>113</v>
      </c>
      <c r="E551" s="47">
        <v>506450</v>
      </c>
      <c r="F551" s="46">
        <v>0.01</v>
      </c>
      <c r="G551" s="45">
        <v>3.6070000000000002</v>
      </c>
      <c r="H551" s="44">
        <v>10</v>
      </c>
      <c r="I551" s="44">
        <v>10.220000000000001</v>
      </c>
      <c r="J551" s="43">
        <v>21260</v>
      </c>
      <c r="K551" s="42">
        <v>3.0000000000000001E-3</v>
      </c>
    </row>
    <row r="552" spans="1:11" ht="13.9" customHeight="1" x14ac:dyDescent="0.25">
      <c r="A552" s="666" t="s">
        <v>654</v>
      </c>
      <c r="B552" s="43">
        <v>21410</v>
      </c>
      <c r="C552" s="33">
        <f t="shared" si="8"/>
        <v>551</v>
      </c>
      <c r="D552" s="54" t="s">
        <v>113</v>
      </c>
      <c r="E552" s="53">
        <v>404360</v>
      </c>
      <c r="F552" s="52">
        <v>1.0999999999999999E-2</v>
      </c>
      <c r="G552" s="51">
        <v>2.88</v>
      </c>
      <c r="H552" s="50">
        <v>9.6</v>
      </c>
      <c r="I552" s="50">
        <v>10.29</v>
      </c>
      <c r="J552" s="43">
        <v>21410</v>
      </c>
      <c r="K552" s="49">
        <v>3.0000000000000001E-3</v>
      </c>
    </row>
    <row r="553" spans="1:11" ht="13.9" customHeight="1" x14ac:dyDescent="0.25">
      <c r="A553" s="665" t="s">
        <v>653</v>
      </c>
      <c r="B553" s="43">
        <v>23200</v>
      </c>
      <c r="C553" s="33">
        <f t="shared" si="8"/>
        <v>552</v>
      </c>
      <c r="D553" s="48" t="s">
        <v>113</v>
      </c>
      <c r="E553" s="47">
        <v>59060</v>
      </c>
      <c r="F553" s="46">
        <v>4.9000000000000002E-2</v>
      </c>
      <c r="G553" s="45">
        <v>0.42099999999999999</v>
      </c>
      <c r="H553" s="44">
        <v>10.14</v>
      </c>
      <c r="I553" s="44">
        <v>11.16</v>
      </c>
      <c r="J553" s="43">
        <v>23200</v>
      </c>
      <c r="K553" s="42">
        <v>1.0999999999999999E-2</v>
      </c>
    </row>
    <row r="554" spans="1:11" ht="13.9" customHeight="1" x14ac:dyDescent="0.25">
      <c r="A554" s="666" t="s">
        <v>652</v>
      </c>
      <c r="B554" s="43">
        <v>28010</v>
      </c>
      <c r="C554" s="33">
        <f t="shared" si="8"/>
        <v>553</v>
      </c>
      <c r="D554" s="54" t="s">
        <v>184</v>
      </c>
      <c r="E554" s="53">
        <v>4426090</v>
      </c>
      <c r="F554" s="52">
        <v>3.0000000000000001E-3</v>
      </c>
      <c r="G554" s="51">
        <v>31.524999999999999</v>
      </c>
      <c r="H554" s="50">
        <v>11.87</v>
      </c>
      <c r="I554" s="50">
        <v>13.47</v>
      </c>
      <c r="J554" s="43">
        <v>28010</v>
      </c>
      <c r="K554" s="49">
        <v>2E-3</v>
      </c>
    </row>
    <row r="555" spans="1:11" ht="13.9" customHeight="1" x14ac:dyDescent="0.25">
      <c r="A555" s="667" t="s">
        <v>651</v>
      </c>
      <c r="B555" s="43">
        <v>44190</v>
      </c>
      <c r="C555" s="33">
        <f t="shared" si="8"/>
        <v>554</v>
      </c>
      <c r="D555" s="48" t="s">
        <v>121</v>
      </c>
      <c r="E555" s="47">
        <v>264210</v>
      </c>
      <c r="F555" s="46">
        <v>8.9999999999999993E-3</v>
      </c>
      <c r="G555" s="45">
        <v>1.8819999999999999</v>
      </c>
      <c r="H555" s="44">
        <v>19.649999999999999</v>
      </c>
      <c r="I555" s="44">
        <v>21.24</v>
      </c>
      <c r="J555" s="43">
        <v>44190</v>
      </c>
      <c r="K555" s="42">
        <v>3.0000000000000001E-3</v>
      </c>
    </row>
    <row r="556" spans="1:11" ht="13.9" customHeight="1" x14ac:dyDescent="0.25">
      <c r="A556" s="666" t="s">
        <v>650</v>
      </c>
      <c r="B556" s="43">
        <v>41240</v>
      </c>
      <c r="C556" s="33">
        <f t="shared" si="8"/>
        <v>555</v>
      </c>
      <c r="D556" s="54" t="s">
        <v>113</v>
      </c>
      <c r="E556" s="53">
        <v>161140</v>
      </c>
      <c r="F556" s="52">
        <v>0.01</v>
      </c>
      <c r="G556" s="51">
        <v>1.1479999999999999</v>
      </c>
      <c r="H556" s="50">
        <v>18.36</v>
      </c>
      <c r="I556" s="50">
        <v>19.829999999999998</v>
      </c>
      <c r="J556" s="43">
        <v>41240</v>
      </c>
      <c r="K556" s="49">
        <v>4.0000000000000001E-3</v>
      </c>
    </row>
    <row r="557" spans="1:11" ht="13.9" customHeight="1" x14ac:dyDescent="0.25">
      <c r="A557" s="665" t="s">
        <v>649</v>
      </c>
      <c r="B557" s="43">
        <v>48790</v>
      </c>
      <c r="C557" s="33">
        <f t="shared" si="8"/>
        <v>556</v>
      </c>
      <c r="D557" s="48" t="s">
        <v>113</v>
      </c>
      <c r="E557" s="47">
        <v>103070</v>
      </c>
      <c r="F557" s="46">
        <v>1.6E-2</v>
      </c>
      <c r="G557" s="45">
        <v>0.73399999999999999</v>
      </c>
      <c r="H557" s="44">
        <v>21.99</v>
      </c>
      <c r="I557" s="44">
        <v>23.46</v>
      </c>
      <c r="J557" s="43">
        <v>48790</v>
      </c>
      <c r="K557" s="42">
        <v>5.0000000000000001E-3</v>
      </c>
    </row>
    <row r="558" spans="1:11" ht="13.9" customHeight="1" x14ac:dyDescent="0.25">
      <c r="A558" s="664" t="s">
        <v>648</v>
      </c>
      <c r="B558" s="43">
        <v>26300</v>
      </c>
      <c r="C558" s="33">
        <f t="shared" si="8"/>
        <v>557</v>
      </c>
      <c r="D558" s="54" t="s">
        <v>136</v>
      </c>
      <c r="E558" s="53">
        <v>3174220</v>
      </c>
      <c r="F558" s="52">
        <v>3.0000000000000001E-3</v>
      </c>
      <c r="G558" s="51">
        <v>22.608000000000001</v>
      </c>
      <c r="H558" s="50">
        <v>11.33</v>
      </c>
      <c r="I558" s="50">
        <v>12.64</v>
      </c>
      <c r="J558" s="43">
        <v>26300</v>
      </c>
      <c r="K558" s="49">
        <v>2E-3</v>
      </c>
    </row>
    <row r="559" spans="1:11" ht="13.9" customHeight="1" x14ac:dyDescent="0.25">
      <c r="A559" s="667" t="s">
        <v>647</v>
      </c>
      <c r="B559" s="43">
        <v>26090</v>
      </c>
      <c r="C559" s="33">
        <f t="shared" si="8"/>
        <v>558</v>
      </c>
      <c r="D559" s="48" t="s">
        <v>121</v>
      </c>
      <c r="E559" s="47">
        <v>3101400</v>
      </c>
      <c r="F559" s="46">
        <v>3.0000000000000001E-3</v>
      </c>
      <c r="G559" s="45">
        <v>22.09</v>
      </c>
      <c r="H559" s="44">
        <v>11.26</v>
      </c>
      <c r="I559" s="44">
        <v>12.55</v>
      </c>
      <c r="J559" s="43">
        <v>26090</v>
      </c>
      <c r="K559" s="42">
        <v>2E-3</v>
      </c>
    </row>
    <row r="560" spans="1:11" ht="13.9" customHeight="1" x14ac:dyDescent="0.25">
      <c r="A560" s="666" t="s">
        <v>646</v>
      </c>
      <c r="B560" s="43">
        <v>27030</v>
      </c>
      <c r="C560" s="33">
        <f t="shared" si="8"/>
        <v>559</v>
      </c>
      <c r="D560" s="54" t="s">
        <v>113</v>
      </c>
      <c r="E560" s="53">
        <v>2161740</v>
      </c>
      <c r="F560" s="52">
        <v>5.0000000000000001E-3</v>
      </c>
      <c r="G560" s="51">
        <v>15.397</v>
      </c>
      <c r="H560" s="50">
        <v>11.63</v>
      </c>
      <c r="I560" s="50">
        <v>12.99</v>
      </c>
      <c r="J560" s="43">
        <v>27030</v>
      </c>
      <c r="K560" s="49">
        <v>3.0000000000000001E-3</v>
      </c>
    </row>
    <row r="561" spans="1:11" ht="13.9" customHeight="1" x14ac:dyDescent="0.25">
      <c r="A561" s="665" t="s">
        <v>645</v>
      </c>
      <c r="B561" s="43">
        <v>23830</v>
      </c>
      <c r="C561" s="33">
        <f t="shared" si="8"/>
        <v>560</v>
      </c>
      <c r="D561" s="48" t="s">
        <v>113</v>
      </c>
      <c r="E561" s="47">
        <v>924640</v>
      </c>
      <c r="F561" s="46">
        <v>8.0000000000000002E-3</v>
      </c>
      <c r="G561" s="45">
        <v>6.5860000000000003</v>
      </c>
      <c r="H561" s="44">
        <v>10.49</v>
      </c>
      <c r="I561" s="44">
        <v>11.46</v>
      </c>
      <c r="J561" s="43">
        <v>23830</v>
      </c>
      <c r="K561" s="42">
        <v>4.0000000000000001E-3</v>
      </c>
    </row>
    <row r="562" spans="1:11" ht="13.9" customHeight="1" x14ac:dyDescent="0.25">
      <c r="A562" s="666" t="s">
        <v>644</v>
      </c>
      <c r="B562" s="43">
        <v>30960</v>
      </c>
      <c r="C562" s="33">
        <f t="shared" si="8"/>
        <v>561</v>
      </c>
      <c r="D562" s="54" t="s">
        <v>113</v>
      </c>
      <c r="E562" s="53">
        <v>15020</v>
      </c>
      <c r="F562" s="52">
        <v>0.125</v>
      </c>
      <c r="G562" s="51">
        <v>0.107</v>
      </c>
      <c r="H562" s="50">
        <v>14.28</v>
      </c>
      <c r="I562" s="50">
        <v>14.88</v>
      </c>
      <c r="J562" s="43">
        <v>30960</v>
      </c>
      <c r="K562" s="49">
        <v>2.8000000000000001E-2</v>
      </c>
    </row>
    <row r="563" spans="1:11" ht="13.9" customHeight="1" x14ac:dyDescent="0.25">
      <c r="A563" s="665" t="s">
        <v>643</v>
      </c>
      <c r="B563" s="43">
        <v>35020</v>
      </c>
      <c r="C563" s="33">
        <f t="shared" si="8"/>
        <v>562</v>
      </c>
      <c r="D563" s="48" t="s">
        <v>113</v>
      </c>
      <c r="E563" s="47">
        <v>72830</v>
      </c>
      <c r="F563" s="46">
        <v>0.02</v>
      </c>
      <c r="G563" s="45">
        <v>0.51900000000000002</v>
      </c>
      <c r="H563" s="44">
        <v>15.88</v>
      </c>
      <c r="I563" s="44">
        <v>16.84</v>
      </c>
      <c r="J563" s="43">
        <v>35020</v>
      </c>
      <c r="K563" s="42">
        <v>8.9999999999999993E-3</v>
      </c>
    </row>
    <row r="564" spans="1:11" ht="13.9" customHeight="1" x14ac:dyDescent="0.25">
      <c r="A564" s="664" t="s">
        <v>642</v>
      </c>
      <c r="B564" s="43">
        <v>29170</v>
      </c>
      <c r="C564" s="33">
        <f t="shared" si="8"/>
        <v>563</v>
      </c>
      <c r="D564" s="54" t="s">
        <v>121</v>
      </c>
      <c r="E564" s="53">
        <v>987670</v>
      </c>
      <c r="F564" s="52">
        <v>5.0000000000000001E-3</v>
      </c>
      <c r="G564" s="51">
        <v>7.0350000000000001</v>
      </c>
      <c r="H564" s="50">
        <v>12.9</v>
      </c>
      <c r="I564" s="50">
        <v>14.02</v>
      </c>
      <c r="J564" s="43">
        <v>29170</v>
      </c>
      <c r="K564" s="49">
        <v>3.0000000000000001E-3</v>
      </c>
    </row>
    <row r="565" spans="1:11" ht="13.9" customHeight="1" x14ac:dyDescent="0.25">
      <c r="A565" s="665" t="s">
        <v>641</v>
      </c>
      <c r="B565" s="43">
        <v>28560</v>
      </c>
      <c r="C565" s="33">
        <f t="shared" si="8"/>
        <v>564</v>
      </c>
      <c r="D565" s="48" t="s">
        <v>113</v>
      </c>
      <c r="E565" s="47">
        <v>906570</v>
      </c>
      <c r="F565" s="46">
        <v>6.0000000000000001E-3</v>
      </c>
      <c r="G565" s="45">
        <v>6.4569999999999999</v>
      </c>
      <c r="H565" s="44">
        <v>12.65</v>
      </c>
      <c r="I565" s="44">
        <v>13.73</v>
      </c>
      <c r="J565" s="43">
        <v>28560</v>
      </c>
      <c r="K565" s="42">
        <v>3.0000000000000001E-3</v>
      </c>
    </row>
    <row r="566" spans="1:11" ht="13.9" customHeight="1" x14ac:dyDescent="0.25">
      <c r="A566" s="666" t="s">
        <v>640</v>
      </c>
      <c r="B566" s="43">
        <v>35720</v>
      </c>
      <c r="C566" s="33">
        <f t="shared" si="8"/>
        <v>565</v>
      </c>
      <c r="D566" s="54" t="s">
        <v>113</v>
      </c>
      <c r="E566" s="53">
        <v>25230</v>
      </c>
      <c r="F566" s="52">
        <v>4.9000000000000002E-2</v>
      </c>
      <c r="G566" s="51">
        <v>0.18</v>
      </c>
      <c r="H566" s="50">
        <v>16.22</v>
      </c>
      <c r="I566" s="50">
        <v>17.170000000000002</v>
      </c>
      <c r="J566" s="43">
        <v>35720</v>
      </c>
      <c r="K566" s="49">
        <v>1.2E-2</v>
      </c>
    </row>
    <row r="567" spans="1:11" ht="13.9" customHeight="1" x14ac:dyDescent="0.25">
      <c r="A567" s="665" t="s">
        <v>639</v>
      </c>
      <c r="B567" s="43">
        <v>37310</v>
      </c>
      <c r="C567" s="33">
        <f t="shared" si="8"/>
        <v>566</v>
      </c>
      <c r="D567" s="48" t="s">
        <v>113</v>
      </c>
      <c r="E567" s="47">
        <v>40680</v>
      </c>
      <c r="F567" s="46">
        <v>6.2E-2</v>
      </c>
      <c r="G567" s="45">
        <v>0.28999999999999998</v>
      </c>
      <c r="H567" s="44">
        <v>16.84</v>
      </c>
      <c r="I567" s="44">
        <v>17.940000000000001</v>
      </c>
      <c r="J567" s="43">
        <v>37310</v>
      </c>
      <c r="K567" s="42">
        <v>1.4E-2</v>
      </c>
    </row>
    <row r="568" spans="1:11" ht="13.9" customHeight="1" x14ac:dyDescent="0.25">
      <c r="A568" s="666" t="s">
        <v>638</v>
      </c>
      <c r="B568" s="43">
        <v>32930</v>
      </c>
      <c r="C568" s="33">
        <f t="shared" si="8"/>
        <v>567</v>
      </c>
      <c r="D568" s="54" t="s">
        <v>113</v>
      </c>
      <c r="E568" s="53">
        <v>15170</v>
      </c>
      <c r="F568" s="52">
        <v>6.0999999999999999E-2</v>
      </c>
      <c r="G568" s="51">
        <v>0.108</v>
      </c>
      <c r="H568" s="50">
        <v>13.69</v>
      </c>
      <c r="I568" s="50">
        <v>15.83</v>
      </c>
      <c r="J568" s="43">
        <v>32930</v>
      </c>
      <c r="K568" s="49">
        <v>2.1000000000000001E-2</v>
      </c>
    </row>
    <row r="569" spans="1:11" ht="13.9" customHeight="1" x14ac:dyDescent="0.25">
      <c r="A569" s="665" t="s">
        <v>637</v>
      </c>
      <c r="B569" s="43">
        <v>26510</v>
      </c>
      <c r="C569" s="33">
        <f t="shared" si="8"/>
        <v>568</v>
      </c>
      <c r="D569" s="48" t="s">
        <v>184</v>
      </c>
      <c r="E569" s="47">
        <v>4514960</v>
      </c>
      <c r="F569" s="46">
        <v>4.0000000000000001E-3</v>
      </c>
      <c r="G569" s="45">
        <v>32.158000000000001</v>
      </c>
      <c r="H569" s="44">
        <v>10.92</v>
      </c>
      <c r="I569" s="44">
        <v>12.74</v>
      </c>
      <c r="J569" s="43">
        <v>26510</v>
      </c>
      <c r="K569" s="42">
        <v>2E-3</v>
      </c>
    </row>
    <row r="570" spans="1:11" ht="13.9" customHeight="1" x14ac:dyDescent="0.25">
      <c r="A570" s="664" t="s">
        <v>636</v>
      </c>
      <c r="B570" s="43">
        <v>40880</v>
      </c>
      <c r="C570" s="33">
        <f t="shared" si="8"/>
        <v>569</v>
      </c>
      <c r="D570" s="54" t="s">
        <v>136</v>
      </c>
      <c r="E570" s="53">
        <v>220200</v>
      </c>
      <c r="F570" s="52">
        <v>8.9999999999999993E-3</v>
      </c>
      <c r="G570" s="51">
        <v>1.5680000000000001</v>
      </c>
      <c r="H570" s="50">
        <v>18.12</v>
      </c>
      <c r="I570" s="50">
        <v>19.66</v>
      </c>
      <c r="J570" s="43">
        <v>40880</v>
      </c>
      <c r="K570" s="49">
        <v>4.0000000000000001E-3</v>
      </c>
    </row>
    <row r="571" spans="1:11" ht="13.9" customHeight="1" x14ac:dyDescent="0.25">
      <c r="A571" s="667" t="s">
        <v>635</v>
      </c>
      <c r="B571" s="43">
        <v>47590</v>
      </c>
      <c r="C571" s="33">
        <f t="shared" si="8"/>
        <v>570</v>
      </c>
      <c r="D571" s="48" t="s">
        <v>121</v>
      </c>
      <c r="E571" s="47">
        <v>29780</v>
      </c>
      <c r="F571" s="46">
        <v>2.5000000000000001E-2</v>
      </c>
      <c r="G571" s="45">
        <v>0.21199999999999999</v>
      </c>
      <c r="H571" s="44">
        <v>22.5</v>
      </c>
      <c r="I571" s="44">
        <v>22.88</v>
      </c>
      <c r="J571" s="43">
        <v>47590</v>
      </c>
      <c r="K571" s="42">
        <v>1.2E-2</v>
      </c>
    </row>
    <row r="572" spans="1:11" ht="13.9" customHeight="1" x14ac:dyDescent="0.25">
      <c r="A572" s="666" t="s">
        <v>634</v>
      </c>
      <c r="B572" s="43">
        <v>50810</v>
      </c>
      <c r="C572" s="33">
        <f t="shared" si="8"/>
        <v>571</v>
      </c>
      <c r="D572" s="54" t="s">
        <v>113</v>
      </c>
      <c r="E572" s="53">
        <v>22130</v>
      </c>
      <c r="F572" s="52">
        <v>2.5999999999999999E-2</v>
      </c>
      <c r="G572" s="51">
        <v>0.158</v>
      </c>
      <c r="H572" s="50">
        <v>24.29</v>
      </c>
      <c r="I572" s="50">
        <v>24.43</v>
      </c>
      <c r="J572" s="43">
        <v>50810</v>
      </c>
      <c r="K572" s="49">
        <v>1.2E-2</v>
      </c>
    </row>
    <row r="573" spans="1:11" ht="13.9" customHeight="1" x14ac:dyDescent="0.25">
      <c r="A573" s="665" t="s">
        <v>633</v>
      </c>
      <c r="B573" s="43">
        <v>38300</v>
      </c>
      <c r="C573" s="33">
        <f t="shared" si="8"/>
        <v>572</v>
      </c>
      <c r="D573" s="48" t="s">
        <v>113</v>
      </c>
      <c r="E573" s="47">
        <v>7640</v>
      </c>
      <c r="F573" s="46">
        <v>4.1000000000000002E-2</v>
      </c>
      <c r="G573" s="45">
        <v>5.3999999999999999E-2</v>
      </c>
      <c r="H573" s="44">
        <v>17.350000000000001</v>
      </c>
      <c r="I573" s="44">
        <v>18.41</v>
      </c>
      <c r="J573" s="43">
        <v>38300</v>
      </c>
      <c r="K573" s="42">
        <v>1.2E-2</v>
      </c>
    </row>
    <row r="574" spans="1:11" ht="13.9" customHeight="1" x14ac:dyDescent="0.25">
      <c r="A574" s="666" t="s">
        <v>632</v>
      </c>
      <c r="B574" s="43">
        <v>39830</v>
      </c>
      <c r="C574" s="33">
        <f t="shared" si="8"/>
        <v>573</v>
      </c>
      <c r="D574" s="54" t="s">
        <v>113</v>
      </c>
      <c r="E574" s="53">
        <v>190420</v>
      </c>
      <c r="F574" s="52">
        <v>8.9999999999999993E-3</v>
      </c>
      <c r="G574" s="51">
        <v>1.3560000000000001</v>
      </c>
      <c r="H574" s="50">
        <v>17.649999999999999</v>
      </c>
      <c r="I574" s="50">
        <v>19.149999999999999</v>
      </c>
      <c r="J574" s="43">
        <v>39830</v>
      </c>
      <c r="K574" s="49">
        <v>4.0000000000000001E-3</v>
      </c>
    </row>
    <row r="575" spans="1:11" ht="13.9" customHeight="1" x14ac:dyDescent="0.25">
      <c r="A575" s="667" t="s">
        <v>631</v>
      </c>
      <c r="B575" s="43">
        <v>25110</v>
      </c>
      <c r="C575" s="33">
        <f t="shared" si="8"/>
        <v>574</v>
      </c>
      <c r="D575" s="48" t="s">
        <v>136</v>
      </c>
      <c r="E575" s="47">
        <v>200950</v>
      </c>
      <c r="F575" s="46">
        <v>1.2999999999999999E-2</v>
      </c>
      <c r="G575" s="45">
        <v>1.431</v>
      </c>
      <c r="H575" s="44">
        <v>10.69</v>
      </c>
      <c r="I575" s="44">
        <v>12.07</v>
      </c>
      <c r="J575" s="43">
        <v>25110</v>
      </c>
      <c r="K575" s="42">
        <v>5.0000000000000001E-3</v>
      </c>
    </row>
    <row r="576" spans="1:11" ht="13.9" customHeight="1" x14ac:dyDescent="0.25">
      <c r="A576" s="666" t="s">
        <v>630</v>
      </c>
      <c r="B576" s="43">
        <v>34580</v>
      </c>
      <c r="C576" s="33">
        <f t="shared" si="8"/>
        <v>575</v>
      </c>
      <c r="D576" s="54" t="s">
        <v>113</v>
      </c>
      <c r="E576" s="53">
        <v>13590</v>
      </c>
      <c r="F576" s="52">
        <v>0.04</v>
      </c>
      <c r="G576" s="51">
        <v>9.7000000000000003E-2</v>
      </c>
      <c r="H576" s="50">
        <v>13.31</v>
      </c>
      <c r="I576" s="50">
        <v>16.62</v>
      </c>
      <c r="J576" s="43">
        <v>34580</v>
      </c>
      <c r="K576" s="49">
        <v>2.1999999999999999E-2</v>
      </c>
    </row>
    <row r="577" spans="1:11" ht="13.9" customHeight="1" x14ac:dyDescent="0.25">
      <c r="A577" s="665" t="s">
        <v>629</v>
      </c>
      <c r="B577" s="43">
        <v>24420</v>
      </c>
      <c r="C577" s="33">
        <f t="shared" si="8"/>
        <v>576</v>
      </c>
      <c r="D577" s="48" t="s">
        <v>113</v>
      </c>
      <c r="E577" s="47">
        <v>187360</v>
      </c>
      <c r="F577" s="46">
        <v>1.4E-2</v>
      </c>
      <c r="G577" s="45">
        <v>1.3340000000000001</v>
      </c>
      <c r="H577" s="44">
        <v>10.57</v>
      </c>
      <c r="I577" s="44">
        <v>11.74</v>
      </c>
      <c r="J577" s="43">
        <v>24420</v>
      </c>
      <c r="K577" s="42">
        <v>5.0000000000000001E-3</v>
      </c>
    </row>
    <row r="578" spans="1:11" ht="13.9" customHeight="1" x14ac:dyDescent="0.25">
      <c r="A578" s="664" t="s">
        <v>628</v>
      </c>
      <c r="B578" s="43">
        <v>22660</v>
      </c>
      <c r="C578" s="33">
        <f t="shared" si="8"/>
        <v>577</v>
      </c>
      <c r="D578" s="54" t="s">
        <v>136</v>
      </c>
      <c r="E578" s="53">
        <v>567550</v>
      </c>
      <c r="F578" s="52">
        <v>0.02</v>
      </c>
      <c r="G578" s="51">
        <v>4.0419999999999998</v>
      </c>
      <c r="H578" s="50">
        <v>9.67</v>
      </c>
      <c r="I578" s="50">
        <v>10.89</v>
      </c>
      <c r="J578" s="43">
        <v>22660</v>
      </c>
      <c r="K578" s="49">
        <v>4.0000000000000001E-3</v>
      </c>
    </row>
    <row r="579" spans="1:11" ht="13.9" customHeight="1" x14ac:dyDescent="0.25">
      <c r="A579" s="667" t="s">
        <v>627</v>
      </c>
      <c r="B579" s="43">
        <v>23000</v>
      </c>
      <c r="C579" s="33">
        <f t="shared" ref="C579:C642" si="9">C578+1</f>
        <v>578</v>
      </c>
      <c r="D579" s="48" t="s">
        <v>121</v>
      </c>
      <c r="E579" s="47">
        <v>118170</v>
      </c>
      <c r="F579" s="46">
        <v>2.5000000000000001E-2</v>
      </c>
      <c r="G579" s="45">
        <v>0.84199999999999997</v>
      </c>
      <c r="H579" s="44">
        <v>9.4600000000000009</v>
      </c>
      <c r="I579" s="44">
        <v>11.06</v>
      </c>
      <c r="J579" s="43">
        <v>23000</v>
      </c>
      <c r="K579" s="42">
        <v>0.01</v>
      </c>
    </row>
    <row r="580" spans="1:11" ht="13.9" customHeight="1" x14ac:dyDescent="0.25">
      <c r="A580" s="666" t="s">
        <v>626</v>
      </c>
      <c r="B580" s="43">
        <v>21990</v>
      </c>
      <c r="C580" s="33">
        <f t="shared" si="9"/>
        <v>579</v>
      </c>
      <c r="D580" s="54" t="s">
        <v>113</v>
      </c>
      <c r="E580" s="53">
        <v>94570</v>
      </c>
      <c r="F580" s="52">
        <v>2.5999999999999999E-2</v>
      </c>
      <c r="G580" s="51">
        <v>0.67400000000000004</v>
      </c>
      <c r="H580" s="50">
        <v>9.27</v>
      </c>
      <c r="I580" s="50">
        <v>10.57</v>
      </c>
      <c r="J580" s="43">
        <v>21990</v>
      </c>
      <c r="K580" s="49">
        <v>1.2E-2</v>
      </c>
    </row>
    <row r="581" spans="1:11" ht="13.9" customHeight="1" x14ac:dyDescent="0.25">
      <c r="A581" s="665" t="s">
        <v>625</v>
      </c>
      <c r="B581" s="43">
        <v>25710</v>
      </c>
      <c r="C581" s="33">
        <f t="shared" si="9"/>
        <v>580</v>
      </c>
      <c r="D581" s="48" t="s">
        <v>113</v>
      </c>
      <c r="E581" s="47">
        <v>11460</v>
      </c>
      <c r="F581" s="46">
        <v>7.5999999999999998E-2</v>
      </c>
      <c r="G581" s="45">
        <v>8.2000000000000003E-2</v>
      </c>
      <c r="H581" s="44">
        <v>10.87</v>
      </c>
      <c r="I581" s="44">
        <v>12.36</v>
      </c>
      <c r="J581" s="43">
        <v>25710</v>
      </c>
      <c r="K581" s="42">
        <v>1.7000000000000001E-2</v>
      </c>
    </row>
    <row r="582" spans="1:11" ht="13.9" customHeight="1" x14ac:dyDescent="0.25">
      <c r="A582" s="666" t="s">
        <v>624</v>
      </c>
      <c r="B582" s="43">
        <v>28300</v>
      </c>
      <c r="C582" s="33">
        <f t="shared" si="9"/>
        <v>581</v>
      </c>
      <c r="D582" s="54" t="s">
        <v>113</v>
      </c>
      <c r="E582" s="53">
        <v>12140</v>
      </c>
      <c r="F582" s="52">
        <v>6.8000000000000005E-2</v>
      </c>
      <c r="G582" s="51">
        <v>8.5999999999999993E-2</v>
      </c>
      <c r="H582" s="50">
        <v>11.96</v>
      </c>
      <c r="I582" s="50">
        <v>13.61</v>
      </c>
      <c r="J582" s="43">
        <v>28300</v>
      </c>
      <c r="K582" s="49">
        <v>1.7000000000000001E-2</v>
      </c>
    </row>
    <row r="583" spans="1:11" ht="13.9" customHeight="1" x14ac:dyDescent="0.25">
      <c r="A583" s="665" t="s">
        <v>623</v>
      </c>
      <c r="B583" s="43">
        <v>24750</v>
      </c>
      <c r="C583" s="33">
        <f t="shared" si="9"/>
        <v>582</v>
      </c>
      <c r="D583" s="48" t="s">
        <v>113</v>
      </c>
      <c r="E583" s="47">
        <v>5480</v>
      </c>
      <c r="F583" s="46">
        <v>7.1999999999999995E-2</v>
      </c>
      <c r="G583" s="45">
        <v>3.9E-2</v>
      </c>
      <c r="H583" s="44">
        <v>10.62</v>
      </c>
      <c r="I583" s="44">
        <v>11.9</v>
      </c>
      <c r="J583" s="43">
        <v>24750</v>
      </c>
      <c r="K583" s="42">
        <v>1.9E-2</v>
      </c>
    </row>
    <row r="584" spans="1:11" ht="13.9" customHeight="1" x14ac:dyDescent="0.25">
      <c r="A584" s="666" t="s">
        <v>622</v>
      </c>
      <c r="B584" s="43">
        <v>21740</v>
      </c>
      <c r="C584" s="33">
        <f t="shared" si="9"/>
        <v>583</v>
      </c>
      <c r="D584" s="54" t="s">
        <v>113</v>
      </c>
      <c r="E584" s="53">
        <v>117920</v>
      </c>
      <c r="F584" s="52">
        <v>2.4E-2</v>
      </c>
      <c r="G584" s="51">
        <v>0.84</v>
      </c>
      <c r="H584" s="50">
        <v>9.58</v>
      </c>
      <c r="I584" s="50">
        <v>10.45</v>
      </c>
      <c r="J584" s="43">
        <v>21740</v>
      </c>
      <c r="K584" s="49">
        <v>6.0000000000000001E-3</v>
      </c>
    </row>
    <row r="585" spans="1:11" ht="13.9" customHeight="1" x14ac:dyDescent="0.25">
      <c r="A585" s="667" t="s">
        <v>621</v>
      </c>
      <c r="B585" s="43">
        <v>22830</v>
      </c>
      <c r="C585" s="33">
        <f t="shared" si="9"/>
        <v>584</v>
      </c>
      <c r="D585" s="48" t="s">
        <v>121</v>
      </c>
      <c r="E585" s="47">
        <v>325970</v>
      </c>
      <c r="F585" s="46">
        <v>2.9000000000000001E-2</v>
      </c>
      <c r="G585" s="45">
        <v>2.3220000000000001</v>
      </c>
      <c r="H585" s="44">
        <v>9.91</v>
      </c>
      <c r="I585" s="44">
        <v>10.98</v>
      </c>
      <c r="J585" s="43">
        <v>22830</v>
      </c>
      <c r="K585" s="42">
        <v>5.0000000000000001E-3</v>
      </c>
    </row>
    <row r="586" spans="1:11" ht="13.9" customHeight="1" x14ac:dyDescent="0.25">
      <c r="A586" s="666" t="s">
        <v>620</v>
      </c>
      <c r="B586" s="43">
        <v>22000</v>
      </c>
      <c r="C586" s="33">
        <f t="shared" si="9"/>
        <v>585</v>
      </c>
      <c r="D586" s="54" t="s">
        <v>113</v>
      </c>
      <c r="E586" s="53">
        <v>286740</v>
      </c>
      <c r="F586" s="52">
        <v>3.1E-2</v>
      </c>
      <c r="G586" s="51">
        <v>2.0419999999999998</v>
      </c>
      <c r="H586" s="50">
        <v>9.69</v>
      </c>
      <c r="I586" s="50">
        <v>10.58</v>
      </c>
      <c r="J586" s="43">
        <v>22000</v>
      </c>
      <c r="K586" s="49">
        <v>5.0000000000000001E-3</v>
      </c>
    </row>
    <row r="587" spans="1:11" ht="13.9" customHeight="1" x14ac:dyDescent="0.25">
      <c r="A587" s="665" t="s">
        <v>619</v>
      </c>
      <c r="B587" s="43">
        <v>50470</v>
      </c>
      <c r="C587" s="33">
        <f t="shared" si="9"/>
        <v>586</v>
      </c>
      <c r="D587" s="48" t="s">
        <v>113</v>
      </c>
      <c r="E587" s="47">
        <v>6640</v>
      </c>
      <c r="F587" s="46">
        <v>0.125</v>
      </c>
      <c r="G587" s="45">
        <v>4.7E-2</v>
      </c>
      <c r="H587" s="44">
        <v>22.07</v>
      </c>
      <c r="I587" s="44">
        <v>24.27</v>
      </c>
      <c r="J587" s="43">
        <v>50470</v>
      </c>
      <c r="K587" s="42">
        <v>3.2000000000000001E-2</v>
      </c>
    </row>
    <row r="588" spans="1:11" ht="13.9" customHeight="1" x14ac:dyDescent="0.25">
      <c r="A588" s="666" t="s">
        <v>618</v>
      </c>
      <c r="B588" s="43">
        <v>24390</v>
      </c>
      <c r="C588" s="33">
        <f t="shared" si="9"/>
        <v>587</v>
      </c>
      <c r="D588" s="54" t="s">
        <v>113</v>
      </c>
      <c r="E588" s="53">
        <v>18040</v>
      </c>
      <c r="F588" s="52">
        <v>4.1000000000000002E-2</v>
      </c>
      <c r="G588" s="51">
        <v>0.128</v>
      </c>
      <c r="H588" s="50">
        <v>10.44</v>
      </c>
      <c r="I588" s="50">
        <v>11.73</v>
      </c>
      <c r="J588" s="43">
        <v>24390</v>
      </c>
      <c r="K588" s="49">
        <v>1.0999999999999999E-2</v>
      </c>
    </row>
    <row r="589" spans="1:11" ht="13.9" customHeight="1" x14ac:dyDescent="0.25">
      <c r="A589" s="665" t="s">
        <v>617</v>
      </c>
      <c r="B589" s="43">
        <v>24610</v>
      </c>
      <c r="C589" s="33">
        <f t="shared" si="9"/>
        <v>588</v>
      </c>
      <c r="D589" s="48" t="s">
        <v>113</v>
      </c>
      <c r="E589" s="47">
        <v>14550</v>
      </c>
      <c r="F589" s="46">
        <v>3.1E-2</v>
      </c>
      <c r="G589" s="45">
        <v>0.104</v>
      </c>
      <c r="H589" s="44">
        <v>11.19</v>
      </c>
      <c r="I589" s="44">
        <v>11.83</v>
      </c>
      <c r="J589" s="43">
        <v>24610</v>
      </c>
      <c r="K589" s="42">
        <v>6.0000000000000001E-3</v>
      </c>
    </row>
    <row r="590" spans="1:11" ht="13.9" customHeight="1" x14ac:dyDescent="0.25">
      <c r="A590" s="664" t="s">
        <v>616</v>
      </c>
      <c r="B590" s="43">
        <v>38890</v>
      </c>
      <c r="C590" s="33">
        <f t="shared" si="9"/>
        <v>589</v>
      </c>
      <c r="D590" s="54" t="s">
        <v>136</v>
      </c>
      <c r="E590" s="53">
        <v>65330</v>
      </c>
      <c r="F590" s="52">
        <v>1.7000000000000001E-2</v>
      </c>
      <c r="G590" s="51">
        <v>0.46500000000000002</v>
      </c>
      <c r="H590" s="50">
        <v>15.42</v>
      </c>
      <c r="I590" s="50">
        <v>18.7</v>
      </c>
      <c r="J590" s="43">
        <v>38890</v>
      </c>
      <c r="K590" s="49">
        <v>1.0999999999999999E-2</v>
      </c>
    </row>
    <row r="591" spans="1:11" ht="13.9" customHeight="1" x14ac:dyDescent="0.25">
      <c r="A591" s="665" t="s">
        <v>615</v>
      </c>
      <c r="B591" s="43">
        <v>42260</v>
      </c>
      <c r="C591" s="33">
        <f t="shared" si="9"/>
        <v>590</v>
      </c>
      <c r="D591" s="48" t="s">
        <v>113</v>
      </c>
      <c r="E591" s="47">
        <v>3710</v>
      </c>
      <c r="F591" s="46">
        <v>7.1999999999999995E-2</v>
      </c>
      <c r="G591" s="45">
        <v>2.5999999999999999E-2</v>
      </c>
      <c r="H591" s="44">
        <v>19.3</v>
      </c>
      <c r="I591" s="44">
        <v>20.32</v>
      </c>
      <c r="J591" s="43">
        <v>42260</v>
      </c>
      <c r="K591" s="42">
        <v>1.9E-2</v>
      </c>
    </row>
    <row r="592" spans="1:11" ht="13.9" customHeight="1" x14ac:dyDescent="0.25">
      <c r="A592" s="666" t="s">
        <v>614</v>
      </c>
      <c r="B592" s="43">
        <v>27110</v>
      </c>
      <c r="C592" s="33">
        <f t="shared" si="9"/>
        <v>591</v>
      </c>
      <c r="D592" s="54" t="s">
        <v>113</v>
      </c>
      <c r="E592" s="53">
        <v>35770</v>
      </c>
      <c r="F592" s="52">
        <v>2.4E-2</v>
      </c>
      <c r="G592" s="51">
        <v>0.255</v>
      </c>
      <c r="H592" s="50">
        <v>11.94</v>
      </c>
      <c r="I592" s="50">
        <v>13.03</v>
      </c>
      <c r="J592" s="43">
        <v>27110</v>
      </c>
      <c r="K592" s="49">
        <v>8.9999999999999993E-3</v>
      </c>
    </row>
    <row r="593" spans="1:11" ht="13.9" customHeight="1" x14ac:dyDescent="0.25">
      <c r="A593" s="665" t="s">
        <v>613</v>
      </c>
      <c r="B593" s="43">
        <v>54700</v>
      </c>
      <c r="C593" s="33">
        <f t="shared" si="9"/>
        <v>592</v>
      </c>
      <c r="D593" s="48" t="s">
        <v>113</v>
      </c>
      <c r="E593" s="47">
        <v>25850</v>
      </c>
      <c r="F593" s="46">
        <v>2.7E-2</v>
      </c>
      <c r="G593" s="45">
        <v>0.184</v>
      </c>
      <c r="H593" s="44">
        <v>24.08</v>
      </c>
      <c r="I593" s="44">
        <v>26.3</v>
      </c>
      <c r="J593" s="43">
        <v>54700</v>
      </c>
      <c r="K593" s="42">
        <v>1.4999999999999999E-2</v>
      </c>
    </row>
    <row r="594" spans="1:11" ht="13.9" customHeight="1" x14ac:dyDescent="0.25">
      <c r="A594" s="664" t="s">
        <v>612</v>
      </c>
      <c r="B594" s="43">
        <v>29190</v>
      </c>
      <c r="C594" s="33">
        <f t="shared" si="9"/>
        <v>593</v>
      </c>
      <c r="D594" s="54" t="s">
        <v>136</v>
      </c>
      <c r="E594" s="53">
        <v>521740</v>
      </c>
      <c r="F594" s="52">
        <v>7.0000000000000001E-3</v>
      </c>
      <c r="G594" s="51">
        <v>3.7160000000000002</v>
      </c>
      <c r="H594" s="50">
        <v>11.48</v>
      </c>
      <c r="I594" s="50">
        <v>14.04</v>
      </c>
      <c r="J594" s="43">
        <v>29190</v>
      </c>
      <c r="K594" s="49">
        <v>6.0000000000000001E-3</v>
      </c>
    </row>
    <row r="595" spans="1:11" ht="13.9" customHeight="1" x14ac:dyDescent="0.25">
      <c r="A595" s="667" t="s">
        <v>611</v>
      </c>
      <c r="B595" s="43">
        <v>29600</v>
      </c>
      <c r="C595" s="33">
        <f t="shared" si="9"/>
        <v>594</v>
      </c>
      <c r="D595" s="48" t="s">
        <v>121</v>
      </c>
      <c r="E595" s="47">
        <v>368280</v>
      </c>
      <c r="F595" s="46">
        <v>1.2E-2</v>
      </c>
      <c r="G595" s="45">
        <v>2.6230000000000002</v>
      </c>
      <c r="H595" s="44">
        <v>11.68</v>
      </c>
      <c r="I595" s="44">
        <v>14.23</v>
      </c>
      <c r="J595" s="43">
        <v>29600</v>
      </c>
      <c r="K595" s="42">
        <v>7.0000000000000001E-3</v>
      </c>
    </row>
    <row r="596" spans="1:11" ht="13.9" customHeight="1" x14ac:dyDescent="0.25">
      <c r="A596" s="666" t="s">
        <v>610</v>
      </c>
      <c r="B596" s="43">
        <v>29900</v>
      </c>
      <c r="C596" s="33">
        <f t="shared" si="9"/>
        <v>595</v>
      </c>
      <c r="D596" s="54" t="s">
        <v>113</v>
      </c>
      <c r="E596" s="53">
        <v>15900</v>
      </c>
      <c r="F596" s="52">
        <v>0.11</v>
      </c>
      <c r="G596" s="51">
        <v>0.113</v>
      </c>
      <c r="H596" s="50">
        <v>12.38</v>
      </c>
      <c r="I596" s="50">
        <v>14.38</v>
      </c>
      <c r="J596" s="43">
        <v>29900</v>
      </c>
      <c r="K596" s="49">
        <v>2.5000000000000001E-2</v>
      </c>
    </row>
    <row r="597" spans="1:11" ht="13.9" customHeight="1" x14ac:dyDescent="0.25">
      <c r="A597" s="665" t="s">
        <v>609</v>
      </c>
      <c r="B597" s="43">
        <v>29590</v>
      </c>
      <c r="C597" s="33">
        <f t="shared" si="9"/>
        <v>596</v>
      </c>
      <c r="D597" s="48" t="s">
        <v>113</v>
      </c>
      <c r="E597" s="47">
        <v>352380</v>
      </c>
      <c r="F597" s="46">
        <v>1.2E-2</v>
      </c>
      <c r="G597" s="45">
        <v>2.5099999999999998</v>
      </c>
      <c r="H597" s="44">
        <v>11.66</v>
      </c>
      <c r="I597" s="44">
        <v>14.23</v>
      </c>
      <c r="J597" s="43">
        <v>29590</v>
      </c>
      <c r="K597" s="42">
        <v>7.0000000000000001E-3</v>
      </c>
    </row>
    <row r="598" spans="1:11" ht="13.9" customHeight="1" x14ac:dyDescent="0.25">
      <c r="A598" s="664" t="s">
        <v>608</v>
      </c>
      <c r="B598" s="43">
        <v>28210</v>
      </c>
      <c r="C598" s="33">
        <f t="shared" si="9"/>
        <v>597</v>
      </c>
      <c r="D598" s="54" t="s">
        <v>121</v>
      </c>
      <c r="E598" s="53">
        <v>153460</v>
      </c>
      <c r="F598" s="52">
        <v>2.1999999999999999E-2</v>
      </c>
      <c r="G598" s="51">
        <v>1.093</v>
      </c>
      <c r="H598" s="50">
        <v>11.12</v>
      </c>
      <c r="I598" s="50">
        <v>13.56</v>
      </c>
      <c r="J598" s="43">
        <v>28210</v>
      </c>
      <c r="K598" s="49">
        <v>0.01</v>
      </c>
    </row>
    <row r="599" spans="1:11" ht="13.9" customHeight="1" x14ac:dyDescent="0.25">
      <c r="A599" s="665" t="s">
        <v>607</v>
      </c>
      <c r="B599" s="43">
        <v>71590</v>
      </c>
      <c r="C599" s="33">
        <f t="shared" si="9"/>
        <v>598</v>
      </c>
      <c r="D599" s="48" t="s">
        <v>113</v>
      </c>
      <c r="E599" s="47">
        <v>3600</v>
      </c>
      <c r="F599" s="46">
        <v>0.06</v>
      </c>
      <c r="G599" s="45">
        <v>2.5999999999999999E-2</v>
      </c>
      <c r="H599" s="44">
        <v>29.31</v>
      </c>
      <c r="I599" s="44">
        <v>34.42</v>
      </c>
      <c r="J599" s="43">
        <v>71590</v>
      </c>
      <c r="K599" s="42">
        <v>3.3000000000000002E-2</v>
      </c>
    </row>
    <row r="600" spans="1:11" ht="13.9" customHeight="1" x14ac:dyDescent="0.25">
      <c r="A600" s="666" t="s">
        <v>606</v>
      </c>
      <c r="B600" s="43">
        <v>24330</v>
      </c>
      <c r="C600" s="33">
        <f t="shared" si="9"/>
        <v>599</v>
      </c>
      <c r="D600" s="54" t="s">
        <v>113</v>
      </c>
      <c r="E600" s="53">
        <v>90630</v>
      </c>
      <c r="F600" s="52">
        <v>3.5999999999999997E-2</v>
      </c>
      <c r="G600" s="51">
        <v>0.64600000000000002</v>
      </c>
      <c r="H600" s="50">
        <v>10.65</v>
      </c>
      <c r="I600" s="50">
        <v>11.7</v>
      </c>
      <c r="J600" s="43">
        <v>24330</v>
      </c>
      <c r="K600" s="49">
        <v>0.01</v>
      </c>
    </row>
    <row r="601" spans="1:11" ht="13.9" customHeight="1" x14ac:dyDescent="0.25">
      <c r="A601" s="665" t="s">
        <v>605</v>
      </c>
      <c r="B601" s="43">
        <v>20960</v>
      </c>
      <c r="C601" s="33">
        <f t="shared" si="9"/>
        <v>600</v>
      </c>
      <c r="D601" s="48" t="s">
        <v>113</v>
      </c>
      <c r="E601" s="47">
        <v>15240</v>
      </c>
      <c r="F601" s="46">
        <v>5.5E-2</v>
      </c>
      <c r="G601" s="45">
        <v>0.109</v>
      </c>
      <c r="H601" s="44">
        <v>9.4700000000000006</v>
      </c>
      <c r="I601" s="44">
        <v>10.08</v>
      </c>
      <c r="J601" s="43">
        <v>20960</v>
      </c>
      <c r="K601" s="42">
        <v>1.0999999999999999E-2</v>
      </c>
    </row>
    <row r="602" spans="1:11" ht="13.9" customHeight="1" x14ac:dyDescent="0.25">
      <c r="A602" s="666" t="s">
        <v>604</v>
      </c>
      <c r="B602" s="43">
        <v>35160</v>
      </c>
      <c r="C602" s="33">
        <f t="shared" si="9"/>
        <v>601</v>
      </c>
      <c r="D602" s="54" t="s">
        <v>113</v>
      </c>
      <c r="E602" s="53">
        <v>43980</v>
      </c>
      <c r="F602" s="52">
        <v>3.5000000000000003E-2</v>
      </c>
      <c r="G602" s="51">
        <v>0.313</v>
      </c>
      <c r="H602" s="50">
        <v>14.55</v>
      </c>
      <c r="I602" s="50">
        <v>16.91</v>
      </c>
      <c r="J602" s="43">
        <v>35160</v>
      </c>
      <c r="K602" s="49">
        <v>1.6E-2</v>
      </c>
    </row>
    <row r="603" spans="1:11" ht="13.9" customHeight="1" x14ac:dyDescent="0.25">
      <c r="A603" s="667" t="s">
        <v>603</v>
      </c>
      <c r="B603" s="43">
        <v>27630</v>
      </c>
      <c r="C603" s="33">
        <f t="shared" si="9"/>
        <v>602</v>
      </c>
      <c r="D603" s="48" t="s">
        <v>121</v>
      </c>
      <c r="E603" s="47">
        <v>76760</v>
      </c>
      <c r="F603" s="46">
        <v>2.4E-2</v>
      </c>
      <c r="G603" s="45">
        <v>0.54700000000000004</v>
      </c>
      <c r="H603" s="44">
        <v>11.88</v>
      </c>
      <c r="I603" s="44">
        <v>13.28</v>
      </c>
      <c r="J603" s="43">
        <v>27630</v>
      </c>
      <c r="K603" s="42">
        <v>8.0000000000000002E-3</v>
      </c>
    </row>
    <row r="604" spans="1:11" ht="13.9" customHeight="1" x14ac:dyDescent="0.25">
      <c r="A604" s="666" t="s">
        <v>602</v>
      </c>
      <c r="B604" s="43">
        <v>24910</v>
      </c>
      <c r="C604" s="33">
        <f t="shared" si="9"/>
        <v>603</v>
      </c>
      <c r="D604" s="54" t="s">
        <v>113</v>
      </c>
      <c r="E604" s="53">
        <v>44750</v>
      </c>
      <c r="F604" s="52">
        <v>3.6999999999999998E-2</v>
      </c>
      <c r="G604" s="51">
        <v>0.31900000000000001</v>
      </c>
      <c r="H604" s="50">
        <v>10.7</v>
      </c>
      <c r="I604" s="50">
        <v>11.97</v>
      </c>
      <c r="J604" s="43">
        <v>24910</v>
      </c>
      <c r="K604" s="49">
        <v>8.9999999999999993E-3</v>
      </c>
    </row>
    <row r="605" spans="1:11" ht="13.9" customHeight="1" x14ac:dyDescent="0.25">
      <c r="A605" s="665" t="s">
        <v>601</v>
      </c>
      <c r="B605" s="43">
        <v>31440</v>
      </c>
      <c r="C605" s="33">
        <f t="shared" si="9"/>
        <v>604</v>
      </c>
      <c r="D605" s="48" t="s">
        <v>113</v>
      </c>
      <c r="E605" s="47">
        <v>32020</v>
      </c>
      <c r="F605" s="46">
        <v>0.03</v>
      </c>
      <c r="G605" s="45">
        <v>0.22800000000000001</v>
      </c>
      <c r="H605" s="44">
        <v>14.06</v>
      </c>
      <c r="I605" s="44">
        <v>15.11</v>
      </c>
      <c r="J605" s="43">
        <v>31440</v>
      </c>
      <c r="K605" s="42">
        <v>0.01</v>
      </c>
    </row>
    <row r="606" spans="1:11" ht="13.9" customHeight="1" x14ac:dyDescent="0.25">
      <c r="A606" s="664" t="s">
        <v>600</v>
      </c>
      <c r="B606" s="43">
        <v>28670</v>
      </c>
      <c r="C606" s="33">
        <f t="shared" si="9"/>
        <v>605</v>
      </c>
      <c r="D606" s="54" t="s">
        <v>121</v>
      </c>
      <c r="E606" s="53">
        <v>41690</v>
      </c>
      <c r="F606" s="52">
        <v>2.7E-2</v>
      </c>
      <c r="G606" s="51">
        <v>0.29699999999999999</v>
      </c>
      <c r="H606" s="50">
        <v>12.2</v>
      </c>
      <c r="I606" s="50">
        <v>13.78</v>
      </c>
      <c r="J606" s="43">
        <v>28670</v>
      </c>
      <c r="K606" s="49">
        <v>8.9999999999999993E-3</v>
      </c>
    </row>
    <row r="607" spans="1:11" ht="13.9" customHeight="1" x14ac:dyDescent="0.25">
      <c r="A607" s="665" t="s">
        <v>599</v>
      </c>
      <c r="B607" s="43">
        <v>28100</v>
      </c>
      <c r="C607" s="33">
        <f t="shared" si="9"/>
        <v>606</v>
      </c>
      <c r="D607" s="48" t="s">
        <v>113</v>
      </c>
      <c r="E607" s="47">
        <v>38660</v>
      </c>
      <c r="F607" s="46">
        <v>2.9000000000000001E-2</v>
      </c>
      <c r="G607" s="45">
        <v>0.27500000000000002</v>
      </c>
      <c r="H607" s="44">
        <v>11.98</v>
      </c>
      <c r="I607" s="44">
        <v>13.51</v>
      </c>
      <c r="J607" s="43">
        <v>28100</v>
      </c>
      <c r="K607" s="42">
        <v>8.9999999999999993E-3</v>
      </c>
    </row>
    <row r="608" spans="1:11" ht="13.9" customHeight="1" x14ac:dyDescent="0.25">
      <c r="A608" s="666" t="s">
        <v>598</v>
      </c>
      <c r="B608" s="43">
        <v>35930</v>
      </c>
      <c r="C608" s="33">
        <f t="shared" si="9"/>
        <v>607</v>
      </c>
      <c r="D608" s="54" t="s">
        <v>113</v>
      </c>
      <c r="E608" s="53">
        <v>3030</v>
      </c>
      <c r="F608" s="52">
        <v>9.6000000000000002E-2</v>
      </c>
      <c r="G608" s="51">
        <v>2.1999999999999999E-2</v>
      </c>
      <c r="H608" s="50">
        <v>15.44</v>
      </c>
      <c r="I608" s="50">
        <v>17.28</v>
      </c>
      <c r="J608" s="43">
        <v>35930</v>
      </c>
      <c r="K608" s="49">
        <v>2.7E-2</v>
      </c>
    </row>
    <row r="609" spans="1:11" ht="13.9" customHeight="1" x14ac:dyDescent="0.25">
      <c r="A609" s="667" t="s">
        <v>597</v>
      </c>
      <c r="B609" s="43">
        <v>25410</v>
      </c>
      <c r="C609" s="33">
        <f t="shared" si="9"/>
        <v>608</v>
      </c>
      <c r="D609" s="48" t="s">
        <v>136</v>
      </c>
      <c r="E609" s="47">
        <v>2820750</v>
      </c>
      <c r="F609" s="46">
        <v>5.0000000000000001E-3</v>
      </c>
      <c r="G609" s="45">
        <v>20.091000000000001</v>
      </c>
      <c r="H609" s="44">
        <v>10.83</v>
      </c>
      <c r="I609" s="44">
        <v>12.22</v>
      </c>
      <c r="J609" s="43">
        <v>25410</v>
      </c>
      <c r="K609" s="42">
        <v>3.0000000000000001E-3</v>
      </c>
    </row>
    <row r="610" spans="1:11" ht="13.9" customHeight="1" x14ac:dyDescent="0.25">
      <c r="A610" s="666" t="s">
        <v>596</v>
      </c>
      <c r="B610" s="43">
        <v>22930</v>
      </c>
      <c r="C610" s="33">
        <f t="shared" si="9"/>
        <v>609</v>
      </c>
      <c r="D610" s="54" t="s">
        <v>113</v>
      </c>
      <c r="E610" s="53">
        <v>569370</v>
      </c>
      <c r="F610" s="52">
        <v>0.01</v>
      </c>
      <c r="G610" s="51">
        <v>4.0549999999999997</v>
      </c>
      <c r="H610" s="50">
        <v>10.18</v>
      </c>
      <c r="I610" s="50">
        <v>11.02</v>
      </c>
      <c r="J610" s="43">
        <v>22930</v>
      </c>
      <c r="K610" s="49">
        <v>6.0000000000000001E-3</v>
      </c>
    </row>
    <row r="611" spans="1:11" ht="13.9" customHeight="1" x14ac:dyDescent="0.25">
      <c r="A611" s="665" t="s">
        <v>595</v>
      </c>
      <c r="B611" s="43">
        <v>22710</v>
      </c>
      <c r="C611" s="33">
        <f t="shared" si="9"/>
        <v>610</v>
      </c>
      <c r="D611" s="48" t="s">
        <v>113</v>
      </c>
      <c r="E611" s="47">
        <v>1492250</v>
      </c>
      <c r="F611" s="46">
        <v>8.0000000000000002E-3</v>
      </c>
      <c r="G611" s="45">
        <v>10.629</v>
      </c>
      <c r="H611" s="44">
        <v>10.54</v>
      </c>
      <c r="I611" s="44">
        <v>10.92</v>
      </c>
      <c r="J611" s="43">
        <v>22710</v>
      </c>
      <c r="K611" s="42">
        <v>3.0000000000000001E-3</v>
      </c>
    </row>
    <row r="612" spans="1:11" ht="13.9" customHeight="1" x14ac:dyDescent="0.25">
      <c r="A612" s="664" t="s">
        <v>594</v>
      </c>
      <c r="B612" s="43">
        <v>33970</v>
      </c>
      <c r="C612" s="33">
        <f t="shared" si="9"/>
        <v>611</v>
      </c>
      <c r="D612" s="54" t="s">
        <v>121</v>
      </c>
      <c r="E612" s="53">
        <v>594280</v>
      </c>
      <c r="F612" s="52">
        <v>8.0000000000000002E-3</v>
      </c>
      <c r="G612" s="51">
        <v>4.2329999999999997</v>
      </c>
      <c r="H612" s="50">
        <v>13.25</v>
      </c>
      <c r="I612" s="50">
        <v>16.329999999999998</v>
      </c>
      <c r="J612" s="43">
        <v>33970</v>
      </c>
      <c r="K612" s="49">
        <v>5.0000000000000001E-3</v>
      </c>
    </row>
    <row r="613" spans="1:11" ht="13.9" customHeight="1" x14ac:dyDescent="0.25">
      <c r="A613" s="665" t="s">
        <v>593</v>
      </c>
      <c r="B613" s="43">
        <v>42780</v>
      </c>
      <c r="C613" s="33">
        <f t="shared" si="9"/>
        <v>612</v>
      </c>
      <c r="D613" s="48" t="s">
        <v>113</v>
      </c>
      <c r="E613" s="47">
        <v>257410</v>
      </c>
      <c r="F613" s="46">
        <v>1.2999999999999999E-2</v>
      </c>
      <c r="G613" s="45">
        <v>1.833</v>
      </c>
      <c r="H613" s="44">
        <v>18.34</v>
      </c>
      <c r="I613" s="44">
        <v>20.57</v>
      </c>
      <c r="J613" s="43">
        <v>42780</v>
      </c>
      <c r="K613" s="42">
        <v>8.0000000000000002E-3</v>
      </c>
    </row>
    <row r="614" spans="1:11" ht="13.9" customHeight="1" x14ac:dyDescent="0.25">
      <c r="A614" s="666" t="s">
        <v>592</v>
      </c>
      <c r="B614" s="43">
        <v>27230</v>
      </c>
      <c r="C614" s="33">
        <f t="shared" si="9"/>
        <v>613</v>
      </c>
      <c r="D614" s="54" t="s">
        <v>113</v>
      </c>
      <c r="E614" s="53">
        <v>336880</v>
      </c>
      <c r="F614" s="52">
        <v>0.01</v>
      </c>
      <c r="G614" s="51">
        <v>2.399</v>
      </c>
      <c r="H614" s="50">
        <v>11.48</v>
      </c>
      <c r="I614" s="50">
        <v>13.09</v>
      </c>
      <c r="J614" s="43">
        <v>27230</v>
      </c>
      <c r="K614" s="49">
        <v>3.0000000000000001E-3</v>
      </c>
    </row>
    <row r="615" spans="1:11" ht="13.9" customHeight="1" x14ac:dyDescent="0.25">
      <c r="A615" s="665" t="s">
        <v>591</v>
      </c>
      <c r="B615" s="43">
        <v>27690</v>
      </c>
      <c r="C615" s="33">
        <f t="shared" si="9"/>
        <v>614</v>
      </c>
      <c r="D615" s="48" t="s">
        <v>113</v>
      </c>
      <c r="E615" s="47">
        <v>110330</v>
      </c>
      <c r="F615" s="46">
        <v>0.02</v>
      </c>
      <c r="G615" s="45">
        <v>0.78600000000000003</v>
      </c>
      <c r="H615" s="44">
        <v>12.29</v>
      </c>
      <c r="I615" s="44">
        <v>13.31</v>
      </c>
      <c r="J615" s="43">
        <v>27690</v>
      </c>
      <c r="K615" s="42">
        <v>6.0000000000000001E-3</v>
      </c>
    </row>
    <row r="616" spans="1:11" ht="13.9" customHeight="1" x14ac:dyDescent="0.25">
      <c r="A616" s="666" t="s">
        <v>590</v>
      </c>
      <c r="B616" s="43">
        <v>27460</v>
      </c>
      <c r="C616" s="33">
        <f t="shared" si="9"/>
        <v>615</v>
      </c>
      <c r="D616" s="54" t="s">
        <v>113</v>
      </c>
      <c r="E616" s="53">
        <v>54520</v>
      </c>
      <c r="F616" s="52">
        <v>2.5000000000000001E-2</v>
      </c>
      <c r="G616" s="51">
        <v>0.38800000000000001</v>
      </c>
      <c r="H616" s="50">
        <v>12.22</v>
      </c>
      <c r="I616" s="50">
        <v>13.2</v>
      </c>
      <c r="J616" s="43">
        <v>27460</v>
      </c>
      <c r="K616" s="49">
        <v>0.01</v>
      </c>
    </row>
    <row r="617" spans="1:11" ht="13.9" customHeight="1" x14ac:dyDescent="0.25">
      <c r="A617" s="665" t="s">
        <v>589</v>
      </c>
      <c r="B617" s="43">
        <v>40560</v>
      </c>
      <c r="C617" s="33">
        <f t="shared" si="9"/>
        <v>616</v>
      </c>
      <c r="D617" s="48" t="s">
        <v>184</v>
      </c>
      <c r="E617" s="47">
        <v>14536530</v>
      </c>
      <c r="F617" s="46">
        <v>2E-3</v>
      </c>
      <c r="G617" s="45">
        <v>103.53700000000001</v>
      </c>
      <c r="H617" s="44">
        <v>12.78</v>
      </c>
      <c r="I617" s="44">
        <v>19.5</v>
      </c>
      <c r="J617" s="43">
        <v>40560</v>
      </c>
      <c r="K617" s="42">
        <v>2E-3</v>
      </c>
    </row>
    <row r="618" spans="1:11" ht="13.9" customHeight="1" x14ac:dyDescent="0.25">
      <c r="A618" s="664" t="s">
        <v>588</v>
      </c>
      <c r="B618" s="43">
        <v>51230</v>
      </c>
      <c r="C618" s="33">
        <f t="shared" si="9"/>
        <v>617</v>
      </c>
      <c r="D618" s="54" t="s">
        <v>121</v>
      </c>
      <c r="E618" s="53">
        <v>1446900</v>
      </c>
      <c r="F618" s="52">
        <v>4.0000000000000001E-3</v>
      </c>
      <c r="G618" s="51">
        <v>10.305999999999999</v>
      </c>
      <c r="H618" s="50">
        <v>20.309999999999999</v>
      </c>
      <c r="I618" s="50">
        <v>24.63</v>
      </c>
      <c r="J618" s="43">
        <v>51230</v>
      </c>
      <c r="K618" s="49">
        <v>2E-3</v>
      </c>
    </row>
    <row r="619" spans="1:11" ht="13.9" customHeight="1" x14ac:dyDescent="0.25">
      <c r="A619" s="665" t="s">
        <v>587</v>
      </c>
      <c r="B619" s="43">
        <v>43910</v>
      </c>
      <c r="C619" s="33">
        <f t="shared" si="9"/>
        <v>618</v>
      </c>
      <c r="D619" s="48" t="s">
        <v>113</v>
      </c>
      <c r="E619" s="47">
        <v>1194220</v>
      </c>
      <c r="F619" s="46">
        <v>4.0000000000000001E-3</v>
      </c>
      <c r="G619" s="45">
        <v>8.5060000000000002</v>
      </c>
      <c r="H619" s="44">
        <v>18.77</v>
      </c>
      <c r="I619" s="44">
        <v>21.11</v>
      </c>
      <c r="J619" s="43">
        <v>43910</v>
      </c>
      <c r="K619" s="42">
        <v>2E-3</v>
      </c>
    </row>
    <row r="620" spans="1:11" ht="13.9" customHeight="1" x14ac:dyDescent="0.25">
      <c r="A620" s="666" t="s">
        <v>586</v>
      </c>
      <c r="B620" s="43">
        <v>85830</v>
      </c>
      <c r="C620" s="33">
        <f t="shared" si="9"/>
        <v>619</v>
      </c>
      <c r="D620" s="54" t="s">
        <v>113</v>
      </c>
      <c r="E620" s="53">
        <v>252670</v>
      </c>
      <c r="F620" s="52">
        <v>7.0000000000000001E-3</v>
      </c>
      <c r="G620" s="51">
        <v>1.8</v>
      </c>
      <c r="H620" s="50">
        <v>35.17</v>
      </c>
      <c r="I620" s="50">
        <v>41.27</v>
      </c>
      <c r="J620" s="43">
        <v>85830</v>
      </c>
      <c r="K620" s="49">
        <v>5.0000000000000001E-3</v>
      </c>
    </row>
    <row r="621" spans="1:11" ht="13.9" customHeight="1" x14ac:dyDescent="0.25">
      <c r="A621" s="667" t="s">
        <v>585</v>
      </c>
      <c r="B621" s="43">
        <v>25250</v>
      </c>
      <c r="C621" s="33">
        <f t="shared" si="9"/>
        <v>620</v>
      </c>
      <c r="D621" s="48" t="s">
        <v>136</v>
      </c>
      <c r="E621" s="47">
        <v>8791750</v>
      </c>
      <c r="F621" s="46">
        <v>2E-3</v>
      </c>
      <c r="G621" s="45">
        <v>62.619</v>
      </c>
      <c r="H621" s="44">
        <v>10.37</v>
      </c>
      <c r="I621" s="44">
        <v>12.14</v>
      </c>
      <c r="J621" s="43">
        <v>25250</v>
      </c>
      <c r="K621" s="42">
        <v>2E-3</v>
      </c>
    </row>
    <row r="622" spans="1:11" ht="13.9" customHeight="1" x14ac:dyDescent="0.25">
      <c r="A622" s="664" t="s">
        <v>584</v>
      </c>
      <c r="B622" s="43">
        <v>21710</v>
      </c>
      <c r="C622" s="33">
        <f t="shared" si="9"/>
        <v>621</v>
      </c>
      <c r="D622" s="54" t="s">
        <v>121</v>
      </c>
      <c r="E622" s="53">
        <v>3564130</v>
      </c>
      <c r="F622" s="52">
        <v>4.0000000000000001E-3</v>
      </c>
      <c r="G622" s="51">
        <v>25.385999999999999</v>
      </c>
      <c r="H622" s="50">
        <v>9.7100000000000009</v>
      </c>
      <c r="I622" s="50">
        <v>10.44</v>
      </c>
      <c r="J622" s="43">
        <v>21710</v>
      </c>
      <c r="K622" s="49">
        <v>2E-3</v>
      </c>
    </row>
    <row r="623" spans="1:11" ht="13.9" customHeight="1" x14ac:dyDescent="0.25">
      <c r="A623" s="665" t="s">
        <v>584</v>
      </c>
      <c r="B623" s="43">
        <v>21680</v>
      </c>
      <c r="C623" s="33">
        <f t="shared" si="9"/>
        <v>622</v>
      </c>
      <c r="D623" s="48" t="s">
        <v>113</v>
      </c>
      <c r="E623" s="47">
        <v>3541010</v>
      </c>
      <c r="F623" s="46">
        <v>4.0000000000000001E-3</v>
      </c>
      <c r="G623" s="45">
        <v>25.221</v>
      </c>
      <c r="H623" s="44">
        <v>9.6999999999999993</v>
      </c>
      <c r="I623" s="44">
        <v>10.43</v>
      </c>
      <c r="J623" s="43">
        <v>21680</v>
      </c>
      <c r="K623" s="42">
        <v>2E-3</v>
      </c>
    </row>
    <row r="624" spans="1:11" ht="13.9" customHeight="1" x14ac:dyDescent="0.25">
      <c r="A624" s="666" t="s">
        <v>583</v>
      </c>
      <c r="B624" s="43">
        <v>25940</v>
      </c>
      <c r="C624" s="33">
        <f t="shared" si="9"/>
        <v>623</v>
      </c>
      <c r="D624" s="54" t="s">
        <v>113</v>
      </c>
      <c r="E624" s="53">
        <v>23120</v>
      </c>
      <c r="F624" s="52">
        <v>5.3999999999999999E-2</v>
      </c>
      <c r="G624" s="51">
        <v>0.16500000000000001</v>
      </c>
      <c r="H624" s="50">
        <v>11.44</v>
      </c>
      <c r="I624" s="50">
        <v>12.47</v>
      </c>
      <c r="J624" s="43">
        <v>25940</v>
      </c>
      <c r="K624" s="49">
        <v>8.9999999999999993E-3</v>
      </c>
    </row>
    <row r="625" spans="1:11" ht="13.9" customHeight="1" x14ac:dyDescent="0.25">
      <c r="A625" s="667" t="s">
        <v>582</v>
      </c>
      <c r="B625" s="43">
        <v>30750</v>
      </c>
      <c r="C625" s="33">
        <f t="shared" si="9"/>
        <v>624</v>
      </c>
      <c r="D625" s="48" t="s">
        <v>121</v>
      </c>
      <c r="E625" s="47">
        <v>699070</v>
      </c>
      <c r="F625" s="46">
        <v>7.0000000000000001E-3</v>
      </c>
      <c r="G625" s="45">
        <v>4.9790000000000001</v>
      </c>
      <c r="H625" s="44">
        <v>12.99</v>
      </c>
      <c r="I625" s="44">
        <v>14.79</v>
      </c>
      <c r="J625" s="43">
        <v>30750</v>
      </c>
      <c r="K625" s="42">
        <v>3.0000000000000001E-3</v>
      </c>
    </row>
    <row r="626" spans="1:11" ht="13.9" customHeight="1" x14ac:dyDescent="0.25">
      <c r="A626" s="666" t="s">
        <v>581</v>
      </c>
      <c r="B626" s="43">
        <v>29390</v>
      </c>
      <c r="C626" s="33">
        <f t="shared" si="9"/>
        <v>625</v>
      </c>
      <c r="D626" s="54" t="s">
        <v>113</v>
      </c>
      <c r="E626" s="53">
        <v>450330</v>
      </c>
      <c r="F626" s="52">
        <v>0.01</v>
      </c>
      <c r="G626" s="51">
        <v>3.2069999999999999</v>
      </c>
      <c r="H626" s="50">
        <v>12.29</v>
      </c>
      <c r="I626" s="50">
        <v>14.13</v>
      </c>
      <c r="J626" s="43">
        <v>29390</v>
      </c>
      <c r="K626" s="49">
        <v>4.0000000000000001E-3</v>
      </c>
    </row>
    <row r="627" spans="1:11" ht="13.9" customHeight="1" x14ac:dyDescent="0.25">
      <c r="A627" s="665" t="s">
        <v>580</v>
      </c>
      <c r="B627" s="43">
        <v>33220</v>
      </c>
      <c r="C627" s="33">
        <f t="shared" si="9"/>
        <v>626</v>
      </c>
      <c r="D627" s="48" t="s">
        <v>113</v>
      </c>
      <c r="E627" s="47">
        <v>248740</v>
      </c>
      <c r="F627" s="46">
        <v>1.2E-2</v>
      </c>
      <c r="G627" s="45">
        <v>1.772</v>
      </c>
      <c r="H627" s="44">
        <v>14.32</v>
      </c>
      <c r="I627" s="44">
        <v>15.97</v>
      </c>
      <c r="J627" s="43">
        <v>33220</v>
      </c>
      <c r="K627" s="42">
        <v>5.0000000000000001E-3</v>
      </c>
    </row>
    <row r="628" spans="1:11" ht="13.9" customHeight="1" x14ac:dyDescent="0.25">
      <c r="A628" s="666" t="s">
        <v>579</v>
      </c>
      <c r="B628" s="43">
        <v>27180</v>
      </c>
      <c r="C628" s="33">
        <f t="shared" si="9"/>
        <v>627</v>
      </c>
      <c r="D628" s="54" t="s">
        <v>113</v>
      </c>
      <c r="E628" s="53">
        <v>4528550</v>
      </c>
      <c r="F628" s="52">
        <v>4.0000000000000001E-3</v>
      </c>
      <c r="G628" s="51">
        <v>32.255000000000003</v>
      </c>
      <c r="H628" s="50">
        <v>10.9</v>
      </c>
      <c r="I628" s="50">
        <v>13.07</v>
      </c>
      <c r="J628" s="43">
        <v>27180</v>
      </c>
      <c r="K628" s="49">
        <v>2E-3</v>
      </c>
    </row>
    <row r="629" spans="1:11" ht="13.9" customHeight="1" x14ac:dyDescent="0.25">
      <c r="A629" s="667" t="s">
        <v>578</v>
      </c>
      <c r="B629" s="43">
        <v>70510</v>
      </c>
      <c r="C629" s="33">
        <f t="shared" si="9"/>
        <v>628</v>
      </c>
      <c r="D629" s="48" t="s">
        <v>136</v>
      </c>
      <c r="E629" s="47">
        <v>1903140</v>
      </c>
      <c r="F629" s="46">
        <v>5.0000000000000001E-3</v>
      </c>
      <c r="G629" s="45">
        <v>13.555</v>
      </c>
      <c r="H629" s="44">
        <v>25.29</v>
      </c>
      <c r="I629" s="44">
        <v>33.9</v>
      </c>
      <c r="J629" s="43">
        <v>70510</v>
      </c>
      <c r="K629" s="42">
        <v>6.0000000000000001E-3</v>
      </c>
    </row>
    <row r="630" spans="1:11" ht="13.9" customHeight="1" x14ac:dyDescent="0.25">
      <c r="A630" s="666" t="s">
        <v>577</v>
      </c>
      <c r="B630" s="43">
        <v>63660</v>
      </c>
      <c r="C630" s="33">
        <f t="shared" si="9"/>
        <v>629</v>
      </c>
      <c r="D630" s="54" t="s">
        <v>113</v>
      </c>
      <c r="E630" s="53">
        <v>141100</v>
      </c>
      <c r="F630" s="52">
        <v>1.7000000000000001E-2</v>
      </c>
      <c r="G630" s="51">
        <v>1.0049999999999999</v>
      </c>
      <c r="H630" s="50">
        <v>24.22</v>
      </c>
      <c r="I630" s="50">
        <v>30.61</v>
      </c>
      <c r="J630" s="43">
        <v>63660</v>
      </c>
      <c r="K630" s="49">
        <v>1.2E-2</v>
      </c>
    </row>
    <row r="631" spans="1:11" ht="13.9" customHeight="1" x14ac:dyDescent="0.25">
      <c r="A631" s="665" t="s">
        <v>576</v>
      </c>
      <c r="B631" s="43">
        <v>67760</v>
      </c>
      <c r="C631" s="33">
        <f t="shared" si="9"/>
        <v>630</v>
      </c>
      <c r="D631" s="48" t="s">
        <v>113</v>
      </c>
      <c r="E631" s="47">
        <v>385700</v>
      </c>
      <c r="F631" s="46">
        <v>1.0999999999999999E-2</v>
      </c>
      <c r="G631" s="45">
        <v>2.7469999999999999</v>
      </c>
      <c r="H631" s="44">
        <v>24.03</v>
      </c>
      <c r="I631" s="44">
        <v>32.58</v>
      </c>
      <c r="J631" s="43">
        <v>67760</v>
      </c>
      <c r="K631" s="42">
        <v>8.9999999999999993E-3</v>
      </c>
    </row>
    <row r="632" spans="1:11" ht="13.9" customHeight="1" x14ac:dyDescent="0.25">
      <c r="A632" s="666" t="s">
        <v>575</v>
      </c>
      <c r="B632" s="43">
        <v>102260</v>
      </c>
      <c r="C632" s="33">
        <f t="shared" si="9"/>
        <v>631</v>
      </c>
      <c r="D632" s="54" t="s">
        <v>113</v>
      </c>
      <c r="E632" s="53">
        <v>353780</v>
      </c>
      <c r="F632" s="52">
        <v>1.2E-2</v>
      </c>
      <c r="G632" s="51">
        <v>2.52</v>
      </c>
      <c r="H632" s="50">
        <v>32.36</v>
      </c>
      <c r="I632" s="50">
        <v>49.17</v>
      </c>
      <c r="J632" s="43">
        <v>102260</v>
      </c>
      <c r="K632" s="49">
        <v>1.6E-2</v>
      </c>
    </row>
    <row r="633" spans="1:11" ht="13.9" customHeight="1" x14ac:dyDescent="0.25">
      <c r="A633" s="665" t="s">
        <v>574</v>
      </c>
      <c r="B633" s="43">
        <v>39900</v>
      </c>
      <c r="C633" s="33">
        <f t="shared" si="9"/>
        <v>632</v>
      </c>
      <c r="D633" s="48" t="s">
        <v>113</v>
      </c>
      <c r="E633" s="47">
        <v>68680</v>
      </c>
      <c r="F633" s="46">
        <v>0.02</v>
      </c>
      <c r="G633" s="45">
        <v>0.48899999999999999</v>
      </c>
      <c r="H633" s="44">
        <v>17.53</v>
      </c>
      <c r="I633" s="44">
        <v>19.18</v>
      </c>
      <c r="J633" s="43">
        <v>39900</v>
      </c>
      <c r="K633" s="42">
        <v>0.01</v>
      </c>
    </row>
    <row r="634" spans="1:11" ht="13.9" customHeight="1" x14ac:dyDescent="0.25">
      <c r="A634" s="666" t="s">
        <v>573</v>
      </c>
      <c r="B634" s="43">
        <v>63070</v>
      </c>
      <c r="C634" s="33">
        <f t="shared" si="9"/>
        <v>633</v>
      </c>
      <c r="D634" s="54" t="s">
        <v>113</v>
      </c>
      <c r="E634" s="53">
        <v>953870</v>
      </c>
      <c r="F634" s="52">
        <v>7.0000000000000001E-3</v>
      </c>
      <c r="G634" s="51">
        <v>6.7939999999999996</v>
      </c>
      <c r="H634" s="50">
        <v>25.23</v>
      </c>
      <c r="I634" s="50">
        <v>30.32</v>
      </c>
      <c r="J634" s="43">
        <v>63070</v>
      </c>
      <c r="K634" s="49">
        <v>4.0000000000000001E-3</v>
      </c>
    </row>
    <row r="635" spans="1:11" ht="13.9" customHeight="1" x14ac:dyDescent="0.25">
      <c r="A635" s="667" t="s">
        <v>572</v>
      </c>
      <c r="B635" s="43">
        <v>73060</v>
      </c>
      <c r="C635" s="33">
        <f t="shared" si="9"/>
        <v>634</v>
      </c>
      <c r="D635" s="48" t="s">
        <v>121</v>
      </c>
      <c r="E635" s="47">
        <v>1732420</v>
      </c>
      <c r="F635" s="46">
        <v>5.0000000000000001E-3</v>
      </c>
      <c r="G635" s="45">
        <v>12.339</v>
      </c>
      <c r="H635" s="44">
        <v>29.1</v>
      </c>
      <c r="I635" s="44">
        <v>35.119999999999997</v>
      </c>
      <c r="J635" s="43">
        <v>73060</v>
      </c>
      <c r="K635" s="42">
        <v>4.0000000000000001E-3</v>
      </c>
    </row>
    <row r="636" spans="1:11" ht="13.9" customHeight="1" x14ac:dyDescent="0.25">
      <c r="A636" s="666" t="s">
        <v>571</v>
      </c>
      <c r="B636" s="43">
        <v>92910</v>
      </c>
      <c r="C636" s="33">
        <f t="shared" si="9"/>
        <v>635</v>
      </c>
      <c r="D636" s="54" t="s">
        <v>113</v>
      </c>
      <c r="E636" s="53">
        <v>328370</v>
      </c>
      <c r="F636" s="52">
        <v>1.7000000000000001E-2</v>
      </c>
      <c r="G636" s="51">
        <v>2.339</v>
      </c>
      <c r="H636" s="50">
        <v>37.97</v>
      </c>
      <c r="I636" s="50">
        <v>44.67</v>
      </c>
      <c r="J636" s="43">
        <v>92910</v>
      </c>
      <c r="K636" s="49">
        <v>8.9999999999999993E-3</v>
      </c>
    </row>
    <row r="637" spans="1:11" ht="13.9" customHeight="1" x14ac:dyDescent="0.25">
      <c r="A637" s="665" t="s">
        <v>570</v>
      </c>
      <c r="B637" s="43">
        <v>68410</v>
      </c>
      <c r="C637" s="33">
        <f t="shared" si="9"/>
        <v>636</v>
      </c>
      <c r="D637" s="48" t="s">
        <v>113</v>
      </c>
      <c r="E637" s="47">
        <v>1404050</v>
      </c>
      <c r="F637" s="46">
        <v>5.0000000000000001E-3</v>
      </c>
      <c r="G637" s="45">
        <v>10</v>
      </c>
      <c r="H637" s="44">
        <v>27.47</v>
      </c>
      <c r="I637" s="44">
        <v>32.89</v>
      </c>
      <c r="J637" s="43">
        <v>68410</v>
      </c>
      <c r="K637" s="42">
        <v>3.0000000000000001E-3</v>
      </c>
    </row>
    <row r="638" spans="1:11" ht="13.9" customHeight="1" x14ac:dyDescent="0.25">
      <c r="A638" s="664" t="s">
        <v>569</v>
      </c>
      <c r="B638" s="43">
        <v>49440</v>
      </c>
      <c r="C638" s="33">
        <f t="shared" si="9"/>
        <v>637</v>
      </c>
      <c r="D638" s="54" t="s">
        <v>136</v>
      </c>
      <c r="E638" s="53">
        <v>662330</v>
      </c>
      <c r="F638" s="52">
        <v>1.0999999999999999E-2</v>
      </c>
      <c r="G638" s="51">
        <v>4.7169999999999996</v>
      </c>
      <c r="H638" s="50">
        <v>15.65</v>
      </c>
      <c r="I638" s="50">
        <v>23.77</v>
      </c>
      <c r="J638" s="43">
        <v>49440</v>
      </c>
      <c r="K638" s="49">
        <v>8.0000000000000002E-3</v>
      </c>
    </row>
    <row r="639" spans="1:11" ht="13.9" customHeight="1" x14ac:dyDescent="0.25">
      <c r="A639" s="667" t="s">
        <v>568</v>
      </c>
      <c r="B639" s="43">
        <v>30860</v>
      </c>
      <c r="C639" s="33">
        <f t="shared" si="9"/>
        <v>638</v>
      </c>
      <c r="D639" s="48" t="s">
        <v>121</v>
      </c>
      <c r="E639" s="47">
        <v>90890</v>
      </c>
      <c r="F639" s="46">
        <v>3.7999999999999999E-2</v>
      </c>
      <c r="G639" s="45">
        <v>0.64700000000000002</v>
      </c>
      <c r="H639" s="44">
        <v>12.3</v>
      </c>
      <c r="I639" s="44">
        <v>14.84</v>
      </c>
      <c r="J639" s="43">
        <v>30860</v>
      </c>
      <c r="K639" s="42">
        <v>1.4999999999999999E-2</v>
      </c>
    </row>
    <row r="640" spans="1:11" ht="13.9" customHeight="1" x14ac:dyDescent="0.25">
      <c r="A640" s="666" t="s">
        <v>567</v>
      </c>
      <c r="B640" s="43">
        <v>30570</v>
      </c>
      <c r="C640" s="33">
        <f t="shared" si="9"/>
        <v>639</v>
      </c>
      <c r="D640" s="54" t="s">
        <v>113</v>
      </c>
      <c r="E640" s="53">
        <v>86500</v>
      </c>
      <c r="F640" s="52">
        <v>3.9E-2</v>
      </c>
      <c r="G640" s="51">
        <v>0.61599999999999999</v>
      </c>
      <c r="H640" s="50">
        <v>12.31</v>
      </c>
      <c r="I640" s="50">
        <v>14.7</v>
      </c>
      <c r="J640" s="43">
        <v>30570</v>
      </c>
      <c r="K640" s="49">
        <v>1.6E-2</v>
      </c>
    </row>
    <row r="641" spans="1:11" ht="13.9" customHeight="1" x14ac:dyDescent="0.25">
      <c r="A641" s="665" t="s">
        <v>566</v>
      </c>
      <c r="B641" s="43">
        <v>36560</v>
      </c>
      <c r="C641" s="33">
        <f t="shared" si="9"/>
        <v>640</v>
      </c>
      <c r="D641" s="48" t="s">
        <v>113</v>
      </c>
      <c r="E641" s="47">
        <v>4390</v>
      </c>
      <c r="F641" s="46">
        <v>0.156</v>
      </c>
      <c r="G641" s="45">
        <v>3.1E-2</v>
      </c>
      <c r="H641" s="44">
        <v>10.51</v>
      </c>
      <c r="I641" s="44">
        <v>17.579999999999998</v>
      </c>
      <c r="J641" s="43">
        <v>36560</v>
      </c>
      <c r="K641" s="42">
        <v>7.3999999999999996E-2</v>
      </c>
    </row>
    <row r="642" spans="1:11" ht="13.9" customHeight="1" x14ac:dyDescent="0.25">
      <c r="A642" s="664" t="s">
        <v>565</v>
      </c>
      <c r="B642" s="43">
        <v>63590</v>
      </c>
      <c r="C642" s="33">
        <f t="shared" si="9"/>
        <v>641</v>
      </c>
      <c r="D642" s="54" t="s">
        <v>121</v>
      </c>
      <c r="E642" s="53">
        <v>192690</v>
      </c>
      <c r="F642" s="52">
        <v>1.4E-2</v>
      </c>
      <c r="G642" s="51">
        <v>1.3720000000000001</v>
      </c>
      <c r="H642" s="50">
        <v>22.32</v>
      </c>
      <c r="I642" s="50">
        <v>30.57</v>
      </c>
      <c r="J642" s="43">
        <v>63590</v>
      </c>
      <c r="K642" s="49">
        <v>1.2999999999999999E-2</v>
      </c>
    </row>
    <row r="643" spans="1:11" ht="13.9" customHeight="1" x14ac:dyDescent="0.25">
      <c r="A643" s="665" t="s">
        <v>564</v>
      </c>
      <c r="B643" s="43">
        <v>79340</v>
      </c>
      <c r="C643" s="33">
        <f t="shared" ref="C643:C706" si="10">C642+1</f>
        <v>642</v>
      </c>
      <c r="D643" s="48" t="s">
        <v>113</v>
      </c>
      <c r="E643" s="47">
        <v>40850</v>
      </c>
      <c r="F643" s="46">
        <v>3.1E-2</v>
      </c>
      <c r="G643" s="45">
        <v>0.29099999999999998</v>
      </c>
      <c r="H643" s="44">
        <v>27.3</v>
      </c>
      <c r="I643" s="44">
        <v>38.14</v>
      </c>
      <c r="J643" s="43">
        <v>79340</v>
      </c>
      <c r="K643" s="42">
        <v>2.9000000000000001E-2</v>
      </c>
    </row>
    <row r="644" spans="1:11" ht="13.9" customHeight="1" x14ac:dyDescent="0.25">
      <c r="A644" s="666" t="s">
        <v>563</v>
      </c>
      <c r="B644" s="43">
        <v>59360</v>
      </c>
      <c r="C644" s="33">
        <f t="shared" si="10"/>
        <v>643</v>
      </c>
      <c r="D644" s="54" t="s">
        <v>113</v>
      </c>
      <c r="E644" s="53">
        <v>151840</v>
      </c>
      <c r="F644" s="52">
        <v>1.7000000000000001E-2</v>
      </c>
      <c r="G644" s="51">
        <v>1.0820000000000001</v>
      </c>
      <c r="H644" s="50">
        <v>21.2</v>
      </c>
      <c r="I644" s="50">
        <v>28.54</v>
      </c>
      <c r="J644" s="43">
        <v>59360</v>
      </c>
      <c r="K644" s="49">
        <v>1.4E-2</v>
      </c>
    </row>
    <row r="645" spans="1:11" ht="13.9" customHeight="1" x14ac:dyDescent="0.25">
      <c r="A645" s="665" t="s">
        <v>562</v>
      </c>
      <c r="B645" s="43">
        <v>108880</v>
      </c>
      <c r="C645" s="33">
        <f t="shared" si="10"/>
        <v>644</v>
      </c>
      <c r="D645" s="48" t="s">
        <v>113</v>
      </c>
      <c r="E645" s="47">
        <v>74330</v>
      </c>
      <c r="F645" s="46">
        <v>2.4E-2</v>
      </c>
      <c r="G645" s="45">
        <v>0.52900000000000003</v>
      </c>
      <c r="H645" s="44">
        <v>48.08</v>
      </c>
      <c r="I645" s="44">
        <v>52.35</v>
      </c>
      <c r="J645" s="43">
        <v>108880</v>
      </c>
      <c r="K645" s="42">
        <v>0.01</v>
      </c>
    </row>
    <row r="646" spans="1:11" ht="13.9" customHeight="1" x14ac:dyDescent="0.25">
      <c r="A646" s="666" t="s">
        <v>561</v>
      </c>
      <c r="B646" s="43">
        <v>27170</v>
      </c>
      <c r="C646" s="33">
        <f t="shared" si="10"/>
        <v>645</v>
      </c>
      <c r="D646" s="54" t="s">
        <v>113</v>
      </c>
      <c r="E646" s="53">
        <v>215290</v>
      </c>
      <c r="F646" s="52">
        <v>2.4E-2</v>
      </c>
      <c r="G646" s="51">
        <v>1.5329999999999999</v>
      </c>
      <c r="H646" s="50">
        <v>11.69</v>
      </c>
      <c r="I646" s="50">
        <v>13.06</v>
      </c>
      <c r="J646" s="43">
        <v>27170</v>
      </c>
      <c r="K646" s="49">
        <v>7.0000000000000001E-3</v>
      </c>
    </row>
    <row r="647" spans="1:11" ht="13.9" customHeight="1" x14ac:dyDescent="0.25">
      <c r="A647" s="667" t="s">
        <v>560</v>
      </c>
      <c r="B647" s="43">
        <v>42000</v>
      </c>
      <c r="C647" s="33">
        <f t="shared" si="10"/>
        <v>646</v>
      </c>
      <c r="D647" s="48" t="s">
        <v>121</v>
      </c>
      <c r="E647" s="47">
        <v>89120</v>
      </c>
      <c r="F647" s="46">
        <v>1.7000000000000001E-2</v>
      </c>
      <c r="G647" s="45">
        <v>0.63500000000000001</v>
      </c>
      <c r="H647" s="44">
        <v>17.25</v>
      </c>
      <c r="I647" s="44">
        <v>20.190000000000001</v>
      </c>
      <c r="J647" s="43">
        <v>42000</v>
      </c>
      <c r="K647" s="42">
        <v>8.0000000000000002E-3</v>
      </c>
    </row>
    <row r="648" spans="1:11" ht="13.9" customHeight="1" x14ac:dyDescent="0.25">
      <c r="A648" s="666" t="s">
        <v>559</v>
      </c>
      <c r="B648" s="43">
        <v>28630</v>
      </c>
      <c r="C648" s="33">
        <f t="shared" si="10"/>
        <v>647</v>
      </c>
      <c r="D648" s="54" t="s">
        <v>113</v>
      </c>
      <c r="E648" s="53">
        <v>8040</v>
      </c>
      <c r="F648" s="52">
        <v>8.7999999999999995E-2</v>
      </c>
      <c r="G648" s="51">
        <v>5.7000000000000002E-2</v>
      </c>
      <c r="H648" s="50">
        <v>11.7</v>
      </c>
      <c r="I648" s="50">
        <v>13.76</v>
      </c>
      <c r="J648" s="43">
        <v>28630</v>
      </c>
      <c r="K648" s="49">
        <v>2.7E-2</v>
      </c>
    </row>
    <row r="649" spans="1:11" ht="13.9" customHeight="1" x14ac:dyDescent="0.25">
      <c r="A649" s="665" t="s">
        <v>558</v>
      </c>
      <c r="B649" s="43">
        <v>43330</v>
      </c>
      <c r="C649" s="33">
        <f t="shared" si="10"/>
        <v>648</v>
      </c>
      <c r="D649" s="48" t="s">
        <v>113</v>
      </c>
      <c r="E649" s="47">
        <v>81080</v>
      </c>
      <c r="F649" s="46">
        <v>1.7000000000000001E-2</v>
      </c>
      <c r="G649" s="45">
        <v>0.57699999999999996</v>
      </c>
      <c r="H649" s="44">
        <v>17.88</v>
      </c>
      <c r="I649" s="44">
        <v>20.83</v>
      </c>
      <c r="J649" s="43">
        <v>43330</v>
      </c>
      <c r="K649" s="42">
        <v>8.0000000000000002E-3</v>
      </c>
    </row>
    <row r="650" spans="1:11" ht="13.9" customHeight="1" x14ac:dyDescent="0.25">
      <c r="A650" s="666" t="s">
        <v>557</v>
      </c>
      <c r="B650" s="43">
        <v>37260</v>
      </c>
      <c r="C650" s="33">
        <f t="shared" si="10"/>
        <v>649</v>
      </c>
      <c r="D650" s="54" t="s">
        <v>184</v>
      </c>
      <c r="E650" s="53">
        <v>22026080</v>
      </c>
      <c r="F650" s="52">
        <v>2E-3</v>
      </c>
      <c r="G650" s="51">
        <v>156.881</v>
      </c>
      <c r="H650" s="50">
        <v>16.37</v>
      </c>
      <c r="I650" s="50">
        <v>17.91</v>
      </c>
      <c r="J650" s="43">
        <v>37260</v>
      </c>
      <c r="K650" s="49">
        <v>1E-3</v>
      </c>
    </row>
    <row r="651" spans="1:11" ht="13.9" customHeight="1" x14ac:dyDescent="0.25">
      <c r="A651" s="665" t="s">
        <v>556</v>
      </c>
      <c r="B651" s="43">
        <v>57890</v>
      </c>
      <c r="C651" s="33">
        <f t="shared" si="10"/>
        <v>650</v>
      </c>
      <c r="D651" s="48" t="s">
        <v>113</v>
      </c>
      <c r="E651" s="47">
        <v>1443150</v>
      </c>
      <c r="F651" s="46">
        <v>3.0000000000000001E-3</v>
      </c>
      <c r="G651" s="45">
        <v>10.279</v>
      </c>
      <c r="H651" s="44">
        <v>26.12</v>
      </c>
      <c r="I651" s="44">
        <v>27.83</v>
      </c>
      <c r="J651" s="43">
        <v>57890</v>
      </c>
      <c r="K651" s="42">
        <v>1E-3</v>
      </c>
    </row>
    <row r="652" spans="1:11" ht="13.9" customHeight="1" x14ac:dyDescent="0.25">
      <c r="A652" s="664" t="s">
        <v>555</v>
      </c>
      <c r="B652" s="43">
        <v>31130</v>
      </c>
      <c r="C652" s="33">
        <f t="shared" si="10"/>
        <v>651</v>
      </c>
      <c r="D652" s="54" t="s">
        <v>136</v>
      </c>
      <c r="E652" s="53">
        <v>101910</v>
      </c>
      <c r="F652" s="52">
        <v>2.1000000000000001E-2</v>
      </c>
      <c r="G652" s="51">
        <v>0.72599999999999998</v>
      </c>
      <c r="H652" s="50">
        <v>13.77</v>
      </c>
      <c r="I652" s="50">
        <v>14.97</v>
      </c>
      <c r="J652" s="43">
        <v>31130</v>
      </c>
      <c r="K652" s="49">
        <v>1.4999999999999999E-2</v>
      </c>
    </row>
    <row r="653" spans="1:11" ht="13.9" customHeight="1" x14ac:dyDescent="0.25">
      <c r="A653" s="665" t="s">
        <v>554</v>
      </c>
      <c r="B653" s="43">
        <v>29720</v>
      </c>
      <c r="C653" s="33">
        <f t="shared" si="10"/>
        <v>652</v>
      </c>
      <c r="D653" s="48" t="s">
        <v>113</v>
      </c>
      <c r="E653" s="47">
        <v>90910</v>
      </c>
      <c r="F653" s="46">
        <v>1.9E-2</v>
      </c>
      <c r="G653" s="45">
        <v>0.64800000000000002</v>
      </c>
      <c r="H653" s="44">
        <v>13.47</v>
      </c>
      <c r="I653" s="44">
        <v>14.29</v>
      </c>
      <c r="J653" s="43">
        <v>29720</v>
      </c>
      <c r="K653" s="42">
        <v>5.0000000000000001E-3</v>
      </c>
    </row>
    <row r="654" spans="1:11" ht="13.9" customHeight="1" x14ac:dyDescent="0.25">
      <c r="A654" s="666" t="s">
        <v>553</v>
      </c>
      <c r="B654" s="43">
        <v>43030</v>
      </c>
      <c r="C654" s="33">
        <f t="shared" si="10"/>
        <v>653</v>
      </c>
      <c r="D654" s="54" t="s">
        <v>113</v>
      </c>
      <c r="E654" s="53">
        <v>8860</v>
      </c>
      <c r="F654" s="52">
        <v>0.14199999999999999</v>
      </c>
      <c r="G654" s="51">
        <v>6.3E-2</v>
      </c>
      <c r="H654" s="50">
        <v>17.79</v>
      </c>
      <c r="I654" s="50">
        <v>20.69</v>
      </c>
      <c r="J654" s="43">
        <v>43030</v>
      </c>
      <c r="K654" s="49">
        <v>6.9000000000000006E-2</v>
      </c>
    </row>
    <row r="655" spans="1:11" ht="13.9" customHeight="1" x14ac:dyDescent="0.25">
      <c r="A655" s="665" t="s">
        <v>552</v>
      </c>
      <c r="B655" s="43">
        <v>41910</v>
      </c>
      <c r="C655" s="33">
        <f t="shared" si="10"/>
        <v>654</v>
      </c>
      <c r="D655" s="48" t="s">
        <v>113</v>
      </c>
      <c r="E655" s="47">
        <v>2150</v>
      </c>
      <c r="F655" s="46">
        <v>5.8999999999999997E-2</v>
      </c>
      <c r="G655" s="45">
        <v>1.4999999999999999E-2</v>
      </c>
      <c r="H655" s="44">
        <v>19.059999999999999</v>
      </c>
      <c r="I655" s="44">
        <v>20.149999999999999</v>
      </c>
      <c r="J655" s="43">
        <v>41910</v>
      </c>
      <c r="K655" s="42">
        <v>2.9000000000000001E-2</v>
      </c>
    </row>
    <row r="656" spans="1:11" ht="13.9" customHeight="1" x14ac:dyDescent="0.25">
      <c r="A656" s="664" t="s">
        <v>551</v>
      </c>
      <c r="B656" s="43">
        <v>37790</v>
      </c>
      <c r="C656" s="33">
        <f t="shared" si="10"/>
        <v>655</v>
      </c>
      <c r="D656" s="54" t="s">
        <v>136</v>
      </c>
      <c r="E656" s="53">
        <v>3133030</v>
      </c>
      <c r="F656" s="52">
        <v>3.0000000000000001E-3</v>
      </c>
      <c r="G656" s="51">
        <v>22.315000000000001</v>
      </c>
      <c r="H656" s="50">
        <v>17.23</v>
      </c>
      <c r="I656" s="50">
        <v>18.170000000000002</v>
      </c>
      <c r="J656" s="43">
        <v>37790</v>
      </c>
      <c r="K656" s="49">
        <v>1E-3</v>
      </c>
    </row>
    <row r="657" spans="1:11" ht="13.9" customHeight="1" x14ac:dyDescent="0.25">
      <c r="A657" s="665" t="s">
        <v>550</v>
      </c>
      <c r="B657" s="43">
        <v>37620</v>
      </c>
      <c r="C657" s="33">
        <f t="shared" si="10"/>
        <v>656</v>
      </c>
      <c r="D657" s="48" t="s">
        <v>113</v>
      </c>
      <c r="E657" s="47">
        <v>298960</v>
      </c>
      <c r="F657" s="46">
        <v>1.4E-2</v>
      </c>
      <c r="G657" s="45">
        <v>2.129</v>
      </c>
      <c r="H657" s="44">
        <v>17</v>
      </c>
      <c r="I657" s="44">
        <v>18.09</v>
      </c>
      <c r="J657" s="43">
        <v>37620</v>
      </c>
      <c r="K657" s="42">
        <v>4.0000000000000001E-3</v>
      </c>
    </row>
    <row r="658" spans="1:11" ht="13.9" customHeight="1" x14ac:dyDescent="0.25">
      <c r="A658" s="666" t="s">
        <v>549</v>
      </c>
      <c r="B658" s="43">
        <v>37570</v>
      </c>
      <c r="C658" s="33">
        <f t="shared" si="10"/>
        <v>657</v>
      </c>
      <c r="D658" s="54" t="s">
        <v>113</v>
      </c>
      <c r="E658" s="53">
        <v>485220</v>
      </c>
      <c r="F658" s="52">
        <v>8.0000000000000002E-3</v>
      </c>
      <c r="G658" s="51">
        <v>3.456</v>
      </c>
      <c r="H658" s="50">
        <v>17.38</v>
      </c>
      <c r="I658" s="50">
        <v>18.059999999999999</v>
      </c>
      <c r="J658" s="43">
        <v>37570</v>
      </c>
      <c r="K658" s="49">
        <v>2E-3</v>
      </c>
    </row>
    <row r="659" spans="1:11" ht="13.9" customHeight="1" x14ac:dyDescent="0.25">
      <c r="A659" s="665" t="s">
        <v>548</v>
      </c>
      <c r="B659" s="43">
        <v>40220</v>
      </c>
      <c r="C659" s="33">
        <f t="shared" si="10"/>
        <v>658</v>
      </c>
      <c r="D659" s="48" t="s">
        <v>113</v>
      </c>
      <c r="E659" s="47">
        <v>1566960</v>
      </c>
      <c r="F659" s="46">
        <v>4.0000000000000001E-3</v>
      </c>
      <c r="G659" s="45">
        <v>11.161</v>
      </c>
      <c r="H659" s="44">
        <v>18.46</v>
      </c>
      <c r="I659" s="44">
        <v>19.34</v>
      </c>
      <c r="J659" s="43">
        <v>40220</v>
      </c>
      <c r="K659" s="42">
        <v>1E-3</v>
      </c>
    </row>
    <row r="660" spans="1:11" ht="13.9" customHeight="1" x14ac:dyDescent="0.25">
      <c r="A660" s="666" t="s">
        <v>547</v>
      </c>
      <c r="B660" s="43">
        <v>28120</v>
      </c>
      <c r="C660" s="33">
        <f t="shared" si="10"/>
        <v>659</v>
      </c>
      <c r="D660" s="54" t="s">
        <v>113</v>
      </c>
      <c r="E660" s="53">
        <v>18810</v>
      </c>
      <c r="F660" s="52">
        <v>6.7000000000000004E-2</v>
      </c>
      <c r="G660" s="51">
        <v>0.13400000000000001</v>
      </c>
      <c r="H660" s="50">
        <v>12.49</v>
      </c>
      <c r="I660" s="50">
        <v>13.52</v>
      </c>
      <c r="J660" s="43">
        <v>28120</v>
      </c>
      <c r="K660" s="49">
        <v>8.9999999999999993E-3</v>
      </c>
    </row>
    <row r="661" spans="1:11" ht="13.9" customHeight="1" x14ac:dyDescent="0.25">
      <c r="A661" s="665" t="s">
        <v>546</v>
      </c>
      <c r="B661" s="43">
        <v>43580</v>
      </c>
      <c r="C661" s="33">
        <f t="shared" si="10"/>
        <v>660</v>
      </c>
      <c r="D661" s="48" t="s">
        <v>113</v>
      </c>
      <c r="E661" s="47">
        <v>159650</v>
      </c>
      <c r="F661" s="46">
        <v>8.0000000000000002E-3</v>
      </c>
      <c r="G661" s="45">
        <v>1.137</v>
      </c>
      <c r="H661" s="44">
        <v>20.38</v>
      </c>
      <c r="I661" s="44">
        <v>20.95</v>
      </c>
      <c r="J661" s="43">
        <v>43580</v>
      </c>
      <c r="K661" s="42">
        <v>3.0000000000000001E-3</v>
      </c>
    </row>
    <row r="662" spans="1:11" ht="13.9" customHeight="1" x14ac:dyDescent="0.25">
      <c r="A662" s="666" t="s">
        <v>545</v>
      </c>
      <c r="B662" s="43">
        <v>41980</v>
      </c>
      <c r="C662" s="33">
        <f t="shared" si="10"/>
        <v>661</v>
      </c>
      <c r="D662" s="54" t="s">
        <v>113</v>
      </c>
      <c r="E662" s="53">
        <v>72120</v>
      </c>
      <c r="F662" s="52">
        <v>1.4E-2</v>
      </c>
      <c r="G662" s="51">
        <v>0.51400000000000001</v>
      </c>
      <c r="H662" s="50">
        <v>19.91</v>
      </c>
      <c r="I662" s="50">
        <v>20.18</v>
      </c>
      <c r="J662" s="43">
        <v>41980</v>
      </c>
      <c r="K662" s="49">
        <v>4.0000000000000001E-3</v>
      </c>
    </row>
    <row r="663" spans="1:11" ht="13.9" customHeight="1" x14ac:dyDescent="0.25">
      <c r="A663" s="665" t="s">
        <v>544</v>
      </c>
      <c r="B663" s="43">
        <v>28060</v>
      </c>
      <c r="C663" s="33">
        <f t="shared" si="10"/>
        <v>662</v>
      </c>
      <c r="D663" s="48" t="s">
        <v>113</v>
      </c>
      <c r="E663" s="47">
        <v>496760</v>
      </c>
      <c r="F663" s="46">
        <v>7.0000000000000001E-3</v>
      </c>
      <c r="G663" s="45">
        <v>3.5379999999999998</v>
      </c>
      <c r="H663" s="44">
        <v>13.11</v>
      </c>
      <c r="I663" s="44">
        <v>13.49</v>
      </c>
      <c r="J663" s="43">
        <v>28060</v>
      </c>
      <c r="K663" s="42">
        <v>2E-3</v>
      </c>
    </row>
    <row r="664" spans="1:11" ht="13.9" customHeight="1" x14ac:dyDescent="0.25">
      <c r="A664" s="666" t="s">
        <v>543</v>
      </c>
      <c r="B664" s="43">
        <v>41870</v>
      </c>
      <c r="C664" s="33">
        <f t="shared" si="10"/>
        <v>663</v>
      </c>
      <c r="D664" s="54" t="s">
        <v>113</v>
      </c>
      <c r="E664" s="53">
        <v>34540</v>
      </c>
      <c r="F664" s="52">
        <v>4.1000000000000002E-2</v>
      </c>
      <c r="G664" s="51">
        <v>0.246</v>
      </c>
      <c r="H664" s="50">
        <v>19.010000000000002</v>
      </c>
      <c r="I664" s="50">
        <v>20.13</v>
      </c>
      <c r="J664" s="43">
        <v>41870</v>
      </c>
      <c r="K664" s="49">
        <v>8.0000000000000002E-3</v>
      </c>
    </row>
    <row r="665" spans="1:11" ht="13.9" customHeight="1" x14ac:dyDescent="0.25">
      <c r="A665" s="667" t="s">
        <v>542</v>
      </c>
      <c r="B665" s="43">
        <v>34370</v>
      </c>
      <c r="C665" s="33">
        <f t="shared" si="10"/>
        <v>664</v>
      </c>
      <c r="D665" s="48" t="s">
        <v>136</v>
      </c>
      <c r="E665" s="47">
        <v>5630810</v>
      </c>
      <c r="F665" s="46">
        <v>3.0000000000000001E-3</v>
      </c>
      <c r="G665" s="45">
        <v>40.104999999999997</v>
      </c>
      <c r="H665" s="44">
        <v>15.24</v>
      </c>
      <c r="I665" s="44">
        <v>16.53</v>
      </c>
      <c r="J665" s="43">
        <v>34370</v>
      </c>
      <c r="K665" s="42">
        <v>1E-3</v>
      </c>
    </row>
    <row r="666" spans="1:11" ht="13.9" customHeight="1" x14ac:dyDescent="0.25">
      <c r="A666" s="666" t="s">
        <v>541</v>
      </c>
      <c r="B666" s="43">
        <v>52380</v>
      </c>
      <c r="C666" s="33">
        <f t="shared" si="10"/>
        <v>665</v>
      </c>
      <c r="D666" s="54" t="s">
        <v>113</v>
      </c>
      <c r="E666" s="53">
        <v>59820</v>
      </c>
      <c r="F666" s="52">
        <v>2.3E-2</v>
      </c>
      <c r="G666" s="51">
        <v>0.42599999999999999</v>
      </c>
      <c r="H666" s="50">
        <v>23.65</v>
      </c>
      <c r="I666" s="50">
        <v>25.18</v>
      </c>
      <c r="J666" s="43">
        <v>52380</v>
      </c>
      <c r="K666" s="49">
        <v>6.0000000000000001E-3</v>
      </c>
    </row>
    <row r="667" spans="1:11" ht="13.9" customHeight="1" x14ac:dyDescent="0.25">
      <c r="A667" s="665" t="s">
        <v>540</v>
      </c>
      <c r="B667" s="43">
        <v>37660</v>
      </c>
      <c r="C667" s="33">
        <f t="shared" si="10"/>
        <v>666</v>
      </c>
      <c r="D667" s="48" t="s">
        <v>113</v>
      </c>
      <c r="E667" s="47">
        <v>6780</v>
      </c>
      <c r="F667" s="46">
        <v>5.3999999999999999E-2</v>
      </c>
      <c r="G667" s="45">
        <v>4.8000000000000001E-2</v>
      </c>
      <c r="H667" s="44">
        <v>17.489999999999998</v>
      </c>
      <c r="I667" s="44">
        <v>18.11</v>
      </c>
      <c r="J667" s="43">
        <v>37660</v>
      </c>
      <c r="K667" s="42">
        <v>1.2999999999999999E-2</v>
      </c>
    </row>
    <row r="668" spans="1:11" ht="13.9" customHeight="1" x14ac:dyDescent="0.25">
      <c r="A668" s="666" t="s">
        <v>539</v>
      </c>
      <c r="B668" s="43">
        <v>39160</v>
      </c>
      <c r="C668" s="33">
        <f t="shared" si="10"/>
        <v>667</v>
      </c>
      <c r="D668" s="54" t="s">
        <v>113</v>
      </c>
      <c r="E668" s="53">
        <v>128620</v>
      </c>
      <c r="F668" s="52">
        <v>8.9999999999999993E-3</v>
      </c>
      <c r="G668" s="51">
        <v>0.91600000000000004</v>
      </c>
      <c r="H668" s="50">
        <v>17.63</v>
      </c>
      <c r="I668" s="50">
        <v>18.829999999999998</v>
      </c>
      <c r="J668" s="43">
        <v>39160</v>
      </c>
      <c r="K668" s="49">
        <v>7.0000000000000001E-3</v>
      </c>
    </row>
    <row r="669" spans="1:11" ht="13.9" customHeight="1" x14ac:dyDescent="0.25">
      <c r="A669" s="665" t="s">
        <v>538</v>
      </c>
      <c r="B669" s="43">
        <v>39320</v>
      </c>
      <c r="C669" s="33">
        <f t="shared" si="10"/>
        <v>668</v>
      </c>
      <c r="D669" s="48" t="s">
        <v>113</v>
      </c>
      <c r="E669" s="47">
        <v>37680</v>
      </c>
      <c r="F669" s="46">
        <v>4.9000000000000002E-2</v>
      </c>
      <c r="G669" s="45">
        <v>0.26800000000000002</v>
      </c>
      <c r="H669" s="44">
        <v>17.75</v>
      </c>
      <c r="I669" s="44">
        <v>18.91</v>
      </c>
      <c r="J669" s="43">
        <v>39320</v>
      </c>
      <c r="K669" s="42">
        <v>7.0000000000000001E-3</v>
      </c>
    </row>
    <row r="670" spans="1:11" ht="13.9" customHeight="1" x14ac:dyDescent="0.25">
      <c r="A670" s="666" t="s">
        <v>537</v>
      </c>
      <c r="B670" s="43">
        <v>35170</v>
      </c>
      <c r="C670" s="33">
        <f t="shared" si="10"/>
        <v>669</v>
      </c>
      <c r="D670" s="54" t="s">
        <v>113</v>
      </c>
      <c r="E670" s="53">
        <v>2707040</v>
      </c>
      <c r="F670" s="52">
        <v>5.0000000000000001E-3</v>
      </c>
      <c r="G670" s="51">
        <v>19.280999999999999</v>
      </c>
      <c r="H670" s="50">
        <v>15.53</v>
      </c>
      <c r="I670" s="50">
        <v>16.91</v>
      </c>
      <c r="J670" s="43">
        <v>35170</v>
      </c>
      <c r="K670" s="49">
        <v>2E-3</v>
      </c>
    </row>
    <row r="671" spans="1:11" ht="13.9" customHeight="1" x14ac:dyDescent="0.25">
      <c r="A671" s="665" t="s">
        <v>536</v>
      </c>
      <c r="B671" s="43">
        <v>43550</v>
      </c>
      <c r="C671" s="33">
        <f t="shared" si="10"/>
        <v>670</v>
      </c>
      <c r="D671" s="48" t="s">
        <v>113</v>
      </c>
      <c r="E671" s="47">
        <v>135940</v>
      </c>
      <c r="F671" s="46">
        <v>8.9999999999999993E-3</v>
      </c>
      <c r="G671" s="45">
        <v>0.96799999999999997</v>
      </c>
      <c r="H671" s="44">
        <v>20.84</v>
      </c>
      <c r="I671" s="44">
        <v>20.94</v>
      </c>
      <c r="J671" s="43">
        <v>43550</v>
      </c>
      <c r="K671" s="42">
        <v>6.0000000000000001E-3</v>
      </c>
    </row>
    <row r="672" spans="1:11" ht="13.9" customHeight="1" x14ac:dyDescent="0.25">
      <c r="A672" s="666" t="s">
        <v>535</v>
      </c>
      <c r="B672" s="43">
        <v>31260</v>
      </c>
      <c r="C672" s="33">
        <f t="shared" si="10"/>
        <v>671</v>
      </c>
      <c r="D672" s="54" t="s">
        <v>113</v>
      </c>
      <c r="E672" s="53">
        <v>130950</v>
      </c>
      <c r="F672" s="52">
        <v>1.2999999999999999E-2</v>
      </c>
      <c r="G672" s="51">
        <v>0.93300000000000005</v>
      </c>
      <c r="H672" s="50">
        <v>13.99</v>
      </c>
      <c r="I672" s="50">
        <v>15.03</v>
      </c>
      <c r="J672" s="43">
        <v>31260</v>
      </c>
      <c r="K672" s="49">
        <v>4.0000000000000001E-3</v>
      </c>
    </row>
    <row r="673" spans="1:11" ht="13.9" customHeight="1" x14ac:dyDescent="0.25">
      <c r="A673" s="665" t="s">
        <v>534</v>
      </c>
      <c r="B673" s="43">
        <v>23530</v>
      </c>
      <c r="C673" s="33">
        <f t="shared" si="10"/>
        <v>672</v>
      </c>
      <c r="D673" s="48" t="s">
        <v>113</v>
      </c>
      <c r="E673" s="47">
        <v>248440</v>
      </c>
      <c r="F673" s="46">
        <v>8.9999999999999993E-3</v>
      </c>
      <c r="G673" s="45">
        <v>1.77</v>
      </c>
      <c r="H673" s="44">
        <v>10.61</v>
      </c>
      <c r="I673" s="44">
        <v>11.32</v>
      </c>
      <c r="J673" s="43">
        <v>23530</v>
      </c>
      <c r="K673" s="42">
        <v>4.0000000000000001E-3</v>
      </c>
    </row>
    <row r="674" spans="1:11" ht="13.9" customHeight="1" x14ac:dyDescent="0.25">
      <c r="A674" s="666" t="s">
        <v>533</v>
      </c>
      <c r="B674" s="43">
        <v>33640</v>
      </c>
      <c r="C674" s="33">
        <f t="shared" si="10"/>
        <v>673</v>
      </c>
      <c r="D674" s="54" t="s">
        <v>113</v>
      </c>
      <c r="E674" s="53">
        <v>186030</v>
      </c>
      <c r="F674" s="52">
        <v>1.4999999999999999E-2</v>
      </c>
      <c r="G674" s="51">
        <v>1.325</v>
      </c>
      <c r="H674" s="50">
        <v>15.46</v>
      </c>
      <c r="I674" s="50">
        <v>16.170000000000002</v>
      </c>
      <c r="J674" s="43">
        <v>33640</v>
      </c>
      <c r="K674" s="49">
        <v>5.0000000000000001E-3</v>
      </c>
    </row>
    <row r="675" spans="1:11" ht="13.9" customHeight="1" x14ac:dyDescent="0.25">
      <c r="A675" s="665" t="s">
        <v>532</v>
      </c>
      <c r="B675" s="43">
        <v>27450</v>
      </c>
      <c r="C675" s="33">
        <f t="shared" si="10"/>
        <v>674</v>
      </c>
      <c r="D675" s="48" t="s">
        <v>113</v>
      </c>
      <c r="E675" s="47">
        <v>98560</v>
      </c>
      <c r="F675" s="46">
        <v>1.4E-2</v>
      </c>
      <c r="G675" s="45">
        <v>0.70199999999999996</v>
      </c>
      <c r="H675" s="44">
        <v>12.12</v>
      </c>
      <c r="I675" s="44">
        <v>13.2</v>
      </c>
      <c r="J675" s="43">
        <v>27450</v>
      </c>
      <c r="K675" s="42">
        <v>5.0000000000000001E-3</v>
      </c>
    </row>
    <row r="676" spans="1:11" ht="13.9" customHeight="1" x14ac:dyDescent="0.25">
      <c r="A676" s="666" t="s">
        <v>531</v>
      </c>
      <c r="B676" s="43">
        <v>40300</v>
      </c>
      <c r="C676" s="33">
        <f t="shared" si="10"/>
        <v>675</v>
      </c>
      <c r="D676" s="54" t="s">
        <v>113</v>
      </c>
      <c r="E676" s="53">
        <v>224340</v>
      </c>
      <c r="F676" s="52">
        <v>1.6E-2</v>
      </c>
      <c r="G676" s="51">
        <v>1.5980000000000001</v>
      </c>
      <c r="H676" s="50">
        <v>18.57</v>
      </c>
      <c r="I676" s="50">
        <v>19.37</v>
      </c>
      <c r="J676" s="43">
        <v>40300</v>
      </c>
      <c r="K676" s="49">
        <v>4.0000000000000001E-3</v>
      </c>
    </row>
    <row r="677" spans="1:11" ht="13.9" customHeight="1" x14ac:dyDescent="0.25">
      <c r="A677" s="665" t="s">
        <v>530</v>
      </c>
      <c r="B677" s="43">
        <v>36480</v>
      </c>
      <c r="C677" s="33">
        <f t="shared" si="10"/>
        <v>676</v>
      </c>
      <c r="D677" s="48" t="s">
        <v>113</v>
      </c>
      <c r="E677" s="47">
        <v>41630</v>
      </c>
      <c r="F677" s="46">
        <v>2.7E-2</v>
      </c>
      <c r="G677" s="45">
        <v>0.29699999999999999</v>
      </c>
      <c r="H677" s="44">
        <v>16.82</v>
      </c>
      <c r="I677" s="44">
        <v>17.54</v>
      </c>
      <c r="J677" s="43">
        <v>36480</v>
      </c>
      <c r="K677" s="42">
        <v>6.0000000000000001E-3</v>
      </c>
    </row>
    <row r="678" spans="1:11" ht="13.9" customHeight="1" x14ac:dyDescent="0.25">
      <c r="A678" s="666" t="s">
        <v>529</v>
      </c>
      <c r="B678" s="43">
        <v>35160</v>
      </c>
      <c r="C678" s="33">
        <f t="shared" si="10"/>
        <v>677</v>
      </c>
      <c r="D678" s="54" t="s">
        <v>113</v>
      </c>
      <c r="E678" s="53">
        <v>176850</v>
      </c>
      <c r="F678" s="52">
        <v>1.6E-2</v>
      </c>
      <c r="G678" s="51">
        <v>1.26</v>
      </c>
      <c r="H678" s="50">
        <v>16.04</v>
      </c>
      <c r="I678" s="50">
        <v>16.899999999999999</v>
      </c>
      <c r="J678" s="43">
        <v>35160</v>
      </c>
      <c r="K678" s="49">
        <v>5.0000000000000001E-3</v>
      </c>
    </row>
    <row r="679" spans="1:11" ht="13.9" customHeight="1" x14ac:dyDescent="0.25">
      <c r="A679" s="665" t="s">
        <v>528</v>
      </c>
      <c r="B679" s="43">
        <v>40100</v>
      </c>
      <c r="C679" s="33">
        <f t="shared" si="10"/>
        <v>678</v>
      </c>
      <c r="D679" s="48" t="s">
        <v>113</v>
      </c>
      <c r="E679" s="47">
        <v>137150</v>
      </c>
      <c r="F679" s="46">
        <v>7.0000000000000001E-3</v>
      </c>
      <c r="G679" s="45">
        <v>0.97699999999999998</v>
      </c>
      <c r="H679" s="44">
        <v>18.760000000000002</v>
      </c>
      <c r="I679" s="44">
        <v>19.28</v>
      </c>
      <c r="J679" s="43">
        <v>40100</v>
      </c>
      <c r="K679" s="42">
        <v>2E-3</v>
      </c>
    </row>
    <row r="680" spans="1:11" ht="13.9" customHeight="1" x14ac:dyDescent="0.25">
      <c r="A680" s="666" t="s">
        <v>527</v>
      </c>
      <c r="B680" s="43">
        <v>29120</v>
      </c>
      <c r="C680" s="33">
        <f t="shared" si="10"/>
        <v>679</v>
      </c>
      <c r="D680" s="54" t="s">
        <v>113</v>
      </c>
      <c r="E680" s="53">
        <v>997770</v>
      </c>
      <c r="F680" s="52">
        <v>5.0000000000000001E-3</v>
      </c>
      <c r="G680" s="51">
        <v>7.1070000000000002</v>
      </c>
      <c r="H680" s="50">
        <v>13.42</v>
      </c>
      <c r="I680" s="50">
        <v>14</v>
      </c>
      <c r="J680" s="43">
        <v>29120</v>
      </c>
      <c r="K680" s="49">
        <v>2E-3</v>
      </c>
    </row>
    <row r="681" spans="1:11" ht="13.9" customHeight="1" x14ac:dyDescent="0.25">
      <c r="A681" s="665" t="s">
        <v>526</v>
      </c>
      <c r="B681" s="43">
        <v>38050</v>
      </c>
      <c r="C681" s="33">
        <f t="shared" si="10"/>
        <v>680</v>
      </c>
      <c r="D681" s="48" t="s">
        <v>113</v>
      </c>
      <c r="E681" s="47">
        <v>146350</v>
      </c>
      <c r="F681" s="46">
        <v>2.9000000000000001E-2</v>
      </c>
      <c r="G681" s="45">
        <v>1.042</v>
      </c>
      <c r="H681" s="44">
        <v>16.940000000000001</v>
      </c>
      <c r="I681" s="44">
        <v>18.29</v>
      </c>
      <c r="J681" s="43">
        <v>38050</v>
      </c>
      <c r="K681" s="42">
        <v>1.0999999999999999E-2</v>
      </c>
    </row>
    <row r="682" spans="1:11" ht="13.9" customHeight="1" x14ac:dyDescent="0.25">
      <c r="A682" s="666" t="s">
        <v>525</v>
      </c>
      <c r="B682" s="43">
        <v>40090</v>
      </c>
      <c r="C682" s="33">
        <f t="shared" si="10"/>
        <v>681</v>
      </c>
      <c r="D682" s="54" t="s">
        <v>113</v>
      </c>
      <c r="E682" s="53">
        <v>166850</v>
      </c>
      <c r="F682" s="52">
        <v>1.2E-2</v>
      </c>
      <c r="G682" s="51">
        <v>1.1879999999999999</v>
      </c>
      <c r="H682" s="50">
        <v>18.87</v>
      </c>
      <c r="I682" s="50">
        <v>19.28</v>
      </c>
      <c r="J682" s="43">
        <v>40090</v>
      </c>
      <c r="K682" s="49">
        <v>3.0000000000000001E-3</v>
      </c>
    </row>
    <row r="683" spans="1:11" ht="13.9" customHeight="1" x14ac:dyDescent="0.25">
      <c r="A683" s="667" t="s">
        <v>524</v>
      </c>
      <c r="B683" s="43">
        <v>34150</v>
      </c>
      <c r="C683" s="33">
        <f t="shared" si="10"/>
        <v>682</v>
      </c>
      <c r="D683" s="48" t="s">
        <v>136</v>
      </c>
      <c r="E683" s="47">
        <v>4101520</v>
      </c>
      <c r="F683" s="46">
        <v>3.0000000000000001E-3</v>
      </c>
      <c r="G683" s="45">
        <v>29.213000000000001</v>
      </c>
      <c r="H683" s="44">
        <v>14.63</v>
      </c>
      <c r="I683" s="44">
        <v>16.420000000000002</v>
      </c>
      <c r="J683" s="43">
        <v>34150</v>
      </c>
      <c r="K683" s="42">
        <v>2E-3</v>
      </c>
    </row>
    <row r="684" spans="1:11" ht="13.9" customHeight="1" x14ac:dyDescent="0.25">
      <c r="A684" s="666" t="s">
        <v>523</v>
      </c>
      <c r="B684" s="43">
        <v>44250</v>
      </c>
      <c r="C684" s="33">
        <f t="shared" si="10"/>
        <v>683</v>
      </c>
      <c r="D684" s="54" t="s">
        <v>113</v>
      </c>
      <c r="E684" s="53">
        <v>88920</v>
      </c>
      <c r="F684" s="52">
        <v>2.8000000000000001E-2</v>
      </c>
      <c r="G684" s="51">
        <v>0.63300000000000001</v>
      </c>
      <c r="H684" s="50">
        <v>20.149999999999999</v>
      </c>
      <c r="I684" s="50">
        <v>21.27</v>
      </c>
      <c r="J684" s="43">
        <v>44250</v>
      </c>
      <c r="K684" s="49">
        <v>8.9999999999999993E-3</v>
      </c>
    </row>
    <row r="685" spans="1:11" ht="13.9" customHeight="1" x14ac:dyDescent="0.25">
      <c r="A685" s="665" t="s">
        <v>522</v>
      </c>
      <c r="B685" s="43">
        <v>29920</v>
      </c>
      <c r="C685" s="33">
        <f t="shared" si="10"/>
        <v>684</v>
      </c>
      <c r="D685" s="48" t="s">
        <v>113</v>
      </c>
      <c r="E685" s="47">
        <v>74120</v>
      </c>
      <c r="F685" s="46">
        <v>2.5000000000000001E-2</v>
      </c>
      <c r="G685" s="45">
        <v>0.52800000000000002</v>
      </c>
      <c r="H685" s="44">
        <v>13.54</v>
      </c>
      <c r="I685" s="44">
        <v>14.39</v>
      </c>
      <c r="J685" s="43">
        <v>29920</v>
      </c>
      <c r="K685" s="42">
        <v>7.0000000000000001E-3</v>
      </c>
    </row>
    <row r="686" spans="1:11" ht="13.9" customHeight="1" x14ac:dyDescent="0.25">
      <c r="A686" s="664" t="s">
        <v>521</v>
      </c>
      <c r="B686" s="43">
        <v>41150</v>
      </c>
      <c r="C686" s="33">
        <f t="shared" si="10"/>
        <v>685</v>
      </c>
      <c r="D686" s="54" t="s">
        <v>121</v>
      </c>
      <c r="E686" s="53">
        <v>293090</v>
      </c>
      <c r="F686" s="52">
        <v>8.9999999999999993E-3</v>
      </c>
      <c r="G686" s="51">
        <v>2.0880000000000001</v>
      </c>
      <c r="H686" s="50">
        <v>18.399999999999999</v>
      </c>
      <c r="I686" s="50">
        <v>19.79</v>
      </c>
      <c r="J686" s="43">
        <v>41150</v>
      </c>
      <c r="K686" s="49">
        <v>4.0000000000000001E-3</v>
      </c>
    </row>
    <row r="687" spans="1:11" ht="13.9" customHeight="1" x14ac:dyDescent="0.25">
      <c r="A687" s="665" t="s">
        <v>520</v>
      </c>
      <c r="B687" s="43">
        <v>41070</v>
      </c>
      <c r="C687" s="33">
        <f t="shared" si="10"/>
        <v>686</v>
      </c>
      <c r="D687" s="48" t="s">
        <v>113</v>
      </c>
      <c r="E687" s="47">
        <v>95170</v>
      </c>
      <c r="F687" s="46">
        <v>8.9999999999999993E-3</v>
      </c>
      <c r="G687" s="45">
        <v>0.67800000000000005</v>
      </c>
      <c r="H687" s="44">
        <v>18.690000000000001</v>
      </c>
      <c r="I687" s="44">
        <v>19.739999999999998</v>
      </c>
      <c r="J687" s="43">
        <v>41070</v>
      </c>
      <c r="K687" s="42">
        <v>4.0000000000000001E-3</v>
      </c>
    </row>
    <row r="688" spans="1:11" ht="13.9" customHeight="1" x14ac:dyDescent="0.25">
      <c r="A688" s="666" t="s">
        <v>519</v>
      </c>
      <c r="B688" s="43">
        <v>41190</v>
      </c>
      <c r="C688" s="33">
        <f t="shared" si="10"/>
        <v>687</v>
      </c>
      <c r="D688" s="54" t="s">
        <v>113</v>
      </c>
      <c r="E688" s="53">
        <v>197910</v>
      </c>
      <c r="F688" s="52">
        <v>1.2E-2</v>
      </c>
      <c r="G688" s="51">
        <v>1.41</v>
      </c>
      <c r="H688" s="50">
        <v>18.239999999999998</v>
      </c>
      <c r="I688" s="50">
        <v>19.8</v>
      </c>
      <c r="J688" s="43">
        <v>41190</v>
      </c>
      <c r="K688" s="49">
        <v>6.0000000000000001E-3</v>
      </c>
    </row>
    <row r="689" spans="1:11" ht="13.9" customHeight="1" x14ac:dyDescent="0.25">
      <c r="A689" s="665" t="s">
        <v>518</v>
      </c>
      <c r="B689" s="43">
        <v>41890</v>
      </c>
      <c r="C689" s="33">
        <f t="shared" si="10"/>
        <v>688</v>
      </c>
      <c r="D689" s="48" t="s">
        <v>113</v>
      </c>
      <c r="E689" s="47">
        <v>34070</v>
      </c>
      <c r="F689" s="46">
        <v>3.4000000000000002E-2</v>
      </c>
      <c r="G689" s="45">
        <v>0.24299999999999999</v>
      </c>
      <c r="H689" s="44">
        <v>18.72</v>
      </c>
      <c r="I689" s="44">
        <v>20.14</v>
      </c>
      <c r="J689" s="43">
        <v>41890</v>
      </c>
      <c r="K689" s="42">
        <v>8.0000000000000002E-3</v>
      </c>
    </row>
    <row r="690" spans="1:11" ht="13.9" customHeight="1" x14ac:dyDescent="0.25">
      <c r="A690" s="664" t="s">
        <v>517</v>
      </c>
      <c r="B690" s="43">
        <v>50070</v>
      </c>
      <c r="C690" s="33">
        <f t="shared" si="10"/>
        <v>689</v>
      </c>
      <c r="D690" s="54" t="s">
        <v>121</v>
      </c>
      <c r="E690" s="53">
        <v>521750</v>
      </c>
      <c r="F690" s="52">
        <v>0</v>
      </c>
      <c r="G690" s="51">
        <v>3.7160000000000002</v>
      </c>
      <c r="H690" s="50">
        <v>27.3</v>
      </c>
      <c r="I690" s="50">
        <v>24.07</v>
      </c>
      <c r="J690" s="43">
        <v>50070</v>
      </c>
      <c r="K690" s="49">
        <v>3.0000000000000001E-3</v>
      </c>
    </row>
    <row r="691" spans="1:11" ht="13.9" customHeight="1" x14ac:dyDescent="0.25">
      <c r="A691" s="665" t="s">
        <v>516</v>
      </c>
      <c r="B691" s="43">
        <v>48360</v>
      </c>
      <c r="C691" s="33">
        <f t="shared" si="10"/>
        <v>690</v>
      </c>
      <c r="D691" s="48" t="s">
        <v>113</v>
      </c>
      <c r="E691" s="47">
        <v>82030</v>
      </c>
      <c r="F691" s="46">
        <v>0</v>
      </c>
      <c r="G691" s="45">
        <v>0.58399999999999996</v>
      </c>
      <c r="H691" s="44">
        <v>27.3</v>
      </c>
      <c r="I691" s="44">
        <v>23.25</v>
      </c>
      <c r="J691" s="43">
        <v>48360</v>
      </c>
      <c r="K691" s="42">
        <v>2E-3</v>
      </c>
    </row>
    <row r="692" spans="1:11" ht="13.9" customHeight="1" x14ac:dyDescent="0.25">
      <c r="A692" s="666" t="s">
        <v>515</v>
      </c>
      <c r="B692" s="43">
        <v>50610</v>
      </c>
      <c r="C692" s="33">
        <f t="shared" si="10"/>
        <v>691</v>
      </c>
      <c r="D692" s="54" t="s">
        <v>113</v>
      </c>
      <c r="E692" s="53">
        <v>328950</v>
      </c>
      <c r="F692" s="52">
        <v>0</v>
      </c>
      <c r="G692" s="51">
        <v>2.343</v>
      </c>
      <c r="H692" s="50">
        <v>27.94</v>
      </c>
      <c r="I692" s="50">
        <v>24.33</v>
      </c>
      <c r="J692" s="43">
        <v>50610</v>
      </c>
      <c r="K692" s="49">
        <v>2E-3</v>
      </c>
    </row>
    <row r="693" spans="1:11" ht="13.9" customHeight="1" x14ac:dyDescent="0.25">
      <c r="A693" s="665" t="s">
        <v>514</v>
      </c>
      <c r="B693" s="43">
        <v>49710</v>
      </c>
      <c r="C693" s="33">
        <f t="shared" si="10"/>
        <v>692</v>
      </c>
      <c r="D693" s="48" t="s">
        <v>113</v>
      </c>
      <c r="E693" s="47">
        <v>110770</v>
      </c>
      <c r="F693" s="46">
        <v>0</v>
      </c>
      <c r="G693" s="45">
        <v>0.78900000000000003</v>
      </c>
      <c r="H693" s="44">
        <v>27.03</v>
      </c>
      <c r="I693" s="44">
        <v>23.9</v>
      </c>
      <c r="J693" s="43">
        <v>49710</v>
      </c>
      <c r="K693" s="42">
        <v>4.0000000000000001E-3</v>
      </c>
    </row>
    <row r="694" spans="1:11" ht="13.9" customHeight="1" x14ac:dyDescent="0.25">
      <c r="A694" s="666" t="s">
        <v>513</v>
      </c>
      <c r="B694" s="43">
        <v>49050</v>
      </c>
      <c r="C694" s="33">
        <f t="shared" si="10"/>
        <v>693</v>
      </c>
      <c r="D694" s="54" t="s">
        <v>113</v>
      </c>
      <c r="E694" s="53">
        <v>321780</v>
      </c>
      <c r="F694" s="52">
        <v>7.0000000000000001E-3</v>
      </c>
      <c r="G694" s="51">
        <v>2.2919999999999998</v>
      </c>
      <c r="H694" s="50">
        <v>22.48</v>
      </c>
      <c r="I694" s="50">
        <v>23.58</v>
      </c>
      <c r="J694" s="43">
        <v>49050</v>
      </c>
      <c r="K694" s="49">
        <v>3.0000000000000001E-3</v>
      </c>
    </row>
    <row r="695" spans="1:11" ht="13.9" customHeight="1" x14ac:dyDescent="0.25">
      <c r="A695" s="665" t="s">
        <v>512</v>
      </c>
      <c r="B695" s="43">
        <v>33150</v>
      </c>
      <c r="C695" s="33">
        <f t="shared" si="10"/>
        <v>694</v>
      </c>
      <c r="D695" s="48" t="s">
        <v>113</v>
      </c>
      <c r="E695" s="47">
        <v>676990</v>
      </c>
      <c r="F695" s="46">
        <v>8.0000000000000002E-3</v>
      </c>
      <c r="G695" s="45">
        <v>4.8220000000000001</v>
      </c>
      <c r="H695" s="44">
        <v>14.99</v>
      </c>
      <c r="I695" s="44">
        <v>15.94</v>
      </c>
      <c r="J695" s="43">
        <v>33150</v>
      </c>
      <c r="K695" s="42">
        <v>2E-3</v>
      </c>
    </row>
    <row r="696" spans="1:11" ht="13.9" customHeight="1" x14ac:dyDescent="0.25">
      <c r="A696" s="666" t="s">
        <v>511</v>
      </c>
      <c r="B696" s="43">
        <v>26670</v>
      </c>
      <c r="C696" s="33">
        <f t="shared" si="10"/>
        <v>695</v>
      </c>
      <c r="D696" s="54" t="s">
        <v>113</v>
      </c>
      <c r="E696" s="53">
        <v>2016340</v>
      </c>
      <c r="F696" s="52">
        <v>5.0000000000000001E-3</v>
      </c>
      <c r="G696" s="51">
        <v>14.361000000000001</v>
      </c>
      <c r="H696" s="50">
        <v>11.46</v>
      </c>
      <c r="I696" s="50">
        <v>12.82</v>
      </c>
      <c r="J696" s="43">
        <v>26670</v>
      </c>
      <c r="K696" s="49">
        <v>2E-3</v>
      </c>
    </row>
    <row r="697" spans="1:11" ht="13.9" customHeight="1" x14ac:dyDescent="0.25">
      <c r="A697" s="665" t="s">
        <v>510</v>
      </c>
      <c r="B697" s="43">
        <v>31080</v>
      </c>
      <c r="C697" s="33">
        <f t="shared" si="10"/>
        <v>696</v>
      </c>
      <c r="D697" s="48" t="s">
        <v>113</v>
      </c>
      <c r="E697" s="47">
        <v>74460</v>
      </c>
      <c r="F697" s="46">
        <v>2.1000000000000001E-2</v>
      </c>
      <c r="G697" s="45">
        <v>0.53</v>
      </c>
      <c r="H697" s="44">
        <v>13.84</v>
      </c>
      <c r="I697" s="44">
        <v>14.94</v>
      </c>
      <c r="J697" s="43">
        <v>31080</v>
      </c>
      <c r="K697" s="42">
        <v>5.0000000000000001E-3</v>
      </c>
    </row>
    <row r="698" spans="1:11" ht="13.9" customHeight="1" x14ac:dyDescent="0.25">
      <c r="A698" s="664" t="s">
        <v>509</v>
      </c>
      <c r="B698" s="43">
        <v>40330</v>
      </c>
      <c r="C698" s="33">
        <f t="shared" si="10"/>
        <v>697</v>
      </c>
      <c r="D698" s="54" t="s">
        <v>121</v>
      </c>
      <c r="E698" s="53">
        <v>3675140</v>
      </c>
      <c r="F698" s="52">
        <v>3.0000000000000001E-3</v>
      </c>
      <c r="G698" s="51">
        <v>26.175999999999998</v>
      </c>
      <c r="H698" s="50">
        <v>17.899999999999999</v>
      </c>
      <c r="I698" s="50">
        <v>19.39</v>
      </c>
      <c r="J698" s="43">
        <v>40330</v>
      </c>
      <c r="K698" s="49">
        <v>1E-3</v>
      </c>
    </row>
    <row r="699" spans="1:11" ht="13.9" customHeight="1" x14ac:dyDescent="0.25">
      <c r="A699" s="665" t="s">
        <v>508</v>
      </c>
      <c r="B699" s="43">
        <v>57910</v>
      </c>
      <c r="C699" s="33">
        <f t="shared" si="10"/>
        <v>698</v>
      </c>
      <c r="D699" s="48" t="s">
        <v>113</v>
      </c>
      <c r="E699" s="47">
        <v>631610</v>
      </c>
      <c r="F699" s="46">
        <v>6.0000000000000001E-3</v>
      </c>
      <c r="G699" s="45">
        <v>4.4989999999999997</v>
      </c>
      <c r="H699" s="44">
        <v>26.86</v>
      </c>
      <c r="I699" s="44">
        <v>27.84</v>
      </c>
      <c r="J699" s="43">
        <v>57910</v>
      </c>
      <c r="K699" s="42">
        <v>2E-3</v>
      </c>
    </row>
    <row r="700" spans="1:11" ht="13.9" customHeight="1" x14ac:dyDescent="0.25">
      <c r="A700" s="666" t="s">
        <v>507</v>
      </c>
      <c r="B700" s="43">
        <v>47900</v>
      </c>
      <c r="C700" s="33">
        <f t="shared" si="10"/>
        <v>699</v>
      </c>
      <c r="D700" s="54" t="s">
        <v>113</v>
      </c>
      <c r="E700" s="53">
        <v>191200</v>
      </c>
      <c r="F700" s="52">
        <v>1.4999999999999999E-2</v>
      </c>
      <c r="G700" s="51">
        <v>1.3620000000000001</v>
      </c>
      <c r="H700" s="50">
        <v>21.24</v>
      </c>
      <c r="I700" s="50">
        <v>23.03</v>
      </c>
      <c r="J700" s="43">
        <v>47900</v>
      </c>
      <c r="K700" s="49">
        <v>8.0000000000000002E-3</v>
      </c>
    </row>
    <row r="701" spans="1:11" ht="13.9" customHeight="1" x14ac:dyDescent="0.25">
      <c r="A701" s="665" t="s">
        <v>506</v>
      </c>
      <c r="B701" s="43">
        <v>35060</v>
      </c>
      <c r="C701" s="33">
        <f t="shared" si="10"/>
        <v>700</v>
      </c>
      <c r="D701" s="48" t="s">
        <v>113</v>
      </c>
      <c r="E701" s="47">
        <v>556820</v>
      </c>
      <c r="F701" s="46">
        <v>7.0000000000000001E-3</v>
      </c>
      <c r="G701" s="45">
        <v>3.9660000000000002</v>
      </c>
      <c r="H701" s="44">
        <v>16.22</v>
      </c>
      <c r="I701" s="44">
        <v>16.850000000000001</v>
      </c>
      <c r="J701" s="43">
        <v>35060</v>
      </c>
      <c r="K701" s="42">
        <v>3.0000000000000001E-3</v>
      </c>
    </row>
    <row r="702" spans="1:11" ht="13.9" customHeight="1" x14ac:dyDescent="0.25">
      <c r="A702" s="666" t="s">
        <v>505</v>
      </c>
      <c r="B702" s="43">
        <v>36140</v>
      </c>
      <c r="C702" s="33">
        <f t="shared" si="10"/>
        <v>701</v>
      </c>
      <c r="D702" s="54" t="s">
        <v>113</v>
      </c>
      <c r="E702" s="53">
        <v>2295510</v>
      </c>
      <c r="F702" s="52">
        <v>3.0000000000000001E-3</v>
      </c>
      <c r="G702" s="51">
        <v>16.350000000000001</v>
      </c>
      <c r="H702" s="50">
        <v>16.739999999999998</v>
      </c>
      <c r="I702" s="50">
        <v>17.38</v>
      </c>
      <c r="J702" s="43">
        <v>36140</v>
      </c>
      <c r="K702" s="49">
        <v>2E-3</v>
      </c>
    </row>
    <row r="703" spans="1:11" ht="13.9" customHeight="1" x14ac:dyDescent="0.25">
      <c r="A703" s="667" t="s">
        <v>504</v>
      </c>
      <c r="B703" s="43">
        <v>33930</v>
      </c>
      <c r="C703" s="33">
        <f t="shared" si="10"/>
        <v>702</v>
      </c>
      <c r="D703" s="48" t="s">
        <v>136</v>
      </c>
      <c r="E703" s="47">
        <v>3940510</v>
      </c>
      <c r="F703" s="46">
        <v>3.0000000000000001E-3</v>
      </c>
      <c r="G703" s="45">
        <v>28.065999999999999</v>
      </c>
      <c r="H703" s="44">
        <v>15.19</v>
      </c>
      <c r="I703" s="44">
        <v>16.309999999999999</v>
      </c>
      <c r="J703" s="43">
        <v>33930</v>
      </c>
      <c r="K703" s="42">
        <v>2E-3</v>
      </c>
    </row>
    <row r="704" spans="1:11" ht="13.9" customHeight="1" x14ac:dyDescent="0.25">
      <c r="A704" s="666" t="s">
        <v>503</v>
      </c>
      <c r="B704" s="43">
        <v>43880</v>
      </c>
      <c r="C704" s="33">
        <f t="shared" si="10"/>
        <v>703</v>
      </c>
      <c r="D704" s="54" t="s">
        <v>113</v>
      </c>
      <c r="E704" s="53">
        <v>46810</v>
      </c>
      <c r="F704" s="52">
        <v>2.3E-2</v>
      </c>
      <c r="G704" s="51">
        <v>0.33300000000000002</v>
      </c>
      <c r="H704" s="50">
        <v>20.32</v>
      </c>
      <c r="I704" s="50">
        <v>21.1</v>
      </c>
      <c r="J704" s="43">
        <v>43880</v>
      </c>
      <c r="K704" s="49">
        <v>7.0000000000000001E-3</v>
      </c>
    </row>
    <row r="705" spans="1:11" ht="13.9" customHeight="1" x14ac:dyDescent="0.25">
      <c r="A705" s="667" t="s">
        <v>502</v>
      </c>
      <c r="B705" s="43">
        <v>33780</v>
      </c>
      <c r="C705" s="33">
        <f t="shared" si="10"/>
        <v>704</v>
      </c>
      <c r="D705" s="48" t="s">
        <v>121</v>
      </c>
      <c r="E705" s="47">
        <v>262040</v>
      </c>
      <c r="F705" s="46">
        <v>1.0999999999999999E-2</v>
      </c>
      <c r="G705" s="45">
        <v>1.8660000000000001</v>
      </c>
      <c r="H705" s="44">
        <v>15.38</v>
      </c>
      <c r="I705" s="44">
        <v>16.239999999999998</v>
      </c>
      <c r="J705" s="43">
        <v>33780</v>
      </c>
      <c r="K705" s="42">
        <v>6.0000000000000001E-3</v>
      </c>
    </row>
    <row r="706" spans="1:11" ht="13.9" customHeight="1" x14ac:dyDescent="0.25">
      <c r="A706" s="666" t="s">
        <v>501</v>
      </c>
      <c r="B706" s="43">
        <v>31640</v>
      </c>
      <c r="C706" s="33">
        <f t="shared" si="10"/>
        <v>705</v>
      </c>
      <c r="D706" s="54" t="s">
        <v>113</v>
      </c>
      <c r="E706" s="53">
        <v>194810</v>
      </c>
      <c r="F706" s="52">
        <v>1.2999999999999999E-2</v>
      </c>
      <c r="G706" s="51">
        <v>1.3879999999999999</v>
      </c>
      <c r="H706" s="50">
        <v>14.47</v>
      </c>
      <c r="I706" s="50">
        <v>15.21</v>
      </c>
      <c r="J706" s="43">
        <v>31640</v>
      </c>
      <c r="K706" s="49">
        <v>3.0000000000000001E-3</v>
      </c>
    </row>
    <row r="707" spans="1:11" ht="13.9" customHeight="1" x14ac:dyDescent="0.25">
      <c r="A707" s="665" t="s">
        <v>500</v>
      </c>
      <c r="B707" s="43">
        <v>39970</v>
      </c>
      <c r="C707" s="33">
        <f t="shared" ref="C707:C770" si="11">C706+1</f>
        <v>706</v>
      </c>
      <c r="D707" s="48" t="s">
        <v>113</v>
      </c>
      <c r="E707" s="47">
        <v>67230</v>
      </c>
      <c r="F707" s="46">
        <v>0.02</v>
      </c>
      <c r="G707" s="45">
        <v>0.47899999999999998</v>
      </c>
      <c r="H707" s="44">
        <v>18.63</v>
      </c>
      <c r="I707" s="44">
        <v>19.22</v>
      </c>
      <c r="J707" s="43">
        <v>39970</v>
      </c>
      <c r="K707" s="42">
        <v>1.4999999999999999E-2</v>
      </c>
    </row>
    <row r="708" spans="1:11" ht="13.9" customHeight="1" x14ac:dyDescent="0.25">
      <c r="A708" s="666" t="s">
        <v>499</v>
      </c>
      <c r="B708" s="43">
        <v>44380</v>
      </c>
      <c r="C708" s="33">
        <f t="shared" si="11"/>
        <v>707</v>
      </c>
      <c r="D708" s="54" t="s">
        <v>113</v>
      </c>
      <c r="E708" s="53">
        <v>13090</v>
      </c>
      <c r="F708" s="52">
        <v>4.2999999999999997E-2</v>
      </c>
      <c r="G708" s="51">
        <v>9.2999999999999999E-2</v>
      </c>
      <c r="H708" s="50">
        <v>19.760000000000002</v>
      </c>
      <c r="I708" s="50">
        <v>21.34</v>
      </c>
      <c r="J708" s="43">
        <v>44380</v>
      </c>
      <c r="K708" s="49">
        <v>1.0999999999999999E-2</v>
      </c>
    </row>
    <row r="709" spans="1:11" ht="13.9" customHeight="1" x14ac:dyDescent="0.25">
      <c r="A709" s="665" t="s">
        <v>498</v>
      </c>
      <c r="B709" s="43">
        <v>40780</v>
      </c>
      <c r="C709" s="33">
        <f t="shared" si="11"/>
        <v>708</v>
      </c>
      <c r="D709" s="48" t="s">
        <v>113</v>
      </c>
      <c r="E709" s="47">
        <v>274350</v>
      </c>
      <c r="F709" s="46">
        <v>1.7000000000000001E-2</v>
      </c>
      <c r="G709" s="45">
        <v>1.954</v>
      </c>
      <c r="H709" s="44">
        <v>18.48</v>
      </c>
      <c r="I709" s="44">
        <v>19.61</v>
      </c>
      <c r="J709" s="43">
        <v>40780</v>
      </c>
      <c r="K709" s="42">
        <v>4.0000000000000001E-3</v>
      </c>
    </row>
    <row r="710" spans="1:11" ht="13.9" customHeight="1" x14ac:dyDescent="0.25">
      <c r="A710" s="666" t="s">
        <v>497</v>
      </c>
      <c r="B710" s="43">
        <v>30580</v>
      </c>
      <c r="C710" s="33">
        <f t="shared" si="11"/>
        <v>709</v>
      </c>
      <c r="D710" s="54" t="s">
        <v>113</v>
      </c>
      <c r="E710" s="53">
        <v>91530</v>
      </c>
      <c r="F710" s="52">
        <v>0.03</v>
      </c>
      <c r="G710" s="51">
        <v>0.65200000000000002</v>
      </c>
      <c r="H710" s="50">
        <v>14.02</v>
      </c>
      <c r="I710" s="50">
        <v>14.7</v>
      </c>
      <c r="J710" s="43">
        <v>30580</v>
      </c>
      <c r="K710" s="49">
        <v>6.0000000000000001E-3</v>
      </c>
    </row>
    <row r="711" spans="1:11" ht="13.9" customHeight="1" x14ac:dyDescent="0.25">
      <c r="A711" s="665" t="s">
        <v>496</v>
      </c>
      <c r="B711" s="43">
        <v>33010</v>
      </c>
      <c r="C711" s="33">
        <f t="shared" si="11"/>
        <v>710</v>
      </c>
      <c r="D711" s="48" t="s">
        <v>113</v>
      </c>
      <c r="E711" s="47">
        <v>2955550</v>
      </c>
      <c r="F711" s="46">
        <v>4.0000000000000001E-3</v>
      </c>
      <c r="G711" s="45">
        <v>21.050999999999998</v>
      </c>
      <c r="H711" s="44">
        <v>14.7</v>
      </c>
      <c r="I711" s="44">
        <v>15.87</v>
      </c>
      <c r="J711" s="43">
        <v>33010</v>
      </c>
      <c r="K711" s="42">
        <v>2E-3</v>
      </c>
    </row>
    <row r="712" spans="1:11" ht="13.9" customHeight="1" x14ac:dyDescent="0.25">
      <c r="A712" s="666" t="s">
        <v>495</v>
      </c>
      <c r="B712" s="43">
        <v>32390</v>
      </c>
      <c r="C712" s="33">
        <f t="shared" si="11"/>
        <v>711</v>
      </c>
      <c r="D712" s="54" t="s">
        <v>113</v>
      </c>
      <c r="E712" s="53">
        <v>58160</v>
      </c>
      <c r="F712" s="52">
        <v>0.03</v>
      </c>
      <c r="G712" s="51">
        <v>0.41399999999999998</v>
      </c>
      <c r="H712" s="50">
        <v>14.64</v>
      </c>
      <c r="I712" s="50">
        <v>15.57</v>
      </c>
      <c r="J712" s="43">
        <v>32390</v>
      </c>
      <c r="K712" s="49">
        <v>6.0000000000000001E-3</v>
      </c>
    </row>
    <row r="713" spans="1:11" ht="13.9" customHeight="1" x14ac:dyDescent="0.25">
      <c r="A713" s="665" t="s">
        <v>494</v>
      </c>
      <c r="B713" s="43">
        <v>39640</v>
      </c>
      <c r="C713" s="33">
        <f t="shared" si="11"/>
        <v>712</v>
      </c>
      <c r="D713" s="48" t="s">
        <v>113</v>
      </c>
      <c r="E713" s="47">
        <v>11430</v>
      </c>
      <c r="F713" s="46">
        <v>5.2999999999999999E-2</v>
      </c>
      <c r="G713" s="45">
        <v>8.1000000000000003E-2</v>
      </c>
      <c r="H713" s="44">
        <v>17.77</v>
      </c>
      <c r="I713" s="44">
        <v>19.059999999999999</v>
      </c>
      <c r="J713" s="43">
        <v>39640</v>
      </c>
      <c r="K713" s="42">
        <v>1.7000000000000001E-2</v>
      </c>
    </row>
    <row r="714" spans="1:11" ht="13.9" customHeight="1" x14ac:dyDescent="0.25">
      <c r="A714" s="666" t="s">
        <v>493</v>
      </c>
      <c r="B714" s="43">
        <v>48300</v>
      </c>
      <c r="C714" s="33">
        <f t="shared" si="11"/>
        <v>713</v>
      </c>
      <c r="D714" s="54" t="s">
        <v>113</v>
      </c>
      <c r="E714" s="53">
        <v>10900</v>
      </c>
      <c r="F714" s="52">
        <v>3.6999999999999998E-2</v>
      </c>
      <c r="G714" s="51">
        <v>7.8E-2</v>
      </c>
      <c r="H714" s="50">
        <v>22.53</v>
      </c>
      <c r="I714" s="50">
        <v>23.22</v>
      </c>
      <c r="J714" s="43">
        <v>48300</v>
      </c>
      <c r="K714" s="49">
        <v>8.9999999999999993E-3</v>
      </c>
    </row>
    <row r="715" spans="1:11" ht="13.9" customHeight="1" x14ac:dyDescent="0.25">
      <c r="A715" s="665" t="s">
        <v>492</v>
      </c>
      <c r="B715" s="43">
        <v>36040</v>
      </c>
      <c r="C715" s="33">
        <f t="shared" si="11"/>
        <v>714</v>
      </c>
      <c r="D715" s="48" t="s">
        <v>113</v>
      </c>
      <c r="E715" s="47">
        <v>216650</v>
      </c>
      <c r="F715" s="46">
        <v>1.2999999999999999E-2</v>
      </c>
      <c r="G715" s="45">
        <v>1.5429999999999999</v>
      </c>
      <c r="H715" s="44">
        <v>16.36</v>
      </c>
      <c r="I715" s="44">
        <v>17.329999999999998</v>
      </c>
      <c r="J715" s="43">
        <v>36040</v>
      </c>
      <c r="K715" s="42">
        <v>7.0000000000000001E-3</v>
      </c>
    </row>
    <row r="716" spans="1:11" ht="13.9" customHeight="1" x14ac:dyDescent="0.25">
      <c r="A716" s="666" t="s">
        <v>491</v>
      </c>
      <c r="B716" s="43">
        <v>27810</v>
      </c>
      <c r="C716" s="33">
        <f t="shared" si="11"/>
        <v>715</v>
      </c>
      <c r="D716" s="54" t="s">
        <v>184</v>
      </c>
      <c r="E716" s="53">
        <v>463640</v>
      </c>
      <c r="F716" s="52">
        <v>1.2E-2</v>
      </c>
      <c r="G716" s="51">
        <v>3.302</v>
      </c>
      <c r="H716" s="50">
        <v>11.3</v>
      </c>
      <c r="I716" s="50">
        <v>13.37</v>
      </c>
      <c r="J716" s="43">
        <v>27810</v>
      </c>
      <c r="K716" s="49">
        <v>5.0000000000000001E-3</v>
      </c>
    </row>
    <row r="717" spans="1:11" ht="13.9" customHeight="1" x14ac:dyDescent="0.25">
      <c r="A717" s="665" t="s">
        <v>490</v>
      </c>
      <c r="B717" s="43">
        <v>48820</v>
      </c>
      <c r="C717" s="33">
        <f t="shared" si="11"/>
        <v>716</v>
      </c>
      <c r="D717" s="48" t="s">
        <v>113</v>
      </c>
      <c r="E717" s="47">
        <v>19550</v>
      </c>
      <c r="F717" s="46">
        <v>2.3E-2</v>
      </c>
      <c r="G717" s="45">
        <v>0.13900000000000001</v>
      </c>
      <c r="H717" s="44">
        <v>21.79</v>
      </c>
      <c r="I717" s="44">
        <v>23.47</v>
      </c>
      <c r="J717" s="43">
        <v>48820</v>
      </c>
      <c r="K717" s="42">
        <v>8.9999999999999993E-3</v>
      </c>
    </row>
    <row r="718" spans="1:11" ht="13.9" customHeight="1" x14ac:dyDescent="0.25">
      <c r="A718" s="664" t="s">
        <v>489</v>
      </c>
      <c r="B718" s="43">
        <v>25570</v>
      </c>
      <c r="C718" s="33">
        <f t="shared" si="11"/>
        <v>717</v>
      </c>
      <c r="D718" s="54" t="s">
        <v>136</v>
      </c>
      <c r="E718" s="53">
        <v>397630</v>
      </c>
      <c r="F718" s="52">
        <v>1.2999999999999999E-2</v>
      </c>
      <c r="G718" s="51">
        <v>2.8319999999999999</v>
      </c>
      <c r="H718" s="50">
        <v>10.93</v>
      </c>
      <c r="I718" s="50">
        <v>12.3</v>
      </c>
      <c r="J718" s="43">
        <v>25570</v>
      </c>
      <c r="K718" s="49">
        <v>4.0000000000000001E-3</v>
      </c>
    </row>
    <row r="719" spans="1:11" ht="13.9" customHeight="1" x14ac:dyDescent="0.25">
      <c r="A719" s="665" t="s">
        <v>488</v>
      </c>
      <c r="B719" s="43">
        <v>44260</v>
      </c>
      <c r="C719" s="33">
        <f t="shared" si="11"/>
        <v>718</v>
      </c>
      <c r="D719" s="48" t="s">
        <v>113</v>
      </c>
      <c r="E719" s="47">
        <v>14710</v>
      </c>
      <c r="F719" s="46">
        <v>3.1E-2</v>
      </c>
      <c r="G719" s="45">
        <v>0.105</v>
      </c>
      <c r="H719" s="44">
        <v>20.58</v>
      </c>
      <c r="I719" s="44">
        <v>21.28</v>
      </c>
      <c r="J719" s="43">
        <v>44260</v>
      </c>
      <c r="K719" s="42">
        <v>6.0000000000000001E-3</v>
      </c>
    </row>
    <row r="720" spans="1:11" ht="13.9" customHeight="1" x14ac:dyDescent="0.25">
      <c r="A720" s="666" t="s">
        <v>487</v>
      </c>
      <c r="B720" s="43">
        <v>42340</v>
      </c>
      <c r="C720" s="33">
        <f t="shared" si="11"/>
        <v>719</v>
      </c>
      <c r="D720" s="54" t="s">
        <v>113</v>
      </c>
      <c r="E720" s="53">
        <v>1270</v>
      </c>
      <c r="F720" s="52">
        <v>0.115</v>
      </c>
      <c r="G720" s="51">
        <v>8.9999999999999993E-3</v>
      </c>
      <c r="H720" s="50">
        <v>17.16</v>
      </c>
      <c r="I720" s="50">
        <v>20.350000000000001</v>
      </c>
      <c r="J720" s="43">
        <v>42340</v>
      </c>
      <c r="K720" s="49">
        <v>5.6000000000000001E-2</v>
      </c>
    </row>
    <row r="721" spans="1:11" ht="13.9" customHeight="1" x14ac:dyDescent="0.25">
      <c r="A721" s="665" t="s">
        <v>486</v>
      </c>
      <c r="B721" s="43">
        <v>24280</v>
      </c>
      <c r="C721" s="33">
        <f t="shared" si="11"/>
        <v>720</v>
      </c>
      <c r="D721" s="48" t="s">
        <v>113</v>
      </c>
      <c r="E721" s="47">
        <v>38780</v>
      </c>
      <c r="F721" s="46">
        <v>0.04</v>
      </c>
      <c r="G721" s="45">
        <v>0.27600000000000002</v>
      </c>
      <c r="H721" s="44">
        <v>10.83</v>
      </c>
      <c r="I721" s="44">
        <v>11.68</v>
      </c>
      <c r="J721" s="43">
        <v>24280</v>
      </c>
      <c r="K721" s="42">
        <v>8.9999999999999993E-3</v>
      </c>
    </row>
    <row r="722" spans="1:11" ht="13.9" customHeight="1" x14ac:dyDescent="0.25">
      <c r="A722" s="664" t="s">
        <v>485</v>
      </c>
      <c r="B722" s="43">
        <v>24860</v>
      </c>
      <c r="C722" s="33">
        <f t="shared" si="11"/>
        <v>721</v>
      </c>
      <c r="D722" s="54" t="s">
        <v>121</v>
      </c>
      <c r="E722" s="53">
        <v>342870</v>
      </c>
      <c r="F722" s="52">
        <v>1.6E-2</v>
      </c>
      <c r="G722" s="51">
        <v>2.4420000000000002</v>
      </c>
      <c r="H722" s="50">
        <v>10.83</v>
      </c>
      <c r="I722" s="50">
        <v>11.95</v>
      </c>
      <c r="J722" s="43">
        <v>24860</v>
      </c>
      <c r="K722" s="49">
        <v>4.0000000000000001E-3</v>
      </c>
    </row>
    <row r="723" spans="1:11" ht="13.9" customHeight="1" x14ac:dyDescent="0.25">
      <c r="A723" s="665" t="s">
        <v>484</v>
      </c>
      <c r="B723" s="43">
        <v>30430</v>
      </c>
      <c r="C723" s="33">
        <f t="shared" si="11"/>
        <v>722</v>
      </c>
      <c r="D723" s="48" t="s">
        <v>113</v>
      </c>
      <c r="E723" s="47">
        <v>28700</v>
      </c>
      <c r="F723" s="46">
        <v>4.7E-2</v>
      </c>
      <c r="G723" s="45">
        <v>0.20399999999999999</v>
      </c>
      <c r="H723" s="44">
        <v>13.87</v>
      </c>
      <c r="I723" s="44">
        <v>14.63</v>
      </c>
      <c r="J723" s="43">
        <v>30430</v>
      </c>
      <c r="K723" s="42">
        <v>1.2E-2</v>
      </c>
    </row>
    <row r="724" spans="1:11" ht="13.9" customHeight="1" x14ac:dyDescent="0.25">
      <c r="A724" s="666" t="s">
        <v>483</v>
      </c>
      <c r="B724" s="43">
        <v>23820</v>
      </c>
      <c r="C724" s="33">
        <f t="shared" si="11"/>
        <v>723</v>
      </c>
      <c r="D724" s="54" t="s">
        <v>113</v>
      </c>
      <c r="E724" s="53">
        <v>273450</v>
      </c>
      <c r="F724" s="52">
        <v>1.9E-2</v>
      </c>
      <c r="G724" s="51">
        <v>1.948</v>
      </c>
      <c r="H724" s="50">
        <v>10.58</v>
      </c>
      <c r="I724" s="50">
        <v>11.45</v>
      </c>
      <c r="J724" s="43">
        <v>23820</v>
      </c>
      <c r="K724" s="49">
        <v>5.0000000000000001E-3</v>
      </c>
    </row>
    <row r="725" spans="1:11" ht="13.9" customHeight="1" x14ac:dyDescent="0.25">
      <c r="A725" s="665" t="s">
        <v>482</v>
      </c>
      <c r="B725" s="43">
        <v>26840</v>
      </c>
      <c r="C725" s="33">
        <f t="shared" si="11"/>
        <v>724</v>
      </c>
      <c r="D725" s="48" t="s">
        <v>113</v>
      </c>
      <c r="E725" s="47">
        <v>35670</v>
      </c>
      <c r="F725" s="46">
        <v>2.5999999999999999E-2</v>
      </c>
      <c r="G725" s="45">
        <v>0.254</v>
      </c>
      <c r="H725" s="44">
        <v>11.79</v>
      </c>
      <c r="I725" s="44">
        <v>12.9</v>
      </c>
      <c r="J725" s="43">
        <v>26840</v>
      </c>
      <c r="K725" s="42">
        <v>6.0000000000000001E-3</v>
      </c>
    </row>
    <row r="726" spans="1:11" ht="13.9" customHeight="1" x14ac:dyDescent="0.25">
      <c r="A726" s="666" t="s">
        <v>481</v>
      </c>
      <c r="B726" s="43">
        <v>35120</v>
      </c>
      <c r="C726" s="33">
        <f t="shared" si="11"/>
        <v>725</v>
      </c>
      <c r="D726" s="54" t="s">
        <v>113</v>
      </c>
      <c r="E726" s="53">
        <v>5040</v>
      </c>
      <c r="F726" s="52">
        <v>8.1000000000000003E-2</v>
      </c>
      <c r="G726" s="51">
        <v>3.5999999999999997E-2</v>
      </c>
      <c r="H726" s="50">
        <v>14.98</v>
      </c>
      <c r="I726" s="50">
        <v>16.88</v>
      </c>
      <c r="J726" s="43">
        <v>35120</v>
      </c>
      <c r="K726" s="49">
        <v>2.8000000000000001E-2</v>
      </c>
    </row>
    <row r="727" spans="1:11" ht="13.9" customHeight="1" x14ac:dyDescent="0.25">
      <c r="A727" s="667" t="s">
        <v>480</v>
      </c>
      <c r="B727" s="43">
        <v>31440</v>
      </c>
      <c r="C727" s="33">
        <f t="shared" si="11"/>
        <v>726</v>
      </c>
      <c r="D727" s="48" t="s">
        <v>136</v>
      </c>
      <c r="E727" s="45">
        <v>650</v>
      </c>
      <c r="F727" s="46">
        <v>0.128</v>
      </c>
      <c r="G727" s="45">
        <v>5.0000000000000001E-3</v>
      </c>
      <c r="H727" s="44">
        <v>14.08</v>
      </c>
      <c r="I727" s="44">
        <v>15.11</v>
      </c>
      <c r="J727" s="43">
        <v>31440</v>
      </c>
      <c r="K727" s="42">
        <v>0.06</v>
      </c>
    </row>
    <row r="728" spans="1:11" ht="13.9" customHeight="1" x14ac:dyDescent="0.25">
      <c r="A728" s="666" t="s">
        <v>479</v>
      </c>
      <c r="B728" s="43">
        <v>30740</v>
      </c>
      <c r="C728" s="33">
        <f t="shared" si="11"/>
        <v>727</v>
      </c>
      <c r="D728" s="54" t="s">
        <v>113</v>
      </c>
      <c r="E728" s="51">
        <v>520</v>
      </c>
      <c r="F728" s="52">
        <v>0.13100000000000001</v>
      </c>
      <c r="G728" s="51">
        <v>4.0000000000000001E-3</v>
      </c>
      <c r="H728" s="50">
        <v>13.04</v>
      </c>
      <c r="I728" s="50">
        <v>14.78</v>
      </c>
      <c r="J728" s="43">
        <v>30740</v>
      </c>
      <c r="K728" s="49">
        <v>7.1999999999999995E-2</v>
      </c>
    </row>
    <row r="729" spans="1:11" ht="13.9" customHeight="1" x14ac:dyDescent="0.25">
      <c r="A729" s="667" t="s">
        <v>478</v>
      </c>
      <c r="B729" s="43">
        <v>38210</v>
      </c>
      <c r="C729" s="33">
        <f t="shared" si="11"/>
        <v>728</v>
      </c>
      <c r="D729" s="48" t="s">
        <v>136</v>
      </c>
      <c r="E729" s="47">
        <v>45820</v>
      </c>
      <c r="F729" s="46">
        <v>2.1000000000000001E-2</v>
      </c>
      <c r="G729" s="45">
        <v>0.32600000000000001</v>
      </c>
      <c r="H729" s="44">
        <v>17.55</v>
      </c>
      <c r="I729" s="44">
        <v>18.37</v>
      </c>
      <c r="J729" s="43">
        <v>38210</v>
      </c>
      <c r="K729" s="42">
        <v>0.01</v>
      </c>
    </row>
    <row r="730" spans="1:11" ht="13.9" customHeight="1" x14ac:dyDescent="0.25">
      <c r="A730" s="666" t="s">
        <v>477</v>
      </c>
      <c r="B730" s="43">
        <v>31200</v>
      </c>
      <c r="C730" s="33">
        <f t="shared" si="11"/>
        <v>729</v>
      </c>
      <c r="D730" s="54" t="s">
        <v>113</v>
      </c>
      <c r="E730" s="53">
        <v>7170</v>
      </c>
      <c r="F730" s="52">
        <v>3.9E-2</v>
      </c>
      <c r="G730" s="51">
        <v>5.0999999999999997E-2</v>
      </c>
      <c r="H730" s="50">
        <v>12.95</v>
      </c>
      <c r="I730" s="50">
        <v>15</v>
      </c>
      <c r="J730" s="43">
        <v>31200</v>
      </c>
      <c r="K730" s="49">
        <v>1.2999999999999999E-2</v>
      </c>
    </row>
    <row r="731" spans="1:11" ht="13.9" customHeight="1" x14ac:dyDescent="0.25">
      <c r="A731" s="667" t="s">
        <v>476</v>
      </c>
      <c r="B731" s="43">
        <v>39510</v>
      </c>
      <c r="C731" s="33">
        <f t="shared" si="11"/>
        <v>730</v>
      </c>
      <c r="D731" s="48" t="s">
        <v>121</v>
      </c>
      <c r="E731" s="47">
        <v>38650</v>
      </c>
      <c r="F731" s="46">
        <v>2.4E-2</v>
      </c>
      <c r="G731" s="45">
        <v>0.27500000000000002</v>
      </c>
      <c r="H731" s="44">
        <v>18.07</v>
      </c>
      <c r="I731" s="44">
        <v>19</v>
      </c>
      <c r="J731" s="43">
        <v>39510</v>
      </c>
      <c r="K731" s="42">
        <v>1.0999999999999999E-2</v>
      </c>
    </row>
    <row r="732" spans="1:11" ht="13.9" customHeight="1" x14ac:dyDescent="0.25">
      <c r="A732" s="666" t="s">
        <v>475</v>
      </c>
      <c r="B732" s="43">
        <v>42900</v>
      </c>
      <c r="C732" s="33">
        <f t="shared" si="11"/>
        <v>731</v>
      </c>
      <c r="D732" s="54" t="s">
        <v>113</v>
      </c>
      <c r="E732" s="53">
        <v>5370</v>
      </c>
      <c r="F732" s="52">
        <v>0.11</v>
      </c>
      <c r="G732" s="51">
        <v>3.7999999999999999E-2</v>
      </c>
      <c r="H732" s="50">
        <v>17.96</v>
      </c>
      <c r="I732" s="50">
        <v>20.62</v>
      </c>
      <c r="J732" s="43">
        <v>42900</v>
      </c>
      <c r="K732" s="49">
        <v>3.3000000000000002E-2</v>
      </c>
    </row>
    <row r="733" spans="1:11" ht="13.9" customHeight="1" x14ac:dyDescent="0.25">
      <c r="A733" s="665" t="s">
        <v>474</v>
      </c>
      <c r="B733" s="43">
        <v>38880</v>
      </c>
      <c r="C733" s="33">
        <f t="shared" si="11"/>
        <v>732</v>
      </c>
      <c r="D733" s="48" t="s">
        <v>113</v>
      </c>
      <c r="E733" s="47">
        <v>27250</v>
      </c>
      <c r="F733" s="46">
        <v>2.9000000000000001E-2</v>
      </c>
      <c r="G733" s="45">
        <v>0.19400000000000001</v>
      </c>
      <c r="H733" s="44">
        <v>18.03</v>
      </c>
      <c r="I733" s="44">
        <v>18.690000000000001</v>
      </c>
      <c r="J733" s="43">
        <v>38880</v>
      </c>
      <c r="K733" s="42">
        <v>1.2E-2</v>
      </c>
    </row>
    <row r="734" spans="1:11" ht="13.9" customHeight="1" x14ac:dyDescent="0.25">
      <c r="A734" s="666" t="s">
        <v>473</v>
      </c>
      <c r="B734" s="43">
        <v>38150</v>
      </c>
      <c r="C734" s="33">
        <f t="shared" si="11"/>
        <v>733</v>
      </c>
      <c r="D734" s="54" t="s">
        <v>113</v>
      </c>
      <c r="E734" s="53">
        <v>3020</v>
      </c>
      <c r="F734" s="52">
        <v>5.8999999999999997E-2</v>
      </c>
      <c r="G734" s="51">
        <v>2.1999999999999999E-2</v>
      </c>
      <c r="H734" s="50">
        <v>17.829999999999998</v>
      </c>
      <c r="I734" s="50">
        <v>18.34</v>
      </c>
      <c r="J734" s="43">
        <v>38150</v>
      </c>
      <c r="K734" s="49">
        <v>1.7000000000000001E-2</v>
      </c>
    </row>
    <row r="735" spans="1:11" ht="13.9" customHeight="1" x14ac:dyDescent="0.25">
      <c r="A735" s="665" t="s">
        <v>472</v>
      </c>
      <c r="B735" s="43">
        <v>40560</v>
      </c>
      <c r="C735" s="33">
        <f t="shared" si="11"/>
        <v>734</v>
      </c>
      <c r="D735" s="48" t="s">
        <v>113</v>
      </c>
      <c r="E735" s="47">
        <v>3010</v>
      </c>
      <c r="F735" s="46">
        <v>9.7000000000000003E-2</v>
      </c>
      <c r="G735" s="45">
        <v>2.1000000000000001E-2</v>
      </c>
      <c r="H735" s="44">
        <v>18.73</v>
      </c>
      <c r="I735" s="44">
        <v>19.5</v>
      </c>
      <c r="J735" s="43">
        <v>40560</v>
      </c>
      <c r="K735" s="42">
        <v>3.2000000000000001E-2</v>
      </c>
    </row>
    <row r="736" spans="1:11" ht="13.9" customHeight="1" x14ac:dyDescent="0.25">
      <c r="A736" s="666" t="s">
        <v>471</v>
      </c>
      <c r="B736" s="43">
        <v>48900</v>
      </c>
      <c r="C736" s="33">
        <f t="shared" si="11"/>
        <v>735</v>
      </c>
      <c r="D736" s="54" t="s">
        <v>184</v>
      </c>
      <c r="E736" s="53">
        <v>5585420</v>
      </c>
      <c r="F736" s="52">
        <v>3.0000000000000001E-3</v>
      </c>
      <c r="G736" s="51">
        <v>39.781999999999996</v>
      </c>
      <c r="H736" s="50">
        <v>20.96</v>
      </c>
      <c r="I736" s="50">
        <v>23.51</v>
      </c>
      <c r="J736" s="43">
        <v>48900</v>
      </c>
      <c r="K736" s="49">
        <v>2E-3</v>
      </c>
    </row>
    <row r="737" spans="1:11" ht="13.9" customHeight="1" x14ac:dyDescent="0.25">
      <c r="A737" s="665" t="s">
        <v>470</v>
      </c>
      <c r="B737" s="43">
        <v>68040</v>
      </c>
      <c r="C737" s="33">
        <f t="shared" si="11"/>
        <v>736</v>
      </c>
      <c r="D737" s="48" t="s">
        <v>113</v>
      </c>
      <c r="E737" s="47">
        <v>538220</v>
      </c>
      <c r="F737" s="46">
        <v>6.0000000000000001E-3</v>
      </c>
      <c r="G737" s="45">
        <v>3.8330000000000002</v>
      </c>
      <c r="H737" s="44">
        <v>30.28</v>
      </c>
      <c r="I737" s="44">
        <v>32.71</v>
      </c>
      <c r="J737" s="43">
        <v>68040</v>
      </c>
      <c r="K737" s="42">
        <v>2E-3</v>
      </c>
    </row>
    <row r="738" spans="1:11" ht="13.9" customHeight="1" x14ac:dyDescent="0.25">
      <c r="A738" s="664" t="s">
        <v>469</v>
      </c>
      <c r="B738" s="43">
        <v>47580</v>
      </c>
      <c r="C738" s="33">
        <f t="shared" si="11"/>
        <v>737</v>
      </c>
      <c r="D738" s="54" t="s">
        <v>136</v>
      </c>
      <c r="E738" s="53">
        <v>4216890</v>
      </c>
      <c r="F738" s="52">
        <v>3.0000000000000001E-3</v>
      </c>
      <c r="G738" s="51">
        <v>30.035</v>
      </c>
      <c r="H738" s="50">
        <v>20.34</v>
      </c>
      <c r="I738" s="50">
        <v>22.88</v>
      </c>
      <c r="J738" s="43">
        <v>47580</v>
      </c>
      <c r="K738" s="49">
        <v>2E-3</v>
      </c>
    </row>
    <row r="739" spans="1:11" ht="13.9" customHeight="1" x14ac:dyDescent="0.25">
      <c r="A739" s="665" t="s">
        <v>468</v>
      </c>
      <c r="B739" s="43">
        <v>62200</v>
      </c>
      <c r="C739" s="33">
        <f t="shared" si="11"/>
        <v>738</v>
      </c>
      <c r="D739" s="48" t="s">
        <v>113</v>
      </c>
      <c r="E739" s="47">
        <v>16660</v>
      </c>
      <c r="F739" s="46">
        <v>4.8000000000000001E-2</v>
      </c>
      <c r="G739" s="45">
        <v>0.11899999999999999</v>
      </c>
      <c r="H739" s="44">
        <v>29.84</v>
      </c>
      <c r="I739" s="44">
        <v>29.9</v>
      </c>
      <c r="J739" s="43">
        <v>62200</v>
      </c>
      <c r="K739" s="42">
        <v>1.0999999999999999E-2</v>
      </c>
    </row>
    <row r="740" spans="1:11" ht="13.9" customHeight="1" x14ac:dyDescent="0.25">
      <c r="A740" s="664" t="s">
        <v>467</v>
      </c>
      <c r="B740" s="43">
        <v>51770</v>
      </c>
      <c r="C740" s="33">
        <f t="shared" si="11"/>
        <v>739</v>
      </c>
      <c r="D740" s="54" t="s">
        <v>121</v>
      </c>
      <c r="E740" s="53">
        <v>77560</v>
      </c>
      <c r="F740" s="52">
        <v>2.1999999999999999E-2</v>
      </c>
      <c r="G740" s="51">
        <v>0.55200000000000005</v>
      </c>
      <c r="H740" s="50">
        <v>22.88</v>
      </c>
      <c r="I740" s="50">
        <v>24.89</v>
      </c>
      <c r="J740" s="43">
        <v>51770</v>
      </c>
      <c r="K740" s="49">
        <v>1.0999999999999999E-2</v>
      </c>
    </row>
    <row r="741" spans="1:11" ht="13.9" customHeight="1" x14ac:dyDescent="0.25">
      <c r="A741" s="665" t="s">
        <v>466</v>
      </c>
      <c r="B741" s="43">
        <v>53440</v>
      </c>
      <c r="C741" s="33">
        <f t="shared" si="11"/>
        <v>740</v>
      </c>
      <c r="D741" s="48" t="s">
        <v>113</v>
      </c>
      <c r="E741" s="47">
        <v>64370</v>
      </c>
      <c r="F741" s="46">
        <v>2.5000000000000001E-2</v>
      </c>
      <c r="G741" s="45">
        <v>0.45800000000000002</v>
      </c>
      <c r="H741" s="44">
        <v>23.68</v>
      </c>
      <c r="I741" s="44">
        <v>25.69</v>
      </c>
      <c r="J741" s="43">
        <v>53440</v>
      </c>
      <c r="K741" s="42">
        <v>1.2E-2</v>
      </c>
    </row>
    <row r="742" spans="1:11" ht="13.9" customHeight="1" x14ac:dyDescent="0.25">
      <c r="A742" s="666" t="s">
        <v>465</v>
      </c>
      <c r="B742" s="43">
        <v>43650</v>
      </c>
      <c r="C742" s="33">
        <f t="shared" si="11"/>
        <v>741</v>
      </c>
      <c r="D742" s="54" t="s">
        <v>113</v>
      </c>
      <c r="E742" s="53">
        <v>13190</v>
      </c>
      <c r="F742" s="52">
        <v>7.5999999999999998E-2</v>
      </c>
      <c r="G742" s="51">
        <v>9.4E-2</v>
      </c>
      <c r="H742" s="50">
        <v>19.13</v>
      </c>
      <c r="I742" s="50">
        <v>20.98</v>
      </c>
      <c r="J742" s="43">
        <v>43650</v>
      </c>
      <c r="K742" s="49">
        <v>2.7E-2</v>
      </c>
    </row>
    <row r="743" spans="1:11" ht="13.9" customHeight="1" x14ac:dyDescent="0.25">
      <c r="A743" s="665" t="s">
        <v>464</v>
      </c>
      <c r="B743" s="43">
        <v>48340</v>
      </c>
      <c r="C743" s="33">
        <f t="shared" si="11"/>
        <v>742</v>
      </c>
      <c r="D743" s="48" t="s">
        <v>113</v>
      </c>
      <c r="E743" s="47">
        <v>676980</v>
      </c>
      <c r="F743" s="46">
        <v>8.0000000000000002E-3</v>
      </c>
      <c r="G743" s="45">
        <v>4.8220000000000001</v>
      </c>
      <c r="H743" s="44">
        <v>20.96</v>
      </c>
      <c r="I743" s="44">
        <v>23.24</v>
      </c>
      <c r="J743" s="43">
        <v>48340</v>
      </c>
      <c r="K743" s="42">
        <v>4.0000000000000001E-3</v>
      </c>
    </row>
    <row r="744" spans="1:11" ht="13.9" customHeight="1" x14ac:dyDescent="0.25">
      <c r="A744" s="664" t="s">
        <v>463</v>
      </c>
      <c r="B744" s="43">
        <v>43950</v>
      </c>
      <c r="C744" s="33">
        <f t="shared" si="11"/>
        <v>743</v>
      </c>
      <c r="D744" s="54" t="s">
        <v>121</v>
      </c>
      <c r="E744" s="53">
        <v>77410</v>
      </c>
      <c r="F744" s="52">
        <v>2.4E-2</v>
      </c>
      <c r="G744" s="51">
        <v>0.55100000000000005</v>
      </c>
      <c r="H744" s="50">
        <v>18.82</v>
      </c>
      <c r="I744" s="50">
        <v>21.13</v>
      </c>
      <c r="J744" s="43">
        <v>43950</v>
      </c>
      <c r="K744" s="49">
        <v>1.2999999999999999E-2</v>
      </c>
    </row>
    <row r="745" spans="1:11" ht="13.9" customHeight="1" x14ac:dyDescent="0.25">
      <c r="A745" s="665" t="s">
        <v>462</v>
      </c>
      <c r="B745" s="43">
        <v>44310</v>
      </c>
      <c r="C745" s="33">
        <f t="shared" si="11"/>
        <v>744</v>
      </c>
      <c r="D745" s="48" t="s">
        <v>113</v>
      </c>
      <c r="E745" s="47">
        <v>25660</v>
      </c>
      <c r="F745" s="46">
        <v>0.05</v>
      </c>
      <c r="G745" s="45">
        <v>0.183</v>
      </c>
      <c r="H745" s="44">
        <v>18.399999999999999</v>
      </c>
      <c r="I745" s="44">
        <v>21.3</v>
      </c>
      <c r="J745" s="43">
        <v>44310</v>
      </c>
      <c r="K745" s="42">
        <v>2.4E-2</v>
      </c>
    </row>
    <row r="746" spans="1:11" ht="13.9" customHeight="1" x14ac:dyDescent="0.25">
      <c r="A746" s="666" t="s">
        <v>461</v>
      </c>
      <c r="B746" s="43">
        <v>42370</v>
      </c>
      <c r="C746" s="33">
        <f t="shared" si="11"/>
        <v>745</v>
      </c>
      <c r="D746" s="54" t="s">
        <v>113</v>
      </c>
      <c r="E746" s="53">
        <v>10340</v>
      </c>
      <c r="F746" s="52">
        <v>6.3E-2</v>
      </c>
      <c r="G746" s="51">
        <v>7.3999999999999996E-2</v>
      </c>
      <c r="H746" s="50">
        <v>18.190000000000001</v>
      </c>
      <c r="I746" s="50">
        <v>20.37</v>
      </c>
      <c r="J746" s="43">
        <v>42370</v>
      </c>
      <c r="K746" s="49">
        <v>2.3E-2</v>
      </c>
    </row>
    <row r="747" spans="1:11" ht="13.9" customHeight="1" x14ac:dyDescent="0.25">
      <c r="A747" s="665" t="s">
        <v>460</v>
      </c>
      <c r="B747" s="43">
        <v>38890</v>
      </c>
      <c r="C747" s="33">
        <f t="shared" si="11"/>
        <v>746</v>
      </c>
      <c r="D747" s="48" t="s">
        <v>113</v>
      </c>
      <c r="E747" s="47">
        <v>4590</v>
      </c>
      <c r="F747" s="46">
        <v>0.1</v>
      </c>
      <c r="G747" s="45">
        <v>3.3000000000000002E-2</v>
      </c>
      <c r="H747" s="44">
        <v>17.72</v>
      </c>
      <c r="I747" s="44">
        <v>18.7</v>
      </c>
      <c r="J747" s="43">
        <v>38890</v>
      </c>
      <c r="K747" s="42">
        <v>3.6999999999999998E-2</v>
      </c>
    </row>
    <row r="748" spans="1:11" ht="13.9" customHeight="1" x14ac:dyDescent="0.25">
      <c r="A748" s="666" t="s">
        <v>459</v>
      </c>
      <c r="B748" s="43">
        <v>44770</v>
      </c>
      <c r="C748" s="33">
        <f t="shared" si="11"/>
        <v>747</v>
      </c>
      <c r="D748" s="54" t="s">
        <v>113</v>
      </c>
      <c r="E748" s="53">
        <v>36830</v>
      </c>
      <c r="F748" s="52">
        <v>3.5999999999999997E-2</v>
      </c>
      <c r="G748" s="51">
        <v>0.26200000000000001</v>
      </c>
      <c r="H748" s="50">
        <v>19.45</v>
      </c>
      <c r="I748" s="50">
        <v>21.52</v>
      </c>
      <c r="J748" s="43">
        <v>44770</v>
      </c>
      <c r="K748" s="49">
        <v>1.7999999999999999E-2</v>
      </c>
    </row>
    <row r="749" spans="1:11" ht="13.9" customHeight="1" x14ac:dyDescent="0.25">
      <c r="A749" s="667" t="s">
        <v>458</v>
      </c>
      <c r="B749" s="43">
        <v>43770</v>
      </c>
      <c r="C749" s="33">
        <f t="shared" si="11"/>
        <v>748</v>
      </c>
      <c r="D749" s="48" t="s">
        <v>121</v>
      </c>
      <c r="E749" s="47">
        <v>177340</v>
      </c>
      <c r="F749" s="46">
        <v>1.4999999999999999E-2</v>
      </c>
      <c r="G749" s="45">
        <v>1.2629999999999999</v>
      </c>
      <c r="H749" s="44">
        <v>18.850000000000001</v>
      </c>
      <c r="I749" s="44">
        <v>21.04</v>
      </c>
      <c r="J749" s="43">
        <v>43770</v>
      </c>
      <c r="K749" s="42">
        <v>7.0000000000000001E-3</v>
      </c>
    </row>
    <row r="750" spans="1:11" ht="13.9" customHeight="1" x14ac:dyDescent="0.25">
      <c r="A750" s="666" t="s">
        <v>457</v>
      </c>
      <c r="B750" s="43">
        <v>43720</v>
      </c>
      <c r="C750" s="33">
        <f t="shared" si="11"/>
        <v>749</v>
      </c>
      <c r="D750" s="54" t="s">
        <v>113</v>
      </c>
      <c r="E750" s="53">
        <v>173920</v>
      </c>
      <c r="F750" s="52">
        <v>1.4999999999999999E-2</v>
      </c>
      <c r="G750" s="51">
        <v>1.2390000000000001</v>
      </c>
      <c r="H750" s="50">
        <v>18.84</v>
      </c>
      <c r="I750" s="50">
        <v>21.02</v>
      </c>
      <c r="J750" s="43">
        <v>43720</v>
      </c>
      <c r="K750" s="49">
        <v>7.0000000000000001E-3</v>
      </c>
    </row>
    <row r="751" spans="1:11" ht="13.9" customHeight="1" x14ac:dyDescent="0.25">
      <c r="A751" s="665" t="s">
        <v>456</v>
      </c>
      <c r="B751" s="43">
        <v>45990</v>
      </c>
      <c r="C751" s="33">
        <f t="shared" si="11"/>
        <v>750</v>
      </c>
      <c r="D751" s="48" t="s">
        <v>113</v>
      </c>
      <c r="E751" s="47">
        <v>3420</v>
      </c>
      <c r="F751" s="46">
        <v>0.122</v>
      </c>
      <c r="G751" s="45">
        <v>2.4E-2</v>
      </c>
      <c r="H751" s="44">
        <v>19.68</v>
      </c>
      <c r="I751" s="44">
        <v>22.11</v>
      </c>
      <c r="J751" s="43">
        <v>45990</v>
      </c>
      <c r="K751" s="42">
        <v>4.7E-2</v>
      </c>
    </row>
    <row r="752" spans="1:11" ht="13.9" customHeight="1" x14ac:dyDescent="0.25">
      <c r="A752" s="666" t="s">
        <v>455</v>
      </c>
      <c r="B752" s="43">
        <v>37890</v>
      </c>
      <c r="C752" s="33">
        <f t="shared" si="11"/>
        <v>751</v>
      </c>
      <c r="D752" s="54" t="s">
        <v>113</v>
      </c>
      <c r="E752" s="53">
        <v>912100</v>
      </c>
      <c r="F752" s="52">
        <v>7.0000000000000001E-3</v>
      </c>
      <c r="G752" s="51">
        <v>6.4960000000000004</v>
      </c>
      <c r="H752" s="50">
        <v>16.07</v>
      </c>
      <c r="I752" s="50">
        <v>18.22</v>
      </c>
      <c r="J752" s="43">
        <v>37890</v>
      </c>
      <c r="K752" s="49">
        <v>3.0000000000000001E-3</v>
      </c>
    </row>
    <row r="753" spans="1:11" ht="13.9" customHeight="1" x14ac:dyDescent="0.25">
      <c r="A753" s="667" t="s">
        <v>454</v>
      </c>
      <c r="B753" s="43">
        <v>49810</v>
      </c>
      <c r="C753" s="33">
        <f t="shared" si="11"/>
        <v>752</v>
      </c>
      <c r="D753" s="48" t="s">
        <v>121</v>
      </c>
      <c r="E753" s="47">
        <v>412190</v>
      </c>
      <c r="F753" s="46">
        <v>8.0000000000000002E-3</v>
      </c>
      <c r="G753" s="45">
        <v>2.9359999999999999</v>
      </c>
      <c r="H753" s="44">
        <v>21.65</v>
      </c>
      <c r="I753" s="44">
        <v>23.95</v>
      </c>
      <c r="J753" s="43">
        <v>49810</v>
      </c>
      <c r="K753" s="42">
        <v>3.0000000000000001E-3</v>
      </c>
    </row>
    <row r="754" spans="1:11" ht="13.9" customHeight="1" x14ac:dyDescent="0.25">
      <c r="A754" s="666" t="s">
        <v>453</v>
      </c>
      <c r="B754" s="43">
        <v>43800</v>
      </c>
      <c r="C754" s="33">
        <f t="shared" si="11"/>
        <v>753</v>
      </c>
      <c r="D754" s="54" t="s">
        <v>113</v>
      </c>
      <c r="E754" s="53">
        <v>51880</v>
      </c>
      <c r="F754" s="52">
        <v>2.8000000000000001E-2</v>
      </c>
      <c r="G754" s="51">
        <v>0.37</v>
      </c>
      <c r="H754" s="50">
        <v>18.739999999999998</v>
      </c>
      <c r="I754" s="50">
        <v>21.06</v>
      </c>
      <c r="J754" s="43">
        <v>43800</v>
      </c>
      <c r="K754" s="49">
        <v>1.2E-2</v>
      </c>
    </row>
    <row r="755" spans="1:11" ht="13.9" customHeight="1" x14ac:dyDescent="0.25">
      <c r="A755" s="665" t="s">
        <v>452</v>
      </c>
      <c r="B755" s="43">
        <v>61740</v>
      </c>
      <c r="C755" s="33">
        <f t="shared" si="11"/>
        <v>754</v>
      </c>
      <c r="D755" s="48" t="s">
        <v>113</v>
      </c>
      <c r="E755" s="47">
        <v>3570</v>
      </c>
      <c r="F755" s="46">
        <v>7.2999999999999995E-2</v>
      </c>
      <c r="G755" s="45">
        <v>2.5000000000000001E-2</v>
      </c>
      <c r="H755" s="44">
        <v>26.48</v>
      </c>
      <c r="I755" s="44">
        <v>29.68</v>
      </c>
      <c r="J755" s="43">
        <v>61740</v>
      </c>
      <c r="K755" s="42">
        <v>2.9000000000000001E-2</v>
      </c>
    </row>
    <row r="756" spans="1:11" ht="13.9" customHeight="1" x14ac:dyDescent="0.25">
      <c r="A756" s="666" t="s">
        <v>451</v>
      </c>
      <c r="B756" s="43">
        <v>50560</v>
      </c>
      <c r="C756" s="33">
        <f t="shared" si="11"/>
        <v>755</v>
      </c>
      <c r="D756" s="54" t="s">
        <v>113</v>
      </c>
      <c r="E756" s="53">
        <v>356750</v>
      </c>
      <c r="F756" s="52">
        <v>8.0000000000000002E-3</v>
      </c>
      <c r="G756" s="51">
        <v>2.5409999999999999</v>
      </c>
      <c r="H756" s="50">
        <v>22.06</v>
      </c>
      <c r="I756" s="50">
        <v>24.31</v>
      </c>
      <c r="J756" s="43">
        <v>50560</v>
      </c>
      <c r="K756" s="49">
        <v>3.0000000000000001E-3</v>
      </c>
    </row>
    <row r="757" spans="1:11" ht="13.9" customHeight="1" x14ac:dyDescent="0.25">
      <c r="A757" s="667" t="s">
        <v>450</v>
      </c>
      <c r="B757" s="43">
        <v>48460</v>
      </c>
      <c r="C757" s="33">
        <f t="shared" si="11"/>
        <v>756</v>
      </c>
      <c r="D757" s="48" t="s">
        <v>121</v>
      </c>
      <c r="E757" s="47">
        <v>111650</v>
      </c>
      <c r="F757" s="46">
        <v>2.1999999999999999E-2</v>
      </c>
      <c r="G757" s="45">
        <v>0.79500000000000004</v>
      </c>
      <c r="H757" s="44">
        <v>20.329999999999998</v>
      </c>
      <c r="I757" s="44">
        <v>23.3</v>
      </c>
      <c r="J757" s="43">
        <v>48460</v>
      </c>
      <c r="K757" s="42">
        <v>1.2999999999999999E-2</v>
      </c>
    </row>
    <row r="758" spans="1:11" ht="13.9" customHeight="1" x14ac:dyDescent="0.25">
      <c r="A758" s="666" t="s">
        <v>449</v>
      </c>
      <c r="B758" s="43">
        <v>47400</v>
      </c>
      <c r="C758" s="33">
        <f t="shared" si="11"/>
        <v>757</v>
      </c>
      <c r="D758" s="54" t="s">
        <v>113</v>
      </c>
      <c r="E758" s="53">
        <v>93180</v>
      </c>
      <c r="F758" s="52">
        <v>2.3E-2</v>
      </c>
      <c r="G758" s="51">
        <v>0.66400000000000003</v>
      </c>
      <c r="H758" s="50">
        <v>19.75</v>
      </c>
      <c r="I758" s="50">
        <v>22.79</v>
      </c>
      <c r="J758" s="43">
        <v>47400</v>
      </c>
      <c r="K758" s="49">
        <v>1.4E-2</v>
      </c>
    </row>
    <row r="759" spans="1:11" ht="13.9" customHeight="1" x14ac:dyDescent="0.25">
      <c r="A759" s="665" t="s">
        <v>448</v>
      </c>
      <c r="B759" s="43">
        <v>53790</v>
      </c>
      <c r="C759" s="33">
        <f t="shared" si="11"/>
        <v>758</v>
      </c>
      <c r="D759" s="48" t="s">
        <v>113</v>
      </c>
      <c r="E759" s="47">
        <v>18480</v>
      </c>
      <c r="F759" s="46">
        <v>0.04</v>
      </c>
      <c r="G759" s="45">
        <v>0.13200000000000001</v>
      </c>
      <c r="H759" s="44">
        <v>23.56</v>
      </c>
      <c r="I759" s="44">
        <v>25.86</v>
      </c>
      <c r="J759" s="43">
        <v>53790</v>
      </c>
      <c r="K759" s="42">
        <v>1.4999999999999999E-2</v>
      </c>
    </row>
    <row r="760" spans="1:11" ht="13.9" customHeight="1" x14ac:dyDescent="0.25">
      <c r="A760" s="666" t="s">
        <v>447</v>
      </c>
      <c r="B760" s="43">
        <v>56650</v>
      </c>
      <c r="C760" s="33">
        <f t="shared" si="11"/>
        <v>759</v>
      </c>
      <c r="D760" s="54" t="s">
        <v>113</v>
      </c>
      <c r="E760" s="53">
        <v>607120</v>
      </c>
      <c r="F760" s="52">
        <v>8.0000000000000002E-3</v>
      </c>
      <c r="G760" s="51">
        <v>4.3239999999999998</v>
      </c>
      <c r="H760" s="50">
        <v>25.35</v>
      </c>
      <c r="I760" s="50">
        <v>27.24</v>
      </c>
      <c r="J760" s="43">
        <v>56650</v>
      </c>
      <c r="K760" s="49">
        <v>5.0000000000000001E-3</v>
      </c>
    </row>
    <row r="761" spans="1:11" ht="13.9" customHeight="1" x14ac:dyDescent="0.25">
      <c r="A761" s="665" t="s">
        <v>446</v>
      </c>
      <c r="B761" s="43">
        <v>47260</v>
      </c>
      <c r="C761" s="33">
        <f t="shared" si="11"/>
        <v>760</v>
      </c>
      <c r="D761" s="48" t="s">
        <v>113</v>
      </c>
      <c r="E761" s="47">
        <v>47140</v>
      </c>
      <c r="F761" s="46">
        <v>3.4000000000000002E-2</v>
      </c>
      <c r="G761" s="45">
        <v>0.33600000000000002</v>
      </c>
      <c r="H761" s="44">
        <v>20.16</v>
      </c>
      <c r="I761" s="44">
        <v>22.72</v>
      </c>
      <c r="J761" s="43">
        <v>47260</v>
      </c>
      <c r="K761" s="42">
        <v>1.2E-2</v>
      </c>
    </row>
    <row r="762" spans="1:11" ht="13.9" customHeight="1" x14ac:dyDescent="0.25">
      <c r="A762" s="664" t="s">
        <v>445</v>
      </c>
      <c r="B762" s="43">
        <v>45070</v>
      </c>
      <c r="C762" s="33">
        <f t="shared" si="11"/>
        <v>761</v>
      </c>
      <c r="D762" s="54" t="s">
        <v>121</v>
      </c>
      <c r="E762" s="53">
        <v>56770</v>
      </c>
      <c r="F762" s="52">
        <v>3.3000000000000002E-2</v>
      </c>
      <c r="G762" s="51">
        <v>0.40400000000000003</v>
      </c>
      <c r="H762" s="50">
        <v>18.89</v>
      </c>
      <c r="I762" s="50">
        <v>21.67</v>
      </c>
      <c r="J762" s="43">
        <v>45070</v>
      </c>
      <c r="K762" s="49">
        <v>1.4E-2</v>
      </c>
    </row>
    <row r="763" spans="1:11" ht="13.9" customHeight="1" x14ac:dyDescent="0.25">
      <c r="A763" s="665" t="s">
        <v>444</v>
      </c>
      <c r="B763" s="43">
        <v>39490</v>
      </c>
      <c r="C763" s="33">
        <f t="shared" si="11"/>
        <v>762</v>
      </c>
      <c r="D763" s="48" t="s">
        <v>113</v>
      </c>
      <c r="E763" s="47">
        <v>29500</v>
      </c>
      <c r="F763" s="46">
        <v>4.3999999999999997E-2</v>
      </c>
      <c r="G763" s="45">
        <v>0.21</v>
      </c>
      <c r="H763" s="44">
        <v>17.149999999999999</v>
      </c>
      <c r="I763" s="44">
        <v>18.989999999999998</v>
      </c>
      <c r="J763" s="43">
        <v>39490</v>
      </c>
      <c r="K763" s="42">
        <v>1.4E-2</v>
      </c>
    </row>
    <row r="764" spans="1:11" ht="13.9" customHeight="1" x14ac:dyDescent="0.25">
      <c r="A764" s="666" t="s">
        <v>443</v>
      </c>
      <c r="B764" s="43">
        <v>51100</v>
      </c>
      <c r="C764" s="33">
        <f t="shared" si="11"/>
        <v>763</v>
      </c>
      <c r="D764" s="54" t="s">
        <v>113</v>
      </c>
      <c r="E764" s="53">
        <v>27270</v>
      </c>
      <c r="F764" s="52">
        <v>5.0999999999999997E-2</v>
      </c>
      <c r="G764" s="51">
        <v>0.19400000000000001</v>
      </c>
      <c r="H764" s="50">
        <v>21.84</v>
      </c>
      <c r="I764" s="50">
        <v>24.57</v>
      </c>
      <c r="J764" s="43">
        <v>51100</v>
      </c>
      <c r="K764" s="49">
        <v>2.1000000000000001E-2</v>
      </c>
    </row>
    <row r="765" spans="1:11" ht="13.9" customHeight="1" x14ac:dyDescent="0.25">
      <c r="A765" s="667" t="s">
        <v>442</v>
      </c>
      <c r="B765" s="43">
        <v>41430</v>
      </c>
      <c r="C765" s="33">
        <f t="shared" si="11"/>
        <v>764</v>
      </c>
      <c r="D765" s="48" t="s">
        <v>121</v>
      </c>
      <c r="E765" s="47">
        <v>220470</v>
      </c>
      <c r="F765" s="46">
        <v>1.2E-2</v>
      </c>
      <c r="G765" s="45">
        <v>1.57</v>
      </c>
      <c r="H765" s="44">
        <v>18.04</v>
      </c>
      <c r="I765" s="44">
        <v>19.920000000000002</v>
      </c>
      <c r="J765" s="43">
        <v>41430</v>
      </c>
      <c r="K765" s="42">
        <v>7.0000000000000001E-3</v>
      </c>
    </row>
    <row r="766" spans="1:11" ht="13.9" customHeight="1" x14ac:dyDescent="0.25">
      <c r="A766" s="666" t="s">
        <v>441</v>
      </c>
      <c r="B766" s="43">
        <v>41510</v>
      </c>
      <c r="C766" s="33">
        <f t="shared" si="11"/>
        <v>765</v>
      </c>
      <c r="D766" s="54" t="s">
        <v>113</v>
      </c>
      <c r="E766" s="53">
        <v>217280</v>
      </c>
      <c r="F766" s="52">
        <v>1.2E-2</v>
      </c>
      <c r="G766" s="51">
        <v>1.548</v>
      </c>
      <c r="H766" s="50">
        <v>18.059999999999999</v>
      </c>
      <c r="I766" s="50">
        <v>19.96</v>
      </c>
      <c r="J766" s="43">
        <v>41510</v>
      </c>
      <c r="K766" s="49">
        <v>7.0000000000000001E-3</v>
      </c>
    </row>
    <row r="767" spans="1:11" ht="13.9" customHeight="1" x14ac:dyDescent="0.25">
      <c r="A767" s="665" t="s">
        <v>440</v>
      </c>
      <c r="B767" s="43">
        <v>36470</v>
      </c>
      <c r="C767" s="33">
        <f t="shared" si="11"/>
        <v>766</v>
      </c>
      <c r="D767" s="48" t="s">
        <v>113</v>
      </c>
      <c r="E767" s="47">
        <v>3190</v>
      </c>
      <c r="F767" s="46">
        <v>0.23400000000000001</v>
      </c>
      <c r="G767" s="45">
        <v>2.3E-2</v>
      </c>
      <c r="H767" s="44">
        <v>16.23</v>
      </c>
      <c r="I767" s="44">
        <v>17.53</v>
      </c>
      <c r="J767" s="43">
        <v>36470</v>
      </c>
      <c r="K767" s="42">
        <v>3.1E-2</v>
      </c>
    </row>
    <row r="768" spans="1:11" ht="13.9" customHeight="1" x14ac:dyDescent="0.25">
      <c r="A768" s="664" t="s">
        <v>439</v>
      </c>
      <c r="B768" s="43">
        <v>54870</v>
      </c>
      <c r="C768" s="33">
        <f t="shared" si="11"/>
        <v>767</v>
      </c>
      <c r="D768" s="54" t="s">
        <v>121</v>
      </c>
      <c r="E768" s="53">
        <v>451500</v>
      </c>
      <c r="F768" s="52">
        <v>1.0999999999999999E-2</v>
      </c>
      <c r="G768" s="51">
        <v>3.2160000000000002</v>
      </c>
      <c r="H768" s="50">
        <v>24.18</v>
      </c>
      <c r="I768" s="50">
        <v>26.38</v>
      </c>
      <c r="J768" s="43">
        <v>54870</v>
      </c>
      <c r="K768" s="49">
        <v>5.0000000000000001E-3</v>
      </c>
    </row>
    <row r="769" spans="1:11" ht="13.9" customHeight="1" x14ac:dyDescent="0.25">
      <c r="A769" s="665" t="s">
        <v>438</v>
      </c>
      <c r="B769" s="43">
        <v>42860</v>
      </c>
      <c r="C769" s="33">
        <f t="shared" si="11"/>
        <v>768</v>
      </c>
      <c r="D769" s="48" t="s">
        <v>113</v>
      </c>
      <c r="E769" s="47">
        <v>39620</v>
      </c>
      <c r="F769" s="46">
        <v>2.5999999999999999E-2</v>
      </c>
      <c r="G769" s="45">
        <v>0.28199999999999997</v>
      </c>
      <c r="H769" s="44">
        <v>18.47</v>
      </c>
      <c r="I769" s="44">
        <v>20.61</v>
      </c>
      <c r="J769" s="43">
        <v>42860</v>
      </c>
      <c r="K769" s="42">
        <v>8.9999999999999993E-3</v>
      </c>
    </row>
    <row r="770" spans="1:11" ht="13.9" customHeight="1" x14ac:dyDescent="0.25">
      <c r="A770" s="666" t="s">
        <v>437</v>
      </c>
      <c r="B770" s="43">
        <v>56030</v>
      </c>
      <c r="C770" s="33">
        <f t="shared" si="11"/>
        <v>769</v>
      </c>
      <c r="D770" s="54" t="s">
        <v>113</v>
      </c>
      <c r="E770" s="53">
        <v>411870</v>
      </c>
      <c r="F770" s="52">
        <v>1.2E-2</v>
      </c>
      <c r="G770" s="51">
        <v>2.9340000000000002</v>
      </c>
      <c r="H770" s="50">
        <v>24.74</v>
      </c>
      <c r="I770" s="50">
        <v>26.94</v>
      </c>
      <c r="J770" s="43">
        <v>56030</v>
      </c>
      <c r="K770" s="49">
        <v>6.0000000000000001E-3</v>
      </c>
    </row>
    <row r="771" spans="1:11" ht="13.9" customHeight="1" x14ac:dyDescent="0.25">
      <c r="A771" s="665" t="s">
        <v>436</v>
      </c>
      <c r="B771" s="43">
        <v>44070</v>
      </c>
      <c r="C771" s="33">
        <f t="shared" ref="C771:C834" si="12">C770+1</f>
        <v>770</v>
      </c>
      <c r="D771" s="48" t="s">
        <v>113</v>
      </c>
      <c r="E771" s="47">
        <v>22810</v>
      </c>
      <c r="F771" s="46">
        <v>4.9000000000000002E-2</v>
      </c>
      <c r="G771" s="45">
        <v>0.16200000000000001</v>
      </c>
      <c r="H771" s="44">
        <v>18.7</v>
      </c>
      <c r="I771" s="44">
        <v>21.19</v>
      </c>
      <c r="J771" s="43">
        <v>44070</v>
      </c>
      <c r="K771" s="42">
        <v>1.6E-2</v>
      </c>
    </row>
    <row r="772" spans="1:11" ht="13.9" customHeight="1" x14ac:dyDescent="0.25">
      <c r="A772" s="666" t="s">
        <v>435</v>
      </c>
      <c r="B772" s="43">
        <v>53600</v>
      </c>
      <c r="C772" s="33">
        <f t="shared" si="12"/>
        <v>771</v>
      </c>
      <c r="D772" s="54" t="s">
        <v>113</v>
      </c>
      <c r="E772" s="53">
        <v>20020</v>
      </c>
      <c r="F772" s="52">
        <v>5.6000000000000001E-2</v>
      </c>
      <c r="G772" s="51">
        <v>0.14299999999999999</v>
      </c>
      <c r="H772" s="50">
        <v>22.89</v>
      </c>
      <c r="I772" s="50">
        <v>25.77</v>
      </c>
      <c r="J772" s="43">
        <v>53600</v>
      </c>
      <c r="K772" s="49">
        <v>0.02</v>
      </c>
    </row>
    <row r="773" spans="1:11" ht="13.9" customHeight="1" x14ac:dyDescent="0.25">
      <c r="A773" s="665" t="s">
        <v>434</v>
      </c>
      <c r="B773" s="43">
        <v>42080</v>
      </c>
      <c r="C773" s="33">
        <f t="shared" si="12"/>
        <v>772</v>
      </c>
      <c r="D773" s="48" t="s">
        <v>113</v>
      </c>
      <c r="E773" s="47">
        <v>116410</v>
      </c>
      <c r="F773" s="46">
        <v>1.7000000000000001E-2</v>
      </c>
      <c r="G773" s="45">
        <v>0.82899999999999996</v>
      </c>
      <c r="H773" s="44">
        <v>18.149999999999999</v>
      </c>
      <c r="I773" s="44">
        <v>20.23</v>
      </c>
      <c r="J773" s="43">
        <v>42080</v>
      </c>
      <c r="K773" s="42">
        <v>1.0999999999999999E-2</v>
      </c>
    </row>
    <row r="774" spans="1:11" ht="13.9" customHeight="1" x14ac:dyDescent="0.25">
      <c r="A774" s="666" t="s">
        <v>433</v>
      </c>
      <c r="B774" s="43">
        <v>51080</v>
      </c>
      <c r="C774" s="33">
        <f t="shared" si="12"/>
        <v>773</v>
      </c>
      <c r="D774" s="54" t="s">
        <v>113</v>
      </c>
      <c r="E774" s="53">
        <v>134450</v>
      </c>
      <c r="F774" s="52">
        <v>2.1000000000000001E-2</v>
      </c>
      <c r="G774" s="51">
        <v>0.95799999999999996</v>
      </c>
      <c r="H774" s="50">
        <v>22.57</v>
      </c>
      <c r="I774" s="50">
        <v>24.56</v>
      </c>
      <c r="J774" s="43">
        <v>51080</v>
      </c>
      <c r="K774" s="49">
        <v>8.9999999999999993E-3</v>
      </c>
    </row>
    <row r="775" spans="1:11" ht="13.9" customHeight="1" x14ac:dyDescent="0.25">
      <c r="A775" s="665" t="s">
        <v>432</v>
      </c>
      <c r="B775" s="43">
        <v>56040</v>
      </c>
      <c r="C775" s="33">
        <f t="shared" si="12"/>
        <v>774</v>
      </c>
      <c r="D775" s="48" t="s">
        <v>113</v>
      </c>
      <c r="E775" s="47">
        <v>69440</v>
      </c>
      <c r="F775" s="46">
        <v>2.5999999999999999E-2</v>
      </c>
      <c r="G775" s="45">
        <v>0.495</v>
      </c>
      <c r="H775" s="44">
        <v>24.91</v>
      </c>
      <c r="I775" s="44">
        <v>26.94</v>
      </c>
      <c r="J775" s="43">
        <v>56040</v>
      </c>
      <c r="K775" s="42">
        <v>1.0999999999999999E-2</v>
      </c>
    </row>
    <row r="776" spans="1:11" ht="13.9" customHeight="1" x14ac:dyDescent="0.25">
      <c r="A776" s="666" t="s">
        <v>431</v>
      </c>
      <c r="B776" s="43">
        <v>42500</v>
      </c>
      <c r="C776" s="33">
        <f t="shared" si="12"/>
        <v>775</v>
      </c>
      <c r="D776" s="54" t="s">
        <v>113</v>
      </c>
      <c r="E776" s="53">
        <v>8870</v>
      </c>
      <c r="F776" s="52">
        <v>0.115</v>
      </c>
      <c r="G776" s="51">
        <v>6.3E-2</v>
      </c>
      <c r="H776" s="50">
        <v>18.87</v>
      </c>
      <c r="I776" s="50">
        <v>20.43</v>
      </c>
      <c r="J776" s="43">
        <v>42500</v>
      </c>
      <c r="K776" s="49">
        <v>2.1000000000000001E-2</v>
      </c>
    </row>
    <row r="777" spans="1:11" ht="13.9" customHeight="1" x14ac:dyDescent="0.25">
      <c r="A777" s="667" t="s">
        <v>430</v>
      </c>
      <c r="B777" s="43">
        <v>30900</v>
      </c>
      <c r="C777" s="33">
        <f t="shared" si="12"/>
        <v>776</v>
      </c>
      <c r="D777" s="48" t="s">
        <v>121</v>
      </c>
      <c r="E777" s="47">
        <v>228590</v>
      </c>
      <c r="F777" s="46">
        <v>1.4E-2</v>
      </c>
      <c r="G777" s="45">
        <v>1.6279999999999999</v>
      </c>
      <c r="H777" s="44">
        <v>14.03</v>
      </c>
      <c r="I777" s="44">
        <v>14.86</v>
      </c>
      <c r="J777" s="43">
        <v>30900</v>
      </c>
      <c r="K777" s="42">
        <v>4.0000000000000001E-3</v>
      </c>
    </row>
    <row r="778" spans="1:11" ht="13.9" customHeight="1" x14ac:dyDescent="0.25">
      <c r="A778" s="666" t="s">
        <v>429</v>
      </c>
      <c r="B778" s="43">
        <v>33610</v>
      </c>
      <c r="C778" s="33">
        <f t="shared" si="12"/>
        <v>777</v>
      </c>
      <c r="D778" s="54" t="s">
        <v>113</v>
      </c>
      <c r="E778" s="53">
        <v>23950</v>
      </c>
      <c r="F778" s="52">
        <v>3.5000000000000003E-2</v>
      </c>
      <c r="G778" s="51">
        <v>0.17100000000000001</v>
      </c>
      <c r="H778" s="50">
        <v>14.7</v>
      </c>
      <c r="I778" s="50">
        <v>16.16</v>
      </c>
      <c r="J778" s="43">
        <v>33610</v>
      </c>
      <c r="K778" s="49">
        <v>1.2E-2</v>
      </c>
    </row>
    <row r="779" spans="1:11" ht="13.9" customHeight="1" x14ac:dyDescent="0.25">
      <c r="A779" s="665" t="s">
        <v>428</v>
      </c>
      <c r="B779" s="43">
        <v>30200</v>
      </c>
      <c r="C779" s="33">
        <f t="shared" si="12"/>
        <v>778</v>
      </c>
      <c r="D779" s="48" t="s">
        <v>113</v>
      </c>
      <c r="E779" s="47">
        <v>35890</v>
      </c>
      <c r="F779" s="46">
        <v>3.2000000000000001E-2</v>
      </c>
      <c r="G779" s="45">
        <v>0.25600000000000001</v>
      </c>
      <c r="H779" s="44">
        <v>13.85</v>
      </c>
      <c r="I779" s="44">
        <v>14.52</v>
      </c>
      <c r="J779" s="43">
        <v>30200</v>
      </c>
      <c r="K779" s="42">
        <v>8.0000000000000002E-3</v>
      </c>
    </row>
    <row r="780" spans="1:11" ht="13.9" customHeight="1" x14ac:dyDescent="0.25">
      <c r="A780" s="666" t="s">
        <v>427</v>
      </c>
      <c r="B780" s="43">
        <v>30980</v>
      </c>
      <c r="C780" s="33">
        <f t="shared" si="12"/>
        <v>779</v>
      </c>
      <c r="D780" s="54" t="s">
        <v>113</v>
      </c>
      <c r="E780" s="53">
        <v>71890</v>
      </c>
      <c r="F780" s="52">
        <v>2.5999999999999999E-2</v>
      </c>
      <c r="G780" s="51">
        <v>0.51200000000000001</v>
      </c>
      <c r="H780" s="50">
        <v>14.2</v>
      </c>
      <c r="I780" s="50">
        <v>14.89</v>
      </c>
      <c r="J780" s="43">
        <v>30980</v>
      </c>
      <c r="K780" s="49">
        <v>7.0000000000000001E-3</v>
      </c>
    </row>
    <row r="781" spans="1:11" ht="13.9" customHeight="1" x14ac:dyDescent="0.25">
      <c r="A781" s="665" t="s">
        <v>426</v>
      </c>
      <c r="B781" s="43">
        <v>28760</v>
      </c>
      <c r="C781" s="33">
        <f t="shared" si="12"/>
        <v>780</v>
      </c>
      <c r="D781" s="48" t="s">
        <v>113</v>
      </c>
      <c r="E781" s="47">
        <v>10780</v>
      </c>
      <c r="F781" s="46">
        <v>7.6999999999999999E-2</v>
      </c>
      <c r="G781" s="45">
        <v>7.6999999999999999E-2</v>
      </c>
      <c r="H781" s="44">
        <v>13.13</v>
      </c>
      <c r="I781" s="44">
        <v>13.83</v>
      </c>
      <c r="J781" s="43">
        <v>28760</v>
      </c>
      <c r="K781" s="42">
        <v>1.4999999999999999E-2</v>
      </c>
    </row>
    <row r="782" spans="1:11" ht="13.9" customHeight="1" x14ac:dyDescent="0.25">
      <c r="A782" s="666" t="s">
        <v>425</v>
      </c>
      <c r="B782" s="43">
        <v>30640</v>
      </c>
      <c r="C782" s="33">
        <f t="shared" si="12"/>
        <v>781</v>
      </c>
      <c r="D782" s="54" t="s">
        <v>113</v>
      </c>
      <c r="E782" s="53">
        <v>54080</v>
      </c>
      <c r="F782" s="52">
        <v>2.9000000000000001E-2</v>
      </c>
      <c r="G782" s="51">
        <v>0.38500000000000001</v>
      </c>
      <c r="H782" s="50">
        <v>13.96</v>
      </c>
      <c r="I782" s="50">
        <v>14.73</v>
      </c>
      <c r="J782" s="43">
        <v>30640</v>
      </c>
      <c r="K782" s="49">
        <v>7.0000000000000001E-3</v>
      </c>
    </row>
    <row r="783" spans="1:11" ht="13.9" customHeight="1" x14ac:dyDescent="0.25">
      <c r="A783" s="665" t="s">
        <v>424</v>
      </c>
      <c r="B783" s="43">
        <v>28890</v>
      </c>
      <c r="C783" s="33">
        <f t="shared" si="12"/>
        <v>782</v>
      </c>
      <c r="D783" s="48" t="s">
        <v>113</v>
      </c>
      <c r="E783" s="47">
        <v>10190</v>
      </c>
      <c r="F783" s="46">
        <v>6.9000000000000006E-2</v>
      </c>
      <c r="G783" s="45">
        <v>7.2999999999999995E-2</v>
      </c>
      <c r="H783" s="44">
        <v>13.3</v>
      </c>
      <c r="I783" s="44">
        <v>13.89</v>
      </c>
      <c r="J783" s="43">
        <v>28890</v>
      </c>
      <c r="K783" s="42">
        <v>1.6E-2</v>
      </c>
    </row>
    <row r="784" spans="1:11" ht="13.9" customHeight="1" x14ac:dyDescent="0.25">
      <c r="A784" s="666" t="s">
        <v>423</v>
      </c>
      <c r="B784" s="43">
        <v>31450</v>
      </c>
      <c r="C784" s="33">
        <f t="shared" si="12"/>
        <v>783</v>
      </c>
      <c r="D784" s="54" t="s">
        <v>113</v>
      </c>
      <c r="E784" s="53">
        <v>21820</v>
      </c>
      <c r="F784" s="52">
        <v>3.9E-2</v>
      </c>
      <c r="G784" s="51">
        <v>0.155</v>
      </c>
      <c r="H784" s="50">
        <v>14.07</v>
      </c>
      <c r="I784" s="50">
        <v>15.12</v>
      </c>
      <c r="J784" s="43">
        <v>31450</v>
      </c>
      <c r="K784" s="49">
        <v>1.0999999999999999E-2</v>
      </c>
    </row>
    <row r="785" spans="1:11" ht="13.9" customHeight="1" x14ac:dyDescent="0.25">
      <c r="A785" s="667" t="s">
        <v>422</v>
      </c>
      <c r="B785" s="43">
        <v>47670</v>
      </c>
      <c r="C785" s="33">
        <f t="shared" si="12"/>
        <v>784</v>
      </c>
      <c r="D785" s="48" t="s">
        <v>136</v>
      </c>
      <c r="E785" s="47">
        <v>403940</v>
      </c>
      <c r="F785" s="46">
        <v>8.9999999999999993E-3</v>
      </c>
      <c r="G785" s="45">
        <v>2.8769999999999998</v>
      </c>
      <c r="H785" s="44">
        <v>20.65</v>
      </c>
      <c r="I785" s="44">
        <v>22.92</v>
      </c>
      <c r="J785" s="43">
        <v>47670</v>
      </c>
      <c r="K785" s="42">
        <v>4.0000000000000001E-3</v>
      </c>
    </row>
    <row r="786" spans="1:11" ht="13.9" customHeight="1" x14ac:dyDescent="0.25">
      <c r="A786" s="666" t="s">
        <v>421</v>
      </c>
      <c r="B786" s="43">
        <v>61250</v>
      </c>
      <c r="C786" s="33">
        <f t="shared" si="12"/>
        <v>785</v>
      </c>
      <c r="D786" s="54" t="s">
        <v>113</v>
      </c>
      <c r="E786" s="53">
        <v>94960</v>
      </c>
      <c r="F786" s="52">
        <v>1.2999999999999999E-2</v>
      </c>
      <c r="G786" s="51">
        <v>0.67600000000000005</v>
      </c>
      <c r="H786" s="50">
        <v>28.12</v>
      </c>
      <c r="I786" s="50">
        <v>29.45</v>
      </c>
      <c r="J786" s="43">
        <v>61250</v>
      </c>
      <c r="K786" s="49">
        <v>6.0000000000000001E-3</v>
      </c>
    </row>
    <row r="787" spans="1:11" ht="13.9" customHeight="1" x14ac:dyDescent="0.25">
      <c r="A787" s="665" t="s">
        <v>420</v>
      </c>
      <c r="B787" s="43">
        <v>76860</v>
      </c>
      <c r="C787" s="33">
        <f t="shared" si="12"/>
        <v>786</v>
      </c>
      <c r="D787" s="48" t="s">
        <v>113</v>
      </c>
      <c r="E787" s="47">
        <v>22240</v>
      </c>
      <c r="F787" s="46">
        <v>4.8000000000000001E-2</v>
      </c>
      <c r="G787" s="45">
        <v>0.158</v>
      </c>
      <c r="H787" s="44">
        <v>37.93</v>
      </c>
      <c r="I787" s="44">
        <v>36.950000000000003</v>
      </c>
      <c r="J787" s="43">
        <v>76860</v>
      </c>
      <c r="K787" s="42">
        <v>1.2999999999999999E-2</v>
      </c>
    </row>
    <row r="788" spans="1:11" ht="13.9" customHeight="1" x14ac:dyDescent="0.25">
      <c r="A788" s="666" t="s">
        <v>419</v>
      </c>
      <c r="B788" s="43">
        <v>36380</v>
      </c>
      <c r="C788" s="33">
        <f t="shared" si="12"/>
        <v>787</v>
      </c>
      <c r="D788" s="54" t="s">
        <v>113</v>
      </c>
      <c r="E788" s="53">
        <v>21500</v>
      </c>
      <c r="F788" s="52">
        <v>0.05</v>
      </c>
      <c r="G788" s="51">
        <v>0.153</v>
      </c>
      <c r="H788" s="50">
        <v>15.94</v>
      </c>
      <c r="I788" s="50">
        <v>17.489999999999998</v>
      </c>
      <c r="J788" s="43">
        <v>36380</v>
      </c>
      <c r="K788" s="49">
        <v>1.7000000000000001E-2</v>
      </c>
    </row>
    <row r="789" spans="1:11" ht="13.9" customHeight="1" x14ac:dyDescent="0.25">
      <c r="A789" s="665" t="s">
        <v>418</v>
      </c>
      <c r="B789" s="43">
        <v>45500</v>
      </c>
      <c r="C789" s="33">
        <f t="shared" si="12"/>
        <v>788</v>
      </c>
      <c r="D789" s="48" t="s">
        <v>113</v>
      </c>
      <c r="E789" s="47">
        <v>44280</v>
      </c>
      <c r="F789" s="46">
        <v>2.9000000000000001E-2</v>
      </c>
      <c r="G789" s="45">
        <v>0.315</v>
      </c>
      <c r="H789" s="44">
        <v>19.54</v>
      </c>
      <c r="I789" s="44">
        <v>21.88</v>
      </c>
      <c r="J789" s="43">
        <v>45500</v>
      </c>
      <c r="K789" s="42">
        <v>1.2999999999999999E-2</v>
      </c>
    </row>
    <row r="790" spans="1:11" ht="13.9" customHeight="1" x14ac:dyDescent="0.25">
      <c r="A790" s="666" t="s">
        <v>417</v>
      </c>
      <c r="B790" s="43">
        <v>39540</v>
      </c>
      <c r="C790" s="33">
        <f t="shared" si="12"/>
        <v>789</v>
      </c>
      <c r="D790" s="54" t="s">
        <v>113</v>
      </c>
      <c r="E790" s="53">
        <v>143320</v>
      </c>
      <c r="F790" s="52">
        <v>1.2E-2</v>
      </c>
      <c r="G790" s="51">
        <v>1.0209999999999999</v>
      </c>
      <c r="H790" s="50">
        <v>18.329999999999998</v>
      </c>
      <c r="I790" s="50">
        <v>19.010000000000002</v>
      </c>
      <c r="J790" s="43">
        <v>39540</v>
      </c>
      <c r="K790" s="49">
        <v>3.0000000000000001E-3</v>
      </c>
    </row>
    <row r="791" spans="1:11" ht="13.9" customHeight="1" x14ac:dyDescent="0.25">
      <c r="A791" s="665" t="s">
        <v>416</v>
      </c>
      <c r="B791" s="43">
        <v>52810</v>
      </c>
      <c r="C791" s="33">
        <f t="shared" si="12"/>
        <v>790</v>
      </c>
      <c r="D791" s="48" t="s">
        <v>113</v>
      </c>
      <c r="E791" s="47">
        <v>14250</v>
      </c>
      <c r="F791" s="46">
        <v>4.9000000000000002E-2</v>
      </c>
      <c r="G791" s="45">
        <v>0.10100000000000001</v>
      </c>
      <c r="H791" s="44">
        <v>25.95</v>
      </c>
      <c r="I791" s="44">
        <v>25.39</v>
      </c>
      <c r="J791" s="43">
        <v>52810</v>
      </c>
      <c r="K791" s="42">
        <v>2.3E-2</v>
      </c>
    </row>
    <row r="792" spans="1:11" ht="13.9" customHeight="1" x14ac:dyDescent="0.25">
      <c r="A792" s="666" t="s">
        <v>415</v>
      </c>
      <c r="B792" s="43">
        <v>38870</v>
      </c>
      <c r="C792" s="33">
        <f t="shared" si="12"/>
        <v>791</v>
      </c>
      <c r="D792" s="54" t="s">
        <v>113</v>
      </c>
      <c r="E792" s="53">
        <v>26320</v>
      </c>
      <c r="F792" s="52">
        <v>3.5999999999999997E-2</v>
      </c>
      <c r="G792" s="51">
        <v>0.187</v>
      </c>
      <c r="H792" s="50">
        <v>17.510000000000002</v>
      </c>
      <c r="I792" s="50">
        <v>18.690000000000001</v>
      </c>
      <c r="J792" s="43">
        <v>38870</v>
      </c>
      <c r="K792" s="49">
        <v>0.01</v>
      </c>
    </row>
    <row r="793" spans="1:11" ht="13.9" customHeight="1" x14ac:dyDescent="0.25">
      <c r="A793" s="667" t="s">
        <v>414</v>
      </c>
      <c r="B793" s="43">
        <v>40190</v>
      </c>
      <c r="C793" s="33">
        <f t="shared" si="12"/>
        <v>792</v>
      </c>
      <c r="D793" s="48" t="s">
        <v>121</v>
      </c>
      <c r="E793" s="47">
        <v>37070</v>
      </c>
      <c r="F793" s="46">
        <v>3.9E-2</v>
      </c>
      <c r="G793" s="45">
        <v>0.26400000000000001</v>
      </c>
      <c r="H793" s="44">
        <v>17.63</v>
      </c>
      <c r="I793" s="44">
        <v>19.32</v>
      </c>
      <c r="J793" s="43">
        <v>40190</v>
      </c>
      <c r="K793" s="42">
        <v>1.7000000000000001E-2</v>
      </c>
    </row>
    <row r="794" spans="1:11" ht="13.9" customHeight="1" x14ac:dyDescent="0.25">
      <c r="A794" s="666" t="s">
        <v>413</v>
      </c>
      <c r="B794" s="43">
        <v>34160</v>
      </c>
      <c r="C794" s="33">
        <f t="shared" si="12"/>
        <v>793</v>
      </c>
      <c r="D794" s="54" t="s">
        <v>113</v>
      </c>
      <c r="E794" s="53">
        <v>1720</v>
      </c>
      <c r="F794" s="52">
        <v>0.21</v>
      </c>
      <c r="G794" s="51">
        <v>1.2E-2</v>
      </c>
      <c r="H794" s="50">
        <v>16.12</v>
      </c>
      <c r="I794" s="50">
        <v>16.420000000000002</v>
      </c>
      <c r="J794" s="43">
        <v>34160</v>
      </c>
      <c r="K794" s="49">
        <v>5.1999999999999998E-2</v>
      </c>
    </row>
    <row r="795" spans="1:11" ht="13.9" customHeight="1" x14ac:dyDescent="0.25">
      <c r="A795" s="665" t="s">
        <v>412</v>
      </c>
      <c r="B795" s="43">
        <v>40480</v>
      </c>
      <c r="C795" s="33">
        <f t="shared" si="12"/>
        <v>794</v>
      </c>
      <c r="D795" s="48" t="s">
        <v>113</v>
      </c>
      <c r="E795" s="47">
        <v>35340</v>
      </c>
      <c r="F795" s="46">
        <v>0.04</v>
      </c>
      <c r="G795" s="45">
        <v>0.252</v>
      </c>
      <c r="H795" s="44">
        <v>17.73</v>
      </c>
      <c r="I795" s="44">
        <v>19.46</v>
      </c>
      <c r="J795" s="43">
        <v>40480</v>
      </c>
      <c r="K795" s="42">
        <v>1.7999999999999999E-2</v>
      </c>
    </row>
    <row r="796" spans="1:11" ht="13.9" customHeight="1" x14ac:dyDescent="0.25">
      <c r="A796" s="664" t="s">
        <v>411</v>
      </c>
      <c r="B796" s="43">
        <v>48190</v>
      </c>
      <c r="C796" s="33">
        <f t="shared" si="12"/>
        <v>795</v>
      </c>
      <c r="D796" s="54" t="s">
        <v>136</v>
      </c>
      <c r="E796" s="53">
        <v>197770</v>
      </c>
      <c r="F796" s="52">
        <v>1.7000000000000001E-2</v>
      </c>
      <c r="G796" s="51">
        <v>1.409</v>
      </c>
      <c r="H796" s="50">
        <v>21.34</v>
      </c>
      <c r="I796" s="50">
        <v>23.17</v>
      </c>
      <c r="J796" s="43">
        <v>48190</v>
      </c>
      <c r="K796" s="49">
        <v>7.0000000000000001E-3</v>
      </c>
    </row>
    <row r="797" spans="1:11" ht="13.9" customHeight="1" x14ac:dyDescent="0.25">
      <c r="A797" s="667" t="s">
        <v>410</v>
      </c>
      <c r="B797" s="43">
        <v>54010</v>
      </c>
      <c r="C797" s="33">
        <f t="shared" si="12"/>
        <v>796</v>
      </c>
      <c r="D797" s="48" t="s">
        <v>121</v>
      </c>
      <c r="E797" s="47">
        <v>71860</v>
      </c>
      <c r="F797" s="46">
        <v>2.5000000000000001E-2</v>
      </c>
      <c r="G797" s="45">
        <v>0.51200000000000001</v>
      </c>
      <c r="H797" s="44">
        <v>23.9</v>
      </c>
      <c r="I797" s="44">
        <v>25.97</v>
      </c>
      <c r="J797" s="43">
        <v>54010</v>
      </c>
      <c r="K797" s="42">
        <v>8.0000000000000002E-3</v>
      </c>
    </row>
    <row r="798" spans="1:11" ht="13.9" customHeight="1" x14ac:dyDescent="0.25">
      <c r="A798" s="666" t="s">
        <v>409</v>
      </c>
      <c r="B798" s="43">
        <v>51140</v>
      </c>
      <c r="C798" s="33">
        <f t="shared" si="12"/>
        <v>797</v>
      </c>
      <c r="D798" s="54" t="s">
        <v>113</v>
      </c>
      <c r="E798" s="53">
        <v>11580</v>
      </c>
      <c r="F798" s="52">
        <v>5.8000000000000003E-2</v>
      </c>
      <c r="G798" s="51">
        <v>8.2000000000000003E-2</v>
      </c>
      <c r="H798" s="50">
        <v>23.14</v>
      </c>
      <c r="I798" s="50">
        <v>24.59</v>
      </c>
      <c r="J798" s="43">
        <v>51140</v>
      </c>
      <c r="K798" s="49">
        <v>1.0999999999999999E-2</v>
      </c>
    </row>
    <row r="799" spans="1:11" ht="13.9" customHeight="1" x14ac:dyDescent="0.25">
      <c r="A799" s="665" t="s">
        <v>408</v>
      </c>
      <c r="B799" s="43">
        <v>57140</v>
      </c>
      <c r="C799" s="33">
        <f t="shared" si="12"/>
        <v>798</v>
      </c>
      <c r="D799" s="48" t="s">
        <v>113</v>
      </c>
      <c r="E799" s="47">
        <v>17400</v>
      </c>
      <c r="F799" s="46">
        <v>4.9000000000000002E-2</v>
      </c>
      <c r="G799" s="45">
        <v>0.124</v>
      </c>
      <c r="H799" s="44">
        <v>26.17</v>
      </c>
      <c r="I799" s="44">
        <v>27.47</v>
      </c>
      <c r="J799" s="43">
        <v>57140</v>
      </c>
      <c r="K799" s="42">
        <v>1.2999999999999999E-2</v>
      </c>
    </row>
    <row r="800" spans="1:11" ht="13.9" customHeight="1" x14ac:dyDescent="0.25">
      <c r="A800" s="666" t="s">
        <v>407</v>
      </c>
      <c r="B800" s="43">
        <v>53520</v>
      </c>
      <c r="C800" s="33">
        <f t="shared" si="12"/>
        <v>799</v>
      </c>
      <c r="D800" s="54" t="s">
        <v>113</v>
      </c>
      <c r="E800" s="53">
        <v>42890</v>
      </c>
      <c r="F800" s="52">
        <v>3.2000000000000001E-2</v>
      </c>
      <c r="G800" s="51">
        <v>0.30499999999999999</v>
      </c>
      <c r="H800" s="50">
        <v>23.37</v>
      </c>
      <c r="I800" s="50">
        <v>25.73</v>
      </c>
      <c r="J800" s="43">
        <v>53520</v>
      </c>
      <c r="K800" s="49">
        <v>1.0999999999999999E-2</v>
      </c>
    </row>
    <row r="801" spans="1:11" ht="13.9" customHeight="1" x14ac:dyDescent="0.25">
      <c r="A801" s="665" t="s">
        <v>406</v>
      </c>
      <c r="B801" s="43">
        <v>51240</v>
      </c>
      <c r="C801" s="33">
        <f t="shared" si="12"/>
        <v>800</v>
      </c>
      <c r="D801" s="48" t="s">
        <v>113</v>
      </c>
      <c r="E801" s="47">
        <v>18500</v>
      </c>
      <c r="F801" s="46">
        <v>3.5999999999999997E-2</v>
      </c>
      <c r="G801" s="45">
        <v>0.13200000000000001</v>
      </c>
      <c r="H801" s="44">
        <v>21.33</v>
      </c>
      <c r="I801" s="44">
        <v>24.64</v>
      </c>
      <c r="J801" s="43">
        <v>51240</v>
      </c>
      <c r="K801" s="42">
        <v>2.9000000000000001E-2</v>
      </c>
    </row>
    <row r="802" spans="1:11" ht="13.9" customHeight="1" x14ac:dyDescent="0.25">
      <c r="A802" s="666" t="s">
        <v>405</v>
      </c>
      <c r="B802" s="43">
        <v>54580</v>
      </c>
      <c r="C802" s="33">
        <f t="shared" si="12"/>
        <v>801</v>
      </c>
      <c r="D802" s="54" t="s">
        <v>113</v>
      </c>
      <c r="E802" s="53">
        <v>6310</v>
      </c>
      <c r="F802" s="52">
        <v>6.8000000000000005E-2</v>
      </c>
      <c r="G802" s="51">
        <v>4.4999999999999998E-2</v>
      </c>
      <c r="H802" s="50">
        <v>25.08</v>
      </c>
      <c r="I802" s="50">
        <v>26.24</v>
      </c>
      <c r="J802" s="43">
        <v>54580</v>
      </c>
      <c r="K802" s="49">
        <v>2.4E-2</v>
      </c>
    </row>
    <row r="803" spans="1:11" ht="13.9" customHeight="1" x14ac:dyDescent="0.25">
      <c r="A803" s="667" t="s">
        <v>404</v>
      </c>
      <c r="B803" s="43">
        <v>51800</v>
      </c>
      <c r="C803" s="33">
        <f t="shared" si="12"/>
        <v>802</v>
      </c>
      <c r="D803" s="48" t="s">
        <v>121</v>
      </c>
      <c r="E803" s="47">
        <v>20120</v>
      </c>
      <c r="F803" s="46">
        <v>5.2999999999999999E-2</v>
      </c>
      <c r="G803" s="45">
        <v>0.14299999999999999</v>
      </c>
      <c r="H803" s="44">
        <v>24.75</v>
      </c>
      <c r="I803" s="44">
        <v>24.91</v>
      </c>
      <c r="J803" s="43">
        <v>51800</v>
      </c>
      <c r="K803" s="42">
        <v>1.4999999999999999E-2</v>
      </c>
    </row>
    <row r="804" spans="1:11" ht="13.9" customHeight="1" x14ac:dyDescent="0.25">
      <c r="A804" s="666" t="s">
        <v>403</v>
      </c>
      <c r="B804" s="43">
        <v>52650</v>
      </c>
      <c r="C804" s="33">
        <f t="shared" si="12"/>
        <v>803</v>
      </c>
      <c r="D804" s="54" t="s">
        <v>113</v>
      </c>
      <c r="E804" s="53">
        <v>12030</v>
      </c>
      <c r="F804" s="52">
        <v>7.8E-2</v>
      </c>
      <c r="G804" s="51">
        <v>8.5999999999999993E-2</v>
      </c>
      <c r="H804" s="50">
        <v>24.92</v>
      </c>
      <c r="I804" s="50">
        <v>25.31</v>
      </c>
      <c r="J804" s="43">
        <v>52650</v>
      </c>
      <c r="K804" s="49">
        <v>1.7999999999999999E-2</v>
      </c>
    </row>
    <row r="805" spans="1:11" ht="13.9" customHeight="1" x14ac:dyDescent="0.25">
      <c r="A805" s="665" t="s">
        <v>402</v>
      </c>
      <c r="B805" s="43">
        <v>50670</v>
      </c>
      <c r="C805" s="33">
        <f t="shared" si="12"/>
        <v>804</v>
      </c>
      <c r="D805" s="48" t="s">
        <v>113</v>
      </c>
      <c r="E805" s="47">
        <v>5930</v>
      </c>
      <c r="F805" s="46">
        <v>0.10100000000000001</v>
      </c>
      <c r="G805" s="45">
        <v>4.2000000000000003E-2</v>
      </c>
      <c r="H805" s="44">
        <v>24.95</v>
      </c>
      <c r="I805" s="44">
        <v>24.36</v>
      </c>
      <c r="J805" s="43">
        <v>50670</v>
      </c>
      <c r="K805" s="42">
        <v>2.9000000000000001E-2</v>
      </c>
    </row>
    <row r="806" spans="1:11" ht="13.9" customHeight="1" x14ac:dyDescent="0.25">
      <c r="A806" s="666" t="s">
        <v>401</v>
      </c>
      <c r="B806" s="43">
        <v>50220</v>
      </c>
      <c r="C806" s="33">
        <f t="shared" si="12"/>
        <v>805</v>
      </c>
      <c r="D806" s="54" t="s">
        <v>113</v>
      </c>
      <c r="E806" s="53">
        <v>2160</v>
      </c>
      <c r="F806" s="52">
        <v>7.9000000000000001E-2</v>
      </c>
      <c r="G806" s="51">
        <v>1.4999999999999999E-2</v>
      </c>
      <c r="H806" s="50">
        <v>23.08</v>
      </c>
      <c r="I806" s="50">
        <v>24.14</v>
      </c>
      <c r="J806" s="43">
        <v>50220</v>
      </c>
      <c r="K806" s="49">
        <v>0.03</v>
      </c>
    </row>
    <row r="807" spans="1:11" ht="13.9" customHeight="1" x14ac:dyDescent="0.25">
      <c r="A807" s="665" t="s">
        <v>400</v>
      </c>
      <c r="B807" s="43">
        <v>34860</v>
      </c>
      <c r="C807" s="33">
        <f t="shared" si="12"/>
        <v>806</v>
      </c>
      <c r="D807" s="48" t="s">
        <v>113</v>
      </c>
      <c r="E807" s="47">
        <v>3770</v>
      </c>
      <c r="F807" s="46">
        <v>7.5999999999999998E-2</v>
      </c>
      <c r="G807" s="45">
        <v>2.7E-2</v>
      </c>
      <c r="H807" s="44">
        <v>16.36</v>
      </c>
      <c r="I807" s="44">
        <v>16.760000000000002</v>
      </c>
      <c r="J807" s="43">
        <v>34860</v>
      </c>
      <c r="K807" s="42">
        <v>1.7999999999999999E-2</v>
      </c>
    </row>
    <row r="808" spans="1:11" ht="13.9" customHeight="1" x14ac:dyDescent="0.25">
      <c r="A808" s="666" t="s">
        <v>399</v>
      </c>
      <c r="B808" s="43">
        <v>58110</v>
      </c>
      <c r="C808" s="33">
        <f t="shared" si="12"/>
        <v>807</v>
      </c>
      <c r="D808" s="54" t="s">
        <v>113</v>
      </c>
      <c r="E808" s="53">
        <v>3930</v>
      </c>
      <c r="F808" s="52">
        <v>0.115</v>
      </c>
      <c r="G808" s="51">
        <v>2.8000000000000001E-2</v>
      </c>
      <c r="H808" s="50">
        <v>27.3</v>
      </c>
      <c r="I808" s="50">
        <v>27.94</v>
      </c>
      <c r="J808" s="43">
        <v>58110</v>
      </c>
      <c r="K808" s="49">
        <v>1.2999999999999999E-2</v>
      </c>
    </row>
    <row r="809" spans="1:11" ht="13.9" customHeight="1" x14ac:dyDescent="0.25">
      <c r="A809" s="665" t="s">
        <v>398</v>
      </c>
      <c r="B809" s="43">
        <v>40480</v>
      </c>
      <c r="C809" s="33">
        <f t="shared" si="12"/>
        <v>808</v>
      </c>
      <c r="D809" s="48" t="s">
        <v>113</v>
      </c>
      <c r="E809" s="47">
        <v>51290</v>
      </c>
      <c r="F809" s="46">
        <v>4.2999999999999997E-2</v>
      </c>
      <c r="G809" s="45">
        <v>0.36499999999999999</v>
      </c>
      <c r="H809" s="44">
        <v>17.95</v>
      </c>
      <c r="I809" s="44">
        <v>19.46</v>
      </c>
      <c r="J809" s="43">
        <v>40480</v>
      </c>
      <c r="K809" s="42">
        <v>2.1000000000000001E-2</v>
      </c>
    </row>
    <row r="810" spans="1:11" ht="13.9" customHeight="1" x14ac:dyDescent="0.25">
      <c r="A810" s="666" t="s">
        <v>397</v>
      </c>
      <c r="B810" s="43">
        <v>37160</v>
      </c>
      <c r="C810" s="33">
        <f t="shared" si="12"/>
        <v>809</v>
      </c>
      <c r="D810" s="54" t="s">
        <v>113</v>
      </c>
      <c r="E810" s="53">
        <v>17660</v>
      </c>
      <c r="F810" s="52">
        <v>4.3999999999999997E-2</v>
      </c>
      <c r="G810" s="51">
        <v>0.126</v>
      </c>
      <c r="H810" s="50">
        <v>17.21</v>
      </c>
      <c r="I810" s="50">
        <v>17.87</v>
      </c>
      <c r="J810" s="43">
        <v>37160</v>
      </c>
      <c r="K810" s="49">
        <v>8.9999999999999993E-3</v>
      </c>
    </row>
    <row r="811" spans="1:11" ht="13.9" customHeight="1" x14ac:dyDescent="0.25">
      <c r="A811" s="665" t="s">
        <v>396</v>
      </c>
      <c r="B811" s="43">
        <v>51170</v>
      </c>
      <c r="C811" s="33">
        <f t="shared" si="12"/>
        <v>810</v>
      </c>
      <c r="D811" s="48" t="s">
        <v>113</v>
      </c>
      <c r="E811" s="47">
        <v>4320</v>
      </c>
      <c r="F811" s="46">
        <v>8.5999999999999993E-2</v>
      </c>
      <c r="G811" s="45">
        <v>3.1E-2</v>
      </c>
      <c r="H811" s="44">
        <v>23.44</v>
      </c>
      <c r="I811" s="44">
        <v>24.6</v>
      </c>
      <c r="J811" s="43">
        <v>51170</v>
      </c>
      <c r="K811" s="42">
        <v>2.7E-2</v>
      </c>
    </row>
    <row r="812" spans="1:11" ht="13.9" customHeight="1" x14ac:dyDescent="0.25">
      <c r="A812" s="666" t="s">
        <v>395</v>
      </c>
      <c r="B812" s="43">
        <v>46690</v>
      </c>
      <c r="C812" s="33">
        <f t="shared" si="12"/>
        <v>811</v>
      </c>
      <c r="D812" s="54" t="s">
        <v>184</v>
      </c>
      <c r="E812" s="53">
        <v>5456640</v>
      </c>
      <c r="F812" s="52">
        <v>2E-3</v>
      </c>
      <c r="G812" s="51">
        <v>38.865000000000002</v>
      </c>
      <c r="H812" s="50">
        <v>20.89</v>
      </c>
      <c r="I812" s="50">
        <v>22.45</v>
      </c>
      <c r="J812" s="43">
        <v>46690</v>
      </c>
      <c r="K812" s="49">
        <v>1E-3</v>
      </c>
    </row>
    <row r="813" spans="1:11" ht="13.9" customHeight="1" x14ac:dyDescent="0.25">
      <c r="A813" s="665" t="s">
        <v>394</v>
      </c>
      <c r="B813" s="43">
        <v>66730</v>
      </c>
      <c r="C813" s="33">
        <f t="shared" si="12"/>
        <v>812</v>
      </c>
      <c r="D813" s="48" t="s">
        <v>113</v>
      </c>
      <c r="E813" s="47">
        <v>453330</v>
      </c>
      <c r="F813" s="46">
        <v>5.0000000000000001E-3</v>
      </c>
      <c r="G813" s="45">
        <v>3.2290000000000001</v>
      </c>
      <c r="H813" s="44">
        <v>30.55</v>
      </c>
      <c r="I813" s="44">
        <v>32.08</v>
      </c>
      <c r="J813" s="43">
        <v>66730</v>
      </c>
      <c r="K813" s="42">
        <v>2E-3</v>
      </c>
    </row>
    <row r="814" spans="1:11" ht="13.9" customHeight="1" x14ac:dyDescent="0.25">
      <c r="A814" s="664" t="s">
        <v>393</v>
      </c>
      <c r="B814" s="43">
        <v>50900</v>
      </c>
      <c r="C814" s="33">
        <f t="shared" si="12"/>
        <v>813</v>
      </c>
      <c r="D814" s="54" t="s">
        <v>136</v>
      </c>
      <c r="E814" s="53">
        <v>588510</v>
      </c>
      <c r="F814" s="52">
        <v>8.9999999999999993E-3</v>
      </c>
      <c r="G814" s="51">
        <v>4.1920000000000002</v>
      </c>
      <c r="H814" s="50">
        <v>23.45</v>
      </c>
      <c r="I814" s="50">
        <v>24.47</v>
      </c>
      <c r="J814" s="43">
        <v>50900</v>
      </c>
      <c r="K814" s="49">
        <v>3.0000000000000001E-3</v>
      </c>
    </row>
    <row r="815" spans="1:11" ht="13.9" customHeight="1" x14ac:dyDescent="0.25">
      <c r="A815" s="665" t="s">
        <v>392</v>
      </c>
      <c r="B815" s="43">
        <v>39410</v>
      </c>
      <c r="C815" s="33">
        <f t="shared" si="12"/>
        <v>814</v>
      </c>
      <c r="D815" s="48" t="s">
        <v>113</v>
      </c>
      <c r="E815" s="47">
        <v>102170</v>
      </c>
      <c r="F815" s="46">
        <v>0.02</v>
      </c>
      <c r="G815" s="45">
        <v>0.72799999999999998</v>
      </c>
      <c r="H815" s="44">
        <v>17.84</v>
      </c>
      <c r="I815" s="44">
        <v>18.95</v>
      </c>
      <c r="J815" s="43">
        <v>39410</v>
      </c>
      <c r="K815" s="42">
        <v>6.0000000000000001E-3</v>
      </c>
    </row>
    <row r="816" spans="1:11" ht="13.9" customHeight="1" x14ac:dyDescent="0.25">
      <c r="A816" s="664" t="s">
        <v>391</v>
      </c>
      <c r="B816" s="43">
        <v>54460</v>
      </c>
      <c r="C816" s="33">
        <f t="shared" si="12"/>
        <v>815</v>
      </c>
      <c r="D816" s="54" t="s">
        <v>121</v>
      </c>
      <c r="E816" s="53">
        <v>242550</v>
      </c>
      <c r="F816" s="52">
        <v>1.4999999999999999E-2</v>
      </c>
      <c r="G816" s="51">
        <v>1.728</v>
      </c>
      <c r="H816" s="50">
        <v>25.74</v>
      </c>
      <c r="I816" s="50">
        <v>26.18</v>
      </c>
      <c r="J816" s="43">
        <v>54460</v>
      </c>
      <c r="K816" s="49">
        <v>4.0000000000000001E-3</v>
      </c>
    </row>
    <row r="817" spans="1:11" ht="13.9" customHeight="1" x14ac:dyDescent="0.25">
      <c r="A817" s="665" t="s">
        <v>390</v>
      </c>
      <c r="B817" s="43">
        <v>53620</v>
      </c>
      <c r="C817" s="33">
        <f t="shared" si="12"/>
        <v>816</v>
      </c>
      <c r="D817" s="48" t="s">
        <v>113</v>
      </c>
      <c r="E817" s="47">
        <v>14120</v>
      </c>
      <c r="F817" s="46">
        <v>4.8000000000000001E-2</v>
      </c>
      <c r="G817" s="45">
        <v>0.10100000000000001</v>
      </c>
      <c r="H817" s="44">
        <v>25.23</v>
      </c>
      <c r="I817" s="44">
        <v>25.78</v>
      </c>
      <c r="J817" s="43">
        <v>53620</v>
      </c>
      <c r="K817" s="42">
        <v>1.2999999999999999E-2</v>
      </c>
    </row>
    <row r="818" spans="1:11" ht="13.9" customHeight="1" x14ac:dyDescent="0.25">
      <c r="A818" s="666" t="s">
        <v>389</v>
      </c>
      <c r="B818" s="43">
        <v>54520</v>
      </c>
      <c r="C818" s="33">
        <f t="shared" si="12"/>
        <v>817</v>
      </c>
      <c r="D818" s="54" t="s">
        <v>113</v>
      </c>
      <c r="E818" s="53">
        <v>228430</v>
      </c>
      <c r="F818" s="52">
        <v>1.6E-2</v>
      </c>
      <c r="G818" s="51">
        <v>1.627</v>
      </c>
      <c r="H818" s="50">
        <v>25.79</v>
      </c>
      <c r="I818" s="50">
        <v>26.21</v>
      </c>
      <c r="J818" s="43">
        <v>54520</v>
      </c>
      <c r="K818" s="49">
        <v>5.0000000000000001E-3</v>
      </c>
    </row>
    <row r="819" spans="1:11" ht="13.9" customHeight="1" x14ac:dyDescent="0.25">
      <c r="A819" s="667" t="s">
        <v>388</v>
      </c>
      <c r="B819" s="43">
        <v>52170</v>
      </c>
      <c r="C819" s="33">
        <f t="shared" si="12"/>
        <v>818</v>
      </c>
      <c r="D819" s="48" t="s">
        <v>121</v>
      </c>
      <c r="E819" s="47">
        <v>243790</v>
      </c>
      <c r="F819" s="46">
        <v>1.2E-2</v>
      </c>
      <c r="G819" s="45">
        <v>1.736</v>
      </c>
      <c r="H819" s="44">
        <v>24.24</v>
      </c>
      <c r="I819" s="44">
        <v>25.08</v>
      </c>
      <c r="J819" s="43">
        <v>52170</v>
      </c>
      <c r="K819" s="42">
        <v>5.0000000000000001E-3</v>
      </c>
    </row>
    <row r="820" spans="1:11" ht="13.9" customHeight="1" x14ac:dyDescent="0.25">
      <c r="A820" s="666" t="s">
        <v>387</v>
      </c>
      <c r="B820" s="43">
        <v>61390</v>
      </c>
      <c r="C820" s="33">
        <f t="shared" si="12"/>
        <v>819</v>
      </c>
      <c r="D820" s="54" t="s">
        <v>113</v>
      </c>
      <c r="E820" s="53">
        <v>17330</v>
      </c>
      <c r="F820" s="52">
        <v>3.4000000000000002E-2</v>
      </c>
      <c r="G820" s="51">
        <v>0.123</v>
      </c>
      <c r="H820" s="50">
        <v>29.21</v>
      </c>
      <c r="I820" s="50">
        <v>29.51</v>
      </c>
      <c r="J820" s="43">
        <v>61390</v>
      </c>
      <c r="K820" s="49">
        <v>0.01</v>
      </c>
    </row>
    <row r="821" spans="1:11" ht="13.9" customHeight="1" x14ac:dyDescent="0.25">
      <c r="A821" s="665" t="s">
        <v>386</v>
      </c>
      <c r="B821" s="43">
        <v>44720</v>
      </c>
      <c r="C821" s="33">
        <f t="shared" si="12"/>
        <v>820</v>
      </c>
      <c r="D821" s="48" t="s">
        <v>113</v>
      </c>
      <c r="E821" s="47">
        <v>17050</v>
      </c>
      <c r="F821" s="46">
        <v>4.2999999999999997E-2</v>
      </c>
      <c r="G821" s="45">
        <v>0.121</v>
      </c>
      <c r="H821" s="44">
        <v>19.989999999999998</v>
      </c>
      <c r="I821" s="44">
        <v>21.5</v>
      </c>
      <c r="J821" s="43">
        <v>44720</v>
      </c>
      <c r="K821" s="42">
        <v>1.7999999999999999E-2</v>
      </c>
    </row>
    <row r="822" spans="1:11" ht="13.9" customHeight="1" x14ac:dyDescent="0.25">
      <c r="A822" s="666" t="s">
        <v>385</v>
      </c>
      <c r="B822" s="43">
        <v>59840</v>
      </c>
      <c r="C822" s="33">
        <f t="shared" si="12"/>
        <v>821</v>
      </c>
      <c r="D822" s="54" t="s">
        <v>113</v>
      </c>
      <c r="E822" s="53">
        <v>13960</v>
      </c>
      <c r="F822" s="52">
        <v>4.9000000000000002E-2</v>
      </c>
      <c r="G822" s="51">
        <v>9.9000000000000005E-2</v>
      </c>
      <c r="H822" s="50">
        <v>28.5</v>
      </c>
      <c r="I822" s="50">
        <v>28.77</v>
      </c>
      <c r="J822" s="43">
        <v>59840</v>
      </c>
      <c r="K822" s="49">
        <v>1.4E-2</v>
      </c>
    </row>
    <row r="823" spans="1:11" ht="13.9" customHeight="1" x14ac:dyDescent="0.25">
      <c r="A823" s="665" t="s">
        <v>384</v>
      </c>
      <c r="B823" s="43">
        <v>56990</v>
      </c>
      <c r="C823" s="33">
        <f t="shared" si="12"/>
        <v>822</v>
      </c>
      <c r="D823" s="48" t="s">
        <v>113</v>
      </c>
      <c r="E823" s="47">
        <v>67390</v>
      </c>
      <c r="F823" s="46">
        <v>1.7000000000000001E-2</v>
      </c>
      <c r="G823" s="45">
        <v>0.48</v>
      </c>
      <c r="H823" s="44">
        <v>27.04</v>
      </c>
      <c r="I823" s="44">
        <v>27.4</v>
      </c>
      <c r="J823" s="43">
        <v>56990</v>
      </c>
      <c r="K823" s="42">
        <v>5.0000000000000001E-3</v>
      </c>
    </row>
    <row r="824" spans="1:11" ht="13.9" customHeight="1" x14ac:dyDescent="0.25">
      <c r="A824" s="666" t="s">
        <v>383</v>
      </c>
      <c r="B824" s="43">
        <v>74540</v>
      </c>
      <c r="C824" s="33">
        <f t="shared" si="12"/>
        <v>823</v>
      </c>
      <c r="D824" s="54" t="s">
        <v>113</v>
      </c>
      <c r="E824" s="53">
        <v>23060</v>
      </c>
      <c r="F824" s="52">
        <v>2.8000000000000001E-2</v>
      </c>
      <c r="G824" s="51">
        <v>0.16400000000000001</v>
      </c>
      <c r="H824" s="50">
        <v>36.380000000000003</v>
      </c>
      <c r="I824" s="50">
        <v>35.840000000000003</v>
      </c>
      <c r="J824" s="43">
        <v>74540</v>
      </c>
      <c r="K824" s="49">
        <v>6.0000000000000001E-3</v>
      </c>
    </row>
    <row r="825" spans="1:11" ht="13.9" customHeight="1" x14ac:dyDescent="0.25">
      <c r="A825" s="665" t="s">
        <v>382</v>
      </c>
      <c r="B825" s="43">
        <v>34200</v>
      </c>
      <c r="C825" s="33">
        <f t="shared" si="12"/>
        <v>824</v>
      </c>
      <c r="D825" s="48" t="s">
        <v>113</v>
      </c>
      <c r="E825" s="47">
        <v>11750</v>
      </c>
      <c r="F825" s="46">
        <v>7.0000000000000007E-2</v>
      </c>
      <c r="G825" s="45">
        <v>8.4000000000000005E-2</v>
      </c>
      <c r="H825" s="44">
        <v>15.49</v>
      </c>
      <c r="I825" s="44">
        <v>16.440000000000001</v>
      </c>
      <c r="J825" s="43">
        <v>34200</v>
      </c>
      <c r="K825" s="42">
        <v>1.9E-2</v>
      </c>
    </row>
    <row r="826" spans="1:11" ht="13.9" customHeight="1" x14ac:dyDescent="0.25">
      <c r="A826" s="666" t="s">
        <v>381</v>
      </c>
      <c r="B826" s="43">
        <v>39340</v>
      </c>
      <c r="C826" s="33">
        <f t="shared" si="12"/>
        <v>825</v>
      </c>
      <c r="D826" s="54" t="s">
        <v>113</v>
      </c>
      <c r="E826" s="53">
        <v>25550</v>
      </c>
      <c r="F826" s="52">
        <v>0.05</v>
      </c>
      <c r="G826" s="51">
        <v>0.182</v>
      </c>
      <c r="H826" s="50">
        <v>17.989999999999998</v>
      </c>
      <c r="I826" s="50">
        <v>18.91</v>
      </c>
      <c r="J826" s="43">
        <v>39340</v>
      </c>
      <c r="K826" s="49">
        <v>1.6E-2</v>
      </c>
    </row>
    <row r="827" spans="1:11" ht="13.9" customHeight="1" x14ac:dyDescent="0.25">
      <c r="A827" s="665" t="s">
        <v>380</v>
      </c>
      <c r="B827" s="43">
        <v>45660</v>
      </c>
      <c r="C827" s="33">
        <f t="shared" si="12"/>
        <v>826</v>
      </c>
      <c r="D827" s="48" t="s">
        <v>113</v>
      </c>
      <c r="E827" s="47">
        <v>67700</v>
      </c>
      <c r="F827" s="46">
        <v>2.8000000000000001E-2</v>
      </c>
      <c r="G827" s="45">
        <v>0.48199999999999998</v>
      </c>
      <c r="H827" s="44">
        <v>21.31</v>
      </c>
      <c r="I827" s="44">
        <v>21.95</v>
      </c>
      <c r="J827" s="43">
        <v>45660</v>
      </c>
      <c r="K827" s="42">
        <v>7.0000000000000001E-3</v>
      </c>
    </row>
    <row r="828" spans="1:11" ht="13.9" customHeight="1" x14ac:dyDescent="0.25">
      <c r="A828" s="664" t="s">
        <v>379</v>
      </c>
      <c r="B828" s="43">
        <v>43710</v>
      </c>
      <c r="C828" s="33">
        <f t="shared" si="12"/>
        <v>827</v>
      </c>
      <c r="D828" s="54" t="s">
        <v>136</v>
      </c>
      <c r="E828" s="53">
        <v>1578250</v>
      </c>
      <c r="F828" s="52">
        <v>4.0000000000000001E-3</v>
      </c>
      <c r="G828" s="51">
        <v>11.241</v>
      </c>
      <c r="H828" s="50">
        <v>19.68</v>
      </c>
      <c r="I828" s="50">
        <v>21.02</v>
      </c>
      <c r="J828" s="43">
        <v>43710</v>
      </c>
      <c r="K828" s="49">
        <v>3.0000000000000001E-3</v>
      </c>
    </row>
    <row r="829" spans="1:11" ht="13.9" customHeight="1" x14ac:dyDescent="0.25">
      <c r="A829" s="665" t="s">
        <v>378</v>
      </c>
      <c r="B829" s="43">
        <v>61190</v>
      </c>
      <c r="C829" s="33">
        <f t="shared" si="12"/>
        <v>828</v>
      </c>
      <c r="D829" s="48" t="s">
        <v>113</v>
      </c>
      <c r="E829" s="47">
        <v>128570</v>
      </c>
      <c r="F829" s="46">
        <v>0.02</v>
      </c>
      <c r="G829" s="45">
        <v>0.91600000000000004</v>
      </c>
      <c r="H829" s="44">
        <v>28.93</v>
      </c>
      <c r="I829" s="44">
        <v>29.42</v>
      </c>
      <c r="J829" s="43">
        <v>61190</v>
      </c>
      <c r="K829" s="42">
        <v>8.9999999999999993E-3</v>
      </c>
    </row>
    <row r="830" spans="1:11" ht="13.9" customHeight="1" x14ac:dyDescent="0.25">
      <c r="A830" s="664" t="s">
        <v>377</v>
      </c>
      <c r="B830" s="43">
        <v>41950</v>
      </c>
      <c r="C830" s="33">
        <f t="shared" si="12"/>
        <v>829</v>
      </c>
      <c r="D830" s="54" t="s">
        <v>121</v>
      </c>
      <c r="E830" s="53">
        <v>809930</v>
      </c>
      <c r="F830" s="52">
        <v>6.0000000000000001E-3</v>
      </c>
      <c r="G830" s="51">
        <v>5.7690000000000001</v>
      </c>
      <c r="H830" s="50">
        <v>18.68</v>
      </c>
      <c r="I830" s="50">
        <v>20.170000000000002</v>
      </c>
      <c r="J830" s="43">
        <v>41950</v>
      </c>
      <c r="K830" s="49">
        <v>3.0000000000000001E-3</v>
      </c>
    </row>
    <row r="831" spans="1:11" ht="13.9" customHeight="1" x14ac:dyDescent="0.25">
      <c r="A831" s="665" t="s">
        <v>376</v>
      </c>
      <c r="B831" s="43">
        <v>45180</v>
      </c>
      <c r="C831" s="33">
        <f t="shared" si="12"/>
        <v>830</v>
      </c>
      <c r="D831" s="48" t="s">
        <v>113</v>
      </c>
      <c r="E831" s="47">
        <v>143940</v>
      </c>
      <c r="F831" s="46">
        <v>1.4999999999999999E-2</v>
      </c>
      <c r="G831" s="45">
        <v>1.0249999999999999</v>
      </c>
      <c r="H831" s="44">
        <v>19.97</v>
      </c>
      <c r="I831" s="44">
        <v>21.72</v>
      </c>
      <c r="J831" s="43">
        <v>45180</v>
      </c>
      <c r="K831" s="42">
        <v>7.0000000000000001E-3</v>
      </c>
    </row>
    <row r="832" spans="1:11" ht="13.9" customHeight="1" x14ac:dyDescent="0.25">
      <c r="A832" s="666" t="s">
        <v>375</v>
      </c>
      <c r="B832" s="43">
        <v>36140</v>
      </c>
      <c r="C832" s="33">
        <f t="shared" si="12"/>
        <v>831</v>
      </c>
      <c r="D832" s="54" t="s">
        <v>113</v>
      </c>
      <c r="E832" s="53">
        <v>18610</v>
      </c>
      <c r="F832" s="52">
        <v>7.4999999999999997E-2</v>
      </c>
      <c r="G832" s="51">
        <v>0.13300000000000001</v>
      </c>
      <c r="H832" s="50">
        <v>16.510000000000002</v>
      </c>
      <c r="I832" s="50">
        <v>17.38</v>
      </c>
      <c r="J832" s="43">
        <v>36140</v>
      </c>
      <c r="K832" s="49">
        <v>1.4E-2</v>
      </c>
    </row>
    <row r="833" spans="1:11" ht="13.9" customHeight="1" x14ac:dyDescent="0.25">
      <c r="A833" s="665" t="s">
        <v>374</v>
      </c>
      <c r="B833" s="43">
        <v>41400</v>
      </c>
      <c r="C833" s="33">
        <f t="shared" si="12"/>
        <v>832</v>
      </c>
      <c r="D833" s="48" t="s">
        <v>113</v>
      </c>
      <c r="E833" s="47">
        <v>647380</v>
      </c>
      <c r="F833" s="46">
        <v>7.0000000000000001E-3</v>
      </c>
      <c r="G833" s="45">
        <v>4.6109999999999998</v>
      </c>
      <c r="H833" s="44">
        <v>18.5</v>
      </c>
      <c r="I833" s="44">
        <v>19.899999999999999</v>
      </c>
      <c r="J833" s="43">
        <v>41400</v>
      </c>
      <c r="K833" s="42">
        <v>3.0000000000000001E-3</v>
      </c>
    </row>
    <row r="834" spans="1:11" ht="13.9" customHeight="1" x14ac:dyDescent="0.25">
      <c r="A834" s="666" t="s">
        <v>373</v>
      </c>
      <c r="B834" s="43">
        <v>46710</v>
      </c>
      <c r="C834" s="33">
        <f t="shared" si="12"/>
        <v>833</v>
      </c>
      <c r="D834" s="54" t="s">
        <v>113</v>
      </c>
      <c r="E834" s="53">
        <v>254280</v>
      </c>
      <c r="F834" s="52">
        <v>0.01</v>
      </c>
      <c r="G834" s="51">
        <v>1.8109999999999999</v>
      </c>
      <c r="H834" s="50">
        <v>21.72</v>
      </c>
      <c r="I834" s="50">
        <v>22.45</v>
      </c>
      <c r="J834" s="43">
        <v>46710</v>
      </c>
      <c r="K834" s="49">
        <v>3.0000000000000001E-3</v>
      </c>
    </row>
    <row r="835" spans="1:11" ht="13.9" customHeight="1" x14ac:dyDescent="0.25">
      <c r="A835" s="667" t="s">
        <v>372</v>
      </c>
      <c r="B835" s="43">
        <v>48920</v>
      </c>
      <c r="C835" s="33">
        <f t="shared" ref="C835:C898" si="13">C834+1</f>
        <v>834</v>
      </c>
      <c r="D835" s="48" t="s">
        <v>121</v>
      </c>
      <c r="E835" s="47">
        <v>180760</v>
      </c>
      <c r="F835" s="46">
        <v>1.0999999999999999E-2</v>
      </c>
      <c r="G835" s="45">
        <v>1.2869999999999999</v>
      </c>
      <c r="H835" s="44">
        <v>22.93</v>
      </c>
      <c r="I835" s="44">
        <v>23.52</v>
      </c>
      <c r="J835" s="43">
        <v>48920</v>
      </c>
      <c r="K835" s="42">
        <v>4.0000000000000001E-3</v>
      </c>
    </row>
    <row r="836" spans="1:11" ht="13.9" customHeight="1" x14ac:dyDescent="0.25">
      <c r="A836" s="666" t="s">
        <v>371</v>
      </c>
      <c r="B836" s="43">
        <v>39310</v>
      </c>
      <c r="C836" s="33">
        <f t="shared" si="13"/>
        <v>835</v>
      </c>
      <c r="D836" s="54" t="s">
        <v>113</v>
      </c>
      <c r="E836" s="53">
        <v>35110</v>
      </c>
      <c r="F836" s="52">
        <v>2.4E-2</v>
      </c>
      <c r="G836" s="51">
        <v>0.25</v>
      </c>
      <c r="H836" s="50">
        <v>18.18</v>
      </c>
      <c r="I836" s="50">
        <v>18.899999999999999</v>
      </c>
      <c r="J836" s="43">
        <v>39310</v>
      </c>
      <c r="K836" s="49">
        <v>6.0000000000000001E-3</v>
      </c>
    </row>
    <row r="837" spans="1:11" ht="13.9" customHeight="1" x14ac:dyDescent="0.25">
      <c r="A837" s="665" t="s">
        <v>370</v>
      </c>
      <c r="B837" s="43">
        <v>50810</v>
      </c>
      <c r="C837" s="33">
        <f t="shared" si="13"/>
        <v>836</v>
      </c>
      <c r="D837" s="48" t="s">
        <v>113</v>
      </c>
      <c r="E837" s="47">
        <v>123570</v>
      </c>
      <c r="F837" s="46">
        <v>1.2999999999999999E-2</v>
      </c>
      <c r="G837" s="45">
        <v>0.88</v>
      </c>
      <c r="H837" s="44">
        <v>23.73</v>
      </c>
      <c r="I837" s="44">
        <v>24.43</v>
      </c>
      <c r="J837" s="43">
        <v>50810</v>
      </c>
      <c r="K837" s="42">
        <v>4.0000000000000001E-3</v>
      </c>
    </row>
    <row r="838" spans="1:11" ht="13.9" customHeight="1" x14ac:dyDescent="0.25">
      <c r="A838" s="666" t="s">
        <v>369</v>
      </c>
      <c r="B838" s="43">
        <v>53590</v>
      </c>
      <c r="C838" s="33">
        <f t="shared" si="13"/>
        <v>837</v>
      </c>
      <c r="D838" s="54" t="s">
        <v>113</v>
      </c>
      <c r="E838" s="53">
        <v>22090</v>
      </c>
      <c r="F838" s="52">
        <v>4.2999999999999997E-2</v>
      </c>
      <c r="G838" s="51">
        <v>0.157</v>
      </c>
      <c r="H838" s="50">
        <v>26.44</v>
      </c>
      <c r="I838" s="50">
        <v>25.77</v>
      </c>
      <c r="J838" s="43">
        <v>53590</v>
      </c>
      <c r="K838" s="49">
        <v>1.7000000000000001E-2</v>
      </c>
    </row>
    <row r="839" spans="1:11" ht="13.9" customHeight="1" x14ac:dyDescent="0.25">
      <c r="A839" s="667" t="s">
        <v>368</v>
      </c>
      <c r="B839" s="43">
        <v>37340</v>
      </c>
      <c r="C839" s="33">
        <f t="shared" si="13"/>
        <v>838</v>
      </c>
      <c r="D839" s="48" t="s">
        <v>121</v>
      </c>
      <c r="E839" s="47">
        <v>69280</v>
      </c>
      <c r="F839" s="46">
        <v>1.7999999999999999E-2</v>
      </c>
      <c r="G839" s="45">
        <v>0.49299999999999999</v>
      </c>
      <c r="H839" s="44">
        <v>16.96</v>
      </c>
      <c r="I839" s="44">
        <v>17.95</v>
      </c>
      <c r="J839" s="43">
        <v>37340</v>
      </c>
      <c r="K839" s="42">
        <v>5.0000000000000001E-3</v>
      </c>
    </row>
    <row r="840" spans="1:11" ht="13.9" customHeight="1" x14ac:dyDescent="0.25">
      <c r="A840" s="666" t="s">
        <v>367</v>
      </c>
      <c r="B840" s="43">
        <v>40860</v>
      </c>
      <c r="C840" s="33">
        <f t="shared" si="13"/>
        <v>839</v>
      </c>
      <c r="D840" s="54" t="s">
        <v>113</v>
      </c>
      <c r="E840" s="53">
        <v>20260</v>
      </c>
      <c r="F840" s="52">
        <v>3.4000000000000002E-2</v>
      </c>
      <c r="G840" s="51">
        <v>0.14399999999999999</v>
      </c>
      <c r="H840" s="50">
        <v>18.649999999999999</v>
      </c>
      <c r="I840" s="50">
        <v>19.649999999999999</v>
      </c>
      <c r="J840" s="43">
        <v>40860</v>
      </c>
      <c r="K840" s="49">
        <v>0.01</v>
      </c>
    </row>
    <row r="841" spans="1:11" ht="13.9" customHeight="1" x14ac:dyDescent="0.25">
      <c r="A841" s="665" t="s">
        <v>366</v>
      </c>
      <c r="B841" s="43">
        <v>37040</v>
      </c>
      <c r="C841" s="33">
        <f t="shared" si="13"/>
        <v>840</v>
      </c>
      <c r="D841" s="48" t="s">
        <v>113</v>
      </c>
      <c r="E841" s="47">
        <v>16000</v>
      </c>
      <c r="F841" s="46">
        <v>3.4000000000000002E-2</v>
      </c>
      <c r="G841" s="45">
        <v>0.114</v>
      </c>
      <c r="H841" s="44">
        <v>16.690000000000001</v>
      </c>
      <c r="I841" s="44">
        <v>17.809999999999999</v>
      </c>
      <c r="J841" s="43">
        <v>37040</v>
      </c>
      <c r="K841" s="42">
        <v>8.9999999999999993E-3</v>
      </c>
    </row>
    <row r="842" spans="1:11" ht="13.9" customHeight="1" x14ac:dyDescent="0.25">
      <c r="A842" s="666" t="s">
        <v>365</v>
      </c>
      <c r="B842" s="43">
        <v>35320</v>
      </c>
      <c r="C842" s="33">
        <f t="shared" si="13"/>
        <v>841</v>
      </c>
      <c r="D842" s="54" t="s">
        <v>113</v>
      </c>
      <c r="E842" s="53">
        <v>33020</v>
      </c>
      <c r="F842" s="52">
        <v>2.8000000000000001E-2</v>
      </c>
      <c r="G842" s="51">
        <v>0.23499999999999999</v>
      </c>
      <c r="H842" s="50">
        <v>16.22</v>
      </c>
      <c r="I842" s="50">
        <v>16.98</v>
      </c>
      <c r="J842" s="43">
        <v>35320</v>
      </c>
      <c r="K842" s="49">
        <v>7.0000000000000001E-3</v>
      </c>
    </row>
    <row r="843" spans="1:11" ht="13.9" customHeight="1" x14ac:dyDescent="0.25">
      <c r="A843" s="667" t="s">
        <v>364</v>
      </c>
      <c r="B843" s="43">
        <v>28360</v>
      </c>
      <c r="C843" s="33">
        <f t="shared" si="13"/>
        <v>842</v>
      </c>
      <c r="D843" s="48" t="s">
        <v>121</v>
      </c>
      <c r="E843" s="47">
        <v>135430</v>
      </c>
      <c r="F843" s="46">
        <v>1.9E-2</v>
      </c>
      <c r="G843" s="45">
        <v>0.96499999999999997</v>
      </c>
      <c r="H843" s="44">
        <v>12.57</v>
      </c>
      <c r="I843" s="44">
        <v>13.64</v>
      </c>
      <c r="J843" s="43">
        <v>28360</v>
      </c>
      <c r="K843" s="42">
        <v>7.0000000000000001E-3</v>
      </c>
    </row>
    <row r="844" spans="1:11" ht="13.9" customHeight="1" x14ac:dyDescent="0.25">
      <c r="A844" s="666" t="s">
        <v>363</v>
      </c>
      <c r="B844" s="43">
        <v>28520</v>
      </c>
      <c r="C844" s="33">
        <f t="shared" si="13"/>
        <v>843</v>
      </c>
      <c r="D844" s="54" t="s">
        <v>113</v>
      </c>
      <c r="E844" s="53">
        <v>12560</v>
      </c>
      <c r="F844" s="52">
        <v>6.8000000000000005E-2</v>
      </c>
      <c r="G844" s="51">
        <v>8.8999999999999996E-2</v>
      </c>
      <c r="H844" s="50">
        <v>13.28</v>
      </c>
      <c r="I844" s="50">
        <v>13.71</v>
      </c>
      <c r="J844" s="43">
        <v>28520</v>
      </c>
      <c r="K844" s="49">
        <v>1.9E-2</v>
      </c>
    </row>
    <row r="845" spans="1:11" ht="13.9" customHeight="1" x14ac:dyDescent="0.25">
      <c r="A845" s="665" t="s">
        <v>362</v>
      </c>
      <c r="B845" s="43">
        <v>38040</v>
      </c>
      <c r="C845" s="33">
        <f t="shared" si="13"/>
        <v>844</v>
      </c>
      <c r="D845" s="48" t="s">
        <v>113</v>
      </c>
      <c r="E845" s="47">
        <v>13520</v>
      </c>
      <c r="F845" s="46">
        <v>5.0999999999999997E-2</v>
      </c>
      <c r="G845" s="45">
        <v>9.6000000000000002E-2</v>
      </c>
      <c r="H845" s="44">
        <v>17.510000000000002</v>
      </c>
      <c r="I845" s="44">
        <v>18.29</v>
      </c>
      <c r="J845" s="43">
        <v>38040</v>
      </c>
      <c r="K845" s="42">
        <v>1.2E-2</v>
      </c>
    </row>
    <row r="846" spans="1:11" ht="13.9" customHeight="1" x14ac:dyDescent="0.25">
      <c r="A846" s="666" t="s">
        <v>361</v>
      </c>
      <c r="B846" s="43">
        <v>27150</v>
      </c>
      <c r="C846" s="33">
        <f t="shared" si="13"/>
        <v>845</v>
      </c>
      <c r="D846" s="54" t="s">
        <v>113</v>
      </c>
      <c r="E846" s="53">
        <v>109350</v>
      </c>
      <c r="F846" s="52">
        <v>2.1999999999999999E-2</v>
      </c>
      <c r="G846" s="51">
        <v>0.77900000000000003</v>
      </c>
      <c r="H846" s="50">
        <v>12.04</v>
      </c>
      <c r="I846" s="50">
        <v>13.05</v>
      </c>
      <c r="J846" s="43">
        <v>27150</v>
      </c>
      <c r="K846" s="49">
        <v>8.0000000000000002E-3</v>
      </c>
    </row>
    <row r="847" spans="1:11" ht="13.9" customHeight="1" x14ac:dyDescent="0.25">
      <c r="A847" s="667" t="s">
        <v>360</v>
      </c>
      <c r="B847" s="43">
        <v>44270</v>
      </c>
      <c r="C847" s="33">
        <f t="shared" si="13"/>
        <v>846</v>
      </c>
      <c r="D847" s="48" t="s">
        <v>136</v>
      </c>
      <c r="E847" s="47">
        <v>2836540</v>
      </c>
      <c r="F847" s="46">
        <v>3.0000000000000001E-3</v>
      </c>
      <c r="G847" s="45">
        <v>20.202999999999999</v>
      </c>
      <c r="H847" s="44">
        <v>19.68</v>
      </c>
      <c r="I847" s="44">
        <v>21.28</v>
      </c>
      <c r="J847" s="43">
        <v>44270</v>
      </c>
      <c r="K847" s="42">
        <v>2E-3</v>
      </c>
    </row>
    <row r="848" spans="1:11" ht="13.9" customHeight="1" x14ac:dyDescent="0.25">
      <c r="A848" s="664" t="s">
        <v>359</v>
      </c>
      <c r="B848" s="43">
        <v>51410</v>
      </c>
      <c r="C848" s="33">
        <f t="shared" si="13"/>
        <v>847</v>
      </c>
      <c r="D848" s="54" t="s">
        <v>121</v>
      </c>
      <c r="E848" s="53">
        <v>65590</v>
      </c>
      <c r="F848" s="52">
        <v>2.4E-2</v>
      </c>
      <c r="G848" s="51">
        <v>0.46700000000000003</v>
      </c>
      <c r="H848" s="50">
        <v>23.07</v>
      </c>
      <c r="I848" s="50">
        <v>24.72</v>
      </c>
      <c r="J848" s="43">
        <v>51410</v>
      </c>
      <c r="K848" s="49">
        <v>8.9999999999999993E-3</v>
      </c>
    </row>
    <row r="849" spans="1:11" ht="13.9" customHeight="1" x14ac:dyDescent="0.25">
      <c r="A849" s="665" t="s">
        <v>358</v>
      </c>
      <c r="B849" s="43">
        <v>40420</v>
      </c>
      <c r="C849" s="33">
        <f t="shared" si="13"/>
        <v>848</v>
      </c>
      <c r="D849" s="48" t="s">
        <v>113</v>
      </c>
      <c r="E849" s="47">
        <v>19840</v>
      </c>
      <c r="F849" s="46">
        <v>5.3999999999999999E-2</v>
      </c>
      <c r="G849" s="45">
        <v>0.14099999999999999</v>
      </c>
      <c r="H849" s="44">
        <v>18.5</v>
      </c>
      <c r="I849" s="44">
        <v>19.43</v>
      </c>
      <c r="J849" s="43">
        <v>40420</v>
      </c>
      <c r="K849" s="42">
        <v>1.0999999999999999E-2</v>
      </c>
    </row>
    <row r="850" spans="1:11" ht="13.9" customHeight="1" x14ac:dyDescent="0.25">
      <c r="A850" s="666" t="s">
        <v>357</v>
      </c>
      <c r="B850" s="43">
        <v>56180</v>
      </c>
      <c r="C850" s="33">
        <f t="shared" si="13"/>
        <v>849</v>
      </c>
      <c r="D850" s="54" t="s">
        <v>113</v>
      </c>
      <c r="E850" s="53">
        <v>45740</v>
      </c>
      <c r="F850" s="52">
        <v>2.5999999999999999E-2</v>
      </c>
      <c r="G850" s="51">
        <v>0.32600000000000001</v>
      </c>
      <c r="H850" s="50">
        <v>26.21</v>
      </c>
      <c r="I850" s="50">
        <v>27.01</v>
      </c>
      <c r="J850" s="43">
        <v>56180</v>
      </c>
      <c r="K850" s="49">
        <v>8.9999999999999993E-3</v>
      </c>
    </row>
    <row r="851" spans="1:11" ht="13.9" customHeight="1" x14ac:dyDescent="0.25">
      <c r="A851" s="665" t="s">
        <v>356</v>
      </c>
      <c r="B851" s="43">
        <v>48320</v>
      </c>
      <c r="C851" s="33">
        <f t="shared" si="13"/>
        <v>850</v>
      </c>
      <c r="D851" s="48" t="s">
        <v>113</v>
      </c>
      <c r="E851" s="47">
        <v>294730</v>
      </c>
      <c r="F851" s="46">
        <v>1.4E-2</v>
      </c>
      <c r="G851" s="45">
        <v>2.0990000000000002</v>
      </c>
      <c r="H851" s="44">
        <v>22.07</v>
      </c>
      <c r="I851" s="44">
        <v>23.23</v>
      </c>
      <c r="J851" s="43">
        <v>48320</v>
      </c>
      <c r="K851" s="42">
        <v>5.0000000000000001E-3</v>
      </c>
    </row>
    <row r="852" spans="1:11" ht="13.9" customHeight="1" x14ac:dyDescent="0.25">
      <c r="A852" s="666" t="s">
        <v>355</v>
      </c>
      <c r="B852" s="43">
        <v>40390</v>
      </c>
      <c r="C852" s="33">
        <f t="shared" si="13"/>
        <v>851</v>
      </c>
      <c r="D852" s="54" t="s">
        <v>113</v>
      </c>
      <c r="E852" s="53">
        <v>33480</v>
      </c>
      <c r="F852" s="52">
        <v>3.9E-2</v>
      </c>
      <c r="G852" s="51">
        <v>0.23799999999999999</v>
      </c>
      <c r="H852" s="50">
        <v>18.059999999999999</v>
      </c>
      <c r="I852" s="50">
        <v>19.420000000000002</v>
      </c>
      <c r="J852" s="43">
        <v>40390</v>
      </c>
      <c r="K852" s="49">
        <v>1.2E-2</v>
      </c>
    </row>
    <row r="853" spans="1:11" ht="13.9" customHeight="1" x14ac:dyDescent="0.25">
      <c r="A853" s="667" t="s">
        <v>354</v>
      </c>
      <c r="B853" s="43">
        <v>50910</v>
      </c>
      <c r="C853" s="33">
        <f t="shared" si="13"/>
        <v>852</v>
      </c>
      <c r="D853" s="48" t="s">
        <v>121</v>
      </c>
      <c r="E853" s="47">
        <v>465330</v>
      </c>
      <c r="F853" s="46">
        <v>7.0000000000000001E-3</v>
      </c>
      <c r="G853" s="45">
        <v>3.3140000000000001</v>
      </c>
      <c r="H853" s="44">
        <v>23.6</v>
      </c>
      <c r="I853" s="44">
        <v>24.48</v>
      </c>
      <c r="J853" s="43">
        <v>50910</v>
      </c>
      <c r="K853" s="42">
        <v>2E-3</v>
      </c>
    </row>
    <row r="854" spans="1:11" ht="13.9" customHeight="1" x14ac:dyDescent="0.25">
      <c r="A854" s="666" t="s">
        <v>353</v>
      </c>
      <c r="B854" s="43">
        <v>51890</v>
      </c>
      <c r="C854" s="33">
        <f t="shared" si="13"/>
        <v>853</v>
      </c>
      <c r="D854" s="54" t="s">
        <v>113</v>
      </c>
      <c r="E854" s="53">
        <v>334490</v>
      </c>
      <c r="F854" s="52">
        <v>8.9999999999999993E-3</v>
      </c>
      <c r="G854" s="51">
        <v>2.3820000000000001</v>
      </c>
      <c r="H854" s="50">
        <v>24.06</v>
      </c>
      <c r="I854" s="50">
        <v>24.95</v>
      </c>
      <c r="J854" s="43">
        <v>51890</v>
      </c>
      <c r="K854" s="49">
        <v>3.0000000000000001E-3</v>
      </c>
    </row>
    <row r="855" spans="1:11" ht="13.9" customHeight="1" x14ac:dyDescent="0.25">
      <c r="A855" s="665" t="s">
        <v>352</v>
      </c>
      <c r="B855" s="43">
        <v>46000</v>
      </c>
      <c r="C855" s="33">
        <f t="shared" si="13"/>
        <v>854</v>
      </c>
      <c r="D855" s="48" t="s">
        <v>113</v>
      </c>
      <c r="E855" s="47">
        <v>89630</v>
      </c>
      <c r="F855" s="46">
        <v>1.4999999999999999E-2</v>
      </c>
      <c r="G855" s="45">
        <v>0.63800000000000001</v>
      </c>
      <c r="H855" s="44">
        <v>21.42</v>
      </c>
      <c r="I855" s="44">
        <v>22.11</v>
      </c>
      <c r="J855" s="43">
        <v>46000</v>
      </c>
      <c r="K855" s="42">
        <v>5.0000000000000001E-3</v>
      </c>
    </row>
    <row r="856" spans="1:11" ht="13.9" customHeight="1" x14ac:dyDescent="0.25">
      <c r="A856" s="666" t="s">
        <v>351</v>
      </c>
      <c r="B856" s="43">
        <v>53950</v>
      </c>
      <c r="C856" s="33">
        <f t="shared" si="13"/>
        <v>855</v>
      </c>
      <c r="D856" s="54" t="s">
        <v>113</v>
      </c>
      <c r="E856" s="53">
        <v>39670</v>
      </c>
      <c r="F856" s="52">
        <v>2.7E-2</v>
      </c>
      <c r="G856" s="51">
        <v>0.28299999999999997</v>
      </c>
      <c r="H856" s="50">
        <v>25.21</v>
      </c>
      <c r="I856" s="50">
        <v>25.94</v>
      </c>
      <c r="J856" s="43">
        <v>53950</v>
      </c>
      <c r="K856" s="49">
        <v>7.0000000000000001E-3</v>
      </c>
    </row>
    <row r="857" spans="1:11" ht="13.9" customHeight="1" x14ac:dyDescent="0.25">
      <c r="A857" s="665" t="s">
        <v>350</v>
      </c>
      <c r="B857" s="43">
        <v>47000</v>
      </c>
      <c r="C857" s="33">
        <f t="shared" si="13"/>
        <v>856</v>
      </c>
      <c r="D857" s="48" t="s">
        <v>113</v>
      </c>
      <c r="E857" s="47">
        <v>1540</v>
      </c>
      <c r="F857" s="46">
        <v>9.9000000000000005E-2</v>
      </c>
      <c r="G857" s="45">
        <v>1.0999999999999999E-2</v>
      </c>
      <c r="H857" s="44">
        <v>21.74</v>
      </c>
      <c r="I857" s="44">
        <v>22.6</v>
      </c>
      <c r="J857" s="43">
        <v>47000</v>
      </c>
      <c r="K857" s="42">
        <v>2.5999999999999999E-2</v>
      </c>
    </row>
    <row r="858" spans="1:11" ht="13.9" customHeight="1" x14ac:dyDescent="0.25">
      <c r="A858" s="664" t="s">
        <v>349</v>
      </c>
      <c r="B858" s="43">
        <v>61430</v>
      </c>
      <c r="C858" s="33">
        <f t="shared" si="13"/>
        <v>857</v>
      </c>
      <c r="D858" s="54" t="s">
        <v>121</v>
      </c>
      <c r="E858" s="53">
        <v>217750</v>
      </c>
      <c r="F858" s="52">
        <v>1.4999999999999999E-2</v>
      </c>
      <c r="G858" s="51">
        <v>1.5509999999999999</v>
      </c>
      <c r="H858" s="50">
        <v>30.12</v>
      </c>
      <c r="I858" s="50">
        <v>29.54</v>
      </c>
      <c r="J858" s="43">
        <v>61430</v>
      </c>
      <c r="K858" s="49">
        <v>5.0000000000000001E-3</v>
      </c>
    </row>
    <row r="859" spans="1:11" ht="13.9" customHeight="1" x14ac:dyDescent="0.25">
      <c r="A859" s="665" t="s">
        <v>348</v>
      </c>
      <c r="B859" s="43">
        <v>67160</v>
      </c>
      <c r="C859" s="33">
        <f t="shared" si="13"/>
        <v>858</v>
      </c>
      <c r="D859" s="48" t="s">
        <v>113</v>
      </c>
      <c r="E859" s="47">
        <v>117670</v>
      </c>
      <c r="F859" s="46">
        <v>1.9E-2</v>
      </c>
      <c r="G859" s="45">
        <v>0.83799999999999997</v>
      </c>
      <c r="H859" s="44">
        <v>32.700000000000003</v>
      </c>
      <c r="I859" s="44">
        <v>32.29</v>
      </c>
      <c r="J859" s="43">
        <v>67160</v>
      </c>
      <c r="K859" s="42">
        <v>6.0000000000000001E-3</v>
      </c>
    </row>
    <row r="860" spans="1:11" ht="13.9" customHeight="1" x14ac:dyDescent="0.25">
      <c r="A860" s="666" t="s">
        <v>347</v>
      </c>
      <c r="B860" s="43">
        <v>54700</v>
      </c>
      <c r="C860" s="33">
        <f t="shared" si="13"/>
        <v>859</v>
      </c>
      <c r="D860" s="54" t="s">
        <v>113</v>
      </c>
      <c r="E860" s="53">
        <v>100080</v>
      </c>
      <c r="F860" s="52">
        <v>2.3E-2</v>
      </c>
      <c r="G860" s="51">
        <v>0.71299999999999997</v>
      </c>
      <c r="H860" s="50">
        <v>25.28</v>
      </c>
      <c r="I860" s="50">
        <v>26.3</v>
      </c>
      <c r="J860" s="43">
        <v>54700</v>
      </c>
      <c r="K860" s="49">
        <v>8.9999999999999993E-3</v>
      </c>
    </row>
    <row r="861" spans="1:11" ht="13.9" customHeight="1" x14ac:dyDescent="0.25">
      <c r="A861" s="667" t="s">
        <v>346</v>
      </c>
      <c r="B861" s="43">
        <v>49680</v>
      </c>
      <c r="C861" s="33">
        <f t="shared" si="13"/>
        <v>860</v>
      </c>
      <c r="D861" s="48" t="s">
        <v>121</v>
      </c>
      <c r="E861" s="47">
        <v>68360</v>
      </c>
      <c r="F861" s="46">
        <v>2.1000000000000001E-2</v>
      </c>
      <c r="G861" s="45">
        <v>0.48699999999999999</v>
      </c>
      <c r="H861" s="44">
        <v>22.7</v>
      </c>
      <c r="I861" s="44">
        <v>23.89</v>
      </c>
      <c r="J861" s="43">
        <v>49680</v>
      </c>
      <c r="K861" s="42">
        <v>6.0000000000000001E-3</v>
      </c>
    </row>
    <row r="862" spans="1:11" ht="13.9" customHeight="1" x14ac:dyDescent="0.25">
      <c r="A862" s="666" t="s">
        <v>345</v>
      </c>
      <c r="B862" s="43">
        <v>43920</v>
      </c>
      <c r="C862" s="33">
        <f t="shared" si="13"/>
        <v>861</v>
      </c>
      <c r="D862" s="54" t="s">
        <v>113</v>
      </c>
      <c r="E862" s="53">
        <v>3760</v>
      </c>
      <c r="F862" s="52">
        <v>0.108</v>
      </c>
      <c r="G862" s="51">
        <v>2.7E-2</v>
      </c>
      <c r="H862" s="50">
        <v>19.739999999999998</v>
      </c>
      <c r="I862" s="50">
        <v>21.12</v>
      </c>
      <c r="J862" s="43">
        <v>43920</v>
      </c>
      <c r="K862" s="49">
        <v>2.9000000000000001E-2</v>
      </c>
    </row>
    <row r="863" spans="1:11" ht="13.9" customHeight="1" x14ac:dyDescent="0.25">
      <c r="A863" s="665" t="s">
        <v>344</v>
      </c>
      <c r="B863" s="43">
        <v>50910</v>
      </c>
      <c r="C863" s="33">
        <f t="shared" si="13"/>
        <v>862</v>
      </c>
      <c r="D863" s="48" t="s">
        <v>113</v>
      </c>
      <c r="E863" s="47">
        <v>43370</v>
      </c>
      <c r="F863" s="46">
        <v>2.8000000000000001E-2</v>
      </c>
      <c r="G863" s="45">
        <v>0.309</v>
      </c>
      <c r="H863" s="44">
        <v>23.11</v>
      </c>
      <c r="I863" s="44">
        <v>24.48</v>
      </c>
      <c r="J863" s="43">
        <v>50910</v>
      </c>
      <c r="K863" s="42">
        <v>7.0000000000000001E-3</v>
      </c>
    </row>
    <row r="864" spans="1:11" ht="13.9" customHeight="1" x14ac:dyDescent="0.25">
      <c r="A864" s="666" t="s">
        <v>343</v>
      </c>
      <c r="B864" s="43">
        <v>37690</v>
      </c>
      <c r="C864" s="33">
        <f t="shared" si="13"/>
        <v>863</v>
      </c>
      <c r="D864" s="54" t="s">
        <v>113</v>
      </c>
      <c r="E864" s="53">
        <v>7980</v>
      </c>
      <c r="F864" s="52">
        <v>6.9000000000000006E-2</v>
      </c>
      <c r="G864" s="51">
        <v>5.7000000000000002E-2</v>
      </c>
      <c r="H864" s="50">
        <v>16.829999999999998</v>
      </c>
      <c r="I864" s="50">
        <v>18.12</v>
      </c>
      <c r="J864" s="43">
        <v>37690</v>
      </c>
      <c r="K864" s="49">
        <v>2.1999999999999999E-2</v>
      </c>
    </row>
    <row r="865" spans="1:11" ht="13.9" customHeight="1" x14ac:dyDescent="0.25">
      <c r="A865" s="665" t="s">
        <v>342</v>
      </c>
      <c r="B865" s="43">
        <v>39720</v>
      </c>
      <c r="C865" s="33">
        <f t="shared" si="13"/>
        <v>864</v>
      </c>
      <c r="D865" s="48" t="s">
        <v>113</v>
      </c>
      <c r="E865" s="47">
        <v>1620</v>
      </c>
      <c r="F865" s="46">
        <v>0.10299999999999999</v>
      </c>
      <c r="G865" s="45">
        <v>1.2E-2</v>
      </c>
      <c r="H865" s="44">
        <v>17.66</v>
      </c>
      <c r="I865" s="44">
        <v>19.100000000000001</v>
      </c>
      <c r="J865" s="43">
        <v>39720</v>
      </c>
      <c r="K865" s="42">
        <v>0.03</v>
      </c>
    </row>
    <row r="866" spans="1:11" ht="13.9" customHeight="1" x14ac:dyDescent="0.25">
      <c r="A866" s="666" t="s">
        <v>341</v>
      </c>
      <c r="B866" s="43">
        <v>56570</v>
      </c>
      <c r="C866" s="33">
        <f t="shared" si="13"/>
        <v>865</v>
      </c>
      <c r="D866" s="54" t="s">
        <v>113</v>
      </c>
      <c r="E866" s="53">
        <v>11640</v>
      </c>
      <c r="F866" s="52">
        <v>3.9E-2</v>
      </c>
      <c r="G866" s="51">
        <v>8.3000000000000004E-2</v>
      </c>
      <c r="H866" s="50">
        <v>27.03</v>
      </c>
      <c r="I866" s="50">
        <v>27.2</v>
      </c>
      <c r="J866" s="43">
        <v>56570</v>
      </c>
      <c r="K866" s="49">
        <v>1.2E-2</v>
      </c>
    </row>
    <row r="867" spans="1:11" ht="13.9" customHeight="1" x14ac:dyDescent="0.25">
      <c r="A867" s="665" t="s">
        <v>340</v>
      </c>
      <c r="B867" s="43">
        <v>39360</v>
      </c>
      <c r="C867" s="33">
        <f t="shared" si="13"/>
        <v>866</v>
      </c>
      <c r="D867" s="48" t="s">
        <v>113</v>
      </c>
      <c r="E867" s="47">
        <v>1332480</v>
      </c>
      <c r="F867" s="46">
        <v>4.0000000000000001E-3</v>
      </c>
      <c r="G867" s="45">
        <v>9.4909999999999997</v>
      </c>
      <c r="H867" s="44">
        <v>17.760000000000002</v>
      </c>
      <c r="I867" s="44">
        <v>18.920000000000002</v>
      </c>
      <c r="J867" s="43">
        <v>39360</v>
      </c>
      <c r="K867" s="42">
        <v>2E-3</v>
      </c>
    </row>
    <row r="868" spans="1:11" ht="13.9" customHeight="1" x14ac:dyDescent="0.25">
      <c r="A868" s="666" t="s">
        <v>339</v>
      </c>
      <c r="B868" s="43">
        <v>54360</v>
      </c>
      <c r="C868" s="33">
        <f t="shared" si="13"/>
        <v>867</v>
      </c>
      <c r="D868" s="54" t="s">
        <v>113</v>
      </c>
      <c r="E868" s="53">
        <v>4580</v>
      </c>
      <c r="F868" s="52">
        <v>0.1</v>
      </c>
      <c r="G868" s="51">
        <v>3.3000000000000002E-2</v>
      </c>
      <c r="H868" s="50">
        <v>25.13</v>
      </c>
      <c r="I868" s="50">
        <v>26.13</v>
      </c>
      <c r="J868" s="43">
        <v>54360</v>
      </c>
      <c r="K868" s="49">
        <v>1.9E-2</v>
      </c>
    </row>
    <row r="869" spans="1:11" ht="13.9" customHeight="1" x14ac:dyDescent="0.25">
      <c r="A869" s="667" t="s">
        <v>338</v>
      </c>
      <c r="B869" s="43">
        <v>37940</v>
      </c>
      <c r="C869" s="33">
        <f t="shared" si="13"/>
        <v>868</v>
      </c>
      <c r="D869" s="48" t="s">
        <v>121</v>
      </c>
      <c r="E869" s="47">
        <v>354250</v>
      </c>
      <c r="F869" s="46">
        <v>1.0999999999999999E-2</v>
      </c>
      <c r="G869" s="45">
        <v>2.5230000000000001</v>
      </c>
      <c r="H869" s="44">
        <v>16.43</v>
      </c>
      <c r="I869" s="44">
        <v>18.239999999999998</v>
      </c>
      <c r="J869" s="43">
        <v>37940</v>
      </c>
      <c r="K869" s="42">
        <v>4.0000000000000001E-3</v>
      </c>
    </row>
    <row r="870" spans="1:11" ht="13.9" customHeight="1" x14ac:dyDescent="0.25">
      <c r="A870" s="666" t="s">
        <v>337</v>
      </c>
      <c r="B870" s="43">
        <v>34860</v>
      </c>
      <c r="C870" s="33">
        <f t="shared" si="13"/>
        <v>869</v>
      </c>
      <c r="D870" s="54" t="s">
        <v>113</v>
      </c>
      <c r="E870" s="53">
        <v>33600</v>
      </c>
      <c r="F870" s="52">
        <v>2.7E-2</v>
      </c>
      <c r="G870" s="51">
        <v>0.23899999999999999</v>
      </c>
      <c r="H870" s="50">
        <v>15.9</v>
      </c>
      <c r="I870" s="50">
        <v>16.760000000000002</v>
      </c>
      <c r="J870" s="43">
        <v>34860</v>
      </c>
      <c r="K870" s="49">
        <v>1.0999999999999999E-2</v>
      </c>
    </row>
    <row r="871" spans="1:11" ht="13.9" customHeight="1" x14ac:dyDescent="0.25">
      <c r="A871" s="665" t="s">
        <v>336</v>
      </c>
      <c r="B871" s="43">
        <v>53990</v>
      </c>
      <c r="C871" s="33">
        <f t="shared" si="13"/>
        <v>870</v>
      </c>
      <c r="D871" s="48" t="s">
        <v>113</v>
      </c>
      <c r="E871" s="47">
        <v>3370</v>
      </c>
      <c r="F871" s="46">
        <v>0.10299999999999999</v>
      </c>
      <c r="G871" s="45">
        <v>2.4E-2</v>
      </c>
      <c r="H871" s="44">
        <v>23.6</v>
      </c>
      <c r="I871" s="44">
        <v>25.96</v>
      </c>
      <c r="J871" s="43">
        <v>53990</v>
      </c>
      <c r="K871" s="42">
        <v>2.5000000000000001E-2</v>
      </c>
    </row>
    <row r="872" spans="1:11" ht="13.9" customHeight="1" x14ac:dyDescent="0.25">
      <c r="A872" s="666" t="s">
        <v>335</v>
      </c>
      <c r="B872" s="43">
        <v>27670</v>
      </c>
      <c r="C872" s="33">
        <f t="shared" si="13"/>
        <v>871</v>
      </c>
      <c r="D872" s="54" t="s">
        <v>113</v>
      </c>
      <c r="E872" s="51">
        <v>550</v>
      </c>
      <c r="F872" s="52">
        <v>0.121</v>
      </c>
      <c r="G872" s="51">
        <v>4.0000000000000001E-3</v>
      </c>
      <c r="H872" s="50">
        <v>12.94</v>
      </c>
      <c r="I872" s="50">
        <v>13.3</v>
      </c>
      <c r="J872" s="43">
        <v>27670</v>
      </c>
      <c r="K872" s="49">
        <v>2.4E-2</v>
      </c>
    </row>
    <row r="873" spans="1:11" ht="13.9" customHeight="1" x14ac:dyDescent="0.25">
      <c r="A873" s="665" t="s">
        <v>334</v>
      </c>
      <c r="B873" s="43">
        <v>42180</v>
      </c>
      <c r="C873" s="33">
        <f t="shared" si="13"/>
        <v>872</v>
      </c>
      <c r="D873" s="48" t="s">
        <v>113</v>
      </c>
      <c r="E873" s="47">
        <v>18640</v>
      </c>
      <c r="F873" s="46">
        <v>4.1000000000000002E-2</v>
      </c>
      <c r="G873" s="45">
        <v>0.13300000000000001</v>
      </c>
      <c r="H873" s="44">
        <v>19.43</v>
      </c>
      <c r="I873" s="44">
        <v>20.28</v>
      </c>
      <c r="J873" s="43">
        <v>42180</v>
      </c>
      <c r="K873" s="42">
        <v>1.2E-2</v>
      </c>
    </row>
    <row r="874" spans="1:11" ht="13.9" customHeight="1" x14ac:dyDescent="0.25">
      <c r="A874" s="666" t="s">
        <v>333</v>
      </c>
      <c r="B874" s="43">
        <v>31030</v>
      </c>
      <c r="C874" s="33">
        <f t="shared" si="13"/>
        <v>873</v>
      </c>
      <c r="D874" s="54" t="s">
        <v>113</v>
      </c>
      <c r="E874" s="53">
        <v>3200</v>
      </c>
      <c r="F874" s="52">
        <v>0.107</v>
      </c>
      <c r="G874" s="51">
        <v>2.3E-2</v>
      </c>
      <c r="H874" s="50">
        <v>14.33</v>
      </c>
      <c r="I874" s="50">
        <v>14.92</v>
      </c>
      <c r="J874" s="43">
        <v>31030</v>
      </c>
      <c r="K874" s="49">
        <v>1.6E-2</v>
      </c>
    </row>
    <row r="875" spans="1:11" ht="13.9" customHeight="1" x14ac:dyDescent="0.25">
      <c r="A875" s="665" t="s">
        <v>332</v>
      </c>
      <c r="B875" s="43">
        <v>49030</v>
      </c>
      <c r="C875" s="33">
        <f t="shared" si="13"/>
        <v>874</v>
      </c>
      <c r="D875" s="48" t="s">
        <v>113</v>
      </c>
      <c r="E875" s="47">
        <v>21020</v>
      </c>
      <c r="F875" s="46">
        <v>5.1999999999999998E-2</v>
      </c>
      <c r="G875" s="45">
        <v>0.15</v>
      </c>
      <c r="H875" s="44">
        <v>21.97</v>
      </c>
      <c r="I875" s="44">
        <v>23.57</v>
      </c>
      <c r="J875" s="43">
        <v>49030</v>
      </c>
      <c r="K875" s="42">
        <v>2.1000000000000001E-2</v>
      </c>
    </row>
    <row r="876" spans="1:11" ht="13.9" customHeight="1" x14ac:dyDescent="0.25">
      <c r="A876" s="666" t="s">
        <v>331</v>
      </c>
      <c r="B876" s="43">
        <v>62710</v>
      </c>
      <c r="C876" s="33">
        <f t="shared" si="13"/>
        <v>875</v>
      </c>
      <c r="D876" s="54" t="s">
        <v>113</v>
      </c>
      <c r="E876" s="53">
        <v>8680</v>
      </c>
      <c r="F876" s="52">
        <v>6.0999999999999999E-2</v>
      </c>
      <c r="G876" s="51">
        <v>6.2E-2</v>
      </c>
      <c r="H876" s="50">
        <v>31.42</v>
      </c>
      <c r="I876" s="50">
        <v>30.15</v>
      </c>
      <c r="J876" s="43">
        <v>62710</v>
      </c>
      <c r="K876" s="49">
        <v>2.5000000000000001E-2</v>
      </c>
    </row>
    <row r="877" spans="1:11" ht="13.9" customHeight="1" x14ac:dyDescent="0.25">
      <c r="A877" s="665" t="s">
        <v>330</v>
      </c>
      <c r="B877" s="43">
        <v>29370</v>
      </c>
      <c r="C877" s="33">
        <f t="shared" si="13"/>
        <v>876</v>
      </c>
      <c r="D877" s="48" t="s">
        <v>113</v>
      </c>
      <c r="E877" s="47">
        <v>118720</v>
      </c>
      <c r="F877" s="46">
        <v>1.4999999999999999E-2</v>
      </c>
      <c r="G877" s="45">
        <v>0.84599999999999997</v>
      </c>
      <c r="H877" s="44">
        <v>13.23</v>
      </c>
      <c r="I877" s="44">
        <v>14.12</v>
      </c>
      <c r="J877" s="43">
        <v>29370</v>
      </c>
      <c r="K877" s="42">
        <v>4.0000000000000001E-3</v>
      </c>
    </row>
    <row r="878" spans="1:11" ht="13.9" customHeight="1" x14ac:dyDescent="0.25">
      <c r="A878" s="666" t="s">
        <v>329</v>
      </c>
      <c r="B878" s="43">
        <v>41810</v>
      </c>
      <c r="C878" s="33">
        <f t="shared" si="13"/>
        <v>877</v>
      </c>
      <c r="D878" s="54" t="s">
        <v>113</v>
      </c>
      <c r="E878" s="53">
        <v>146460</v>
      </c>
      <c r="F878" s="52">
        <v>1.9E-2</v>
      </c>
      <c r="G878" s="51">
        <v>1.0429999999999999</v>
      </c>
      <c r="H878" s="50">
        <v>18.5</v>
      </c>
      <c r="I878" s="50">
        <v>20.100000000000001</v>
      </c>
      <c r="J878" s="43">
        <v>41810</v>
      </c>
      <c r="K878" s="49">
        <v>6.0000000000000001E-3</v>
      </c>
    </row>
    <row r="879" spans="1:11" ht="13.9" customHeight="1" x14ac:dyDescent="0.25">
      <c r="A879" s="665" t="s">
        <v>328</v>
      </c>
      <c r="B879" s="43">
        <v>37190</v>
      </c>
      <c r="C879" s="33">
        <f t="shared" si="13"/>
        <v>878</v>
      </c>
      <c r="D879" s="48" t="s">
        <v>184</v>
      </c>
      <c r="E879" s="47">
        <v>9105650</v>
      </c>
      <c r="F879" s="46">
        <v>3.0000000000000001E-3</v>
      </c>
      <c r="G879" s="45">
        <v>64.855000000000004</v>
      </c>
      <c r="H879" s="44">
        <v>15.93</v>
      </c>
      <c r="I879" s="44">
        <v>17.88</v>
      </c>
      <c r="J879" s="43">
        <v>37190</v>
      </c>
      <c r="K879" s="42">
        <v>2E-3</v>
      </c>
    </row>
    <row r="880" spans="1:11" ht="13.9" customHeight="1" x14ac:dyDescent="0.25">
      <c r="A880" s="666" t="s">
        <v>327</v>
      </c>
      <c r="B880" s="43">
        <v>61450</v>
      </c>
      <c r="C880" s="33">
        <f t="shared" si="13"/>
        <v>879</v>
      </c>
      <c r="D880" s="54" t="s">
        <v>113</v>
      </c>
      <c r="E880" s="53">
        <v>610480</v>
      </c>
      <c r="F880" s="52">
        <v>4.0000000000000001E-3</v>
      </c>
      <c r="G880" s="51">
        <v>4.3479999999999999</v>
      </c>
      <c r="H880" s="50">
        <v>27.78</v>
      </c>
      <c r="I880" s="50">
        <v>29.54</v>
      </c>
      <c r="J880" s="43">
        <v>61450</v>
      </c>
      <c r="K880" s="49">
        <v>2E-3</v>
      </c>
    </row>
    <row r="881" spans="1:11" ht="13.9" customHeight="1" x14ac:dyDescent="0.25">
      <c r="A881" s="667" t="s">
        <v>326</v>
      </c>
      <c r="B881" s="43">
        <v>33610</v>
      </c>
      <c r="C881" s="33">
        <f t="shared" si="13"/>
        <v>880</v>
      </c>
      <c r="D881" s="48" t="s">
        <v>136</v>
      </c>
      <c r="E881" s="47">
        <v>1798860</v>
      </c>
      <c r="F881" s="46">
        <v>8.0000000000000002E-3</v>
      </c>
      <c r="G881" s="45">
        <v>12.811999999999999</v>
      </c>
      <c r="H881" s="44">
        <v>14.87</v>
      </c>
      <c r="I881" s="44">
        <v>16.16</v>
      </c>
      <c r="J881" s="43">
        <v>33610</v>
      </c>
      <c r="K881" s="42">
        <v>6.0000000000000001E-3</v>
      </c>
    </row>
    <row r="882" spans="1:11" ht="13.9" customHeight="1" x14ac:dyDescent="0.25">
      <c r="A882" s="666" t="s">
        <v>325</v>
      </c>
      <c r="B882" s="43">
        <v>52530</v>
      </c>
      <c r="C882" s="33">
        <f t="shared" si="13"/>
        <v>881</v>
      </c>
      <c r="D882" s="54" t="s">
        <v>113</v>
      </c>
      <c r="E882" s="53">
        <v>42010</v>
      </c>
      <c r="F882" s="52">
        <v>2.5999999999999999E-2</v>
      </c>
      <c r="G882" s="51">
        <v>0.29899999999999999</v>
      </c>
      <c r="H882" s="50">
        <v>24.06</v>
      </c>
      <c r="I882" s="50">
        <v>25.26</v>
      </c>
      <c r="J882" s="43">
        <v>52530</v>
      </c>
      <c r="K882" s="49">
        <v>2.1999999999999999E-2</v>
      </c>
    </row>
    <row r="883" spans="1:11" ht="13.9" customHeight="1" x14ac:dyDescent="0.25">
      <c r="A883" s="667" t="s">
        <v>324</v>
      </c>
      <c r="B883" s="43">
        <v>34060</v>
      </c>
      <c r="C883" s="33">
        <f t="shared" si="13"/>
        <v>882</v>
      </c>
      <c r="D883" s="48" t="s">
        <v>121</v>
      </c>
      <c r="E883" s="47">
        <v>278150</v>
      </c>
      <c r="F883" s="46">
        <v>0.02</v>
      </c>
      <c r="G883" s="45">
        <v>1.9810000000000001</v>
      </c>
      <c r="H883" s="44">
        <v>15.26</v>
      </c>
      <c r="I883" s="44">
        <v>16.38</v>
      </c>
      <c r="J883" s="43">
        <v>34060</v>
      </c>
      <c r="K883" s="42">
        <v>5.0000000000000001E-3</v>
      </c>
    </row>
    <row r="884" spans="1:11" ht="13.9" customHeight="1" x14ac:dyDescent="0.25">
      <c r="A884" s="666" t="s">
        <v>323</v>
      </c>
      <c r="B884" s="43">
        <v>35340</v>
      </c>
      <c r="C884" s="33">
        <f t="shared" si="13"/>
        <v>883</v>
      </c>
      <c r="D884" s="54" t="s">
        <v>113</v>
      </c>
      <c r="E884" s="53">
        <v>14090</v>
      </c>
      <c r="F884" s="52">
        <v>5.0999999999999997E-2</v>
      </c>
      <c r="G884" s="51">
        <v>0.1</v>
      </c>
      <c r="H884" s="50">
        <v>16.32</v>
      </c>
      <c r="I884" s="50">
        <v>16.989999999999998</v>
      </c>
      <c r="J884" s="43">
        <v>35340</v>
      </c>
      <c r="K884" s="49">
        <v>1.2999999999999999E-2</v>
      </c>
    </row>
    <row r="885" spans="1:11" ht="13.9" customHeight="1" x14ac:dyDescent="0.25">
      <c r="A885" s="665" t="s">
        <v>322</v>
      </c>
      <c r="B885" s="43">
        <v>33700</v>
      </c>
      <c r="C885" s="33">
        <f t="shared" si="13"/>
        <v>884</v>
      </c>
      <c r="D885" s="48" t="s">
        <v>113</v>
      </c>
      <c r="E885" s="47">
        <v>218530</v>
      </c>
      <c r="F885" s="46">
        <v>2.9000000000000001E-2</v>
      </c>
      <c r="G885" s="45">
        <v>1.556</v>
      </c>
      <c r="H885" s="44">
        <v>15.06</v>
      </c>
      <c r="I885" s="44">
        <v>16.2</v>
      </c>
      <c r="J885" s="43">
        <v>33700</v>
      </c>
      <c r="K885" s="42">
        <v>6.0000000000000001E-3</v>
      </c>
    </row>
    <row r="886" spans="1:11" ht="13.9" customHeight="1" x14ac:dyDescent="0.25">
      <c r="A886" s="666" t="s">
        <v>321</v>
      </c>
      <c r="B886" s="43">
        <v>35410</v>
      </c>
      <c r="C886" s="33">
        <f t="shared" si="13"/>
        <v>885</v>
      </c>
      <c r="D886" s="54" t="s">
        <v>113</v>
      </c>
      <c r="E886" s="53">
        <v>45540</v>
      </c>
      <c r="F886" s="52">
        <v>5.1999999999999998E-2</v>
      </c>
      <c r="G886" s="51">
        <v>0.32400000000000001</v>
      </c>
      <c r="H886" s="50">
        <v>16.03</v>
      </c>
      <c r="I886" s="50">
        <v>17.02</v>
      </c>
      <c r="J886" s="43">
        <v>35410</v>
      </c>
      <c r="K886" s="49">
        <v>8.9999999999999993E-3</v>
      </c>
    </row>
    <row r="887" spans="1:11" ht="13.9" customHeight="1" x14ac:dyDescent="0.25">
      <c r="A887" s="665" t="s">
        <v>320</v>
      </c>
      <c r="B887" s="43">
        <v>43090</v>
      </c>
      <c r="C887" s="33">
        <f t="shared" si="13"/>
        <v>886</v>
      </c>
      <c r="D887" s="48" t="s">
        <v>113</v>
      </c>
      <c r="E887" s="47">
        <v>38150</v>
      </c>
      <c r="F887" s="46">
        <v>0.04</v>
      </c>
      <c r="G887" s="45">
        <v>0.27200000000000002</v>
      </c>
      <c r="H887" s="44">
        <v>19.809999999999999</v>
      </c>
      <c r="I887" s="44">
        <v>20.71</v>
      </c>
      <c r="J887" s="43">
        <v>43090</v>
      </c>
      <c r="K887" s="42">
        <v>0.02</v>
      </c>
    </row>
    <row r="888" spans="1:11" ht="13.9" customHeight="1" x14ac:dyDescent="0.25">
      <c r="A888" s="666" t="s">
        <v>319</v>
      </c>
      <c r="B888" s="43">
        <v>40000</v>
      </c>
      <c r="C888" s="33">
        <f t="shared" si="13"/>
        <v>887</v>
      </c>
      <c r="D888" s="54" t="s">
        <v>113</v>
      </c>
      <c r="E888" s="53">
        <v>77270</v>
      </c>
      <c r="F888" s="52">
        <v>2.3E-2</v>
      </c>
      <c r="G888" s="51">
        <v>0.55000000000000004</v>
      </c>
      <c r="H888" s="50">
        <v>18.14</v>
      </c>
      <c r="I888" s="50">
        <v>19.23</v>
      </c>
      <c r="J888" s="43">
        <v>40000</v>
      </c>
      <c r="K888" s="49">
        <v>7.0000000000000001E-3</v>
      </c>
    </row>
    <row r="889" spans="1:11" ht="13.9" customHeight="1" x14ac:dyDescent="0.25">
      <c r="A889" s="667" t="s">
        <v>318</v>
      </c>
      <c r="B889" s="43">
        <v>32310</v>
      </c>
      <c r="C889" s="33">
        <f t="shared" si="13"/>
        <v>888</v>
      </c>
      <c r="D889" s="48" t="s">
        <v>121</v>
      </c>
      <c r="E889" s="47">
        <v>1363280</v>
      </c>
      <c r="F889" s="46">
        <v>0.01</v>
      </c>
      <c r="G889" s="45">
        <v>9.7100000000000009</v>
      </c>
      <c r="H889" s="44">
        <v>14.35</v>
      </c>
      <c r="I889" s="44">
        <v>15.54</v>
      </c>
      <c r="J889" s="43">
        <v>32310</v>
      </c>
      <c r="K889" s="42">
        <v>6.0000000000000001E-3</v>
      </c>
    </row>
    <row r="890" spans="1:11" ht="13.9" customHeight="1" x14ac:dyDescent="0.25">
      <c r="A890" s="666" t="s">
        <v>317</v>
      </c>
      <c r="B890" s="43">
        <v>33020</v>
      </c>
      <c r="C890" s="33">
        <f t="shared" si="13"/>
        <v>889</v>
      </c>
      <c r="D890" s="54" t="s">
        <v>113</v>
      </c>
      <c r="E890" s="53">
        <v>19400</v>
      </c>
      <c r="F890" s="52">
        <v>4.3999999999999997E-2</v>
      </c>
      <c r="G890" s="51">
        <v>0.13800000000000001</v>
      </c>
      <c r="H890" s="50">
        <v>14.84</v>
      </c>
      <c r="I890" s="50">
        <v>15.87</v>
      </c>
      <c r="J890" s="43">
        <v>33020</v>
      </c>
      <c r="K890" s="49">
        <v>1.0999999999999999E-2</v>
      </c>
    </row>
    <row r="891" spans="1:11" ht="13.9" customHeight="1" x14ac:dyDescent="0.25">
      <c r="A891" s="665" t="s">
        <v>316</v>
      </c>
      <c r="B891" s="43">
        <v>32550</v>
      </c>
      <c r="C891" s="33">
        <f t="shared" si="13"/>
        <v>890</v>
      </c>
      <c r="D891" s="48" t="s">
        <v>113</v>
      </c>
      <c r="E891" s="47">
        <v>1112780</v>
      </c>
      <c r="F891" s="46">
        <v>1.0999999999999999E-2</v>
      </c>
      <c r="G891" s="45">
        <v>7.9260000000000002</v>
      </c>
      <c r="H891" s="44">
        <v>14.45</v>
      </c>
      <c r="I891" s="44">
        <v>15.65</v>
      </c>
      <c r="J891" s="43">
        <v>32550</v>
      </c>
      <c r="K891" s="42">
        <v>7.0000000000000001E-3</v>
      </c>
    </row>
    <row r="892" spans="1:11" ht="13.9" customHeight="1" x14ac:dyDescent="0.25">
      <c r="A892" s="666" t="s">
        <v>315</v>
      </c>
      <c r="B892" s="43">
        <v>42470</v>
      </c>
      <c r="C892" s="33">
        <f t="shared" si="13"/>
        <v>891</v>
      </c>
      <c r="D892" s="54" t="s">
        <v>113</v>
      </c>
      <c r="E892" s="51">
        <v>790</v>
      </c>
      <c r="F892" s="52">
        <v>0.188</v>
      </c>
      <c r="G892" s="51">
        <v>6.0000000000000001E-3</v>
      </c>
      <c r="H892" s="50">
        <v>17.809999999999999</v>
      </c>
      <c r="I892" s="50">
        <v>20.420000000000002</v>
      </c>
      <c r="J892" s="43">
        <v>42470</v>
      </c>
      <c r="K892" s="49">
        <v>7.0999999999999994E-2</v>
      </c>
    </row>
    <row r="893" spans="1:11" ht="13.9" customHeight="1" x14ac:dyDescent="0.25">
      <c r="A893" s="665" t="s">
        <v>314</v>
      </c>
      <c r="B893" s="43">
        <v>31050</v>
      </c>
      <c r="C893" s="33">
        <f t="shared" si="13"/>
        <v>892</v>
      </c>
      <c r="D893" s="48" t="s">
        <v>113</v>
      </c>
      <c r="E893" s="47">
        <v>230310</v>
      </c>
      <c r="F893" s="46">
        <v>2.4E-2</v>
      </c>
      <c r="G893" s="45">
        <v>1.64</v>
      </c>
      <c r="H893" s="44">
        <v>13.73</v>
      </c>
      <c r="I893" s="44">
        <v>14.93</v>
      </c>
      <c r="J893" s="43">
        <v>31050</v>
      </c>
      <c r="K893" s="42">
        <v>7.0000000000000001E-3</v>
      </c>
    </row>
    <row r="894" spans="1:11" ht="13.9" customHeight="1" x14ac:dyDescent="0.25">
      <c r="A894" s="664" t="s">
        <v>313</v>
      </c>
      <c r="B894" s="43">
        <v>28320</v>
      </c>
      <c r="C894" s="33">
        <f t="shared" si="13"/>
        <v>893</v>
      </c>
      <c r="D894" s="54" t="s">
        <v>136</v>
      </c>
      <c r="E894" s="53">
        <v>793100</v>
      </c>
      <c r="F894" s="52">
        <v>8.9999999999999993E-3</v>
      </c>
      <c r="G894" s="51">
        <v>5.649</v>
      </c>
      <c r="H894" s="50">
        <v>12.64</v>
      </c>
      <c r="I894" s="50">
        <v>13.62</v>
      </c>
      <c r="J894" s="43">
        <v>28320</v>
      </c>
      <c r="K894" s="49">
        <v>3.0000000000000001E-3</v>
      </c>
    </row>
    <row r="895" spans="1:11" ht="13.9" customHeight="1" x14ac:dyDescent="0.25">
      <c r="A895" s="665" t="s">
        <v>312</v>
      </c>
      <c r="B895" s="43">
        <v>27110</v>
      </c>
      <c r="C895" s="33">
        <f t="shared" si="13"/>
        <v>894</v>
      </c>
      <c r="D895" s="48" t="s">
        <v>113</v>
      </c>
      <c r="E895" s="47">
        <v>180450</v>
      </c>
      <c r="F895" s="46">
        <v>1.4999999999999999E-2</v>
      </c>
      <c r="G895" s="45">
        <v>1.2849999999999999</v>
      </c>
      <c r="H895" s="44">
        <v>12.06</v>
      </c>
      <c r="I895" s="44">
        <v>13.04</v>
      </c>
      <c r="J895" s="43">
        <v>27110</v>
      </c>
      <c r="K895" s="42">
        <v>4.0000000000000001E-3</v>
      </c>
    </row>
    <row r="896" spans="1:11" ht="13.9" customHeight="1" x14ac:dyDescent="0.25">
      <c r="A896" s="664" t="s">
        <v>311</v>
      </c>
      <c r="B896" s="43">
        <v>28140</v>
      </c>
      <c r="C896" s="33">
        <f t="shared" si="13"/>
        <v>895</v>
      </c>
      <c r="D896" s="54" t="s">
        <v>121</v>
      </c>
      <c r="E896" s="53">
        <v>364460</v>
      </c>
      <c r="F896" s="52">
        <v>1.4E-2</v>
      </c>
      <c r="G896" s="51">
        <v>2.5960000000000001</v>
      </c>
      <c r="H896" s="50">
        <v>12.7</v>
      </c>
      <c r="I896" s="50">
        <v>13.53</v>
      </c>
      <c r="J896" s="43">
        <v>28140</v>
      </c>
      <c r="K896" s="49">
        <v>5.0000000000000001E-3</v>
      </c>
    </row>
    <row r="897" spans="1:11" ht="13.9" customHeight="1" x14ac:dyDescent="0.25">
      <c r="A897" s="665" t="s">
        <v>310</v>
      </c>
      <c r="B897" s="43">
        <v>31740</v>
      </c>
      <c r="C897" s="33">
        <f t="shared" si="13"/>
        <v>896</v>
      </c>
      <c r="D897" s="48" t="s">
        <v>113</v>
      </c>
      <c r="E897" s="47">
        <v>133880</v>
      </c>
      <c r="F897" s="46">
        <v>1.7000000000000001E-2</v>
      </c>
      <c r="G897" s="45">
        <v>0.95399999999999996</v>
      </c>
      <c r="H897" s="44">
        <v>14.36</v>
      </c>
      <c r="I897" s="44">
        <v>15.26</v>
      </c>
      <c r="J897" s="43">
        <v>31740</v>
      </c>
      <c r="K897" s="42">
        <v>5.0000000000000001E-3</v>
      </c>
    </row>
    <row r="898" spans="1:11" ht="13.9" customHeight="1" x14ac:dyDescent="0.25">
      <c r="A898" s="666" t="s">
        <v>309</v>
      </c>
      <c r="B898" s="43">
        <v>25510</v>
      </c>
      <c r="C898" s="33">
        <f t="shared" si="13"/>
        <v>897</v>
      </c>
      <c r="D898" s="54" t="s">
        <v>113</v>
      </c>
      <c r="E898" s="53">
        <v>149800</v>
      </c>
      <c r="F898" s="52">
        <v>2.1999999999999999E-2</v>
      </c>
      <c r="G898" s="51">
        <v>1.0669999999999999</v>
      </c>
      <c r="H898" s="50">
        <v>11.77</v>
      </c>
      <c r="I898" s="50">
        <v>12.27</v>
      </c>
      <c r="J898" s="43">
        <v>25510</v>
      </c>
      <c r="K898" s="49">
        <v>8.0000000000000002E-3</v>
      </c>
    </row>
    <row r="899" spans="1:11" ht="13.9" customHeight="1" x14ac:dyDescent="0.25">
      <c r="A899" s="665" t="s">
        <v>308</v>
      </c>
      <c r="B899" s="43">
        <v>27040</v>
      </c>
      <c r="C899" s="33">
        <f t="shared" ref="C899:C962" si="14">C898+1</f>
        <v>898</v>
      </c>
      <c r="D899" s="48" t="s">
        <v>113</v>
      </c>
      <c r="E899" s="47">
        <v>80780</v>
      </c>
      <c r="F899" s="46">
        <v>0.05</v>
      </c>
      <c r="G899" s="45">
        <v>0.57499999999999996</v>
      </c>
      <c r="H899" s="44">
        <v>12.78</v>
      </c>
      <c r="I899" s="44">
        <v>13</v>
      </c>
      <c r="J899" s="43">
        <v>27040</v>
      </c>
      <c r="K899" s="42">
        <v>8.9999999999999993E-3</v>
      </c>
    </row>
    <row r="900" spans="1:11" ht="13.9" customHeight="1" x14ac:dyDescent="0.25">
      <c r="A900" s="664" t="s">
        <v>307</v>
      </c>
      <c r="B900" s="43">
        <v>29470</v>
      </c>
      <c r="C900" s="33">
        <f t="shared" si="14"/>
        <v>899</v>
      </c>
      <c r="D900" s="54" t="s">
        <v>121</v>
      </c>
      <c r="E900" s="53">
        <v>248200</v>
      </c>
      <c r="F900" s="52">
        <v>1.7000000000000001E-2</v>
      </c>
      <c r="G900" s="51">
        <v>1.768</v>
      </c>
      <c r="H900" s="50">
        <v>13.04</v>
      </c>
      <c r="I900" s="50">
        <v>14.17</v>
      </c>
      <c r="J900" s="43">
        <v>29470</v>
      </c>
      <c r="K900" s="49">
        <v>6.0000000000000001E-3</v>
      </c>
    </row>
    <row r="901" spans="1:11" ht="13.9" customHeight="1" x14ac:dyDescent="0.25">
      <c r="A901" s="665" t="s">
        <v>306</v>
      </c>
      <c r="B901" s="43">
        <v>30970</v>
      </c>
      <c r="C901" s="33">
        <f t="shared" si="14"/>
        <v>900</v>
      </c>
      <c r="D901" s="48" t="s">
        <v>113</v>
      </c>
      <c r="E901" s="47">
        <v>20080</v>
      </c>
      <c r="F901" s="46">
        <v>0.04</v>
      </c>
      <c r="G901" s="45">
        <v>0.14299999999999999</v>
      </c>
      <c r="H901" s="44">
        <v>13.73</v>
      </c>
      <c r="I901" s="44">
        <v>14.89</v>
      </c>
      <c r="J901" s="43">
        <v>30970</v>
      </c>
      <c r="K901" s="42">
        <v>1.9E-2</v>
      </c>
    </row>
    <row r="902" spans="1:11" ht="13.9" customHeight="1" x14ac:dyDescent="0.25">
      <c r="A902" s="666" t="s">
        <v>305</v>
      </c>
      <c r="B902" s="43">
        <v>30130</v>
      </c>
      <c r="C902" s="33">
        <f t="shared" si="14"/>
        <v>901</v>
      </c>
      <c r="D902" s="54" t="s">
        <v>113</v>
      </c>
      <c r="E902" s="53">
        <v>148540</v>
      </c>
      <c r="F902" s="52">
        <v>2.1999999999999999E-2</v>
      </c>
      <c r="G902" s="51">
        <v>1.0580000000000001</v>
      </c>
      <c r="H902" s="50">
        <v>13.37</v>
      </c>
      <c r="I902" s="50">
        <v>14.48</v>
      </c>
      <c r="J902" s="43">
        <v>30130</v>
      </c>
      <c r="K902" s="49">
        <v>8.0000000000000002E-3</v>
      </c>
    </row>
    <row r="903" spans="1:11" ht="13.9" customHeight="1" x14ac:dyDescent="0.25">
      <c r="A903" s="665" t="s">
        <v>304</v>
      </c>
      <c r="B903" s="43">
        <v>30330</v>
      </c>
      <c r="C903" s="33">
        <f t="shared" si="14"/>
        <v>902</v>
      </c>
      <c r="D903" s="48" t="s">
        <v>113</v>
      </c>
      <c r="E903" s="47">
        <v>36520</v>
      </c>
      <c r="F903" s="46">
        <v>6.2E-2</v>
      </c>
      <c r="G903" s="45">
        <v>0.26</v>
      </c>
      <c r="H903" s="44">
        <v>13.63</v>
      </c>
      <c r="I903" s="44">
        <v>14.58</v>
      </c>
      <c r="J903" s="43">
        <v>30330</v>
      </c>
      <c r="K903" s="42">
        <v>1.6E-2</v>
      </c>
    </row>
    <row r="904" spans="1:11" ht="13.9" customHeight="1" x14ac:dyDescent="0.25">
      <c r="A904" s="666" t="s">
        <v>303</v>
      </c>
      <c r="B904" s="43">
        <v>25800</v>
      </c>
      <c r="C904" s="33">
        <f t="shared" si="14"/>
        <v>903</v>
      </c>
      <c r="D904" s="54" t="s">
        <v>113</v>
      </c>
      <c r="E904" s="53">
        <v>43070</v>
      </c>
      <c r="F904" s="52">
        <v>3.5000000000000003E-2</v>
      </c>
      <c r="G904" s="51">
        <v>0.307</v>
      </c>
      <c r="H904" s="50">
        <v>11.61</v>
      </c>
      <c r="I904" s="50">
        <v>12.4</v>
      </c>
      <c r="J904" s="43">
        <v>25800</v>
      </c>
      <c r="K904" s="49">
        <v>8.0000000000000002E-3</v>
      </c>
    </row>
    <row r="905" spans="1:11" ht="13.9" customHeight="1" x14ac:dyDescent="0.25">
      <c r="A905" s="667" t="s">
        <v>302</v>
      </c>
      <c r="B905" s="43">
        <v>39830</v>
      </c>
      <c r="C905" s="33">
        <f t="shared" si="14"/>
        <v>904</v>
      </c>
      <c r="D905" s="48" t="s">
        <v>136</v>
      </c>
      <c r="E905" s="47">
        <v>1924170</v>
      </c>
      <c r="F905" s="46">
        <v>5.0000000000000001E-3</v>
      </c>
      <c r="G905" s="45">
        <v>13.705</v>
      </c>
      <c r="H905" s="44">
        <v>18.059999999999999</v>
      </c>
      <c r="I905" s="44">
        <v>19.149999999999999</v>
      </c>
      <c r="J905" s="43">
        <v>39830</v>
      </c>
      <c r="K905" s="42">
        <v>2E-3</v>
      </c>
    </row>
    <row r="906" spans="1:11" ht="13.9" customHeight="1" x14ac:dyDescent="0.25">
      <c r="A906" s="664" t="s">
        <v>301</v>
      </c>
      <c r="B906" s="43">
        <v>41640</v>
      </c>
      <c r="C906" s="33">
        <f t="shared" si="14"/>
        <v>905</v>
      </c>
      <c r="D906" s="54" t="s">
        <v>121</v>
      </c>
      <c r="E906" s="53">
        <v>171370</v>
      </c>
      <c r="F906" s="52">
        <v>1.4999999999999999E-2</v>
      </c>
      <c r="G906" s="51">
        <v>1.2210000000000001</v>
      </c>
      <c r="H906" s="50">
        <v>18.89</v>
      </c>
      <c r="I906" s="50">
        <v>20.02</v>
      </c>
      <c r="J906" s="43">
        <v>41640</v>
      </c>
      <c r="K906" s="49">
        <v>5.0000000000000001E-3</v>
      </c>
    </row>
    <row r="907" spans="1:11" ht="13.9" customHeight="1" x14ac:dyDescent="0.25">
      <c r="A907" s="665" t="s">
        <v>300</v>
      </c>
      <c r="B907" s="43">
        <v>39590</v>
      </c>
      <c r="C907" s="33">
        <f t="shared" si="14"/>
        <v>906</v>
      </c>
      <c r="D907" s="48" t="s">
        <v>113</v>
      </c>
      <c r="E907" s="47">
        <v>146190</v>
      </c>
      <c r="F907" s="46">
        <v>1.6E-2</v>
      </c>
      <c r="G907" s="45">
        <v>1.0409999999999999</v>
      </c>
      <c r="H907" s="44">
        <v>18.21</v>
      </c>
      <c r="I907" s="44">
        <v>19.03</v>
      </c>
      <c r="J907" s="43">
        <v>39590</v>
      </c>
      <c r="K907" s="42">
        <v>5.0000000000000001E-3</v>
      </c>
    </row>
    <row r="908" spans="1:11" ht="13.9" customHeight="1" x14ac:dyDescent="0.25">
      <c r="A908" s="666" t="s">
        <v>299</v>
      </c>
      <c r="B908" s="43">
        <v>53560</v>
      </c>
      <c r="C908" s="33">
        <f t="shared" si="14"/>
        <v>907</v>
      </c>
      <c r="D908" s="54" t="s">
        <v>113</v>
      </c>
      <c r="E908" s="53">
        <v>25180</v>
      </c>
      <c r="F908" s="52">
        <v>2.4E-2</v>
      </c>
      <c r="G908" s="51">
        <v>0.17899999999999999</v>
      </c>
      <c r="H908" s="50">
        <v>24.32</v>
      </c>
      <c r="I908" s="50">
        <v>25.75</v>
      </c>
      <c r="J908" s="43">
        <v>53560</v>
      </c>
      <c r="K908" s="49">
        <v>7.0000000000000001E-3</v>
      </c>
    </row>
    <row r="909" spans="1:11" ht="13.9" customHeight="1" x14ac:dyDescent="0.25">
      <c r="A909" s="667" t="s">
        <v>298</v>
      </c>
      <c r="B909" s="43">
        <v>37460</v>
      </c>
      <c r="C909" s="33">
        <f t="shared" si="14"/>
        <v>908</v>
      </c>
      <c r="D909" s="48" t="s">
        <v>121</v>
      </c>
      <c r="E909" s="47">
        <v>120170</v>
      </c>
      <c r="F909" s="46">
        <v>0.02</v>
      </c>
      <c r="G909" s="45">
        <v>0.85599999999999998</v>
      </c>
      <c r="H909" s="44">
        <v>17.22</v>
      </c>
      <c r="I909" s="44">
        <v>18.010000000000002</v>
      </c>
      <c r="J909" s="43">
        <v>37460</v>
      </c>
      <c r="K909" s="42">
        <v>8.0000000000000002E-3</v>
      </c>
    </row>
    <row r="910" spans="1:11" ht="13.9" customHeight="1" x14ac:dyDescent="0.25">
      <c r="A910" s="666" t="s">
        <v>297</v>
      </c>
      <c r="B910" s="43">
        <v>35340</v>
      </c>
      <c r="C910" s="33">
        <f t="shared" si="14"/>
        <v>909</v>
      </c>
      <c r="D910" s="54" t="s">
        <v>113</v>
      </c>
      <c r="E910" s="53">
        <v>71960</v>
      </c>
      <c r="F910" s="52">
        <v>2.5999999999999999E-2</v>
      </c>
      <c r="G910" s="51">
        <v>0.51300000000000001</v>
      </c>
      <c r="H910" s="50">
        <v>16.29</v>
      </c>
      <c r="I910" s="50">
        <v>16.989999999999998</v>
      </c>
      <c r="J910" s="43">
        <v>35340</v>
      </c>
      <c r="K910" s="49">
        <v>7.0000000000000001E-3</v>
      </c>
    </row>
    <row r="911" spans="1:11" ht="13.9" customHeight="1" x14ac:dyDescent="0.25">
      <c r="A911" s="665" t="s">
        <v>296</v>
      </c>
      <c r="B911" s="43">
        <v>38710</v>
      </c>
      <c r="C911" s="33">
        <f t="shared" si="14"/>
        <v>910</v>
      </c>
      <c r="D911" s="48" t="s">
        <v>113</v>
      </c>
      <c r="E911" s="47">
        <v>19160</v>
      </c>
      <c r="F911" s="46">
        <v>3.5999999999999997E-2</v>
      </c>
      <c r="G911" s="45">
        <v>0.13600000000000001</v>
      </c>
      <c r="H911" s="44">
        <v>17.760000000000002</v>
      </c>
      <c r="I911" s="44">
        <v>18.61</v>
      </c>
      <c r="J911" s="43">
        <v>38710</v>
      </c>
      <c r="K911" s="42">
        <v>2.5999999999999999E-2</v>
      </c>
    </row>
    <row r="912" spans="1:11" ht="13.9" customHeight="1" x14ac:dyDescent="0.25">
      <c r="A912" s="666" t="s">
        <v>295</v>
      </c>
      <c r="B912" s="43">
        <v>41900</v>
      </c>
      <c r="C912" s="33">
        <f t="shared" si="14"/>
        <v>911</v>
      </c>
      <c r="D912" s="54" t="s">
        <v>113</v>
      </c>
      <c r="E912" s="53">
        <v>29060</v>
      </c>
      <c r="F912" s="52">
        <v>0.05</v>
      </c>
      <c r="G912" s="51">
        <v>0.20699999999999999</v>
      </c>
      <c r="H912" s="50">
        <v>19.559999999999999</v>
      </c>
      <c r="I912" s="50">
        <v>20.14</v>
      </c>
      <c r="J912" s="43">
        <v>41900</v>
      </c>
      <c r="K912" s="49">
        <v>1.4999999999999999E-2</v>
      </c>
    </row>
    <row r="913" spans="1:11" ht="13.9" customHeight="1" x14ac:dyDescent="0.25">
      <c r="A913" s="667" t="s">
        <v>294</v>
      </c>
      <c r="B913" s="43">
        <v>35470</v>
      </c>
      <c r="C913" s="33">
        <f t="shared" si="14"/>
        <v>912</v>
      </c>
      <c r="D913" s="48" t="s">
        <v>121</v>
      </c>
      <c r="E913" s="47">
        <v>331110</v>
      </c>
      <c r="F913" s="46">
        <v>1.2E-2</v>
      </c>
      <c r="G913" s="45">
        <v>2.3580000000000001</v>
      </c>
      <c r="H913" s="44">
        <v>16.16</v>
      </c>
      <c r="I913" s="44">
        <v>17.05</v>
      </c>
      <c r="J913" s="43">
        <v>35470</v>
      </c>
      <c r="K913" s="42">
        <v>5.0000000000000001E-3</v>
      </c>
    </row>
    <row r="914" spans="1:11" ht="13.9" customHeight="1" x14ac:dyDescent="0.25">
      <c r="A914" s="666" t="s">
        <v>293</v>
      </c>
      <c r="B914" s="43">
        <v>34210</v>
      </c>
      <c r="C914" s="33">
        <f t="shared" si="14"/>
        <v>913</v>
      </c>
      <c r="D914" s="54" t="s">
        <v>113</v>
      </c>
      <c r="E914" s="53">
        <v>192800</v>
      </c>
      <c r="F914" s="52">
        <v>1.7000000000000001E-2</v>
      </c>
      <c r="G914" s="51">
        <v>1.373</v>
      </c>
      <c r="H914" s="50">
        <v>15.56</v>
      </c>
      <c r="I914" s="50">
        <v>16.45</v>
      </c>
      <c r="J914" s="43">
        <v>34210</v>
      </c>
      <c r="K914" s="49">
        <v>7.0000000000000001E-3</v>
      </c>
    </row>
    <row r="915" spans="1:11" ht="13.9" customHeight="1" x14ac:dyDescent="0.25">
      <c r="A915" s="665" t="s">
        <v>292</v>
      </c>
      <c r="B915" s="43">
        <v>38880</v>
      </c>
      <c r="C915" s="33">
        <f t="shared" si="14"/>
        <v>914</v>
      </c>
      <c r="D915" s="48" t="s">
        <v>113</v>
      </c>
      <c r="E915" s="47">
        <v>12290</v>
      </c>
      <c r="F915" s="46">
        <v>4.2000000000000003E-2</v>
      </c>
      <c r="G915" s="45">
        <v>8.7999999999999995E-2</v>
      </c>
      <c r="H915" s="44">
        <v>17.5</v>
      </c>
      <c r="I915" s="44">
        <v>18.690000000000001</v>
      </c>
      <c r="J915" s="43">
        <v>38880</v>
      </c>
      <c r="K915" s="42">
        <v>1.4E-2</v>
      </c>
    </row>
    <row r="916" spans="1:11" ht="13.9" customHeight="1" x14ac:dyDescent="0.25">
      <c r="A916" s="666" t="s">
        <v>291</v>
      </c>
      <c r="B916" s="43">
        <v>34920</v>
      </c>
      <c r="C916" s="33">
        <f t="shared" si="14"/>
        <v>915</v>
      </c>
      <c r="D916" s="54" t="s">
        <v>113</v>
      </c>
      <c r="E916" s="53">
        <v>74600</v>
      </c>
      <c r="F916" s="52">
        <v>1.9E-2</v>
      </c>
      <c r="G916" s="51">
        <v>0.53100000000000003</v>
      </c>
      <c r="H916" s="50">
        <v>15.81</v>
      </c>
      <c r="I916" s="50">
        <v>16.79</v>
      </c>
      <c r="J916" s="43">
        <v>34920</v>
      </c>
      <c r="K916" s="49">
        <v>7.0000000000000001E-3</v>
      </c>
    </row>
    <row r="917" spans="1:11" ht="13.9" customHeight="1" x14ac:dyDescent="0.25">
      <c r="A917" s="665" t="s">
        <v>290</v>
      </c>
      <c r="B917" s="43">
        <v>39630</v>
      </c>
      <c r="C917" s="33">
        <f t="shared" si="14"/>
        <v>916</v>
      </c>
      <c r="D917" s="48" t="s">
        <v>113</v>
      </c>
      <c r="E917" s="47">
        <v>33850</v>
      </c>
      <c r="F917" s="46">
        <v>3.5000000000000003E-2</v>
      </c>
      <c r="G917" s="45">
        <v>0.24099999999999999</v>
      </c>
      <c r="H917" s="44">
        <v>18.5</v>
      </c>
      <c r="I917" s="44">
        <v>19.05</v>
      </c>
      <c r="J917" s="43">
        <v>39630</v>
      </c>
      <c r="K917" s="42">
        <v>7.0000000000000001E-3</v>
      </c>
    </row>
    <row r="918" spans="1:11" ht="13.9" customHeight="1" x14ac:dyDescent="0.25">
      <c r="A918" s="666" t="s">
        <v>289</v>
      </c>
      <c r="B918" s="43">
        <v>41180</v>
      </c>
      <c r="C918" s="33">
        <f t="shared" si="14"/>
        <v>917</v>
      </c>
      <c r="D918" s="54" t="s">
        <v>113</v>
      </c>
      <c r="E918" s="53">
        <v>17560</v>
      </c>
      <c r="F918" s="52">
        <v>3.7999999999999999E-2</v>
      </c>
      <c r="G918" s="51">
        <v>0.125</v>
      </c>
      <c r="H918" s="50">
        <v>19.149999999999999</v>
      </c>
      <c r="I918" s="50">
        <v>19.8</v>
      </c>
      <c r="J918" s="43">
        <v>41180</v>
      </c>
      <c r="K918" s="49">
        <v>0.01</v>
      </c>
    </row>
    <row r="919" spans="1:11" ht="13.9" customHeight="1" x14ac:dyDescent="0.25">
      <c r="A919" s="665" t="s">
        <v>288</v>
      </c>
      <c r="B919" s="43">
        <v>43220</v>
      </c>
      <c r="C919" s="33">
        <f t="shared" si="14"/>
        <v>918</v>
      </c>
      <c r="D919" s="48" t="s">
        <v>113</v>
      </c>
      <c r="E919" s="47">
        <v>391120</v>
      </c>
      <c r="F919" s="46">
        <v>8.9999999999999993E-3</v>
      </c>
      <c r="G919" s="45">
        <v>2.786</v>
      </c>
      <c r="H919" s="44">
        <v>20.05</v>
      </c>
      <c r="I919" s="44">
        <v>20.78</v>
      </c>
      <c r="J919" s="43">
        <v>43220</v>
      </c>
      <c r="K919" s="42">
        <v>3.0000000000000001E-3</v>
      </c>
    </row>
    <row r="920" spans="1:11" ht="13.9" customHeight="1" x14ac:dyDescent="0.25">
      <c r="A920" s="664" t="s">
        <v>287</v>
      </c>
      <c r="B920" s="43">
        <v>40360</v>
      </c>
      <c r="C920" s="33">
        <f t="shared" si="14"/>
        <v>919</v>
      </c>
      <c r="D920" s="54" t="s">
        <v>121</v>
      </c>
      <c r="E920" s="53">
        <v>26300</v>
      </c>
      <c r="F920" s="52">
        <v>3.5999999999999997E-2</v>
      </c>
      <c r="G920" s="51">
        <v>0.187</v>
      </c>
      <c r="H920" s="50">
        <v>18.86</v>
      </c>
      <c r="I920" s="50">
        <v>19.41</v>
      </c>
      <c r="J920" s="43">
        <v>40360</v>
      </c>
      <c r="K920" s="49">
        <v>1.0999999999999999E-2</v>
      </c>
    </row>
    <row r="921" spans="1:11" ht="13.9" customHeight="1" x14ac:dyDescent="0.25">
      <c r="A921" s="665" t="s">
        <v>286</v>
      </c>
      <c r="B921" s="43">
        <v>41840</v>
      </c>
      <c r="C921" s="33">
        <f t="shared" si="14"/>
        <v>920</v>
      </c>
      <c r="D921" s="48" t="s">
        <v>113</v>
      </c>
      <c r="E921" s="47">
        <v>17730</v>
      </c>
      <c r="F921" s="46">
        <v>4.2999999999999997E-2</v>
      </c>
      <c r="G921" s="45">
        <v>0.126</v>
      </c>
      <c r="H921" s="44">
        <v>19.73</v>
      </c>
      <c r="I921" s="44">
        <v>20.12</v>
      </c>
      <c r="J921" s="43">
        <v>41840</v>
      </c>
      <c r="K921" s="42">
        <v>1.4999999999999999E-2</v>
      </c>
    </row>
    <row r="922" spans="1:11" ht="13.9" customHeight="1" x14ac:dyDescent="0.25">
      <c r="A922" s="666" t="s">
        <v>285</v>
      </c>
      <c r="B922" s="43">
        <v>37300</v>
      </c>
      <c r="C922" s="33">
        <f t="shared" si="14"/>
        <v>921</v>
      </c>
      <c r="D922" s="54" t="s">
        <v>113</v>
      </c>
      <c r="E922" s="53">
        <v>8560</v>
      </c>
      <c r="F922" s="52">
        <v>5.2999999999999999E-2</v>
      </c>
      <c r="G922" s="51">
        <v>6.0999999999999999E-2</v>
      </c>
      <c r="H922" s="50">
        <v>17.39</v>
      </c>
      <c r="I922" s="50">
        <v>17.93</v>
      </c>
      <c r="J922" s="43">
        <v>37300</v>
      </c>
      <c r="K922" s="49">
        <v>1.0999999999999999E-2</v>
      </c>
    </row>
    <row r="923" spans="1:11" ht="13.9" customHeight="1" x14ac:dyDescent="0.25">
      <c r="A923" s="667" t="s">
        <v>284</v>
      </c>
      <c r="B923" s="43">
        <v>48280</v>
      </c>
      <c r="C923" s="33">
        <f t="shared" si="14"/>
        <v>922</v>
      </c>
      <c r="D923" s="48" t="s">
        <v>121</v>
      </c>
      <c r="E923" s="47">
        <v>9680</v>
      </c>
      <c r="F923" s="46">
        <v>5.2999999999999999E-2</v>
      </c>
      <c r="G923" s="45">
        <v>6.9000000000000006E-2</v>
      </c>
      <c r="H923" s="44">
        <v>22.41</v>
      </c>
      <c r="I923" s="44">
        <v>23.21</v>
      </c>
      <c r="J923" s="43">
        <v>48280</v>
      </c>
      <c r="K923" s="42">
        <v>1.7999999999999999E-2</v>
      </c>
    </row>
    <row r="924" spans="1:11" ht="13.9" customHeight="1" x14ac:dyDescent="0.25">
      <c r="A924" s="666" t="s">
        <v>283</v>
      </c>
      <c r="B924" s="43">
        <v>50360</v>
      </c>
      <c r="C924" s="33">
        <f t="shared" si="14"/>
        <v>923</v>
      </c>
      <c r="D924" s="54" t="s">
        <v>113</v>
      </c>
      <c r="E924" s="53">
        <v>6250</v>
      </c>
      <c r="F924" s="52">
        <v>7.4999999999999997E-2</v>
      </c>
      <c r="G924" s="51">
        <v>4.4999999999999998E-2</v>
      </c>
      <c r="H924" s="50">
        <v>23.34</v>
      </c>
      <c r="I924" s="50">
        <v>24.21</v>
      </c>
      <c r="J924" s="43">
        <v>50360</v>
      </c>
      <c r="K924" s="49">
        <v>2.5999999999999999E-2</v>
      </c>
    </row>
    <row r="925" spans="1:11" ht="13.9" customHeight="1" x14ac:dyDescent="0.25">
      <c r="A925" s="665" t="s">
        <v>282</v>
      </c>
      <c r="B925" s="43">
        <v>44490</v>
      </c>
      <c r="C925" s="33">
        <f t="shared" si="14"/>
        <v>924</v>
      </c>
      <c r="D925" s="48" t="s">
        <v>113</v>
      </c>
      <c r="E925" s="47">
        <v>3420</v>
      </c>
      <c r="F925" s="46">
        <v>6.0999999999999999E-2</v>
      </c>
      <c r="G925" s="45">
        <v>2.4E-2</v>
      </c>
      <c r="H925" s="44">
        <v>21.25</v>
      </c>
      <c r="I925" s="44">
        <v>21.39</v>
      </c>
      <c r="J925" s="43">
        <v>44490</v>
      </c>
      <c r="K925" s="42">
        <v>1.7999999999999999E-2</v>
      </c>
    </row>
    <row r="926" spans="1:11" ht="13.9" customHeight="1" x14ac:dyDescent="0.25">
      <c r="A926" s="664" t="s">
        <v>281</v>
      </c>
      <c r="B926" s="43">
        <v>32930</v>
      </c>
      <c r="C926" s="33">
        <f t="shared" si="14"/>
        <v>925</v>
      </c>
      <c r="D926" s="54" t="s">
        <v>121</v>
      </c>
      <c r="E926" s="53">
        <v>158370</v>
      </c>
      <c r="F926" s="52">
        <v>1.7999999999999999E-2</v>
      </c>
      <c r="G926" s="51">
        <v>1.1279999999999999</v>
      </c>
      <c r="H926" s="50">
        <v>14.82</v>
      </c>
      <c r="I926" s="50">
        <v>15.83</v>
      </c>
      <c r="J926" s="43">
        <v>32930</v>
      </c>
      <c r="K926" s="49">
        <v>5.0000000000000001E-3</v>
      </c>
    </row>
    <row r="927" spans="1:11" ht="13.9" customHeight="1" x14ac:dyDescent="0.25">
      <c r="A927" s="665" t="s">
        <v>280</v>
      </c>
      <c r="B927" s="43">
        <v>36030</v>
      </c>
      <c r="C927" s="33">
        <f t="shared" si="14"/>
        <v>926</v>
      </c>
      <c r="D927" s="48" t="s">
        <v>113</v>
      </c>
      <c r="E927" s="47">
        <v>12810</v>
      </c>
      <c r="F927" s="46">
        <v>0.05</v>
      </c>
      <c r="G927" s="45">
        <v>9.0999999999999998E-2</v>
      </c>
      <c r="H927" s="44">
        <v>16.73</v>
      </c>
      <c r="I927" s="44">
        <v>17.32</v>
      </c>
      <c r="J927" s="43">
        <v>36030</v>
      </c>
      <c r="K927" s="42">
        <v>8.9999999999999993E-3</v>
      </c>
    </row>
    <row r="928" spans="1:11" ht="13.9" customHeight="1" x14ac:dyDescent="0.25">
      <c r="A928" s="666" t="s">
        <v>279</v>
      </c>
      <c r="B928" s="43">
        <v>32660</v>
      </c>
      <c r="C928" s="33">
        <f t="shared" si="14"/>
        <v>927</v>
      </c>
      <c r="D928" s="54" t="s">
        <v>113</v>
      </c>
      <c r="E928" s="53">
        <v>145560</v>
      </c>
      <c r="F928" s="52">
        <v>1.9E-2</v>
      </c>
      <c r="G928" s="51">
        <v>1.0369999999999999</v>
      </c>
      <c r="H928" s="50">
        <v>14.65</v>
      </c>
      <c r="I928" s="50">
        <v>15.7</v>
      </c>
      <c r="J928" s="43">
        <v>32660</v>
      </c>
      <c r="K928" s="49">
        <v>5.0000000000000001E-3</v>
      </c>
    </row>
    <row r="929" spans="1:11" ht="13.9" customHeight="1" x14ac:dyDescent="0.25">
      <c r="A929" s="665" t="s">
        <v>278</v>
      </c>
      <c r="B929" s="43">
        <v>36190</v>
      </c>
      <c r="C929" s="33">
        <f t="shared" si="14"/>
        <v>928</v>
      </c>
      <c r="D929" s="48" t="s">
        <v>113</v>
      </c>
      <c r="E929" s="47">
        <v>117300</v>
      </c>
      <c r="F929" s="46">
        <v>1.9E-2</v>
      </c>
      <c r="G929" s="45">
        <v>0.83499999999999996</v>
      </c>
      <c r="H929" s="44">
        <v>16.510000000000002</v>
      </c>
      <c r="I929" s="44">
        <v>17.399999999999999</v>
      </c>
      <c r="J929" s="43">
        <v>36190</v>
      </c>
      <c r="K929" s="42">
        <v>8.0000000000000002E-3</v>
      </c>
    </row>
    <row r="930" spans="1:11" ht="13.9" customHeight="1" x14ac:dyDescent="0.25">
      <c r="A930" s="666" t="s">
        <v>277</v>
      </c>
      <c r="B930" s="43">
        <v>51610</v>
      </c>
      <c r="C930" s="33">
        <f t="shared" si="14"/>
        <v>929</v>
      </c>
      <c r="D930" s="54" t="s">
        <v>113</v>
      </c>
      <c r="E930" s="53">
        <v>72210</v>
      </c>
      <c r="F930" s="52">
        <v>1.7000000000000001E-2</v>
      </c>
      <c r="G930" s="51">
        <v>0.51400000000000001</v>
      </c>
      <c r="H930" s="50">
        <v>24.55</v>
      </c>
      <c r="I930" s="50">
        <v>24.81</v>
      </c>
      <c r="J930" s="43">
        <v>51610</v>
      </c>
      <c r="K930" s="49">
        <v>5.0000000000000001E-3</v>
      </c>
    </row>
    <row r="931" spans="1:11" ht="13.9" customHeight="1" x14ac:dyDescent="0.25">
      <c r="A931" s="667" t="s">
        <v>276</v>
      </c>
      <c r="B931" s="43">
        <v>42010</v>
      </c>
      <c r="C931" s="33">
        <f t="shared" si="14"/>
        <v>930</v>
      </c>
      <c r="D931" s="48" t="s">
        <v>121</v>
      </c>
      <c r="E931" s="47">
        <v>429650</v>
      </c>
      <c r="F931" s="46">
        <v>0.01</v>
      </c>
      <c r="G931" s="45">
        <v>3.06</v>
      </c>
      <c r="H931" s="44">
        <v>18.8</v>
      </c>
      <c r="I931" s="44">
        <v>20.2</v>
      </c>
      <c r="J931" s="43">
        <v>42010</v>
      </c>
      <c r="K931" s="42">
        <v>3.0000000000000001E-3</v>
      </c>
    </row>
    <row r="932" spans="1:11" ht="13.9" customHeight="1" x14ac:dyDescent="0.25">
      <c r="A932" s="666" t="s">
        <v>275</v>
      </c>
      <c r="B932" s="43">
        <v>42450</v>
      </c>
      <c r="C932" s="33">
        <f t="shared" si="14"/>
        <v>931</v>
      </c>
      <c r="D932" s="54" t="s">
        <v>113</v>
      </c>
      <c r="E932" s="53">
        <v>382730</v>
      </c>
      <c r="F932" s="52">
        <v>8.9999999999999993E-3</v>
      </c>
      <c r="G932" s="51">
        <v>2.726</v>
      </c>
      <c r="H932" s="50">
        <v>18.940000000000001</v>
      </c>
      <c r="I932" s="50">
        <v>20.41</v>
      </c>
      <c r="J932" s="43">
        <v>42450</v>
      </c>
      <c r="K932" s="49">
        <v>3.0000000000000001E-3</v>
      </c>
    </row>
    <row r="933" spans="1:11" ht="13.9" customHeight="1" x14ac:dyDescent="0.25">
      <c r="A933" s="665" t="s">
        <v>274</v>
      </c>
      <c r="B933" s="43">
        <v>38380</v>
      </c>
      <c r="C933" s="33">
        <f t="shared" si="14"/>
        <v>932</v>
      </c>
      <c r="D933" s="48" t="s">
        <v>113</v>
      </c>
      <c r="E933" s="47">
        <v>46920</v>
      </c>
      <c r="F933" s="46">
        <v>5.1999999999999998E-2</v>
      </c>
      <c r="G933" s="45">
        <v>0.33400000000000002</v>
      </c>
      <c r="H933" s="44">
        <v>17.78</v>
      </c>
      <c r="I933" s="44">
        <v>18.45</v>
      </c>
      <c r="J933" s="43">
        <v>38380</v>
      </c>
      <c r="K933" s="42">
        <v>0.01</v>
      </c>
    </row>
    <row r="934" spans="1:11" ht="13.9" customHeight="1" x14ac:dyDescent="0.25">
      <c r="A934" s="664" t="s">
        <v>273</v>
      </c>
      <c r="B934" s="43">
        <v>37090</v>
      </c>
      <c r="C934" s="33">
        <f t="shared" si="14"/>
        <v>933</v>
      </c>
      <c r="D934" s="54" t="s">
        <v>121</v>
      </c>
      <c r="E934" s="53">
        <v>96910</v>
      </c>
      <c r="F934" s="52">
        <v>1.7999999999999999E-2</v>
      </c>
      <c r="G934" s="51">
        <v>0.69</v>
      </c>
      <c r="H934" s="50">
        <v>16.7</v>
      </c>
      <c r="I934" s="50">
        <v>17.829999999999998</v>
      </c>
      <c r="J934" s="43">
        <v>37090</v>
      </c>
      <c r="K934" s="49">
        <v>8.0000000000000002E-3</v>
      </c>
    </row>
    <row r="935" spans="1:11" ht="13.9" customHeight="1" x14ac:dyDescent="0.25">
      <c r="A935" s="665" t="s">
        <v>272</v>
      </c>
      <c r="B935" s="43">
        <v>39010</v>
      </c>
      <c r="C935" s="33">
        <f t="shared" si="14"/>
        <v>934</v>
      </c>
      <c r="D935" s="48" t="s">
        <v>113</v>
      </c>
      <c r="E935" s="47">
        <v>19780</v>
      </c>
      <c r="F935" s="46">
        <v>0.04</v>
      </c>
      <c r="G935" s="45">
        <v>0.14099999999999999</v>
      </c>
      <c r="H935" s="44">
        <v>17.88</v>
      </c>
      <c r="I935" s="44">
        <v>18.760000000000002</v>
      </c>
      <c r="J935" s="43">
        <v>39010</v>
      </c>
      <c r="K935" s="42">
        <v>0.01</v>
      </c>
    </row>
    <row r="936" spans="1:11" ht="13.9" customHeight="1" x14ac:dyDescent="0.25">
      <c r="A936" s="666" t="s">
        <v>271</v>
      </c>
      <c r="B936" s="43">
        <v>47720</v>
      </c>
      <c r="C936" s="33">
        <f t="shared" si="14"/>
        <v>935</v>
      </c>
      <c r="D936" s="54" t="s">
        <v>113</v>
      </c>
      <c r="E936" s="53">
        <v>9070</v>
      </c>
      <c r="F936" s="52">
        <v>4.5999999999999999E-2</v>
      </c>
      <c r="G936" s="51">
        <v>6.5000000000000002E-2</v>
      </c>
      <c r="H936" s="50">
        <v>22.03</v>
      </c>
      <c r="I936" s="50">
        <v>22.94</v>
      </c>
      <c r="J936" s="43">
        <v>47720</v>
      </c>
      <c r="K936" s="49">
        <v>2.1999999999999999E-2</v>
      </c>
    </row>
    <row r="937" spans="1:11" ht="13.9" customHeight="1" x14ac:dyDescent="0.25">
      <c r="A937" s="665" t="s">
        <v>270</v>
      </c>
      <c r="B937" s="43">
        <v>33690</v>
      </c>
      <c r="C937" s="33">
        <f t="shared" si="14"/>
        <v>936</v>
      </c>
      <c r="D937" s="48" t="s">
        <v>113</v>
      </c>
      <c r="E937" s="47">
        <v>35570</v>
      </c>
      <c r="F937" s="46">
        <v>3.2000000000000001E-2</v>
      </c>
      <c r="G937" s="45">
        <v>0.253</v>
      </c>
      <c r="H937" s="44">
        <v>15.04</v>
      </c>
      <c r="I937" s="44">
        <v>16.2</v>
      </c>
      <c r="J937" s="43">
        <v>33690</v>
      </c>
      <c r="K937" s="42">
        <v>8.9999999999999993E-3</v>
      </c>
    </row>
    <row r="938" spans="1:11" ht="13.9" customHeight="1" x14ac:dyDescent="0.25">
      <c r="A938" s="666" t="s">
        <v>269</v>
      </c>
      <c r="B938" s="43">
        <v>38860</v>
      </c>
      <c r="C938" s="33">
        <f t="shared" si="14"/>
        <v>937</v>
      </c>
      <c r="D938" s="54" t="s">
        <v>113</v>
      </c>
      <c r="E938" s="53">
        <v>9550</v>
      </c>
      <c r="F938" s="52">
        <v>4.4999999999999998E-2</v>
      </c>
      <c r="G938" s="51">
        <v>6.8000000000000005E-2</v>
      </c>
      <c r="H938" s="50">
        <v>17.62</v>
      </c>
      <c r="I938" s="50">
        <v>18.68</v>
      </c>
      <c r="J938" s="43">
        <v>38860</v>
      </c>
      <c r="K938" s="49">
        <v>1.4E-2</v>
      </c>
    </row>
    <row r="939" spans="1:11" ht="13.9" customHeight="1" x14ac:dyDescent="0.25">
      <c r="A939" s="665" t="s">
        <v>268</v>
      </c>
      <c r="B939" s="43">
        <v>35780</v>
      </c>
      <c r="C939" s="33">
        <f t="shared" si="14"/>
        <v>938</v>
      </c>
      <c r="D939" s="48" t="s">
        <v>113</v>
      </c>
      <c r="E939" s="47">
        <v>22930</v>
      </c>
      <c r="F939" s="46">
        <v>3.9E-2</v>
      </c>
      <c r="G939" s="45">
        <v>0.16300000000000001</v>
      </c>
      <c r="H939" s="44">
        <v>16</v>
      </c>
      <c r="I939" s="44">
        <v>17.2</v>
      </c>
      <c r="J939" s="43">
        <v>35780</v>
      </c>
      <c r="K939" s="42">
        <v>1.6E-2</v>
      </c>
    </row>
    <row r="940" spans="1:11" ht="13.9" customHeight="1" x14ac:dyDescent="0.25">
      <c r="A940" s="664" t="s">
        <v>267</v>
      </c>
      <c r="B940" s="43">
        <v>37010</v>
      </c>
      <c r="C940" s="33">
        <f t="shared" si="14"/>
        <v>939</v>
      </c>
      <c r="D940" s="54" t="s">
        <v>121</v>
      </c>
      <c r="E940" s="53">
        <v>255980</v>
      </c>
      <c r="F940" s="52">
        <v>1.0999999999999999E-2</v>
      </c>
      <c r="G940" s="51">
        <v>1.823</v>
      </c>
      <c r="H940" s="50">
        <v>16.88</v>
      </c>
      <c r="I940" s="50">
        <v>17.79</v>
      </c>
      <c r="J940" s="43">
        <v>37010</v>
      </c>
      <c r="K940" s="49">
        <v>5.0000000000000001E-3</v>
      </c>
    </row>
    <row r="941" spans="1:11" ht="13.9" customHeight="1" x14ac:dyDescent="0.25">
      <c r="A941" s="665" t="s">
        <v>266</v>
      </c>
      <c r="B941" s="43">
        <v>40640</v>
      </c>
      <c r="C941" s="33">
        <f t="shared" si="14"/>
        <v>940</v>
      </c>
      <c r="D941" s="48" t="s">
        <v>113</v>
      </c>
      <c r="E941" s="47">
        <v>33340</v>
      </c>
      <c r="F941" s="46">
        <v>2.1999999999999999E-2</v>
      </c>
      <c r="G941" s="45">
        <v>0.23699999999999999</v>
      </c>
      <c r="H941" s="44">
        <v>18.72</v>
      </c>
      <c r="I941" s="44">
        <v>19.54</v>
      </c>
      <c r="J941" s="43">
        <v>40640</v>
      </c>
      <c r="K941" s="42">
        <v>7.0000000000000001E-3</v>
      </c>
    </row>
    <row r="942" spans="1:11" ht="13.9" customHeight="1" x14ac:dyDescent="0.25">
      <c r="A942" s="666" t="s">
        <v>265</v>
      </c>
      <c r="B942" s="43">
        <v>37460</v>
      </c>
      <c r="C942" s="33">
        <f t="shared" si="14"/>
        <v>941</v>
      </c>
      <c r="D942" s="54" t="s">
        <v>113</v>
      </c>
      <c r="E942" s="53">
        <v>169910</v>
      </c>
      <c r="F942" s="52">
        <v>1.2999999999999999E-2</v>
      </c>
      <c r="G942" s="51">
        <v>1.21</v>
      </c>
      <c r="H942" s="50">
        <v>17.079999999999998</v>
      </c>
      <c r="I942" s="50">
        <v>18.010000000000002</v>
      </c>
      <c r="J942" s="43">
        <v>37460</v>
      </c>
      <c r="K942" s="49">
        <v>5.0000000000000001E-3</v>
      </c>
    </row>
    <row r="943" spans="1:11" ht="13.9" customHeight="1" x14ac:dyDescent="0.25">
      <c r="A943" s="665" t="s">
        <v>264</v>
      </c>
      <c r="B943" s="43">
        <v>33270</v>
      </c>
      <c r="C943" s="33">
        <f t="shared" si="14"/>
        <v>942</v>
      </c>
      <c r="D943" s="48" t="s">
        <v>113</v>
      </c>
      <c r="E943" s="47">
        <v>52730</v>
      </c>
      <c r="F943" s="46">
        <v>2.5999999999999999E-2</v>
      </c>
      <c r="G943" s="45">
        <v>0.376</v>
      </c>
      <c r="H943" s="44">
        <v>15.1</v>
      </c>
      <c r="I943" s="44">
        <v>16</v>
      </c>
      <c r="J943" s="43">
        <v>33270</v>
      </c>
      <c r="K943" s="42">
        <v>7.0000000000000001E-3</v>
      </c>
    </row>
    <row r="944" spans="1:11" ht="13.9" customHeight="1" x14ac:dyDescent="0.25">
      <c r="A944" s="664" t="s">
        <v>263</v>
      </c>
      <c r="B944" s="43">
        <v>26270</v>
      </c>
      <c r="C944" s="33">
        <f t="shared" si="14"/>
        <v>943</v>
      </c>
      <c r="D944" s="54" t="s">
        <v>136</v>
      </c>
      <c r="E944" s="53">
        <v>582470</v>
      </c>
      <c r="F944" s="52">
        <v>8.9999999999999993E-3</v>
      </c>
      <c r="G944" s="51">
        <v>4.149</v>
      </c>
      <c r="H944" s="50">
        <v>11.42</v>
      </c>
      <c r="I944" s="50">
        <v>12.63</v>
      </c>
      <c r="J944" s="43">
        <v>26270</v>
      </c>
      <c r="K944" s="49">
        <v>4.0000000000000001E-3</v>
      </c>
    </row>
    <row r="945" spans="1:11" ht="13.9" customHeight="1" x14ac:dyDescent="0.25">
      <c r="A945" s="665" t="s">
        <v>262</v>
      </c>
      <c r="B945" s="43">
        <v>23210</v>
      </c>
      <c r="C945" s="33">
        <f t="shared" si="14"/>
        <v>944</v>
      </c>
      <c r="D945" s="48" t="s">
        <v>113</v>
      </c>
      <c r="E945" s="47">
        <v>207710</v>
      </c>
      <c r="F945" s="46">
        <v>1.4E-2</v>
      </c>
      <c r="G945" s="45">
        <v>1.4790000000000001</v>
      </c>
      <c r="H945" s="44">
        <v>10.34</v>
      </c>
      <c r="I945" s="44">
        <v>11.16</v>
      </c>
      <c r="J945" s="43">
        <v>23210</v>
      </c>
      <c r="K945" s="42">
        <v>4.0000000000000001E-3</v>
      </c>
    </row>
    <row r="946" spans="1:11" ht="13.9" customHeight="1" x14ac:dyDescent="0.25">
      <c r="A946" s="666" t="s">
        <v>261</v>
      </c>
      <c r="B946" s="43">
        <v>22270</v>
      </c>
      <c r="C946" s="33">
        <f t="shared" si="14"/>
        <v>945</v>
      </c>
      <c r="D946" s="54" t="s">
        <v>113</v>
      </c>
      <c r="E946" s="53">
        <v>45150</v>
      </c>
      <c r="F946" s="52">
        <v>2.9000000000000001E-2</v>
      </c>
      <c r="G946" s="51">
        <v>0.32200000000000001</v>
      </c>
      <c r="H946" s="50">
        <v>10.24</v>
      </c>
      <c r="I946" s="50">
        <v>10.71</v>
      </c>
      <c r="J946" s="43">
        <v>22270</v>
      </c>
      <c r="K946" s="49">
        <v>6.0000000000000001E-3</v>
      </c>
    </row>
    <row r="947" spans="1:11" ht="13.9" customHeight="1" x14ac:dyDescent="0.25">
      <c r="A947" s="665" t="s">
        <v>260</v>
      </c>
      <c r="B947" s="43">
        <v>25830</v>
      </c>
      <c r="C947" s="33">
        <f t="shared" si="14"/>
        <v>946</v>
      </c>
      <c r="D947" s="48" t="s">
        <v>113</v>
      </c>
      <c r="E947" s="47">
        <v>139500</v>
      </c>
      <c r="F947" s="46">
        <v>2.1000000000000001E-2</v>
      </c>
      <c r="G947" s="45">
        <v>0.99399999999999999</v>
      </c>
      <c r="H947" s="44">
        <v>11.38</v>
      </c>
      <c r="I947" s="44">
        <v>12.42</v>
      </c>
      <c r="J947" s="43">
        <v>25830</v>
      </c>
      <c r="K947" s="42">
        <v>6.0000000000000001E-3</v>
      </c>
    </row>
    <row r="948" spans="1:11" ht="13.9" customHeight="1" x14ac:dyDescent="0.25">
      <c r="A948" s="664" t="s">
        <v>259</v>
      </c>
      <c r="B948" s="43">
        <v>26190</v>
      </c>
      <c r="C948" s="33">
        <f t="shared" si="14"/>
        <v>947</v>
      </c>
      <c r="D948" s="54" t="s">
        <v>121</v>
      </c>
      <c r="E948" s="53">
        <v>11280</v>
      </c>
      <c r="F948" s="52">
        <v>6.4000000000000001E-2</v>
      </c>
      <c r="G948" s="51">
        <v>0.08</v>
      </c>
      <c r="H948" s="50">
        <v>11.83</v>
      </c>
      <c r="I948" s="50">
        <v>12.59</v>
      </c>
      <c r="J948" s="43">
        <v>26190</v>
      </c>
      <c r="K948" s="49">
        <v>1.6E-2</v>
      </c>
    </row>
    <row r="949" spans="1:11" ht="13.9" customHeight="1" x14ac:dyDescent="0.25">
      <c r="A949" s="665" t="s">
        <v>258</v>
      </c>
      <c r="B949" s="43">
        <v>26040</v>
      </c>
      <c r="C949" s="33">
        <f t="shared" si="14"/>
        <v>948</v>
      </c>
      <c r="D949" s="48" t="s">
        <v>113</v>
      </c>
      <c r="E949" s="47">
        <v>7780</v>
      </c>
      <c r="F949" s="46">
        <v>6.7000000000000004E-2</v>
      </c>
      <c r="G949" s="45">
        <v>5.5E-2</v>
      </c>
      <c r="H949" s="44">
        <v>11.51</v>
      </c>
      <c r="I949" s="44">
        <v>12.52</v>
      </c>
      <c r="J949" s="43">
        <v>26040</v>
      </c>
      <c r="K949" s="42">
        <v>0.02</v>
      </c>
    </row>
    <row r="950" spans="1:11" ht="13.9" customHeight="1" x14ac:dyDescent="0.25">
      <c r="A950" s="666" t="s">
        <v>257</v>
      </c>
      <c r="B950" s="43">
        <v>26530</v>
      </c>
      <c r="C950" s="33">
        <f t="shared" si="14"/>
        <v>949</v>
      </c>
      <c r="D950" s="54" t="s">
        <v>113</v>
      </c>
      <c r="E950" s="53">
        <v>3500</v>
      </c>
      <c r="F950" s="52">
        <v>0.13600000000000001</v>
      </c>
      <c r="G950" s="51">
        <v>2.5000000000000001E-2</v>
      </c>
      <c r="H950" s="50">
        <v>12.57</v>
      </c>
      <c r="I950" s="50">
        <v>12.75</v>
      </c>
      <c r="J950" s="43">
        <v>26530</v>
      </c>
      <c r="K950" s="49">
        <v>2.1999999999999999E-2</v>
      </c>
    </row>
    <row r="951" spans="1:11" ht="13.9" customHeight="1" x14ac:dyDescent="0.25">
      <c r="A951" s="667" t="s">
        <v>256</v>
      </c>
      <c r="B951" s="43">
        <v>29500</v>
      </c>
      <c r="C951" s="33">
        <f t="shared" si="14"/>
        <v>950</v>
      </c>
      <c r="D951" s="48" t="s">
        <v>121</v>
      </c>
      <c r="E951" s="47">
        <v>28200</v>
      </c>
      <c r="F951" s="46">
        <v>6.6000000000000003E-2</v>
      </c>
      <c r="G951" s="45">
        <v>0.20100000000000001</v>
      </c>
      <c r="H951" s="44">
        <v>13.02</v>
      </c>
      <c r="I951" s="44">
        <v>14.18</v>
      </c>
      <c r="J951" s="43">
        <v>29500</v>
      </c>
      <c r="K951" s="42">
        <v>1.4999999999999999E-2</v>
      </c>
    </row>
    <row r="952" spans="1:11" ht="13.9" customHeight="1" x14ac:dyDescent="0.25">
      <c r="A952" s="666" t="s">
        <v>255</v>
      </c>
      <c r="B952" s="43">
        <v>25630</v>
      </c>
      <c r="C952" s="33">
        <f t="shared" si="14"/>
        <v>951</v>
      </c>
      <c r="D952" s="54" t="s">
        <v>113</v>
      </c>
      <c r="E952" s="53">
        <v>6540</v>
      </c>
      <c r="F952" s="52">
        <v>0.12</v>
      </c>
      <c r="G952" s="51">
        <v>4.7E-2</v>
      </c>
      <c r="H952" s="50">
        <v>11.79</v>
      </c>
      <c r="I952" s="50">
        <v>12.32</v>
      </c>
      <c r="J952" s="43">
        <v>25630</v>
      </c>
      <c r="K952" s="49">
        <v>1.7999999999999999E-2</v>
      </c>
    </row>
    <row r="953" spans="1:11" ht="13.9" customHeight="1" x14ac:dyDescent="0.25">
      <c r="A953" s="665" t="s">
        <v>254</v>
      </c>
      <c r="B953" s="43">
        <v>30670</v>
      </c>
      <c r="C953" s="33">
        <f t="shared" si="14"/>
        <v>952</v>
      </c>
      <c r="D953" s="48" t="s">
        <v>113</v>
      </c>
      <c r="E953" s="47">
        <v>21660</v>
      </c>
      <c r="F953" s="46">
        <v>7.8E-2</v>
      </c>
      <c r="G953" s="45">
        <v>0.154</v>
      </c>
      <c r="H953" s="44">
        <v>13.58</v>
      </c>
      <c r="I953" s="44">
        <v>14.74</v>
      </c>
      <c r="J953" s="43">
        <v>30670</v>
      </c>
      <c r="K953" s="42">
        <v>1.7000000000000001E-2</v>
      </c>
    </row>
    <row r="954" spans="1:11" ht="13.9" customHeight="1" x14ac:dyDescent="0.25">
      <c r="A954" s="664" t="s">
        <v>253</v>
      </c>
      <c r="B954" s="43">
        <v>28190</v>
      </c>
      <c r="C954" s="33">
        <f t="shared" si="14"/>
        <v>953</v>
      </c>
      <c r="D954" s="54" t="s">
        <v>121</v>
      </c>
      <c r="E954" s="53">
        <v>77800</v>
      </c>
      <c r="F954" s="52">
        <v>2.1000000000000001E-2</v>
      </c>
      <c r="G954" s="51">
        <v>0.55400000000000005</v>
      </c>
      <c r="H954" s="50">
        <v>13.1</v>
      </c>
      <c r="I954" s="50">
        <v>13.55</v>
      </c>
      <c r="J954" s="43">
        <v>28190</v>
      </c>
      <c r="K954" s="49">
        <v>6.0000000000000001E-3</v>
      </c>
    </row>
    <row r="955" spans="1:11" ht="13.9" customHeight="1" x14ac:dyDescent="0.25">
      <c r="A955" s="665" t="s">
        <v>252</v>
      </c>
      <c r="B955" s="43">
        <v>28480</v>
      </c>
      <c r="C955" s="33">
        <f t="shared" si="14"/>
        <v>954</v>
      </c>
      <c r="D955" s="48" t="s">
        <v>113</v>
      </c>
      <c r="E955" s="47">
        <v>10860</v>
      </c>
      <c r="F955" s="46">
        <v>3.7999999999999999E-2</v>
      </c>
      <c r="G955" s="45">
        <v>7.6999999999999999E-2</v>
      </c>
      <c r="H955" s="44">
        <v>13.11</v>
      </c>
      <c r="I955" s="44">
        <v>13.69</v>
      </c>
      <c r="J955" s="43">
        <v>28480</v>
      </c>
      <c r="K955" s="42">
        <v>1.0999999999999999E-2</v>
      </c>
    </row>
    <row r="956" spans="1:11" ht="13.9" customHeight="1" x14ac:dyDescent="0.25">
      <c r="A956" s="666" t="s">
        <v>251</v>
      </c>
      <c r="B956" s="43">
        <v>27860</v>
      </c>
      <c r="C956" s="33">
        <f t="shared" si="14"/>
        <v>955</v>
      </c>
      <c r="D956" s="54" t="s">
        <v>113</v>
      </c>
      <c r="E956" s="53">
        <v>15040</v>
      </c>
      <c r="F956" s="52">
        <v>5.1999999999999998E-2</v>
      </c>
      <c r="G956" s="51">
        <v>0.107</v>
      </c>
      <c r="H956" s="50">
        <v>12.55</v>
      </c>
      <c r="I956" s="50">
        <v>13.4</v>
      </c>
      <c r="J956" s="43">
        <v>27860</v>
      </c>
      <c r="K956" s="49">
        <v>0.01</v>
      </c>
    </row>
    <row r="957" spans="1:11" ht="13.9" customHeight="1" x14ac:dyDescent="0.25">
      <c r="A957" s="665" t="s">
        <v>250</v>
      </c>
      <c r="B957" s="43">
        <v>28380</v>
      </c>
      <c r="C957" s="33">
        <f t="shared" si="14"/>
        <v>956</v>
      </c>
      <c r="D957" s="48" t="s">
        <v>113</v>
      </c>
      <c r="E957" s="47">
        <v>21550</v>
      </c>
      <c r="F957" s="46">
        <v>3.3000000000000002E-2</v>
      </c>
      <c r="G957" s="45">
        <v>0.154</v>
      </c>
      <c r="H957" s="44">
        <v>13.21</v>
      </c>
      <c r="I957" s="44">
        <v>13.65</v>
      </c>
      <c r="J957" s="43">
        <v>28380</v>
      </c>
      <c r="K957" s="42">
        <v>0.01</v>
      </c>
    </row>
    <row r="958" spans="1:11" ht="13.9" customHeight="1" x14ac:dyDescent="0.25">
      <c r="A958" s="666" t="s">
        <v>249</v>
      </c>
      <c r="B958" s="43">
        <v>28110</v>
      </c>
      <c r="C958" s="33">
        <f t="shared" si="14"/>
        <v>957</v>
      </c>
      <c r="D958" s="54" t="s">
        <v>113</v>
      </c>
      <c r="E958" s="53">
        <v>30340</v>
      </c>
      <c r="F958" s="52">
        <v>3.2000000000000001E-2</v>
      </c>
      <c r="G958" s="51">
        <v>0.216</v>
      </c>
      <c r="H958" s="50">
        <v>13.22</v>
      </c>
      <c r="I958" s="50">
        <v>13.51</v>
      </c>
      <c r="J958" s="43">
        <v>28110</v>
      </c>
      <c r="K958" s="49">
        <v>0.01</v>
      </c>
    </row>
    <row r="959" spans="1:11" ht="13.9" customHeight="1" x14ac:dyDescent="0.25">
      <c r="A959" s="667" t="s">
        <v>248</v>
      </c>
      <c r="B959" s="43">
        <v>35030</v>
      </c>
      <c r="C959" s="33">
        <f t="shared" si="14"/>
        <v>958</v>
      </c>
      <c r="D959" s="48" t="s">
        <v>121</v>
      </c>
      <c r="E959" s="47">
        <v>72820</v>
      </c>
      <c r="F959" s="46">
        <v>2.8000000000000001E-2</v>
      </c>
      <c r="G959" s="45">
        <v>0.51900000000000002</v>
      </c>
      <c r="H959" s="44">
        <v>15.58</v>
      </c>
      <c r="I959" s="44">
        <v>16.84</v>
      </c>
      <c r="J959" s="43">
        <v>35030</v>
      </c>
      <c r="K959" s="42">
        <v>8.9999999999999993E-3</v>
      </c>
    </row>
    <row r="960" spans="1:11" ht="13.9" customHeight="1" x14ac:dyDescent="0.25">
      <c r="A960" s="666" t="s">
        <v>247</v>
      </c>
      <c r="B960" s="43">
        <v>35420</v>
      </c>
      <c r="C960" s="33">
        <f t="shared" si="14"/>
        <v>959</v>
      </c>
      <c r="D960" s="54" t="s">
        <v>113</v>
      </c>
      <c r="E960" s="53">
        <v>19340</v>
      </c>
      <c r="F960" s="52">
        <v>0.05</v>
      </c>
      <c r="G960" s="51">
        <v>0.13800000000000001</v>
      </c>
      <c r="H960" s="50">
        <v>16.46</v>
      </c>
      <c r="I960" s="50">
        <v>17.03</v>
      </c>
      <c r="J960" s="43">
        <v>35420</v>
      </c>
      <c r="K960" s="49">
        <v>1.9E-2</v>
      </c>
    </row>
    <row r="961" spans="1:11" ht="13.9" customHeight="1" x14ac:dyDescent="0.25">
      <c r="A961" s="665" t="s">
        <v>246</v>
      </c>
      <c r="B961" s="43">
        <v>48460</v>
      </c>
      <c r="C961" s="33">
        <f t="shared" si="14"/>
        <v>960</v>
      </c>
      <c r="D961" s="48" t="s">
        <v>113</v>
      </c>
      <c r="E961" s="47">
        <v>5310</v>
      </c>
      <c r="F961" s="46">
        <v>8.7999999999999995E-2</v>
      </c>
      <c r="G961" s="45">
        <v>3.7999999999999999E-2</v>
      </c>
      <c r="H961" s="44">
        <v>19.059999999999999</v>
      </c>
      <c r="I961" s="44">
        <v>23.3</v>
      </c>
      <c r="J961" s="43">
        <v>48460</v>
      </c>
      <c r="K961" s="42">
        <v>3.3000000000000002E-2</v>
      </c>
    </row>
    <row r="962" spans="1:11" ht="13.9" customHeight="1" x14ac:dyDescent="0.25">
      <c r="A962" s="666" t="s">
        <v>245</v>
      </c>
      <c r="B962" s="43">
        <v>34640</v>
      </c>
      <c r="C962" s="33">
        <f t="shared" si="14"/>
        <v>961</v>
      </c>
      <c r="D962" s="54" t="s">
        <v>113</v>
      </c>
      <c r="E962" s="53">
        <v>32520</v>
      </c>
      <c r="F962" s="52">
        <v>3.5000000000000003E-2</v>
      </c>
      <c r="G962" s="51">
        <v>0.23200000000000001</v>
      </c>
      <c r="H962" s="50">
        <v>15.89</v>
      </c>
      <c r="I962" s="50">
        <v>16.649999999999999</v>
      </c>
      <c r="J962" s="43">
        <v>34640</v>
      </c>
      <c r="K962" s="49">
        <v>0.01</v>
      </c>
    </row>
    <row r="963" spans="1:11" ht="13.9" customHeight="1" x14ac:dyDescent="0.25">
      <c r="A963" s="665" t="s">
        <v>244</v>
      </c>
      <c r="B963" s="43">
        <v>30830</v>
      </c>
      <c r="C963" s="33">
        <f t="shared" ref="C963:C1026" si="15">C962+1</f>
        <v>962</v>
      </c>
      <c r="D963" s="48" t="s">
        <v>113</v>
      </c>
      <c r="E963" s="47">
        <v>15650</v>
      </c>
      <c r="F963" s="46">
        <v>8.5999999999999993E-2</v>
      </c>
      <c r="G963" s="45">
        <v>0.111</v>
      </c>
      <c r="H963" s="44">
        <v>12.45</v>
      </c>
      <c r="I963" s="44">
        <v>14.82</v>
      </c>
      <c r="J963" s="43">
        <v>30830</v>
      </c>
      <c r="K963" s="42">
        <v>2.5000000000000001E-2</v>
      </c>
    </row>
    <row r="964" spans="1:11" ht="13.9" customHeight="1" x14ac:dyDescent="0.25">
      <c r="A964" s="664" t="s">
        <v>243</v>
      </c>
      <c r="B964" s="43">
        <v>32170</v>
      </c>
      <c r="C964" s="33">
        <f t="shared" si="15"/>
        <v>963</v>
      </c>
      <c r="D964" s="54" t="s">
        <v>136</v>
      </c>
      <c r="E964" s="53">
        <v>250870</v>
      </c>
      <c r="F964" s="52">
        <v>1.0999999999999999E-2</v>
      </c>
      <c r="G964" s="51">
        <v>1.7869999999999999</v>
      </c>
      <c r="H964" s="50">
        <v>14.52</v>
      </c>
      <c r="I964" s="50">
        <v>15.47</v>
      </c>
      <c r="J964" s="43">
        <v>32170</v>
      </c>
      <c r="K964" s="49">
        <v>3.0000000000000001E-3</v>
      </c>
    </row>
    <row r="965" spans="1:11" ht="13.9" customHeight="1" x14ac:dyDescent="0.25">
      <c r="A965" s="665" t="s">
        <v>242</v>
      </c>
      <c r="B965" s="43">
        <v>34800</v>
      </c>
      <c r="C965" s="33">
        <f t="shared" si="15"/>
        <v>964</v>
      </c>
      <c r="D965" s="48" t="s">
        <v>113</v>
      </c>
      <c r="E965" s="47">
        <v>97980</v>
      </c>
      <c r="F965" s="46">
        <v>1.7999999999999999E-2</v>
      </c>
      <c r="G965" s="45">
        <v>0.69799999999999995</v>
      </c>
      <c r="H965" s="44">
        <v>15.89</v>
      </c>
      <c r="I965" s="44">
        <v>16.73</v>
      </c>
      <c r="J965" s="43">
        <v>34800</v>
      </c>
      <c r="K965" s="42">
        <v>5.0000000000000001E-3</v>
      </c>
    </row>
    <row r="966" spans="1:11" ht="13.9" customHeight="1" x14ac:dyDescent="0.25">
      <c r="A966" s="666" t="s">
        <v>241</v>
      </c>
      <c r="B966" s="43">
        <v>32330</v>
      </c>
      <c r="C966" s="33">
        <f t="shared" si="15"/>
        <v>965</v>
      </c>
      <c r="D966" s="54" t="s">
        <v>113</v>
      </c>
      <c r="E966" s="53">
        <v>17370</v>
      </c>
      <c r="F966" s="52">
        <v>3.2000000000000001E-2</v>
      </c>
      <c r="G966" s="51">
        <v>0.124</v>
      </c>
      <c r="H966" s="50">
        <v>14.69</v>
      </c>
      <c r="I966" s="50">
        <v>15.54</v>
      </c>
      <c r="J966" s="43">
        <v>32330</v>
      </c>
      <c r="K966" s="49">
        <v>8.9999999999999993E-3</v>
      </c>
    </row>
    <row r="967" spans="1:11" ht="13.9" customHeight="1" x14ac:dyDescent="0.25">
      <c r="A967" s="667" t="s">
        <v>240</v>
      </c>
      <c r="B967" s="43">
        <v>47660</v>
      </c>
      <c r="C967" s="33">
        <f t="shared" si="15"/>
        <v>966</v>
      </c>
      <c r="D967" s="48" t="s">
        <v>121</v>
      </c>
      <c r="E967" s="47">
        <v>2000</v>
      </c>
      <c r="F967" s="46">
        <v>0.14299999999999999</v>
      </c>
      <c r="G967" s="45">
        <v>1.4E-2</v>
      </c>
      <c r="H967" s="44">
        <v>21.31</v>
      </c>
      <c r="I967" s="44">
        <v>22.92</v>
      </c>
      <c r="J967" s="43">
        <v>47660</v>
      </c>
      <c r="K967" s="42">
        <v>3.5000000000000003E-2</v>
      </c>
    </row>
    <row r="968" spans="1:11" ht="13.9" customHeight="1" x14ac:dyDescent="0.25">
      <c r="A968" s="666" t="s">
        <v>239</v>
      </c>
      <c r="B968" s="43">
        <v>47480</v>
      </c>
      <c r="C968" s="33">
        <f t="shared" si="15"/>
        <v>967</v>
      </c>
      <c r="D968" s="54" t="s">
        <v>113</v>
      </c>
      <c r="E968" s="53">
        <v>1040</v>
      </c>
      <c r="F968" s="52">
        <v>0.217</v>
      </c>
      <c r="G968" s="51">
        <v>7.0000000000000001E-3</v>
      </c>
      <c r="H968" s="50">
        <v>19.66</v>
      </c>
      <c r="I968" s="50">
        <v>22.83</v>
      </c>
      <c r="J968" s="43">
        <v>47480</v>
      </c>
      <c r="K968" s="49">
        <v>4.9000000000000002E-2</v>
      </c>
    </row>
    <row r="969" spans="1:11" ht="13.9" customHeight="1" x14ac:dyDescent="0.25">
      <c r="A969" s="665" t="s">
        <v>238</v>
      </c>
      <c r="B969" s="43">
        <v>47850</v>
      </c>
      <c r="C969" s="33">
        <f t="shared" si="15"/>
        <v>968</v>
      </c>
      <c r="D969" s="48" t="s">
        <v>113</v>
      </c>
      <c r="E969" s="45">
        <v>970</v>
      </c>
      <c r="F969" s="46">
        <v>0.183</v>
      </c>
      <c r="G969" s="45">
        <v>7.0000000000000001E-3</v>
      </c>
      <c r="H969" s="44">
        <v>22.36</v>
      </c>
      <c r="I969" s="44">
        <v>23.01</v>
      </c>
      <c r="J969" s="43">
        <v>47850</v>
      </c>
      <c r="K969" s="42">
        <v>4.2000000000000003E-2</v>
      </c>
    </row>
    <row r="970" spans="1:11" ht="13.9" customHeight="1" x14ac:dyDescent="0.25">
      <c r="A970" s="664" t="s">
        <v>237</v>
      </c>
      <c r="B970" s="43">
        <v>29900</v>
      </c>
      <c r="C970" s="33">
        <f t="shared" si="15"/>
        <v>969</v>
      </c>
      <c r="D970" s="54" t="s">
        <v>121</v>
      </c>
      <c r="E970" s="53">
        <v>126760</v>
      </c>
      <c r="F970" s="52">
        <v>1.7000000000000001E-2</v>
      </c>
      <c r="G970" s="51">
        <v>0.90300000000000002</v>
      </c>
      <c r="H970" s="50">
        <v>13.69</v>
      </c>
      <c r="I970" s="50">
        <v>14.37</v>
      </c>
      <c r="J970" s="43">
        <v>29900</v>
      </c>
      <c r="K970" s="49">
        <v>4.0000000000000001E-3</v>
      </c>
    </row>
    <row r="971" spans="1:11" ht="13.9" customHeight="1" x14ac:dyDescent="0.25">
      <c r="A971" s="665" t="s">
        <v>236</v>
      </c>
      <c r="B971" s="43">
        <v>29960</v>
      </c>
      <c r="C971" s="33">
        <f t="shared" si="15"/>
        <v>970</v>
      </c>
      <c r="D971" s="48" t="s">
        <v>113</v>
      </c>
      <c r="E971" s="47">
        <v>50640</v>
      </c>
      <c r="F971" s="46">
        <v>2.1999999999999999E-2</v>
      </c>
      <c r="G971" s="45">
        <v>0.36099999999999999</v>
      </c>
      <c r="H971" s="44">
        <v>13.65</v>
      </c>
      <c r="I971" s="44">
        <v>14.41</v>
      </c>
      <c r="J971" s="43">
        <v>29960</v>
      </c>
      <c r="K971" s="42">
        <v>6.0000000000000001E-3</v>
      </c>
    </row>
    <row r="972" spans="1:11" ht="13.9" customHeight="1" x14ac:dyDescent="0.25">
      <c r="A972" s="666" t="s">
        <v>235</v>
      </c>
      <c r="B972" s="43">
        <v>29850</v>
      </c>
      <c r="C972" s="33">
        <f t="shared" si="15"/>
        <v>971</v>
      </c>
      <c r="D972" s="54" t="s">
        <v>113</v>
      </c>
      <c r="E972" s="53">
        <v>76130</v>
      </c>
      <c r="F972" s="52">
        <v>2.3E-2</v>
      </c>
      <c r="G972" s="51">
        <v>0.54200000000000004</v>
      </c>
      <c r="H972" s="50">
        <v>13.71</v>
      </c>
      <c r="I972" s="50">
        <v>14.35</v>
      </c>
      <c r="J972" s="43">
        <v>29850</v>
      </c>
      <c r="K972" s="49">
        <v>5.0000000000000001E-3</v>
      </c>
    </row>
    <row r="973" spans="1:11" ht="13.9" customHeight="1" x14ac:dyDescent="0.25">
      <c r="A973" s="665" t="s">
        <v>234</v>
      </c>
      <c r="B973" s="43">
        <v>31780</v>
      </c>
      <c r="C973" s="33">
        <f t="shared" si="15"/>
        <v>972</v>
      </c>
      <c r="D973" s="48" t="s">
        <v>113</v>
      </c>
      <c r="E973" s="47">
        <v>6750</v>
      </c>
      <c r="F973" s="46">
        <v>4.8000000000000001E-2</v>
      </c>
      <c r="G973" s="45">
        <v>4.8000000000000001E-2</v>
      </c>
      <c r="H973" s="44">
        <v>13.7</v>
      </c>
      <c r="I973" s="44">
        <v>15.28</v>
      </c>
      <c r="J973" s="43">
        <v>31780</v>
      </c>
      <c r="K973" s="42">
        <v>1.6E-2</v>
      </c>
    </row>
    <row r="974" spans="1:11" ht="13.9" customHeight="1" x14ac:dyDescent="0.25">
      <c r="A974" s="664" t="s">
        <v>233</v>
      </c>
      <c r="B974" s="43">
        <v>59980</v>
      </c>
      <c r="C974" s="33">
        <f t="shared" si="15"/>
        <v>973</v>
      </c>
      <c r="D974" s="54" t="s">
        <v>136</v>
      </c>
      <c r="E974" s="53">
        <v>307370</v>
      </c>
      <c r="F974" s="52">
        <v>8.9999999999999993E-3</v>
      </c>
      <c r="G974" s="51">
        <v>2.1890000000000001</v>
      </c>
      <c r="H974" s="50">
        <v>27.93</v>
      </c>
      <c r="I974" s="50">
        <v>28.84</v>
      </c>
      <c r="J974" s="43">
        <v>59980</v>
      </c>
      <c r="K974" s="49">
        <v>4.0000000000000001E-3</v>
      </c>
    </row>
    <row r="975" spans="1:11" ht="13.9" customHeight="1" x14ac:dyDescent="0.25">
      <c r="A975" s="667" t="s">
        <v>232</v>
      </c>
      <c r="B975" s="43">
        <v>77790</v>
      </c>
      <c r="C975" s="33">
        <f t="shared" si="15"/>
        <v>974</v>
      </c>
      <c r="D975" s="48" t="s">
        <v>121</v>
      </c>
      <c r="E975" s="47">
        <v>53560</v>
      </c>
      <c r="F975" s="46">
        <v>1.9E-2</v>
      </c>
      <c r="G975" s="45">
        <v>0.38100000000000001</v>
      </c>
      <c r="H975" s="44">
        <v>37.68</v>
      </c>
      <c r="I975" s="44">
        <v>37.4</v>
      </c>
      <c r="J975" s="43">
        <v>77790</v>
      </c>
      <c r="K975" s="42">
        <v>5.0000000000000001E-3</v>
      </c>
    </row>
    <row r="976" spans="1:11" ht="13.9" customHeight="1" x14ac:dyDescent="0.25">
      <c r="A976" s="666" t="s">
        <v>231</v>
      </c>
      <c r="B976" s="43">
        <v>91370</v>
      </c>
      <c r="C976" s="33">
        <f t="shared" si="15"/>
        <v>975</v>
      </c>
      <c r="D976" s="54" t="s">
        <v>113</v>
      </c>
      <c r="E976" s="53">
        <v>7170</v>
      </c>
      <c r="F976" s="52">
        <v>4.8000000000000001E-2</v>
      </c>
      <c r="G976" s="51">
        <v>5.0999999999999997E-2</v>
      </c>
      <c r="H976" s="50">
        <v>43.83</v>
      </c>
      <c r="I976" s="50">
        <v>43.93</v>
      </c>
      <c r="J976" s="43">
        <v>91370</v>
      </c>
      <c r="K976" s="49">
        <v>1.0999999999999999E-2</v>
      </c>
    </row>
    <row r="977" spans="1:11" ht="13.9" customHeight="1" x14ac:dyDescent="0.25">
      <c r="A977" s="665" t="s">
        <v>230</v>
      </c>
      <c r="B977" s="43">
        <v>81500</v>
      </c>
      <c r="C977" s="33">
        <f t="shared" si="15"/>
        <v>976</v>
      </c>
      <c r="D977" s="48" t="s">
        <v>113</v>
      </c>
      <c r="E977" s="47">
        <v>11380</v>
      </c>
      <c r="F977" s="46">
        <v>0.03</v>
      </c>
      <c r="G977" s="45">
        <v>8.1000000000000003E-2</v>
      </c>
      <c r="H977" s="44">
        <v>39.369999999999997</v>
      </c>
      <c r="I977" s="44">
        <v>39.18</v>
      </c>
      <c r="J977" s="43">
        <v>81500</v>
      </c>
      <c r="K977" s="42">
        <v>7.0000000000000001E-3</v>
      </c>
    </row>
    <row r="978" spans="1:11" ht="13.9" customHeight="1" x14ac:dyDescent="0.25">
      <c r="A978" s="666" t="s">
        <v>229</v>
      </c>
      <c r="B978" s="43">
        <v>73800</v>
      </c>
      <c r="C978" s="33">
        <f t="shared" si="15"/>
        <v>977</v>
      </c>
      <c r="D978" s="54" t="s">
        <v>113</v>
      </c>
      <c r="E978" s="53">
        <v>35010</v>
      </c>
      <c r="F978" s="52">
        <v>2.5000000000000001E-2</v>
      </c>
      <c r="G978" s="51">
        <v>0.249</v>
      </c>
      <c r="H978" s="50">
        <v>35.909999999999997</v>
      </c>
      <c r="I978" s="50">
        <v>35.479999999999997</v>
      </c>
      <c r="J978" s="43">
        <v>73800</v>
      </c>
      <c r="K978" s="49">
        <v>7.0000000000000001E-3</v>
      </c>
    </row>
    <row r="979" spans="1:11" ht="13.9" customHeight="1" x14ac:dyDescent="0.25">
      <c r="A979" s="665" t="s">
        <v>228</v>
      </c>
      <c r="B979" s="43">
        <v>61410</v>
      </c>
      <c r="C979" s="33">
        <f t="shared" si="15"/>
        <v>978</v>
      </c>
      <c r="D979" s="48" t="s">
        <v>113</v>
      </c>
      <c r="E979" s="47">
        <v>33720</v>
      </c>
      <c r="F979" s="46">
        <v>1.7000000000000001E-2</v>
      </c>
      <c r="G979" s="45">
        <v>0.24</v>
      </c>
      <c r="H979" s="44">
        <v>28.56</v>
      </c>
      <c r="I979" s="44">
        <v>29.52</v>
      </c>
      <c r="J979" s="43">
        <v>61410</v>
      </c>
      <c r="K979" s="42">
        <v>0.01</v>
      </c>
    </row>
    <row r="980" spans="1:11" ht="13.9" customHeight="1" x14ac:dyDescent="0.25">
      <c r="A980" s="666" t="s">
        <v>227</v>
      </c>
      <c r="B980" s="43">
        <v>47930</v>
      </c>
      <c r="C980" s="33">
        <f t="shared" si="15"/>
        <v>979</v>
      </c>
      <c r="D980" s="54" t="s">
        <v>113</v>
      </c>
      <c r="E980" s="53">
        <v>115840</v>
      </c>
      <c r="F980" s="52">
        <v>1.0999999999999999E-2</v>
      </c>
      <c r="G980" s="51">
        <v>0.82499999999999996</v>
      </c>
      <c r="H980" s="50">
        <v>22</v>
      </c>
      <c r="I980" s="50">
        <v>23.04</v>
      </c>
      <c r="J980" s="43">
        <v>47930</v>
      </c>
      <c r="K980" s="49">
        <v>5.0000000000000001E-3</v>
      </c>
    </row>
    <row r="981" spans="1:11" ht="13.9" customHeight="1" x14ac:dyDescent="0.25">
      <c r="A981" s="667" t="s">
        <v>226</v>
      </c>
      <c r="B981" s="43">
        <v>63750</v>
      </c>
      <c r="C981" s="33">
        <f t="shared" si="15"/>
        <v>980</v>
      </c>
      <c r="D981" s="48" t="s">
        <v>121</v>
      </c>
      <c r="E981" s="47">
        <v>104250</v>
      </c>
      <c r="F981" s="46">
        <v>2.1999999999999999E-2</v>
      </c>
      <c r="G981" s="45">
        <v>0.74199999999999999</v>
      </c>
      <c r="H981" s="44">
        <v>30.49</v>
      </c>
      <c r="I981" s="44">
        <v>30.65</v>
      </c>
      <c r="J981" s="43">
        <v>63750</v>
      </c>
      <c r="K981" s="42">
        <v>6.0000000000000001E-3</v>
      </c>
    </row>
    <row r="982" spans="1:11" ht="13.9" customHeight="1" x14ac:dyDescent="0.25">
      <c r="A982" s="666" t="s">
        <v>225</v>
      </c>
      <c r="B982" s="43">
        <v>59430</v>
      </c>
      <c r="C982" s="33">
        <f t="shared" si="15"/>
        <v>981</v>
      </c>
      <c r="D982" s="54" t="s">
        <v>113</v>
      </c>
      <c r="E982" s="53">
        <v>33300</v>
      </c>
      <c r="F982" s="52">
        <v>4.2000000000000003E-2</v>
      </c>
      <c r="G982" s="51">
        <v>0.23699999999999999</v>
      </c>
      <c r="H982" s="50">
        <v>28.81</v>
      </c>
      <c r="I982" s="50">
        <v>28.57</v>
      </c>
      <c r="J982" s="43">
        <v>59430</v>
      </c>
      <c r="K982" s="49">
        <v>1.0999999999999999E-2</v>
      </c>
    </row>
    <row r="983" spans="1:11" ht="13.9" customHeight="1" x14ac:dyDescent="0.25">
      <c r="A983" s="665" t="s">
        <v>224</v>
      </c>
      <c r="B983" s="43">
        <v>67980</v>
      </c>
      <c r="C983" s="33">
        <f t="shared" si="15"/>
        <v>982</v>
      </c>
      <c r="D983" s="48" t="s">
        <v>113</v>
      </c>
      <c r="E983" s="47">
        <v>17350</v>
      </c>
      <c r="F983" s="46">
        <v>4.1000000000000002E-2</v>
      </c>
      <c r="G983" s="45">
        <v>0.124</v>
      </c>
      <c r="H983" s="44">
        <v>32.49</v>
      </c>
      <c r="I983" s="44">
        <v>32.68</v>
      </c>
      <c r="J983" s="43">
        <v>67980</v>
      </c>
      <c r="K983" s="42">
        <v>8.9999999999999993E-3</v>
      </c>
    </row>
    <row r="984" spans="1:11" ht="13.9" customHeight="1" x14ac:dyDescent="0.25">
      <c r="A984" s="666" t="s">
        <v>223</v>
      </c>
      <c r="B984" s="43">
        <v>67870</v>
      </c>
      <c r="C984" s="33">
        <f t="shared" si="15"/>
        <v>983</v>
      </c>
      <c r="D984" s="54" t="s">
        <v>113</v>
      </c>
      <c r="E984" s="53">
        <v>41630</v>
      </c>
      <c r="F984" s="52">
        <v>3.7999999999999999E-2</v>
      </c>
      <c r="G984" s="51">
        <v>0.29699999999999999</v>
      </c>
      <c r="H984" s="50">
        <v>32.4</v>
      </c>
      <c r="I984" s="50">
        <v>32.630000000000003</v>
      </c>
      <c r="J984" s="43">
        <v>67870</v>
      </c>
      <c r="K984" s="49">
        <v>0.01</v>
      </c>
    </row>
    <row r="985" spans="1:11" ht="13.9" customHeight="1" x14ac:dyDescent="0.25">
      <c r="A985" s="665" t="s">
        <v>222</v>
      </c>
      <c r="B985" s="43">
        <v>55340</v>
      </c>
      <c r="C985" s="33">
        <f t="shared" si="15"/>
        <v>984</v>
      </c>
      <c r="D985" s="48" t="s">
        <v>113</v>
      </c>
      <c r="E985" s="47">
        <v>11970</v>
      </c>
      <c r="F985" s="46">
        <v>3.5999999999999997E-2</v>
      </c>
      <c r="G985" s="45">
        <v>8.5000000000000006E-2</v>
      </c>
      <c r="H985" s="44">
        <v>26.41</v>
      </c>
      <c r="I985" s="44">
        <v>26.61</v>
      </c>
      <c r="J985" s="43">
        <v>55340</v>
      </c>
      <c r="K985" s="42">
        <v>0.01</v>
      </c>
    </row>
    <row r="986" spans="1:11" ht="13.9" customHeight="1" x14ac:dyDescent="0.25">
      <c r="A986" s="664" t="s">
        <v>221</v>
      </c>
      <c r="B986" s="43">
        <v>34950</v>
      </c>
      <c r="C986" s="33">
        <f t="shared" si="15"/>
        <v>985</v>
      </c>
      <c r="D986" s="54" t="s">
        <v>136</v>
      </c>
      <c r="E986" s="53">
        <v>2582350</v>
      </c>
      <c r="F986" s="52">
        <v>6.0000000000000001E-3</v>
      </c>
      <c r="G986" s="51">
        <v>18.393000000000001</v>
      </c>
      <c r="H986" s="50">
        <v>15.15</v>
      </c>
      <c r="I986" s="50">
        <v>16.8</v>
      </c>
      <c r="J986" s="43">
        <v>34950</v>
      </c>
      <c r="K986" s="49">
        <v>3.0000000000000001E-3</v>
      </c>
    </row>
    <row r="987" spans="1:11" ht="13.9" customHeight="1" x14ac:dyDescent="0.25">
      <c r="A987" s="667" t="s">
        <v>220</v>
      </c>
      <c r="B987" s="43">
        <v>46850</v>
      </c>
      <c r="C987" s="33">
        <f t="shared" si="15"/>
        <v>986</v>
      </c>
      <c r="D987" s="48" t="s">
        <v>121</v>
      </c>
      <c r="E987" s="47">
        <v>121010</v>
      </c>
      <c r="F987" s="46">
        <v>1.9E-2</v>
      </c>
      <c r="G987" s="45">
        <v>0.86199999999999999</v>
      </c>
      <c r="H987" s="44">
        <v>20.96</v>
      </c>
      <c r="I987" s="44">
        <v>22.52</v>
      </c>
      <c r="J987" s="43">
        <v>46850</v>
      </c>
      <c r="K987" s="42">
        <v>1.0999999999999999E-2</v>
      </c>
    </row>
    <row r="988" spans="1:11" ht="13.9" customHeight="1" x14ac:dyDescent="0.25">
      <c r="A988" s="666" t="s">
        <v>219</v>
      </c>
      <c r="B988" s="43">
        <v>50300</v>
      </c>
      <c r="C988" s="33">
        <f t="shared" si="15"/>
        <v>987</v>
      </c>
      <c r="D988" s="54" t="s">
        <v>113</v>
      </c>
      <c r="E988" s="53">
        <v>73840</v>
      </c>
      <c r="F988" s="52">
        <v>2.7E-2</v>
      </c>
      <c r="G988" s="51">
        <v>0.52600000000000002</v>
      </c>
      <c r="H988" s="50">
        <v>22.97</v>
      </c>
      <c r="I988" s="50">
        <v>24.18</v>
      </c>
      <c r="J988" s="43">
        <v>50300</v>
      </c>
      <c r="K988" s="49">
        <v>1.4E-2</v>
      </c>
    </row>
    <row r="989" spans="1:11" ht="13.9" customHeight="1" x14ac:dyDescent="0.25">
      <c r="A989" s="665" t="s">
        <v>218</v>
      </c>
      <c r="B989" s="43">
        <v>41450</v>
      </c>
      <c r="C989" s="33">
        <f t="shared" si="15"/>
        <v>988</v>
      </c>
      <c r="D989" s="48" t="s">
        <v>113</v>
      </c>
      <c r="E989" s="47">
        <v>47160</v>
      </c>
      <c r="F989" s="46">
        <v>2.8000000000000001E-2</v>
      </c>
      <c r="G989" s="45">
        <v>0.33600000000000002</v>
      </c>
      <c r="H989" s="44">
        <v>18.440000000000001</v>
      </c>
      <c r="I989" s="44">
        <v>19.93</v>
      </c>
      <c r="J989" s="43">
        <v>41450</v>
      </c>
      <c r="K989" s="42">
        <v>1.2E-2</v>
      </c>
    </row>
    <row r="990" spans="1:11" ht="13.9" customHeight="1" x14ac:dyDescent="0.25">
      <c r="A990" s="664" t="s">
        <v>217</v>
      </c>
      <c r="B990" s="43">
        <v>36410</v>
      </c>
      <c r="C990" s="33">
        <f t="shared" si="15"/>
        <v>989</v>
      </c>
      <c r="D990" s="54" t="s">
        <v>121</v>
      </c>
      <c r="E990" s="53">
        <v>186980</v>
      </c>
      <c r="F990" s="52">
        <v>1.4999999999999999E-2</v>
      </c>
      <c r="G990" s="51">
        <v>1.3320000000000001</v>
      </c>
      <c r="H990" s="50">
        <v>16.559999999999999</v>
      </c>
      <c r="I990" s="50">
        <v>17.510000000000002</v>
      </c>
      <c r="J990" s="43">
        <v>36410</v>
      </c>
      <c r="K990" s="49">
        <v>4.0000000000000001E-3</v>
      </c>
    </row>
    <row r="991" spans="1:11" ht="13.9" customHeight="1" x14ac:dyDescent="0.25">
      <c r="A991" s="665" t="s">
        <v>216</v>
      </c>
      <c r="B991" s="43">
        <v>36050</v>
      </c>
      <c r="C991" s="33">
        <f t="shared" si="15"/>
        <v>990</v>
      </c>
      <c r="D991" s="48" t="s">
        <v>113</v>
      </c>
      <c r="E991" s="47">
        <v>29830</v>
      </c>
      <c r="F991" s="46">
        <v>0.03</v>
      </c>
      <c r="G991" s="45">
        <v>0.21199999999999999</v>
      </c>
      <c r="H991" s="44">
        <v>16.53</v>
      </c>
      <c r="I991" s="44">
        <v>17.329999999999998</v>
      </c>
      <c r="J991" s="43">
        <v>36050</v>
      </c>
      <c r="K991" s="42">
        <v>7.0000000000000001E-3</v>
      </c>
    </row>
    <row r="992" spans="1:11" ht="13.9" customHeight="1" x14ac:dyDescent="0.25">
      <c r="A992" s="666" t="s">
        <v>215</v>
      </c>
      <c r="B992" s="43">
        <v>30860</v>
      </c>
      <c r="C992" s="33">
        <f t="shared" si="15"/>
        <v>991</v>
      </c>
      <c r="D992" s="54" t="s">
        <v>113</v>
      </c>
      <c r="E992" s="53">
        <v>26670</v>
      </c>
      <c r="F992" s="52">
        <v>3.2000000000000001E-2</v>
      </c>
      <c r="G992" s="51">
        <v>0.19</v>
      </c>
      <c r="H992" s="50">
        <v>13.81</v>
      </c>
      <c r="I992" s="50">
        <v>14.84</v>
      </c>
      <c r="J992" s="43">
        <v>30860</v>
      </c>
      <c r="K992" s="49">
        <v>8.0000000000000002E-3</v>
      </c>
    </row>
    <row r="993" spans="1:11" ht="13.9" customHeight="1" x14ac:dyDescent="0.25">
      <c r="A993" s="665" t="s">
        <v>214</v>
      </c>
      <c r="B993" s="43">
        <v>37630</v>
      </c>
      <c r="C993" s="33">
        <f t="shared" si="15"/>
        <v>992</v>
      </c>
      <c r="D993" s="48" t="s">
        <v>113</v>
      </c>
      <c r="E993" s="47">
        <v>130480</v>
      </c>
      <c r="F993" s="46">
        <v>1.9E-2</v>
      </c>
      <c r="G993" s="45">
        <v>0.92900000000000005</v>
      </c>
      <c r="H993" s="44">
        <v>17.16</v>
      </c>
      <c r="I993" s="44">
        <v>18.09</v>
      </c>
      <c r="J993" s="43">
        <v>37630</v>
      </c>
      <c r="K993" s="42">
        <v>5.0000000000000001E-3</v>
      </c>
    </row>
    <row r="994" spans="1:11" ht="13.9" customHeight="1" x14ac:dyDescent="0.25">
      <c r="A994" s="664" t="s">
        <v>213</v>
      </c>
      <c r="B994" s="43">
        <v>33170</v>
      </c>
      <c r="C994" s="33">
        <f t="shared" si="15"/>
        <v>993</v>
      </c>
      <c r="D994" s="54" t="s">
        <v>121</v>
      </c>
      <c r="E994" s="53">
        <v>75580</v>
      </c>
      <c r="F994" s="52">
        <v>2.3E-2</v>
      </c>
      <c r="G994" s="51">
        <v>0.53800000000000003</v>
      </c>
      <c r="H994" s="50">
        <v>15.28</v>
      </c>
      <c r="I994" s="50">
        <v>15.95</v>
      </c>
      <c r="J994" s="43">
        <v>33170</v>
      </c>
      <c r="K994" s="49">
        <v>5.0000000000000001E-3</v>
      </c>
    </row>
    <row r="995" spans="1:11" ht="13.9" customHeight="1" x14ac:dyDescent="0.25">
      <c r="A995" s="665" t="s">
        <v>212</v>
      </c>
      <c r="B995" s="43">
        <v>29580</v>
      </c>
      <c r="C995" s="33">
        <f t="shared" si="15"/>
        <v>994</v>
      </c>
      <c r="D995" s="48" t="s">
        <v>113</v>
      </c>
      <c r="E995" s="47">
        <v>14250</v>
      </c>
      <c r="F995" s="46">
        <v>6.5000000000000002E-2</v>
      </c>
      <c r="G995" s="45">
        <v>0.10199999999999999</v>
      </c>
      <c r="H995" s="44">
        <v>13.27</v>
      </c>
      <c r="I995" s="44">
        <v>14.22</v>
      </c>
      <c r="J995" s="43">
        <v>29580</v>
      </c>
      <c r="K995" s="42">
        <v>1.2999999999999999E-2</v>
      </c>
    </row>
    <row r="996" spans="1:11" ht="13.9" customHeight="1" x14ac:dyDescent="0.25">
      <c r="A996" s="666" t="s">
        <v>211</v>
      </c>
      <c r="B996" s="43">
        <v>34000</v>
      </c>
      <c r="C996" s="33">
        <f t="shared" si="15"/>
        <v>995</v>
      </c>
      <c r="D996" s="54" t="s">
        <v>113</v>
      </c>
      <c r="E996" s="53">
        <v>61330</v>
      </c>
      <c r="F996" s="52">
        <v>2.4E-2</v>
      </c>
      <c r="G996" s="51">
        <v>0.437</v>
      </c>
      <c r="H996" s="50">
        <v>15.8</v>
      </c>
      <c r="I996" s="50">
        <v>16.350000000000001</v>
      </c>
      <c r="J996" s="43">
        <v>34000</v>
      </c>
      <c r="K996" s="49">
        <v>6.0000000000000001E-3</v>
      </c>
    </row>
    <row r="997" spans="1:11" ht="13.9" customHeight="1" x14ac:dyDescent="0.25">
      <c r="A997" s="665" t="s">
        <v>210</v>
      </c>
      <c r="B997" s="43">
        <v>34370</v>
      </c>
      <c r="C997" s="33">
        <f t="shared" si="15"/>
        <v>996</v>
      </c>
      <c r="D997" s="48" t="s">
        <v>113</v>
      </c>
      <c r="E997" s="47">
        <v>71260</v>
      </c>
      <c r="F997" s="46">
        <v>2.8000000000000001E-2</v>
      </c>
      <c r="G997" s="45">
        <v>0.50800000000000001</v>
      </c>
      <c r="H997" s="44">
        <v>15.63</v>
      </c>
      <c r="I997" s="44">
        <v>16.52</v>
      </c>
      <c r="J997" s="43">
        <v>34370</v>
      </c>
      <c r="K997" s="42">
        <v>7.0000000000000001E-3</v>
      </c>
    </row>
    <row r="998" spans="1:11" ht="13.9" customHeight="1" x14ac:dyDescent="0.25">
      <c r="A998" s="666" t="s">
        <v>209</v>
      </c>
      <c r="B998" s="43">
        <v>37600</v>
      </c>
      <c r="C998" s="33">
        <f t="shared" si="15"/>
        <v>997</v>
      </c>
      <c r="D998" s="54" t="s">
        <v>113</v>
      </c>
      <c r="E998" s="53">
        <v>19520</v>
      </c>
      <c r="F998" s="52">
        <v>3.5000000000000003E-2</v>
      </c>
      <c r="G998" s="51">
        <v>0.13900000000000001</v>
      </c>
      <c r="H998" s="50">
        <v>17.329999999999998</v>
      </c>
      <c r="I998" s="50">
        <v>18.079999999999998</v>
      </c>
      <c r="J998" s="43">
        <v>37600</v>
      </c>
      <c r="K998" s="49">
        <v>1.0999999999999999E-2</v>
      </c>
    </row>
    <row r="999" spans="1:11" ht="13.9" customHeight="1" x14ac:dyDescent="0.25">
      <c r="A999" s="665" t="s">
        <v>208</v>
      </c>
      <c r="B999" s="43">
        <v>40340</v>
      </c>
      <c r="C999" s="33">
        <f t="shared" si="15"/>
        <v>998</v>
      </c>
      <c r="D999" s="48" t="s">
        <v>113</v>
      </c>
      <c r="E999" s="47">
        <v>518950</v>
      </c>
      <c r="F999" s="46">
        <v>7.0000000000000001E-3</v>
      </c>
      <c r="G999" s="45">
        <v>3.6960000000000002</v>
      </c>
      <c r="H999" s="44">
        <v>17.68</v>
      </c>
      <c r="I999" s="44">
        <v>19.399999999999999</v>
      </c>
      <c r="J999" s="43">
        <v>40340</v>
      </c>
      <c r="K999" s="42">
        <v>4.0000000000000001E-3</v>
      </c>
    </row>
    <row r="1000" spans="1:11" ht="13.9" customHeight="1" x14ac:dyDescent="0.25">
      <c r="A1000" s="666" t="s">
        <v>207</v>
      </c>
      <c r="B1000" s="43">
        <v>42310</v>
      </c>
      <c r="C1000" s="33">
        <f t="shared" si="15"/>
        <v>999</v>
      </c>
      <c r="D1000" s="54" t="s">
        <v>113</v>
      </c>
      <c r="E1000" s="53">
        <v>26480</v>
      </c>
      <c r="F1000" s="52">
        <v>4.7E-2</v>
      </c>
      <c r="G1000" s="51">
        <v>0.189</v>
      </c>
      <c r="H1000" s="50">
        <v>18.37</v>
      </c>
      <c r="I1000" s="50">
        <v>20.34</v>
      </c>
      <c r="J1000" s="43">
        <v>42310</v>
      </c>
      <c r="K1000" s="49">
        <v>0.02</v>
      </c>
    </row>
    <row r="1001" spans="1:11" ht="13.9" customHeight="1" x14ac:dyDescent="0.25">
      <c r="A1001" s="667" t="s">
        <v>206</v>
      </c>
      <c r="B1001" s="43">
        <v>38270</v>
      </c>
      <c r="C1001" s="33">
        <f t="shared" si="15"/>
        <v>1000</v>
      </c>
      <c r="D1001" s="48" t="s">
        <v>121</v>
      </c>
      <c r="E1001" s="47">
        <v>80240</v>
      </c>
      <c r="F1001" s="46">
        <v>2.1000000000000001E-2</v>
      </c>
      <c r="G1001" s="45">
        <v>0.57199999999999995</v>
      </c>
      <c r="H1001" s="44">
        <v>16.649999999999999</v>
      </c>
      <c r="I1001" s="44">
        <v>18.399999999999999</v>
      </c>
      <c r="J1001" s="43">
        <v>38270</v>
      </c>
      <c r="K1001" s="42">
        <v>8.0000000000000002E-3</v>
      </c>
    </row>
    <row r="1002" spans="1:11" ht="13.9" customHeight="1" x14ac:dyDescent="0.25">
      <c r="A1002" s="666" t="s">
        <v>205</v>
      </c>
      <c r="B1002" s="43">
        <v>40760</v>
      </c>
      <c r="C1002" s="33">
        <f t="shared" si="15"/>
        <v>1001</v>
      </c>
      <c r="D1002" s="54" t="s">
        <v>113</v>
      </c>
      <c r="E1002" s="53">
        <v>37110</v>
      </c>
      <c r="F1002" s="52">
        <v>2.8000000000000001E-2</v>
      </c>
      <c r="G1002" s="51">
        <v>0.26400000000000001</v>
      </c>
      <c r="H1002" s="50">
        <v>18.12</v>
      </c>
      <c r="I1002" s="50">
        <v>19.59</v>
      </c>
      <c r="J1002" s="43">
        <v>40760</v>
      </c>
      <c r="K1002" s="49">
        <v>8.9999999999999993E-3</v>
      </c>
    </row>
    <row r="1003" spans="1:11" ht="13.9" customHeight="1" x14ac:dyDescent="0.25">
      <c r="A1003" s="665" t="s">
        <v>204</v>
      </c>
      <c r="B1003" s="43">
        <v>39880</v>
      </c>
      <c r="C1003" s="33">
        <f t="shared" si="15"/>
        <v>1002</v>
      </c>
      <c r="D1003" s="48" t="s">
        <v>113</v>
      </c>
      <c r="E1003" s="47">
        <v>14570</v>
      </c>
      <c r="F1003" s="46">
        <v>4.2000000000000003E-2</v>
      </c>
      <c r="G1003" s="45">
        <v>0.104</v>
      </c>
      <c r="H1003" s="44">
        <v>17.3</v>
      </c>
      <c r="I1003" s="44">
        <v>19.18</v>
      </c>
      <c r="J1003" s="43">
        <v>39880</v>
      </c>
      <c r="K1003" s="42">
        <v>1.4E-2</v>
      </c>
    </row>
    <row r="1004" spans="1:11" ht="13.9" customHeight="1" x14ac:dyDescent="0.25">
      <c r="A1004" s="666" t="s">
        <v>203</v>
      </c>
      <c r="B1004" s="43">
        <v>34220</v>
      </c>
      <c r="C1004" s="33">
        <f t="shared" si="15"/>
        <v>1003</v>
      </c>
      <c r="D1004" s="54" t="s">
        <v>113</v>
      </c>
      <c r="E1004" s="53">
        <v>28570</v>
      </c>
      <c r="F1004" s="52">
        <v>4.2999999999999997E-2</v>
      </c>
      <c r="G1004" s="51">
        <v>0.20300000000000001</v>
      </c>
      <c r="H1004" s="50">
        <v>14.73</v>
      </c>
      <c r="I1004" s="50">
        <v>16.45</v>
      </c>
      <c r="J1004" s="43">
        <v>34220</v>
      </c>
      <c r="K1004" s="49">
        <v>1.9E-2</v>
      </c>
    </row>
    <row r="1005" spans="1:11" ht="13.9" customHeight="1" x14ac:dyDescent="0.25">
      <c r="A1005" s="665" t="s">
        <v>202</v>
      </c>
      <c r="B1005" s="43">
        <v>30910</v>
      </c>
      <c r="C1005" s="33">
        <f t="shared" si="15"/>
        <v>1004</v>
      </c>
      <c r="D1005" s="48" t="s">
        <v>113</v>
      </c>
      <c r="E1005" s="47">
        <v>386520</v>
      </c>
      <c r="F1005" s="46">
        <v>1.2999999999999999E-2</v>
      </c>
      <c r="G1005" s="45">
        <v>2.7530000000000001</v>
      </c>
      <c r="H1005" s="44">
        <v>13.6</v>
      </c>
      <c r="I1005" s="44">
        <v>14.86</v>
      </c>
      <c r="J1005" s="43">
        <v>30910</v>
      </c>
      <c r="K1005" s="42">
        <v>5.0000000000000001E-3</v>
      </c>
    </row>
    <row r="1006" spans="1:11" ht="13.9" customHeight="1" x14ac:dyDescent="0.25">
      <c r="A1006" s="664" t="s">
        <v>201</v>
      </c>
      <c r="B1006" s="43">
        <v>38370</v>
      </c>
      <c r="C1006" s="33">
        <f t="shared" si="15"/>
        <v>1005</v>
      </c>
      <c r="D1006" s="54" t="s">
        <v>121</v>
      </c>
      <c r="E1006" s="53">
        <v>156070</v>
      </c>
      <c r="F1006" s="52">
        <v>1.2E-2</v>
      </c>
      <c r="G1006" s="51">
        <v>1.1120000000000001</v>
      </c>
      <c r="H1006" s="50">
        <v>16.97</v>
      </c>
      <c r="I1006" s="50">
        <v>18.45</v>
      </c>
      <c r="J1006" s="43">
        <v>38370</v>
      </c>
      <c r="K1006" s="49">
        <v>5.0000000000000001E-3</v>
      </c>
    </row>
    <row r="1007" spans="1:11" ht="13.9" customHeight="1" x14ac:dyDescent="0.25">
      <c r="A1007" s="665" t="s">
        <v>200</v>
      </c>
      <c r="B1007" s="43">
        <v>34460</v>
      </c>
      <c r="C1007" s="33">
        <f t="shared" si="15"/>
        <v>1006</v>
      </c>
      <c r="D1007" s="48" t="s">
        <v>113</v>
      </c>
      <c r="E1007" s="47">
        <v>85760</v>
      </c>
      <c r="F1007" s="46">
        <v>1.6E-2</v>
      </c>
      <c r="G1007" s="45">
        <v>0.61099999999999999</v>
      </c>
      <c r="H1007" s="44">
        <v>15.76</v>
      </c>
      <c r="I1007" s="44">
        <v>16.57</v>
      </c>
      <c r="J1007" s="43">
        <v>34460</v>
      </c>
      <c r="K1007" s="42">
        <v>4.0000000000000001E-3</v>
      </c>
    </row>
    <row r="1008" spans="1:11" ht="13.9" customHeight="1" x14ac:dyDescent="0.25">
      <c r="A1008" s="666" t="s">
        <v>199</v>
      </c>
      <c r="B1008" s="43">
        <v>46270</v>
      </c>
      <c r="C1008" s="33">
        <f t="shared" si="15"/>
        <v>1007</v>
      </c>
      <c r="D1008" s="54" t="s">
        <v>113</v>
      </c>
      <c r="E1008" s="53">
        <v>54860</v>
      </c>
      <c r="F1008" s="52">
        <v>0.02</v>
      </c>
      <c r="G1008" s="51">
        <v>0.39100000000000001</v>
      </c>
      <c r="H1008" s="50">
        <v>20.27</v>
      </c>
      <c r="I1008" s="50">
        <v>22.25</v>
      </c>
      <c r="J1008" s="43">
        <v>46270</v>
      </c>
      <c r="K1008" s="49">
        <v>8.9999999999999993E-3</v>
      </c>
    </row>
    <row r="1009" spans="1:11" ht="13.9" customHeight="1" x14ac:dyDescent="0.25">
      <c r="A1009" s="665" t="s">
        <v>198</v>
      </c>
      <c r="B1009" s="43">
        <v>32040</v>
      </c>
      <c r="C1009" s="33">
        <f t="shared" si="15"/>
        <v>1008</v>
      </c>
      <c r="D1009" s="48" t="s">
        <v>113</v>
      </c>
      <c r="E1009" s="47">
        <v>15450</v>
      </c>
      <c r="F1009" s="46">
        <v>4.7E-2</v>
      </c>
      <c r="G1009" s="45">
        <v>0.11</v>
      </c>
      <c r="H1009" s="44">
        <v>14.44</v>
      </c>
      <c r="I1009" s="44">
        <v>15.4</v>
      </c>
      <c r="J1009" s="43">
        <v>32040</v>
      </c>
      <c r="K1009" s="42">
        <v>0.01</v>
      </c>
    </row>
    <row r="1010" spans="1:11" ht="13.9" customHeight="1" x14ac:dyDescent="0.25">
      <c r="A1010" s="666" t="s">
        <v>197</v>
      </c>
      <c r="B1010" s="43">
        <v>37890</v>
      </c>
      <c r="C1010" s="33">
        <f t="shared" si="15"/>
        <v>1009</v>
      </c>
      <c r="D1010" s="54" t="s">
        <v>113</v>
      </c>
      <c r="E1010" s="53">
        <v>24430</v>
      </c>
      <c r="F1010" s="52">
        <v>8.7999999999999995E-2</v>
      </c>
      <c r="G1010" s="51">
        <v>0.17399999999999999</v>
      </c>
      <c r="H1010" s="50">
        <v>17.149999999999999</v>
      </c>
      <c r="I1010" s="50">
        <v>18.22</v>
      </c>
      <c r="J1010" s="43">
        <v>37890</v>
      </c>
      <c r="K1010" s="49">
        <v>1.2E-2</v>
      </c>
    </row>
    <row r="1011" spans="1:11" ht="13.9" customHeight="1" x14ac:dyDescent="0.25">
      <c r="A1011" s="665" t="s">
        <v>196</v>
      </c>
      <c r="B1011" s="43">
        <v>31740</v>
      </c>
      <c r="C1011" s="33">
        <f t="shared" si="15"/>
        <v>1010</v>
      </c>
      <c r="D1011" s="48" t="s">
        <v>113</v>
      </c>
      <c r="E1011" s="47">
        <v>26430</v>
      </c>
      <c r="F1011" s="46">
        <v>3.7999999999999999E-2</v>
      </c>
      <c r="G1011" s="45">
        <v>0.188</v>
      </c>
      <c r="H1011" s="44">
        <v>12.73</v>
      </c>
      <c r="I1011" s="44">
        <v>15.26</v>
      </c>
      <c r="J1011" s="43">
        <v>31740</v>
      </c>
      <c r="K1011" s="42">
        <v>1.7000000000000001E-2</v>
      </c>
    </row>
    <row r="1012" spans="1:11" ht="13.9" customHeight="1" x14ac:dyDescent="0.25">
      <c r="A1012" s="664" t="s">
        <v>195</v>
      </c>
      <c r="B1012" s="43">
        <v>30680</v>
      </c>
      <c r="C1012" s="33">
        <f t="shared" si="15"/>
        <v>1011</v>
      </c>
      <c r="D1012" s="54" t="s">
        <v>121</v>
      </c>
      <c r="E1012" s="53">
        <v>888880</v>
      </c>
      <c r="F1012" s="52">
        <v>1.2E-2</v>
      </c>
      <c r="G1012" s="51">
        <v>6.3310000000000004</v>
      </c>
      <c r="H1012" s="50">
        <v>13.28</v>
      </c>
      <c r="I1012" s="50">
        <v>14.75</v>
      </c>
      <c r="J1012" s="43">
        <v>30680</v>
      </c>
      <c r="K1012" s="49">
        <v>4.0000000000000001E-3</v>
      </c>
    </row>
    <row r="1013" spans="1:11" ht="13.9" customHeight="1" x14ac:dyDescent="0.25">
      <c r="A1013" s="665" t="s">
        <v>194</v>
      </c>
      <c r="B1013" s="43">
        <v>34610</v>
      </c>
      <c r="C1013" s="33">
        <f t="shared" si="15"/>
        <v>1012</v>
      </c>
      <c r="D1013" s="48" t="s">
        <v>113</v>
      </c>
      <c r="E1013" s="47">
        <v>16940</v>
      </c>
      <c r="F1013" s="46">
        <v>4.2999999999999997E-2</v>
      </c>
      <c r="G1013" s="45">
        <v>0.121</v>
      </c>
      <c r="H1013" s="44">
        <v>15.53</v>
      </c>
      <c r="I1013" s="44">
        <v>16.64</v>
      </c>
      <c r="J1013" s="43">
        <v>34610</v>
      </c>
      <c r="K1013" s="42">
        <v>1.4E-2</v>
      </c>
    </row>
    <row r="1014" spans="1:11" ht="13.9" customHeight="1" x14ac:dyDescent="0.25">
      <c r="A1014" s="666" t="s">
        <v>193</v>
      </c>
      <c r="B1014" s="43">
        <v>30590</v>
      </c>
      <c r="C1014" s="33">
        <f t="shared" si="15"/>
        <v>1013</v>
      </c>
      <c r="D1014" s="54" t="s">
        <v>113</v>
      </c>
      <c r="E1014" s="53">
        <v>17860</v>
      </c>
      <c r="F1014" s="52">
        <v>4.3999999999999997E-2</v>
      </c>
      <c r="G1014" s="51">
        <v>0.127</v>
      </c>
      <c r="H1014" s="50">
        <v>13.73</v>
      </c>
      <c r="I1014" s="50">
        <v>14.71</v>
      </c>
      <c r="J1014" s="43">
        <v>30590</v>
      </c>
      <c r="K1014" s="49">
        <v>8.9999999999999993E-3</v>
      </c>
    </row>
    <row r="1015" spans="1:11" ht="13.9" customHeight="1" x14ac:dyDescent="0.25">
      <c r="A1015" s="665" t="s">
        <v>192</v>
      </c>
      <c r="B1015" s="43">
        <v>32100</v>
      </c>
      <c r="C1015" s="33">
        <f t="shared" si="15"/>
        <v>1014</v>
      </c>
      <c r="D1015" s="48" t="s">
        <v>113</v>
      </c>
      <c r="E1015" s="47">
        <v>8170</v>
      </c>
      <c r="F1015" s="46">
        <v>0.05</v>
      </c>
      <c r="G1015" s="45">
        <v>5.8000000000000003E-2</v>
      </c>
      <c r="H1015" s="44">
        <v>14.04</v>
      </c>
      <c r="I1015" s="44">
        <v>15.43</v>
      </c>
      <c r="J1015" s="43">
        <v>32100</v>
      </c>
      <c r="K1015" s="42">
        <v>1.6E-2</v>
      </c>
    </row>
    <row r="1016" spans="1:11" ht="13.9" customHeight="1" x14ac:dyDescent="0.25">
      <c r="A1016" s="666" t="s">
        <v>191</v>
      </c>
      <c r="B1016" s="43">
        <v>34390</v>
      </c>
      <c r="C1016" s="33">
        <f t="shared" si="15"/>
        <v>1015</v>
      </c>
      <c r="D1016" s="54" t="s">
        <v>113</v>
      </c>
      <c r="E1016" s="53">
        <v>9520</v>
      </c>
      <c r="F1016" s="52">
        <v>5.5E-2</v>
      </c>
      <c r="G1016" s="51">
        <v>6.8000000000000005E-2</v>
      </c>
      <c r="H1016" s="50">
        <v>14.96</v>
      </c>
      <c r="I1016" s="50">
        <v>16.54</v>
      </c>
      <c r="J1016" s="43">
        <v>34390</v>
      </c>
      <c r="K1016" s="49">
        <v>2.1999999999999999E-2</v>
      </c>
    </row>
    <row r="1017" spans="1:11" ht="13.9" customHeight="1" x14ac:dyDescent="0.25">
      <c r="A1017" s="665" t="s">
        <v>190</v>
      </c>
      <c r="B1017" s="43">
        <v>32590</v>
      </c>
      <c r="C1017" s="33">
        <f t="shared" si="15"/>
        <v>1016</v>
      </c>
      <c r="D1017" s="48" t="s">
        <v>113</v>
      </c>
      <c r="E1017" s="47">
        <v>39450</v>
      </c>
      <c r="F1017" s="46">
        <v>2.7E-2</v>
      </c>
      <c r="G1017" s="45">
        <v>0.28100000000000003</v>
      </c>
      <c r="H1017" s="44">
        <v>14.72</v>
      </c>
      <c r="I1017" s="44">
        <v>15.67</v>
      </c>
      <c r="J1017" s="43">
        <v>32590</v>
      </c>
      <c r="K1017" s="42">
        <v>8.0000000000000002E-3</v>
      </c>
    </row>
    <row r="1018" spans="1:11" ht="13.9" customHeight="1" x14ac:dyDescent="0.25">
      <c r="A1018" s="666" t="s">
        <v>189</v>
      </c>
      <c r="B1018" s="43">
        <v>38570</v>
      </c>
      <c r="C1018" s="33">
        <f t="shared" si="15"/>
        <v>1017</v>
      </c>
      <c r="D1018" s="54" t="s">
        <v>113</v>
      </c>
      <c r="E1018" s="53">
        <v>93100</v>
      </c>
      <c r="F1018" s="52">
        <v>2.1999999999999999E-2</v>
      </c>
      <c r="G1018" s="51">
        <v>0.66300000000000003</v>
      </c>
      <c r="H1018" s="50">
        <v>17.79</v>
      </c>
      <c r="I1018" s="50">
        <v>18.54</v>
      </c>
      <c r="J1018" s="43">
        <v>38570</v>
      </c>
      <c r="K1018" s="49">
        <v>1.0999999999999999E-2</v>
      </c>
    </row>
    <row r="1019" spans="1:11" ht="13.9" customHeight="1" x14ac:dyDescent="0.25">
      <c r="A1019" s="665" t="s">
        <v>188</v>
      </c>
      <c r="B1019" s="43">
        <v>42230</v>
      </c>
      <c r="C1019" s="33">
        <f t="shared" si="15"/>
        <v>1018</v>
      </c>
      <c r="D1019" s="48" t="s">
        <v>113</v>
      </c>
      <c r="E1019" s="47">
        <v>22280</v>
      </c>
      <c r="F1019" s="46">
        <v>7.5999999999999998E-2</v>
      </c>
      <c r="G1019" s="45">
        <v>0.159</v>
      </c>
      <c r="H1019" s="44">
        <v>20.04</v>
      </c>
      <c r="I1019" s="44">
        <v>20.3</v>
      </c>
      <c r="J1019" s="43">
        <v>42230</v>
      </c>
      <c r="K1019" s="42">
        <v>2.3E-2</v>
      </c>
    </row>
    <row r="1020" spans="1:11" ht="13.9" customHeight="1" x14ac:dyDescent="0.25">
      <c r="A1020" s="666" t="s">
        <v>187</v>
      </c>
      <c r="B1020" s="43">
        <v>26930</v>
      </c>
      <c r="C1020" s="33">
        <f t="shared" si="15"/>
        <v>1019</v>
      </c>
      <c r="D1020" s="54" t="s">
        <v>113</v>
      </c>
      <c r="E1020" s="53">
        <v>429890</v>
      </c>
      <c r="F1020" s="52">
        <v>1.7000000000000001E-2</v>
      </c>
      <c r="G1020" s="51">
        <v>3.0619999999999998</v>
      </c>
      <c r="H1020" s="50">
        <v>11.94</v>
      </c>
      <c r="I1020" s="50">
        <v>12.95</v>
      </c>
      <c r="J1020" s="43">
        <v>26930</v>
      </c>
      <c r="K1020" s="49">
        <v>4.0000000000000001E-3</v>
      </c>
    </row>
    <row r="1021" spans="1:11" ht="13.9" customHeight="1" x14ac:dyDescent="0.25">
      <c r="A1021" s="665" t="s">
        <v>186</v>
      </c>
      <c r="B1021" s="43">
        <v>32380</v>
      </c>
      <c r="C1021" s="33">
        <f t="shared" si="15"/>
        <v>1020</v>
      </c>
      <c r="D1021" s="48" t="s">
        <v>113</v>
      </c>
      <c r="E1021" s="47">
        <v>251670</v>
      </c>
      <c r="F1021" s="46">
        <v>2.9000000000000001E-2</v>
      </c>
      <c r="G1021" s="45">
        <v>1.7929999999999999</v>
      </c>
      <c r="H1021" s="44">
        <v>13.83</v>
      </c>
      <c r="I1021" s="44">
        <v>15.57</v>
      </c>
      <c r="J1021" s="43">
        <v>32380</v>
      </c>
      <c r="K1021" s="42">
        <v>8.9999999999999993E-3</v>
      </c>
    </row>
    <row r="1022" spans="1:11" ht="13.9" customHeight="1" x14ac:dyDescent="0.25">
      <c r="A1022" s="666" t="s">
        <v>185</v>
      </c>
      <c r="B1022" s="43">
        <v>36070</v>
      </c>
      <c r="C1022" s="33">
        <f t="shared" si="15"/>
        <v>1021</v>
      </c>
      <c r="D1022" s="54" t="s">
        <v>184</v>
      </c>
      <c r="E1022" s="53">
        <v>9731790</v>
      </c>
      <c r="F1022" s="52">
        <v>3.0000000000000001E-3</v>
      </c>
      <c r="G1022" s="51">
        <v>69.314999999999998</v>
      </c>
      <c r="H1022" s="50">
        <v>14.78</v>
      </c>
      <c r="I1022" s="50">
        <v>17.34</v>
      </c>
      <c r="J1022" s="43">
        <v>36070</v>
      </c>
      <c r="K1022" s="49">
        <v>4.0000000000000001E-3</v>
      </c>
    </row>
    <row r="1023" spans="1:11" ht="13.9" customHeight="1" x14ac:dyDescent="0.25">
      <c r="A1023" s="667" t="s">
        <v>183</v>
      </c>
      <c r="B1023" s="43">
        <v>55160</v>
      </c>
      <c r="C1023" s="33">
        <f t="shared" si="15"/>
        <v>1022</v>
      </c>
      <c r="D1023" s="48" t="s">
        <v>136</v>
      </c>
      <c r="E1023" s="47">
        <v>393850</v>
      </c>
      <c r="F1023" s="46">
        <v>5.0000000000000001E-3</v>
      </c>
      <c r="G1023" s="45">
        <v>2.8050000000000002</v>
      </c>
      <c r="H1023" s="44">
        <v>25.12</v>
      </c>
      <c r="I1023" s="44">
        <v>26.52</v>
      </c>
      <c r="J1023" s="43">
        <v>55160</v>
      </c>
      <c r="K1023" s="42">
        <v>3.0000000000000001E-3</v>
      </c>
    </row>
    <row r="1024" spans="1:11" ht="13.9" customHeight="1" x14ac:dyDescent="0.25">
      <c r="A1024" s="666" t="s">
        <v>182</v>
      </c>
      <c r="B1024" s="43">
        <v>51900</v>
      </c>
      <c r="C1024" s="33">
        <f t="shared" si="15"/>
        <v>1023</v>
      </c>
      <c r="D1024" s="54" t="s">
        <v>113</v>
      </c>
      <c r="E1024" s="53">
        <v>7460</v>
      </c>
      <c r="F1024" s="52">
        <v>5.5E-2</v>
      </c>
      <c r="G1024" s="51">
        <v>5.2999999999999999E-2</v>
      </c>
      <c r="H1024" s="50">
        <v>22.77</v>
      </c>
      <c r="I1024" s="50">
        <v>24.95</v>
      </c>
      <c r="J1024" s="43">
        <v>51900</v>
      </c>
      <c r="K1024" s="49">
        <v>3.1E-2</v>
      </c>
    </row>
    <row r="1025" spans="1:11" ht="13.9" customHeight="1" x14ac:dyDescent="0.25">
      <c r="A1025" s="665" t="s">
        <v>181</v>
      </c>
      <c r="B1025" s="43">
        <v>50160</v>
      </c>
      <c r="C1025" s="33">
        <f t="shared" si="15"/>
        <v>1024</v>
      </c>
      <c r="D1025" s="48" t="s">
        <v>113</v>
      </c>
      <c r="E1025" s="47">
        <v>183620</v>
      </c>
      <c r="F1025" s="46">
        <v>8.0000000000000002E-3</v>
      </c>
      <c r="G1025" s="45">
        <v>1.3080000000000001</v>
      </c>
      <c r="H1025" s="44">
        <v>22.71</v>
      </c>
      <c r="I1025" s="44">
        <v>24.12</v>
      </c>
      <c r="J1025" s="43">
        <v>50160</v>
      </c>
      <c r="K1025" s="42">
        <v>3.0000000000000001E-3</v>
      </c>
    </row>
    <row r="1026" spans="1:11" ht="13.9" customHeight="1" x14ac:dyDescent="0.25">
      <c r="A1026" s="666" t="s">
        <v>180</v>
      </c>
      <c r="B1026" s="43">
        <v>59800</v>
      </c>
      <c r="C1026" s="33">
        <f t="shared" si="15"/>
        <v>1025</v>
      </c>
      <c r="D1026" s="54" t="s">
        <v>113</v>
      </c>
      <c r="E1026" s="53">
        <v>202760</v>
      </c>
      <c r="F1026" s="52">
        <v>7.0000000000000001E-3</v>
      </c>
      <c r="G1026" s="51">
        <v>1.444</v>
      </c>
      <c r="H1026" s="50">
        <v>27.54</v>
      </c>
      <c r="I1026" s="50">
        <v>28.75</v>
      </c>
      <c r="J1026" s="43">
        <v>59800</v>
      </c>
      <c r="K1026" s="49">
        <v>3.0000000000000001E-3</v>
      </c>
    </row>
    <row r="1027" spans="1:11" ht="13.9" customHeight="1" x14ac:dyDescent="0.25">
      <c r="A1027" s="667" t="s">
        <v>179</v>
      </c>
      <c r="B1027" s="43">
        <v>93560</v>
      </c>
      <c r="C1027" s="33">
        <f t="shared" ref="C1027:C1090" si="16">C1026+1</f>
        <v>1026</v>
      </c>
      <c r="D1027" s="48" t="s">
        <v>136</v>
      </c>
      <c r="E1027" s="47">
        <v>265890</v>
      </c>
      <c r="F1027" s="46">
        <v>3.7999999999999999E-2</v>
      </c>
      <c r="G1027" s="45">
        <v>1.8939999999999999</v>
      </c>
      <c r="H1027" s="56">
        <v>-4</v>
      </c>
      <c r="I1027" s="56">
        <v>-4</v>
      </c>
      <c r="J1027" s="43">
        <v>93560</v>
      </c>
      <c r="K1027" s="42">
        <v>2.5000000000000001E-2</v>
      </c>
    </row>
    <row r="1028" spans="1:11" ht="13.9" customHeight="1" x14ac:dyDescent="0.25">
      <c r="A1028" s="664" t="s">
        <v>178</v>
      </c>
      <c r="B1028" s="43">
        <v>131250</v>
      </c>
      <c r="C1028" s="33">
        <f t="shared" si="16"/>
        <v>1027</v>
      </c>
      <c r="D1028" s="54" t="s">
        <v>121</v>
      </c>
      <c r="E1028" s="53">
        <v>120500</v>
      </c>
      <c r="F1028" s="52">
        <v>3.4000000000000002E-2</v>
      </c>
      <c r="G1028" s="51">
        <v>0.85799999999999998</v>
      </c>
      <c r="H1028" s="55">
        <v>-4</v>
      </c>
      <c r="I1028" s="55">
        <v>-4</v>
      </c>
      <c r="J1028" s="43">
        <v>131250</v>
      </c>
      <c r="K1028" s="49">
        <v>3.6999999999999998E-2</v>
      </c>
    </row>
    <row r="1029" spans="1:11" ht="13.9" customHeight="1" x14ac:dyDescent="0.25">
      <c r="A1029" s="665" t="s">
        <v>177</v>
      </c>
      <c r="B1029" s="43">
        <v>152770</v>
      </c>
      <c r="C1029" s="33">
        <f t="shared" si="16"/>
        <v>1028</v>
      </c>
      <c r="D1029" s="48" t="s">
        <v>113</v>
      </c>
      <c r="E1029" s="47">
        <v>81520</v>
      </c>
      <c r="F1029" s="46">
        <v>4.8000000000000001E-2</v>
      </c>
      <c r="G1029" s="45">
        <v>0.58099999999999996</v>
      </c>
      <c r="H1029" s="56">
        <v>-4</v>
      </c>
      <c r="I1029" s="56">
        <v>-4</v>
      </c>
      <c r="J1029" s="43">
        <v>152770</v>
      </c>
      <c r="K1029" s="42">
        <v>3.7999999999999999E-2</v>
      </c>
    </row>
    <row r="1030" spans="1:11" ht="13.9" customHeight="1" x14ac:dyDescent="0.25">
      <c r="A1030" s="666" t="s">
        <v>176</v>
      </c>
      <c r="B1030" s="43">
        <v>86260</v>
      </c>
      <c r="C1030" s="33">
        <f t="shared" si="16"/>
        <v>1029</v>
      </c>
      <c r="D1030" s="54" t="s">
        <v>113</v>
      </c>
      <c r="E1030" s="53">
        <v>38980</v>
      </c>
      <c r="F1030" s="52">
        <v>3.2000000000000001E-2</v>
      </c>
      <c r="G1030" s="51">
        <v>0.27800000000000002</v>
      </c>
      <c r="H1030" s="55">
        <v>-4</v>
      </c>
      <c r="I1030" s="55">
        <v>-4</v>
      </c>
      <c r="J1030" s="43">
        <v>86260</v>
      </c>
      <c r="K1030" s="49">
        <v>1.4E-2</v>
      </c>
    </row>
    <row r="1031" spans="1:11" ht="13.9" customHeight="1" x14ac:dyDescent="0.25">
      <c r="A1031" s="667" t="s">
        <v>175</v>
      </c>
      <c r="B1031" s="43">
        <v>100190</v>
      </c>
      <c r="C1031" s="33">
        <f t="shared" si="16"/>
        <v>1030</v>
      </c>
      <c r="D1031" s="48" t="s">
        <v>121</v>
      </c>
      <c r="E1031" s="47">
        <v>32000</v>
      </c>
      <c r="F1031" s="46">
        <v>1.7999999999999999E-2</v>
      </c>
      <c r="G1031" s="45">
        <v>0.22800000000000001</v>
      </c>
      <c r="H1031" s="44">
        <v>46.57</v>
      </c>
      <c r="I1031" s="44">
        <v>48.17</v>
      </c>
      <c r="J1031" s="43">
        <v>100190</v>
      </c>
      <c r="K1031" s="42">
        <v>1.4999999999999999E-2</v>
      </c>
    </row>
    <row r="1032" spans="1:11" ht="13.9" customHeight="1" x14ac:dyDescent="0.25">
      <c r="A1032" s="666" t="s">
        <v>174</v>
      </c>
      <c r="B1032" s="43">
        <v>118200</v>
      </c>
      <c r="C1032" s="33">
        <f t="shared" si="16"/>
        <v>1031</v>
      </c>
      <c r="D1032" s="54" t="s">
        <v>113</v>
      </c>
      <c r="E1032" s="53">
        <v>23240</v>
      </c>
      <c r="F1032" s="52">
        <v>1.7000000000000001E-2</v>
      </c>
      <c r="G1032" s="51">
        <v>0.16600000000000001</v>
      </c>
      <c r="H1032" s="50">
        <v>58.85</v>
      </c>
      <c r="I1032" s="50">
        <v>56.83</v>
      </c>
      <c r="J1032" s="43">
        <v>118200</v>
      </c>
      <c r="K1032" s="49">
        <v>7.0000000000000001E-3</v>
      </c>
    </row>
    <row r="1033" spans="1:11" ht="13.9" customHeight="1" x14ac:dyDescent="0.25">
      <c r="A1033" s="665" t="s">
        <v>173</v>
      </c>
      <c r="B1033" s="43">
        <v>52380</v>
      </c>
      <c r="C1033" s="33">
        <f t="shared" si="16"/>
        <v>1032</v>
      </c>
      <c r="D1033" s="48" t="s">
        <v>113</v>
      </c>
      <c r="E1033" s="47">
        <v>8760</v>
      </c>
      <c r="F1033" s="46">
        <v>5.0999999999999997E-2</v>
      </c>
      <c r="G1033" s="45">
        <v>6.2E-2</v>
      </c>
      <c r="H1033" s="44">
        <v>23.51</v>
      </c>
      <c r="I1033" s="44">
        <v>25.19</v>
      </c>
      <c r="J1033" s="43">
        <v>52380</v>
      </c>
      <c r="K1033" s="42">
        <v>2.1999999999999999E-2</v>
      </c>
    </row>
    <row r="1034" spans="1:11" ht="13.9" customHeight="1" x14ac:dyDescent="0.25">
      <c r="A1034" s="666" t="s">
        <v>172</v>
      </c>
      <c r="B1034" s="43">
        <v>51620</v>
      </c>
      <c r="C1034" s="33">
        <f t="shared" si="16"/>
        <v>1033</v>
      </c>
      <c r="D1034" s="54" t="s">
        <v>113</v>
      </c>
      <c r="E1034" s="53">
        <v>113390</v>
      </c>
      <c r="F1034" s="52">
        <v>5.6000000000000001E-2</v>
      </c>
      <c r="G1034" s="51">
        <v>0.80800000000000005</v>
      </c>
      <c r="H1034" s="55">
        <v>-4</v>
      </c>
      <c r="I1034" s="55">
        <v>-4</v>
      </c>
      <c r="J1034" s="43">
        <v>51620</v>
      </c>
      <c r="K1034" s="49">
        <v>2.5000000000000001E-2</v>
      </c>
    </row>
    <row r="1035" spans="1:11" ht="13.9" customHeight="1" x14ac:dyDescent="0.25">
      <c r="A1035" s="667" t="s">
        <v>171</v>
      </c>
      <c r="B1035" s="43">
        <v>37280</v>
      </c>
      <c r="C1035" s="33">
        <f t="shared" si="16"/>
        <v>1034</v>
      </c>
      <c r="D1035" s="48" t="s">
        <v>136</v>
      </c>
      <c r="E1035" s="47">
        <v>3934070</v>
      </c>
      <c r="F1035" s="46">
        <v>4.0000000000000001E-3</v>
      </c>
      <c r="G1035" s="45">
        <v>28.02</v>
      </c>
      <c r="H1035" s="44">
        <v>16.82</v>
      </c>
      <c r="I1035" s="44">
        <v>17.93</v>
      </c>
      <c r="J1035" s="43">
        <v>37280</v>
      </c>
      <c r="K1035" s="42">
        <v>2E-3</v>
      </c>
    </row>
    <row r="1036" spans="1:11" ht="13.9" customHeight="1" x14ac:dyDescent="0.25">
      <c r="A1036" s="666" t="s">
        <v>170</v>
      </c>
      <c r="B1036" s="43">
        <v>25600</v>
      </c>
      <c r="C1036" s="33">
        <f t="shared" si="16"/>
        <v>1035</v>
      </c>
      <c r="D1036" s="54" t="s">
        <v>113</v>
      </c>
      <c r="E1036" s="53">
        <v>17300</v>
      </c>
      <c r="F1036" s="52">
        <v>5.3999999999999999E-2</v>
      </c>
      <c r="G1036" s="51">
        <v>0.123</v>
      </c>
      <c r="H1036" s="50">
        <v>11.46</v>
      </c>
      <c r="I1036" s="50">
        <v>12.31</v>
      </c>
      <c r="J1036" s="43">
        <v>25600</v>
      </c>
      <c r="K1036" s="49">
        <v>1.0999999999999999E-2</v>
      </c>
    </row>
    <row r="1037" spans="1:11" ht="13.9" customHeight="1" x14ac:dyDescent="0.25">
      <c r="A1037" s="667" t="s">
        <v>169</v>
      </c>
      <c r="B1037" s="43">
        <v>33760</v>
      </c>
      <c r="C1037" s="33">
        <f t="shared" si="16"/>
        <v>1036</v>
      </c>
      <c r="D1037" s="48" t="s">
        <v>121</v>
      </c>
      <c r="E1037" s="47">
        <v>684690</v>
      </c>
      <c r="F1037" s="46">
        <v>8.9999999999999993E-3</v>
      </c>
      <c r="G1037" s="45">
        <v>4.8769999999999998</v>
      </c>
      <c r="H1037" s="44">
        <v>15.35</v>
      </c>
      <c r="I1037" s="44">
        <v>16.23</v>
      </c>
      <c r="J1037" s="43">
        <v>33760</v>
      </c>
      <c r="K1037" s="42">
        <v>1.0999999999999999E-2</v>
      </c>
    </row>
    <row r="1038" spans="1:11" ht="13.9" customHeight="1" x14ac:dyDescent="0.25">
      <c r="A1038" s="666" t="s">
        <v>168</v>
      </c>
      <c r="B1038" s="43">
        <v>41780</v>
      </c>
      <c r="C1038" s="33">
        <f t="shared" si="16"/>
        <v>1037</v>
      </c>
      <c r="D1038" s="54" t="s">
        <v>113</v>
      </c>
      <c r="E1038" s="53">
        <v>169680</v>
      </c>
      <c r="F1038" s="52">
        <v>2.1999999999999999E-2</v>
      </c>
      <c r="G1038" s="51">
        <v>1.2090000000000001</v>
      </c>
      <c r="H1038" s="50">
        <v>19.13</v>
      </c>
      <c r="I1038" s="50">
        <v>20.09</v>
      </c>
      <c r="J1038" s="43">
        <v>41780</v>
      </c>
      <c r="K1038" s="49">
        <v>2.1000000000000001E-2</v>
      </c>
    </row>
    <row r="1039" spans="1:11" ht="13.9" customHeight="1" x14ac:dyDescent="0.25">
      <c r="A1039" s="665" t="s">
        <v>167</v>
      </c>
      <c r="B1039" s="43">
        <v>31110</v>
      </c>
      <c r="C1039" s="33">
        <f t="shared" si="16"/>
        <v>1038</v>
      </c>
      <c r="D1039" s="48" t="s">
        <v>113</v>
      </c>
      <c r="E1039" s="47">
        <v>515020</v>
      </c>
      <c r="F1039" s="46">
        <v>0.01</v>
      </c>
      <c r="G1039" s="45">
        <v>3.6680000000000001</v>
      </c>
      <c r="H1039" s="44">
        <v>14.5</v>
      </c>
      <c r="I1039" s="44">
        <v>14.96</v>
      </c>
      <c r="J1039" s="43">
        <v>31110</v>
      </c>
      <c r="K1039" s="42">
        <v>5.0000000000000001E-3</v>
      </c>
    </row>
    <row r="1040" spans="1:11" ht="13.9" customHeight="1" x14ac:dyDescent="0.25">
      <c r="A1040" s="664" t="s">
        <v>166</v>
      </c>
      <c r="B1040" s="43">
        <v>38900</v>
      </c>
      <c r="C1040" s="33">
        <f t="shared" si="16"/>
        <v>1039</v>
      </c>
      <c r="D1040" s="54" t="s">
        <v>121</v>
      </c>
      <c r="E1040" s="53">
        <v>2989540</v>
      </c>
      <c r="F1040" s="52">
        <v>5.0000000000000001E-3</v>
      </c>
      <c r="G1040" s="51">
        <v>21.292999999999999</v>
      </c>
      <c r="H1040" s="50">
        <v>17.63</v>
      </c>
      <c r="I1040" s="50">
        <v>18.7</v>
      </c>
      <c r="J1040" s="43">
        <v>38900</v>
      </c>
      <c r="K1040" s="49">
        <v>2E-3</v>
      </c>
    </row>
    <row r="1041" spans="1:11" ht="13.9" customHeight="1" x14ac:dyDescent="0.25">
      <c r="A1041" s="665" t="s">
        <v>165</v>
      </c>
      <c r="B1041" s="43">
        <v>28440</v>
      </c>
      <c r="C1041" s="33">
        <f t="shared" si="16"/>
        <v>1040</v>
      </c>
      <c r="D1041" s="48" t="s">
        <v>113</v>
      </c>
      <c r="E1041" s="47">
        <v>426310</v>
      </c>
      <c r="F1041" s="46">
        <v>1.7999999999999999E-2</v>
      </c>
      <c r="G1041" s="45">
        <v>3.036</v>
      </c>
      <c r="H1041" s="44">
        <v>10.98</v>
      </c>
      <c r="I1041" s="44">
        <v>13.67</v>
      </c>
      <c r="J1041" s="43">
        <v>28440</v>
      </c>
      <c r="K1041" s="42">
        <v>7.0000000000000001E-3</v>
      </c>
    </row>
    <row r="1042" spans="1:11" ht="13.9" customHeight="1" x14ac:dyDescent="0.25">
      <c r="A1042" s="666" t="s">
        <v>164</v>
      </c>
      <c r="B1042" s="43">
        <v>43590</v>
      </c>
      <c r="C1042" s="33">
        <f t="shared" si="16"/>
        <v>1041</v>
      </c>
      <c r="D1042" s="54" t="s">
        <v>113</v>
      </c>
      <c r="E1042" s="53">
        <v>1704520</v>
      </c>
      <c r="F1042" s="52">
        <v>6.0000000000000001E-3</v>
      </c>
      <c r="G1042" s="51">
        <v>12.14</v>
      </c>
      <c r="H1042" s="50">
        <v>19.87</v>
      </c>
      <c r="I1042" s="50">
        <v>20.96</v>
      </c>
      <c r="J1042" s="43">
        <v>43590</v>
      </c>
      <c r="K1042" s="49">
        <v>2E-3</v>
      </c>
    </row>
    <row r="1043" spans="1:11" ht="13.9" customHeight="1" x14ac:dyDescent="0.25">
      <c r="A1043" s="665" t="s">
        <v>163</v>
      </c>
      <c r="B1043" s="43">
        <v>34790</v>
      </c>
      <c r="C1043" s="33">
        <f t="shared" si="16"/>
        <v>1042</v>
      </c>
      <c r="D1043" s="48" t="s">
        <v>113</v>
      </c>
      <c r="E1043" s="47">
        <v>858710</v>
      </c>
      <c r="F1043" s="46">
        <v>7.0000000000000001E-3</v>
      </c>
      <c r="G1043" s="45">
        <v>6.1159999999999997</v>
      </c>
      <c r="H1043" s="44">
        <v>14.7</v>
      </c>
      <c r="I1043" s="44">
        <v>16.73</v>
      </c>
      <c r="J1043" s="43">
        <v>34790</v>
      </c>
      <c r="K1043" s="42">
        <v>3.0000000000000001E-3</v>
      </c>
    </row>
    <row r="1044" spans="1:11" ht="13.9" customHeight="1" x14ac:dyDescent="0.25">
      <c r="A1044" s="666" t="s">
        <v>162</v>
      </c>
      <c r="B1044" s="43">
        <v>26790</v>
      </c>
      <c r="C1044" s="33">
        <f t="shared" si="16"/>
        <v>1043</v>
      </c>
      <c r="D1044" s="54" t="s">
        <v>113</v>
      </c>
      <c r="E1044" s="53">
        <v>188860</v>
      </c>
      <c r="F1044" s="52">
        <v>1.4999999999999999E-2</v>
      </c>
      <c r="G1044" s="51">
        <v>1.345</v>
      </c>
      <c r="H1044" s="50">
        <v>11.68</v>
      </c>
      <c r="I1044" s="50">
        <v>12.88</v>
      </c>
      <c r="J1044" s="43">
        <v>26790</v>
      </c>
      <c r="K1044" s="49">
        <v>5.0000000000000001E-3</v>
      </c>
    </row>
    <row r="1045" spans="1:11" ht="13.9" customHeight="1" x14ac:dyDescent="0.25">
      <c r="A1045" s="665" t="s">
        <v>161</v>
      </c>
      <c r="B1045" s="43">
        <v>32930</v>
      </c>
      <c r="C1045" s="33">
        <f t="shared" si="16"/>
        <v>1044</v>
      </c>
      <c r="D1045" s="48" t="s">
        <v>113</v>
      </c>
      <c r="E1045" s="47">
        <v>53680</v>
      </c>
      <c r="F1045" s="46">
        <v>3.1E-2</v>
      </c>
      <c r="G1045" s="45">
        <v>0.38200000000000001</v>
      </c>
      <c r="H1045" s="44">
        <v>13.05</v>
      </c>
      <c r="I1045" s="44">
        <v>15.83</v>
      </c>
      <c r="J1045" s="43">
        <v>32930</v>
      </c>
      <c r="K1045" s="42">
        <v>1.4E-2</v>
      </c>
    </row>
    <row r="1046" spans="1:11" ht="13.9" customHeight="1" x14ac:dyDescent="0.25">
      <c r="A1046" s="664" t="s">
        <v>160</v>
      </c>
      <c r="B1046" s="43">
        <v>58950</v>
      </c>
      <c r="C1046" s="33">
        <f t="shared" si="16"/>
        <v>1045</v>
      </c>
      <c r="D1046" s="54" t="s">
        <v>136</v>
      </c>
      <c r="E1046" s="53">
        <v>125200</v>
      </c>
      <c r="F1046" s="52">
        <v>6.0999999999999999E-2</v>
      </c>
      <c r="G1046" s="51">
        <v>0.89200000000000002</v>
      </c>
      <c r="H1046" s="50">
        <v>27.76</v>
      </c>
      <c r="I1046" s="50">
        <v>28.34</v>
      </c>
      <c r="J1046" s="43">
        <v>58950</v>
      </c>
      <c r="K1046" s="49">
        <v>1.2999999999999999E-2</v>
      </c>
    </row>
    <row r="1047" spans="1:11" ht="13.9" customHeight="1" x14ac:dyDescent="0.25">
      <c r="A1047" s="667" t="s">
        <v>159</v>
      </c>
      <c r="B1047" s="43">
        <v>60230</v>
      </c>
      <c r="C1047" s="33">
        <f t="shared" si="16"/>
        <v>1046</v>
      </c>
      <c r="D1047" s="48" t="s">
        <v>121</v>
      </c>
      <c r="E1047" s="47">
        <v>45640</v>
      </c>
      <c r="F1047" s="46">
        <v>7.2999999999999995E-2</v>
      </c>
      <c r="G1047" s="45">
        <v>0.32500000000000001</v>
      </c>
      <c r="H1047" s="44">
        <v>27.47</v>
      </c>
      <c r="I1047" s="44">
        <v>28.96</v>
      </c>
      <c r="J1047" s="43">
        <v>60230</v>
      </c>
      <c r="K1047" s="42">
        <v>1.7000000000000001E-2</v>
      </c>
    </row>
    <row r="1048" spans="1:11" ht="13.9" customHeight="1" x14ac:dyDescent="0.25">
      <c r="A1048" s="666" t="s">
        <v>158</v>
      </c>
      <c r="B1048" s="43">
        <v>61020</v>
      </c>
      <c r="C1048" s="33">
        <f t="shared" si="16"/>
        <v>1047</v>
      </c>
      <c r="D1048" s="54" t="s">
        <v>113</v>
      </c>
      <c r="E1048" s="53">
        <v>39900</v>
      </c>
      <c r="F1048" s="52">
        <v>7.9000000000000001E-2</v>
      </c>
      <c r="G1048" s="51">
        <v>0.28399999999999997</v>
      </c>
      <c r="H1048" s="50">
        <v>27.73</v>
      </c>
      <c r="I1048" s="50">
        <v>29.34</v>
      </c>
      <c r="J1048" s="43">
        <v>61020</v>
      </c>
      <c r="K1048" s="49">
        <v>1.7999999999999999E-2</v>
      </c>
    </row>
    <row r="1049" spans="1:11" ht="13.9" customHeight="1" x14ac:dyDescent="0.25">
      <c r="A1049" s="665" t="s">
        <v>157</v>
      </c>
      <c r="B1049" s="43">
        <v>63750</v>
      </c>
      <c r="C1049" s="33">
        <f t="shared" si="16"/>
        <v>1048</v>
      </c>
      <c r="D1049" s="48" t="s">
        <v>113</v>
      </c>
      <c r="E1049" s="47">
        <v>1210</v>
      </c>
      <c r="F1049" s="46">
        <v>0.13100000000000001</v>
      </c>
      <c r="G1049" s="45">
        <v>8.9999999999999993E-3</v>
      </c>
      <c r="H1049" s="44">
        <v>27.99</v>
      </c>
      <c r="I1049" s="44">
        <v>30.65</v>
      </c>
      <c r="J1049" s="43">
        <v>63750</v>
      </c>
      <c r="K1049" s="42">
        <v>6.2E-2</v>
      </c>
    </row>
    <row r="1050" spans="1:11" ht="13.9" customHeight="1" x14ac:dyDescent="0.25">
      <c r="A1050" s="666" t="s">
        <v>156</v>
      </c>
      <c r="B1050" s="43">
        <v>52320</v>
      </c>
      <c r="C1050" s="33">
        <f t="shared" si="16"/>
        <v>1049</v>
      </c>
      <c r="D1050" s="54" t="s">
        <v>113</v>
      </c>
      <c r="E1050" s="53">
        <v>4530</v>
      </c>
      <c r="F1050" s="52">
        <v>9.5000000000000001E-2</v>
      </c>
      <c r="G1050" s="51">
        <v>3.2000000000000001E-2</v>
      </c>
      <c r="H1050" s="50">
        <v>24.27</v>
      </c>
      <c r="I1050" s="50">
        <v>25.15</v>
      </c>
      <c r="J1050" s="43">
        <v>52320</v>
      </c>
      <c r="K1050" s="49">
        <v>4.3999999999999997E-2</v>
      </c>
    </row>
    <row r="1051" spans="1:11" ht="13.9" customHeight="1" x14ac:dyDescent="0.25">
      <c r="A1051" s="665" t="s">
        <v>155</v>
      </c>
      <c r="B1051" s="43">
        <v>55320</v>
      </c>
      <c r="C1051" s="33">
        <f t="shared" si="16"/>
        <v>1050</v>
      </c>
      <c r="D1051" s="48" t="s">
        <v>113</v>
      </c>
      <c r="E1051" s="47">
        <v>19860</v>
      </c>
      <c r="F1051" s="46">
        <v>0.09</v>
      </c>
      <c r="G1051" s="45">
        <v>0.14099999999999999</v>
      </c>
      <c r="H1051" s="44">
        <v>27.2</v>
      </c>
      <c r="I1051" s="44">
        <v>26.6</v>
      </c>
      <c r="J1051" s="43">
        <v>55320</v>
      </c>
      <c r="K1051" s="42">
        <v>1.9E-2</v>
      </c>
    </row>
    <row r="1052" spans="1:11" ht="13.9" customHeight="1" x14ac:dyDescent="0.25">
      <c r="A1052" s="666" t="s">
        <v>154</v>
      </c>
      <c r="B1052" s="43">
        <v>58220</v>
      </c>
      <c r="C1052" s="33">
        <f t="shared" si="16"/>
        <v>1051</v>
      </c>
      <c r="D1052" s="54" t="s">
        <v>113</v>
      </c>
      <c r="E1052" s="53">
        <v>42880</v>
      </c>
      <c r="F1052" s="52">
        <v>6.6000000000000003E-2</v>
      </c>
      <c r="G1052" s="51">
        <v>0.30499999999999999</v>
      </c>
      <c r="H1052" s="50">
        <v>27.64</v>
      </c>
      <c r="I1052" s="50">
        <v>27.99</v>
      </c>
      <c r="J1052" s="43">
        <v>58220</v>
      </c>
      <c r="K1052" s="49">
        <v>1.4E-2</v>
      </c>
    </row>
    <row r="1053" spans="1:11" ht="13.9" customHeight="1" x14ac:dyDescent="0.25">
      <c r="A1053" s="665" t="s">
        <v>153</v>
      </c>
      <c r="B1053" s="43">
        <v>62380</v>
      </c>
      <c r="C1053" s="33">
        <f t="shared" si="16"/>
        <v>1052</v>
      </c>
      <c r="D1053" s="48" t="s">
        <v>113</v>
      </c>
      <c r="E1053" s="47">
        <v>12350</v>
      </c>
      <c r="F1053" s="46">
        <v>5.0999999999999997E-2</v>
      </c>
      <c r="G1053" s="45">
        <v>8.7999999999999995E-2</v>
      </c>
      <c r="H1053" s="44">
        <v>31.09</v>
      </c>
      <c r="I1053" s="44">
        <v>29.99</v>
      </c>
      <c r="J1053" s="43">
        <v>62380</v>
      </c>
      <c r="K1053" s="42">
        <v>4.1000000000000002E-2</v>
      </c>
    </row>
    <row r="1054" spans="1:11" ht="13.9" customHeight="1" x14ac:dyDescent="0.25">
      <c r="A1054" s="666" t="s">
        <v>152</v>
      </c>
      <c r="B1054" s="43">
        <v>59480</v>
      </c>
      <c r="C1054" s="33">
        <f t="shared" si="16"/>
        <v>1053</v>
      </c>
      <c r="D1054" s="54" t="s">
        <v>113</v>
      </c>
      <c r="E1054" s="53">
        <v>4470</v>
      </c>
      <c r="F1054" s="52">
        <v>7.1999999999999995E-2</v>
      </c>
      <c r="G1054" s="51">
        <v>3.2000000000000001E-2</v>
      </c>
      <c r="H1054" s="50">
        <v>29.05</v>
      </c>
      <c r="I1054" s="50">
        <v>28.6</v>
      </c>
      <c r="J1054" s="43">
        <v>59480</v>
      </c>
      <c r="K1054" s="49">
        <v>4.3999999999999997E-2</v>
      </c>
    </row>
    <row r="1055" spans="1:11" ht="13.9" customHeight="1" x14ac:dyDescent="0.25">
      <c r="A1055" s="667" t="s">
        <v>151</v>
      </c>
      <c r="B1055" s="43">
        <v>65140</v>
      </c>
      <c r="C1055" s="33">
        <f t="shared" si="16"/>
        <v>1054</v>
      </c>
      <c r="D1055" s="48" t="s">
        <v>136</v>
      </c>
      <c r="E1055" s="47">
        <v>82290</v>
      </c>
      <c r="F1055" s="46">
        <v>6.4000000000000001E-2</v>
      </c>
      <c r="G1055" s="45">
        <v>0.58599999999999997</v>
      </c>
      <c r="H1055" s="44">
        <v>26.38</v>
      </c>
      <c r="I1055" s="44">
        <v>31.32</v>
      </c>
      <c r="J1055" s="43">
        <v>65140</v>
      </c>
      <c r="K1055" s="42">
        <v>1.7999999999999999E-2</v>
      </c>
    </row>
    <row r="1056" spans="1:11" ht="13.9" customHeight="1" x14ac:dyDescent="0.25">
      <c r="A1056" s="666" t="s">
        <v>150</v>
      </c>
      <c r="B1056" s="43">
        <v>46170</v>
      </c>
      <c r="C1056" s="33">
        <f t="shared" si="16"/>
        <v>1055</v>
      </c>
      <c r="D1056" s="54" t="s">
        <v>113</v>
      </c>
      <c r="E1056" s="53">
        <v>32530</v>
      </c>
      <c r="F1056" s="52">
        <v>6.6000000000000003E-2</v>
      </c>
      <c r="G1056" s="51">
        <v>0.23200000000000001</v>
      </c>
      <c r="H1056" s="50">
        <v>20.22</v>
      </c>
      <c r="I1056" s="50">
        <v>22.2</v>
      </c>
      <c r="J1056" s="43">
        <v>46170</v>
      </c>
      <c r="K1056" s="49">
        <v>3.2000000000000001E-2</v>
      </c>
    </row>
    <row r="1057" spans="1:11" ht="13.9" customHeight="1" x14ac:dyDescent="0.25">
      <c r="A1057" s="667" t="s">
        <v>149</v>
      </c>
      <c r="B1057" s="43">
        <v>78380</v>
      </c>
      <c r="C1057" s="33">
        <f t="shared" si="16"/>
        <v>1056</v>
      </c>
      <c r="D1057" s="48" t="s">
        <v>121</v>
      </c>
      <c r="E1057" s="47">
        <v>40010</v>
      </c>
      <c r="F1057" s="46">
        <v>6.0999999999999999E-2</v>
      </c>
      <c r="G1057" s="45">
        <v>0.28499999999999998</v>
      </c>
      <c r="H1057" s="44">
        <v>33.479999999999997</v>
      </c>
      <c r="I1057" s="44">
        <v>37.68</v>
      </c>
      <c r="J1057" s="43">
        <v>78380</v>
      </c>
      <c r="K1057" s="42">
        <v>1.9E-2</v>
      </c>
    </row>
    <row r="1058" spans="1:11" ht="13.9" customHeight="1" x14ac:dyDescent="0.25">
      <c r="A1058" s="666" t="s">
        <v>148</v>
      </c>
      <c r="B1058" s="43">
        <v>81520</v>
      </c>
      <c r="C1058" s="33">
        <f t="shared" si="16"/>
        <v>1057</v>
      </c>
      <c r="D1058" s="54" t="s">
        <v>113</v>
      </c>
      <c r="E1058" s="53">
        <v>36720</v>
      </c>
      <c r="F1058" s="52">
        <v>6.6000000000000003E-2</v>
      </c>
      <c r="G1058" s="51">
        <v>0.26200000000000001</v>
      </c>
      <c r="H1058" s="50">
        <v>34.94</v>
      </c>
      <c r="I1058" s="50">
        <v>39.19</v>
      </c>
      <c r="J1058" s="43">
        <v>81520</v>
      </c>
      <c r="K1058" s="49">
        <v>0.02</v>
      </c>
    </row>
    <row r="1059" spans="1:11" ht="13.9" customHeight="1" x14ac:dyDescent="0.25">
      <c r="A1059" s="665" t="s">
        <v>147</v>
      </c>
      <c r="B1059" s="43">
        <v>43340</v>
      </c>
      <c r="C1059" s="33">
        <f t="shared" si="16"/>
        <v>1058</v>
      </c>
      <c r="D1059" s="48" t="s">
        <v>113</v>
      </c>
      <c r="E1059" s="47">
        <v>3290</v>
      </c>
      <c r="F1059" s="46">
        <v>0.125</v>
      </c>
      <c r="G1059" s="45">
        <v>2.3E-2</v>
      </c>
      <c r="H1059" s="44">
        <v>19.329999999999998</v>
      </c>
      <c r="I1059" s="44">
        <v>20.84</v>
      </c>
      <c r="J1059" s="43">
        <v>43340</v>
      </c>
      <c r="K1059" s="42">
        <v>4.4999999999999998E-2</v>
      </c>
    </row>
    <row r="1060" spans="1:11" ht="13.9" customHeight="1" x14ac:dyDescent="0.25">
      <c r="A1060" s="666" t="s">
        <v>146</v>
      </c>
      <c r="B1060" s="43">
        <v>74120</v>
      </c>
      <c r="C1060" s="33">
        <f t="shared" si="16"/>
        <v>1059</v>
      </c>
      <c r="D1060" s="54" t="s">
        <v>113</v>
      </c>
      <c r="E1060" s="53">
        <v>9750</v>
      </c>
      <c r="F1060" s="52">
        <v>0.126</v>
      </c>
      <c r="G1060" s="51">
        <v>6.9000000000000006E-2</v>
      </c>
      <c r="H1060" s="50">
        <v>33.93</v>
      </c>
      <c r="I1060" s="50">
        <v>35.64</v>
      </c>
      <c r="J1060" s="43">
        <v>74120</v>
      </c>
      <c r="K1060" s="49">
        <v>2.1000000000000001E-2</v>
      </c>
    </row>
    <row r="1061" spans="1:11" ht="13.9" customHeight="1" x14ac:dyDescent="0.25">
      <c r="A1061" s="667" t="s">
        <v>145</v>
      </c>
      <c r="B1061" s="43">
        <v>30230</v>
      </c>
      <c r="C1061" s="33">
        <f t="shared" si="16"/>
        <v>1060</v>
      </c>
      <c r="D1061" s="48" t="s">
        <v>136</v>
      </c>
      <c r="E1061" s="47">
        <v>349540</v>
      </c>
      <c r="F1061" s="46">
        <v>1.2999999999999999E-2</v>
      </c>
      <c r="G1061" s="45">
        <v>2.4900000000000002</v>
      </c>
      <c r="H1061" s="44">
        <v>11.33</v>
      </c>
      <c r="I1061" s="44">
        <v>14.53</v>
      </c>
      <c r="J1061" s="43">
        <v>30230</v>
      </c>
      <c r="K1061" s="42">
        <v>0.01</v>
      </c>
    </row>
    <row r="1062" spans="1:11" ht="13.9" customHeight="1" x14ac:dyDescent="0.25">
      <c r="A1062" s="666" t="s">
        <v>144</v>
      </c>
      <c r="B1062" s="43">
        <v>46680</v>
      </c>
      <c r="C1062" s="33">
        <f t="shared" si="16"/>
        <v>1061</v>
      </c>
      <c r="D1062" s="54" t="s">
        <v>113</v>
      </c>
      <c r="E1062" s="53">
        <v>3510</v>
      </c>
      <c r="F1062" s="52">
        <v>3.2000000000000001E-2</v>
      </c>
      <c r="G1062" s="51">
        <v>2.5000000000000001E-2</v>
      </c>
      <c r="H1062" s="50">
        <v>23.6</v>
      </c>
      <c r="I1062" s="50">
        <v>22.44</v>
      </c>
      <c r="J1062" s="43">
        <v>46680</v>
      </c>
      <c r="K1062" s="49">
        <v>1.0999999999999999E-2</v>
      </c>
    </row>
    <row r="1063" spans="1:11" ht="13.9" customHeight="1" x14ac:dyDescent="0.25">
      <c r="A1063" s="665" t="s">
        <v>143</v>
      </c>
      <c r="B1063" s="43">
        <v>23250</v>
      </c>
      <c r="C1063" s="33">
        <f t="shared" si="16"/>
        <v>1062</v>
      </c>
      <c r="D1063" s="48" t="s">
        <v>113</v>
      </c>
      <c r="E1063" s="47">
        <v>146350</v>
      </c>
      <c r="F1063" s="46">
        <v>2.1000000000000001E-2</v>
      </c>
      <c r="G1063" s="45">
        <v>1.042</v>
      </c>
      <c r="H1063" s="44">
        <v>10.45</v>
      </c>
      <c r="I1063" s="44">
        <v>11.18</v>
      </c>
      <c r="J1063" s="43">
        <v>23250</v>
      </c>
      <c r="K1063" s="42">
        <v>6.0000000000000001E-3</v>
      </c>
    </row>
    <row r="1064" spans="1:11" ht="13.9" customHeight="1" x14ac:dyDescent="0.25">
      <c r="A1064" s="666" t="s">
        <v>142</v>
      </c>
      <c r="B1064" s="43">
        <v>24280</v>
      </c>
      <c r="C1064" s="33">
        <f t="shared" si="16"/>
        <v>1063</v>
      </c>
      <c r="D1064" s="54" t="s">
        <v>113</v>
      </c>
      <c r="E1064" s="53">
        <v>109790</v>
      </c>
      <c r="F1064" s="52">
        <v>2.1999999999999999E-2</v>
      </c>
      <c r="G1064" s="51">
        <v>0.78200000000000003</v>
      </c>
      <c r="H1064" s="50">
        <v>10.78</v>
      </c>
      <c r="I1064" s="50">
        <v>11.67</v>
      </c>
      <c r="J1064" s="43">
        <v>24280</v>
      </c>
      <c r="K1064" s="49">
        <v>5.0000000000000001E-3</v>
      </c>
    </row>
    <row r="1065" spans="1:11" ht="13.9" customHeight="1" x14ac:dyDescent="0.25">
      <c r="A1065" s="665" t="s">
        <v>141</v>
      </c>
      <c r="B1065" s="43">
        <v>48650</v>
      </c>
      <c r="C1065" s="33">
        <f t="shared" si="16"/>
        <v>1064</v>
      </c>
      <c r="D1065" s="48" t="s">
        <v>113</v>
      </c>
      <c r="E1065" s="47">
        <v>6410</v>
      </c>
      <c r="F1065" s="46">
        <v>3.1E-2</v>
      </c>
      <c r="G1065" s="45">
        <v>4.5999999999999999E-2</v>
      </c>
      <c r="H1065" s="44">
        <v>21.71</v>
      </c>
      <c r="I1065" s="44">
        <v>23.39</v>
      </c>
      <c r="J1065" s="43">
        <v>48650</v>
      </c>
      <c r="K1065" s="42">
        <v>2.3E-2</v>
      </c>
    </row>
    <row r="1066" spans="1:11" ht="13.9" customHeight="1" x14ac:dyDescent="0.25">
      <c r="A1066" s="666" t="s">
        <v>140</v>
      </c>
      <c r="B1066" s="43">
        <v>72650</v>
      </c>
      <c r="C1066" s="33">
        <f t="shared" si="16"/>
        <v>1065</v>
      </c>
      <c r="D1066" s="54" t="s">
        <v>113</v>
      </c>
      <c r="E1066" s="53">
        <v>27430</v>
      </c>
      <c r="F1066" s="52">
        <v>3.2000000000000001E-2</v>
      </c>
      <c r="G1066" s="51">
        <v>0.19500000000000001</v>
      </c>
      <c r="H1066" s="50">
        <v>34.72</v>
      </c>
      <c r="I1066" s="50">
        <v>34.93</v>
      </c>
      <c r="J1066" s="43">
        <v>72650</v>
      </c>
      <c r="K1066" s="49">
        <v>0.02</v>
      </c>
    </row>
    <row r="1067" spans="1:11" ht="13.9" customHeight="1" x14ac:dyDescent="0.25">
      <c r="A1067" s="665" t="s">
        <v>139</v>
      </c>
      <c r="B1067" s="43">
        <v>31080</v>
      </c>
      <c r="C1067" s="33">
        <f t="shared" si="16"/>
        <v>1066</v>
      </c>
      <c r="D1067" s="48" t="s">
        <v>113</v>
      </c>
      <c r="E1067" s="47">
        <v>18410</v>
      </c>
      <c r="F1067" s="46">
        <v>8.5000000000000006E-2</v>
      </c>
      <c r="G1067" s="45">
        <v>0.13100000000000001</v>
      </c>
      <c r="H1067" s="44">
        <v>12.53</v>
      </c>
      <c r="I1067" s="44">
        <v>14.94</v>
      </c>
      <c r="J1067" s="43">
        <v>31080</v>
      </c>
      <c r="K1067" s="42">
        <v>2.8000000000000001E-2</v>
      </c>
    </row>
    <row r="1068" spans="1:11" ht="13.9" customHeight="1" x14ac:dyDescent="0.25">
      <c r="A1068" s="666" t="s">
        <v>138</v>
      </c>
      <c r="B1068" s="43">
        <v>38740</v>
      </c>
      <c r="C1068" s="33">
        <f t="shared" si="16"/>
        <v>1067</v>
      </c>
      <c r="D1068" s="54" t="s">
        <v>113</v>
      </c>
      <c r="E1068" s="53">
        <v>37660</v>
      </c>
      <c r="F1068" s="52">
        <v>3.4000000000000002E-2</v>
      </c>
      <c r="G1068" s="51">
        <v>0.26800000000000002</v>
      </c>
      <c r="H1068" s="50">
        <v>17.149999999999999</v>
      </c>
      <c r="I1068" s="50">
        <v>18.63</v>
      </c>
      <c r="J1068" s="43">
        <v>38740</v>
      </c>
      <c r="K1068" s="49">
        <v>0.02</v>
      </c>
    </row>
    <row r="1069" spans="1:11" ht="13.9" customHeight="1" x14ac:dyDescent="0.25">
      <c r="A1069" s="667" t="s">
        <v>137</v>
      </c>
      <c r="B1069" s="43">
        <v>29360</v>
      </c>
      <c r="C1069" s="33">
        <f t="shared" si="16"/>
        <v>1068</v>
      </c>
      <c r="D1069" s="48" t="s">
        <v>136</v>
      </c>
      <c r="E1069" s="47">
        <v>4580950</v>
      </c>
      <c r="F1069" s="46">
        <v>5.0000000000000001E-3</v>
      </c>
      <c r="G1069" s="45">
        <v>32.628</v>
      </c>
      <c r="H1069" s="44">
        <v>12.62</v>
      </c>
      <c r="I1069" s="44">
        <v>14.11</v>
      </c>
      <c r="J1069" s="43">
        <v>29360</v>
      </c>
      <c r="K1069" s="42">
        <v>2E-3</v>
      </c>
    </row>
    <row r="1070" spans="1:11" ht="13.9" customHeight="1" x14ac:dyDescent="0.25">
      <c r="A1070" s="666" t="s">
        <v>135</v>
      </c>
      <c r="B1070" s="43">
        <v>33870</v>
      </c>
      <c r="C1070" s="33">
        <f t="shared" si="16"/>
        <v>1069</v>
      </c>
      <c r="D1070" s="54" t="s">
        <v>113</v>
      </c>
      <c r="E1070" s="53">
        <v>28590</v>
      </c>
      <c r="F1070" s="52">
        <v>0.03</v>
      </c>
      <c r="G1070" s="51">
        <v>0.20399999999999999</v>
      </c>
      <c r="H1070" s="50">
        <v>15.1</v>
      </c>
      <c r="I1070" s="50">
        <v>16.28</v>
      </c>
      <c r="J1070" s="43">
        <v>33870</v>
      </c>
      <c r="K1070" s="49">
        <v>8.0000000000000002E-3</v>
      </c>
    </row>
    <row r="1071" spans="1:11" ht="13.9" customHeight="1" x14ac:dyDescent="0.25">
      <c r="A1071" s="665" t="s">
        <v>134</v>
      </c>
      <c r="B1071" s="43">
        <v>55280</v>
      </c>
      <c r="C1071" s="33">
        <f t="shared" si="16"/>
        <v>1070</v>
      </c>
      <c r="D1071" s="48" t="s">
        <v>113</v>
      </c>
      <c r="E1071" s="47">
        <v>45020</v>
      </c>
      <c r="F1071" s="46">
        <v>0.03</v>
      </c>
      <c r="G1071" s="45">
        <v>0.32100000000000001</v>
      </c>
      <c r="H1071" s="44">
        <v>25.08</v>
      </c>
      <c r="I1071" s="44">
        <v>26.58</v>
      </c>
      <c r="J1071" s="43">
        <v>55280</v>
      </c>
      <c r="K1071" s="42">
        <v>1.0999999999999999E-2</v>
      </c>
    </row>
    <row r="1072" spans="1:11" ht="13.9" customHeight="1" x14ac:dyDescent="0.25">
      <c r="A1072" s="664" t="s">
        <v>133</v>
      </c>
      <c r="B1072" s="43">
        <v>45560</v>
      </c>
      <c r="C1072" s="33">
        <f t="shared" si="16"/>
        <v>1071</v>
      </c>
      <c r="D1072" s="54" t="s">
        <v>121</v>
      </c>
      <c r="E1072" s="53">
        <v>52620</v>
      </c>
      <c r="F1072" s="52">
        <v>2.5000000000000001E-2</v>
      </c>
      <c r="G1072" s="51">
        <v>0.375</v>
      </c>
      <c r="H1072" s="50">
        <v>20</v>
      </c>
      <c r="I1072" s="50">
        <v>21.91</v>
      </c>
      <c r="J1072" s="43">
        <v>45560</v>
      </c>
      <c r="K1072" s="49">
        <v>8.9999999999999993E-3</v>
      </c>
    </row>
    <row r="1073" spans="1:11" ht="13.9" customHeight="1" x14ac:dyDescent="0.25">
      <c r="A1073" s="665" t="s">
        <v>132</v>
      </c>
      <c r="B1073" s="43">
        <v>46530</v>
      </c>
      <c r="C1073" s="33">
        <f t="shared" si="16"/>
        <v>1072</v>
      </c>
      <c r="D1073" s="48" t="s">
        <v>113</v>
      </c>
      <c r="E1073" s="47">
        <v>1760</v>
      </c>
      <c r="F1073" s="46">
        <v>0.23300000000000001</v>
      </c>
      <c r="G1073" s="45">
        <v>1.2999999999999999E-2</v>
      </c>
      <c r="H1073" s="44">
        <v>20.399999999999999</v>
      </c>
      <c r="I1073" s="44">
        <v>22.37</v>
      </c>
      <c r="J1073" s="43">
        <v>46530</v>
      </c>
      <c r="K1073" s="42">
        <v>3.1E-2</v>
      </c>
    </row>
    <row r="1074" spans="1:11" ht="13.9" customHeight="1" x14ac:dyDescent="0.25">
      <c r="A1074" s="666" t="s">
        <v>131</v>
      </c>
      <c r="B1074" s="43">
        <v>45230</v>
      </c>
      <c r="C1074" s="33">
        <f t="shared" si="16"/>
        <v>1073</v>
      </c>
      <c r="D1074" s="54" t="s">
        <v>113</v>
      </c>
      <c r="E1074" s="53">
        <v>48320</v>
      </c>
      <c r="F1074" s="52">
        <v>2.5000000000000001E-2</v>
      </c>
      <c r="G1074" s="51">
        <v>0.34399999999999997</v>
      </c>
      <c r="H1074" s="50">
        <v>19.72</v>
      </c>
      <c r="I1074" s="50">
        <v>21.74</v>
      </c>
      <c r="J1074" s="43">
        <v>45230</v>
      </c>
      <c r="K1074" s="49">
        <v>8.9999999999999993E-3</v>
      </c>
    </row>
    <row r="1075" spans="1:11" ht="13.9" customHeight="1" x14ac:dyDescent="0.25">
      <c r="A1075" s="665" t="s">
        <v>130</v>
      </c>
      <c r="B1075" s="43">
        <v>51260</v>
      </c>
      <c r="C1075" s="33">
        <f t="shared" si="16"/>
        <v>1074</v>
      </c>
      <c r="D1075" s="48" t="s">
        <v>113</v>
      </c>
      <c r="E1075" s="47">
        <v>2550</v>
      </c>
      <c r="F1075" s="46">
        <v>0.104</v>
      </c>
      <c r="G1075" s="45">
        <v>1.7999999999999999E-2</v>
      </c>
      <c r="H1075" s="44">
        <v>25.68</v>
      </c>
      <c r="I1075" s="44">
        <v>24.65</v>
      </c>
      <c r="J1075" s="43">
        <v>51260</v>
      </c>
      <c r="K1075" s="42">
        <v>1.9E-2</v>
      </c>
    </row>
    <row r="1076" spans="1:11" ht="13.9" customHeight="1" x14ac:dyDescent="0.25">
      <c r="A1076" s="666" t="s">
        <v>129</v>
      </c>
      <c r="B1076" s="43">
        <v>50020</v>
      </c>
      <c r="C1076" s="33">
        <f t="shared" si="16"/>
        <v>1075</v>
      </c>
      <c r="D1076" s="54" t="s">
        <v>113</v>
      </c>
      <c r="E1076" s="53">
        <v>2960</v>
      </c>
      <c r="F1076" s="52">
        <v>7.6999999999999999E-2</v>
      </c>
      <c r="G1076" s="51">
        <v>2.1000000000000001E-2</v>
      </c>
      <c r="H1076" s="50">
        <v>20.45</v>
      </c>
      <c r="I1076" s="50">
        <v>24.05</v>
      </c>
      <c r="J1076" s="43">
        <v>50020</v>
      </c>
      <c r="K1076" s="49">
        <v>0.05</v>
      </c>
    </row>
    <row r="1077" spans="1:11" ht="13.9" customHeight="1" x14ac:dyDescent="0.25">
      <c r="A1077" s="665" t="s">
        <v>128</v>
      </c>
      <c r="B1077" s="43">
        <v>34260</v>
      </c>
      <c r="C1077" s="33">
        <f t="shared" si="16"/>
        <v>1076</v>
      </c>
      <c r="D1077" s="48" t="s">
        <v>113</v>
      </c>
      <c r="E1077" s="47">
        <v>542750</v>
      </c>
      <c r="F1077" s="46">
        <v>1.0999999999999999E-2</v>
      </c>
      <c r="G1077" s="45">
        <v>3.8660000000000001</v>
      </c>
      <c r="H1077" s="44">
        <v>15.61</v>
      </c>
      <c r="I1077" s="44">
        <v>16.47</v>
      </c>
      <c r="J1077" s="43">
        <v>34260</v>
      </c>
      <c r="K1077" s="42">
        <v>3.0000000000000001E-3</v>
      </c>
    </row>
    <row r="1078" spans="1:11" ht="13.9" customHeight="1" x14ac:dyDescent="0.25">
      <c r="A1078" s="664" t="s">
        <v>127</v>
      </c>
      <c r="B1078" s="43">
        <v>27570</v>
      </c>
      <c r="C1078" s="33">
        <f t="shared" si="16"/>
        <v>1077</v>
      </c>
      <c r="D1078" s="54" t="s">
        <v>121</v>
      </c>
      <c r="E1078" s="53">
        <v>3730410</v>
      </c>
      <c r="F1078" s="52">
        <v>5.0000000000000001E-3</v>
      </c>
      <c r="G1078" s="51">
        <v>26.57</v>
      </c>
      <c r="H1078" s="50">
        <v>11.88</v>
      </c>
      <c r="I1078" s="50">
        <v>13.25</v>
      </c>
      <c r="J1078" s="43">
        <v>27570</v>
      </c>
      <c r="K1078" s="49">
        <v>2E-3</v>
      </c>
    </row>
    <row r="1079" spans="1:11" ht="13.9" customHeight="1" x14ac:dyDescent="0.25">
      <c r="A1079" s="665" t="s">
        <v>126</v>
      </c>
      <c r="B1079" s="43">
        <v>24660</v>
      </c>
      <c r="C1079" s="33">
        <f t="shared" si="16"/>
        <v>1078</v>
      </c>
      <c r="D1079" s="48" t="s">
        <v>113</v>
      </c>
      <c r="E1079" s="47">
        <v>348770</v>
      </c>
      <c r="F1079" s="46">
        <v>0.01</v>
      </c>
      <c r="G1079" s="45">
        <v>2.484</v>
      </c>
      <c r="H1079" s="44">
        <v>10.68</v>
      </c>
      <c r="I1079" s="44">
        <v>11.85</v>
      </c>
      <c r="J1079" s="43">
        <v>24660</v>
      </c>
      <c r="K1079" s="42">
        <v>8.0000000000000002E-3</v>
      </c>
    </row>
    <row r="1080" spans="1:11" ht="13.9" customHeight="1" x14ac:dyDescent="0.25">
      <c r="A1080" s="666" t="s">
        <v>125</v>
      </c>
      <c r="B1080" s="43">
        <v>28720</v>
      </c>
      <c r="C1080" s="33">
        <f t="shared" si="16"/>
        <v>1079</v>
      </c>
      <c r="D1080" s="54" t="s">
        <v>113</v>
      </c>
      <c r="E1080" s="53">
        <v>2587900</v>
      </c>
      <c r="F1080" s="52">
        <v>7.0000000000000001E-3</v>
      </c>
      <c r="G1080" s="51">
        <v>18.431999999999999</v>
      </c>
      <c r="H1080" s="50">
        <v>12.49</v>
      </c>
      <c r="I1080" s="50">
        <v>13.81</v>
      </c>
      <c r="J1080" s="43">
        <v>28720</v>
      </c>
      <c r="K1080" s="49">
        <v>2E-3</v>
      </c>
    </row>
    <row r="1081" spans="1:11" ht="13.9" customHeight="1" x14ac:dyDescent="0.25">
      <c r="A1081" s="665" t="s">
        <v>124</v>
      </c>
      <c r="B1081" s="43">
        <v>30490</v>
      </c>
      <c r="C1081" s="33">
        <f t="shared" si="16"/>
        <v>1080</v>
      </c>
      <c r="D1081" s="48" t="s">
        <v>113</v>
      </c>
      <c r="E1081" s="47">
        <v>88070</v>
      </c>
      <c r="F1081" s="46">
        <v>3.3000000000000002E-2</v>
      </c>
      <c r="G1081" s="45">
        <v>0.627</v>
      </c>
      <c r="H1081" s="44">
        <v>13.66</v>
      </c>
      <c r="I1081" s="44">
        <v>14.66</v>
      </c>
      <c r="J1081" s="43">
        <v>30490</v>
      </c>
      <c r="K1081" s="42">
        <v>8.0000000000000002E-3</v>
      </c>
    </row>
    <row r="1082" spans="1:11" ht="13.9" customHeight="1" x14ac:dyDescent="0.25">
      <c r="A1082" s="666" t="s">
        <v>123</v>
      </c>
      <c r="B1082" s="43">
        <v>24430</v>
      </c>
      <c r="C1082" s="33">
        <f t="shared" si="16"/>
        <v>1081</v>
      </c>
      <c r="D1082" s="54" t="s">
        <v>113</v>
      </c>
      <c r="E1082" s="53">
        <v>705660</v>
      </c>
      <c r="F1082" s="52">
        <v>1.6E-2</v>
      </c>
      <c r="G1082" s="51">
        <v>5.0259999999999998</v>
      </c>
      <c r="H1082" s="50">
        <v>10.64</v>
      </c>
      <c r="I1082" s="50">
        <v>11.74</v>
      </c>
      <c r="J1082" s="43">
        <v>24430</v>
      </c>
      <c r="K1082" s="49">
        <v>4.0000000000000001E-3</v>
      </c>
    </row>
    <row r="1083" spans="1:11" ht="13.9" customHeight="1" x14ac:dyDescent="0.25">
      <c r="A1083" s="667" t="s">
        <v>122</v>
      </c>
      <c r="B1083" s="43">
        <v>50030</v>
      </c>
      <c r="C1083" s="33">
        <f t="shared" si="16"/>
        <v>1082</v>
      </c>
      <c r="D1083" s="48" t="s">
        <v>121</v>
      </c>
      <c r="E1083" s="47">
        <v>27540</v>
      </c>
      <c r="F1083" s="46">
        <v>4.4999999999999998E-2</v>
      </c>
      <c r="G1083" s="45">
        <v>0.19600000000000001</v>
      </c>
      <c r="H1083" s="44">
        <v>23.48</v>
      </c>
      <c r="I1083" s="44">
        <v>24.05</v>
      </c>
      <c r="J1083" s="43">
        <v>50030</v>
      </c>
      <c r="K1083" s="42">
        <v>1.0999999999999999E-2</v>
      </c>
    </row>
    <row r="1084" spans="1:11" ht="13.9" customHeight="1" x14ac:dyDescent="0.25">
      <c r="A1084" s="666" t="s">
        <v>120</v>
      </c>
      <c r="B1084" s="43">
        <v>59620</v>
      </c>
      <c r="C1084" s="33">
        <f t="shared" si="16"/>
        <v>1083</v>
      </c>
      <c r="D1084" s="54" t="s">
        <v>113</v>
      </c>
      <c r="E1084" s="53">
        <v>3890</v>
      </c>
      <c r="F1084" s="52">
        <v>7.5999999999999998E-2</v>
      </c>
      <c r="G1084" s="51">
        <v>2.8000000000000001E-2</v>
      </c>
      <c r="H1084" s="50">
        <v>29.07</v>
      </c>
      <c r="I1084" s="50">
        <v>28.66</v>
      </c>
      <c r="J1084" s="43">
        <v>59620</v>
      </c>
      <c r="K1084" s="49">
        <v>1.4E-2</v>
      </c>
    </row>
    <row r="1085" spans="1:11" ht="13.9" customHeight="1" x14ac:dyDescent="0.25">
      <c r="A1085" s="665" t="s">
        <v>119</v>
      </c>
      <c r="B1085" s="43">
        <v>46270</v>
      </c>
      <c r="C1085" s="33">
        <f t="shared" si="16"/>
        <v>1084</v>
      </c>
      <c r="D1085" s="48" t="s">
        <v>113</v>
      </c>
      <c r="E1085" s="47">
        <v>12030</v>
      </c>
      <c r="F1085" s="46">
        <v>8.6999999999999994E-2</v>
      </c>
      <c r="G1085" s="45">
        <v>8.5999999999999993E-2</v>
      </c>
      <c r="H1085" s="44">
        <v>20.420000000000002</v>
      </c>
      <c r="I1085" s="44">
        <v>22.24</v>
      </c>
      <c r="J1085" s="43">
        <v>46270</v>
      </c>
      <c r="K1085" s="42">
        <v>1.9E-2</v>
      </c>
    </row>
    <row r="1086" spans="1:11" ht="13.9" customHeight="1" x14ac:dyDescent="0.25">
      <c r="A1086" s="666" t="s">
        <v>118</v>
      </c>
      <c r="B1086" s="43">
        <v>50730</v>
      </c>
      <c r="C1086" s="33">
        <f t="shared" si="16"/>
        <v>1085</v>
      </c>
      <c r="D1086" s="54" t="s">
        <v>113</v>
      </c>
      <c r="E1086" s="53">
        <v>11610</v>
      </c>
      <c r="F1086" s="52">
        <v>5.1999999999999998E-2</v>
      </c>
      <c r="G1086" s="51">
        <v>8.3000000000000004E-2</v>
      </c>
      <c r="H1086" s="50">
        <v>23.85</v>
      </c>
      <c r="I1086" s="50">
        <v>24.39</v>
      </c>
      <c r="J1086" s="43">
        <v>50730</v>
      </c>
      <c r="K1086" s="49">
        <v>1.4999999999999999E-2</v>
      </c>
    </row>
    <row r="1087" spans="1:11" ht="13.9" customHeight="1" x14ac:dyDescent="0.25">
      <c r="A1087" s="665" t="s">
        <v>117</v>
      </c>
      <c r="B1087" s="43">
        <v>37690</v>
      </c>
      <c r="C1087" s="33">
        <f t="shared" si="16"/>
        <v>1086</v>
      </c>
      <c r="D1087" s="48" t="s">
        <v>113</v>
      </c>
      <c r="E1087" s="47">
        <v>114680</v>
      </c>
      <c r="F1087" s="46">
        <v>1.4999999999999999E-2</v>
      </c>
      <c r="G1087" s="45">
        <v>0.81699999999999995</v>
      </c>
      <c r="H1087" s="44">
        <v>16.95</v>
      </c>
      <c r="I1087" s="44">
        <v>18.12</v>
      </c>
      <c r="J1087" s="43">
        <v>37690</v>
      </c>
      <c r="K1087" s="42">
        <v>1.2E-2</v>
      </c>
    </row>
    <row r="1088" spans="1:11" ht="13.9" customHeight="1" x14ac:dyDescent="0.25">
      <c r="A1088" s="666" t="s">
        <v>116</v>
      </c>
      <c r="B1088" s="43">
        <v>56370</v>
      </c>
      <c r="C1088" s="33">
        <f t="shared" si="16"/>
        <v>1087</v>
      </c>
      <c r="D1088" s="54" t="s">
        <v>113</v>
      </c>
      <c r="E1088" s="53">
        <v>1590</v>
      </c>
      <c r="F1088" s="52">
        <v>7.0000000000000007E-2</v>
      </c>
      <c r="G1088" s="51">
        <v>1.0999999999999999E-2</v>
      </c>
      <c r="H1088" s="50">
        <v>27.14</v>
      </c>
      <c r="I1088" s="50">
        <v>27.1</v>
      </c>
      <c r="J1088" s="43">
        <v>56370</v>
      </c>
      <c r="K1088" s="49">
        <v>1.2999999999999999E-2</v>
      </c>
    </row>
    <row r="1089" spans="1:11" ht="13.9" customHeight="1" x14ac:dyDescent="0.25">
      <c r="A1089" s="665" t="s">
        <v>115</v>
      </c>
      <c r="B1089" s="43">
        <v>39590</v>
      </c>
      <c r="C1089" s="33">
        <f t="shared" si="16"/>
        <v>1088</v>
      </c>
      <c r="D1089" s="48" t="s">
        <v>113</v>
      </c>
      <c r="E1089" s="47">
        <v>10920</v>
      </c>
      <c r="F1089" s="46">
        <v>0.13100000000000001</v>
      </c>
      <c r="G1089" s="45">
        <v>7.8E-2</v>
      </c>
      <c r="H1089" s="44">
        <v>17.2</v>
      </c>
      <c r="I1089" s="44">
        <v>19.04</v>
      </c>
      <c r="J1089" s="43">
        <v>39590</v>
      </c>
      <c r="K1089" s="42">
        <v>2.5000000000000001E-2</v>
      </c>
    </row>
    <row r="1090" spans="1:11" ht="13.9" customHeight="1" thickBot="1" x14ac:dyDescent="0.3">
      <c r="A1090" s="672" t="s">
        <v>114</v>
      </c>
      <c r="B1090" s="35">
        <v>34540</v>
      </c>
      <c r="C1090" s="33">
        <f t="shared" si="16"/>
        <v>1089</v>
      </c>
      <c r="D1090" s="40" t="s">
        <v>113</v>
      </c>
      <c r="E1090" s="39">
        <v>23880</v>
      </c>
      <c r="F1090" s="38">
        <v>3.6999999999999998E-2</v>
      </c>
      <c r="G1090" s="37">
        <v>0.17</v>
      </c>
      <c r="H1090" s="36">
        <v>13.64</v>
      </c>
      <c r="I1090" s="36">
        <v>16.61</v>
      </c>
      <c r="J1090" s="35">
        <v>34540</v>
      </c>
      <c r="K1090" s="34">
        <v>0.02</v>
      </c>
    </row>
  </sheetData>
  <hyperlinks>
    <hyperlink ref="I7" r:id="rId1" location="(4)" display="https://www.bls.gov/oes/current/oes_nat.htm - (4)" xr:uid="{00000000-0004-0000-2A00-000000000000}"/>
    <hyperlink ref="I29" r:id="rId2" location="(4)" display="https://www.bls.gov/oes/current/oes_nat.htm - (4)" xr:uid="{00000000-0004-0000-2A00-000001000000}"/>
    <hyperlink ref="I255" r:id="rId3" location="(4)" display="https://www.bls.gov/oes/current/oes_nat.htm - (4)" xr:uid="{00000000-0004-0000-2A00-000002000000}"/>
    <hyperlink ref="I256" r:id="rId4" location="(4)" display="https://www.bls.gov/oes/current/oes_nat.htm - (4)" xr:uid="{00000000-0004-0000-2A00-000003000000}"/>
    <hyperlink ref="I257" r:id="rId5" location="(4)" display="https://www.bls.gov/oes/current/oes_nat.htm - (4)" xr:uid="{00000000-0004-0000-2A00-000004000000}"/>
    <hyperlink ref="I258" r:id="rId6" location="(4)" display="https://www.bls.gov/oes/current/oes_nat.htm - (4)" xr:uid="{00000000-0004-0000-2A00-000005000000}"/>
    <hyperlink ref="I259" r:id="rId7" location="(4)" display="https://www.bls.gov/oes/current/oes_nat.htm - (4)" xr:uid="{00000000-0004-0000-2A00-000006000000}"/>
    <hyperlink ref="I260" r:id="rId8" location="(4)" display="https://www.bls.gov/oes/current/oes_nat.htm - (4)" xr:uid="{00000000-0004-0000-2A00-000007000000}"/>
    <hyperlink ref="I261" r:id="rId9" location="(4)" display="https://www.bls.gov/oes/current/oes_nat.htm - (4)" xr:uid="{00000000-0004-0000-2A00-000008000000}"/>
    <hyperlink ref="I262" r:id="rId10" location="(4)" display="https://www.bls.gov/oes/current/oes_nat.htm - (4)" xr:uid="{00000000-0004-0000-2A00-000009000000}"/>
    <hyperlink ref="I263" r:id="rId11" location="(4)" display="https://www.bls.gov/oes/current/oes_nat.htm - (4)" xr:uid="{00000000-0004-0000-2A00-00000A000000}"/>
    <hyperlink ref="I264" r:id="rId12" location="(4)" display="https://www.bls.gov/oes/current/oes_nat.htm - (4)" xr:uid="{00000000-0004-0000-2A00-00000B000000}"/>
    <hyperlink ref="I265" r:id="rId13" location="(4)" display="https://www.bls.gov/oes/current/oes_nat.htm - (4)" xr:uid="{00000000-0004-0000-2A00-00000C000000}"/>
    <hyperlink ref="I266" r:id="rId14" location="(4)" display="https://www.bls.gov/oes/current/oes_nat.htm - (4)" xr:uid="{00000000-0004-0000-2A00-00000D000000}"/>
    <hyperlink ref="I267" r:id="rId15" location="(4)" display="https://www.bls.gov/oes/current/oes_nat.htm - (4)" xr:uid="{00000000-0004-0000-2A00-00000E000000}"/>
    <hyperlink ref="I268" r:id="rId16" location="(4)" display="https://www.bls.gov/oes/current/oes_nat.htm - (4)" xr:uid="{00000000-0004-0000-2A00-00000F000000}"/>
    <hyperlink ref="I269" r:id="rId17" location="(4)" display="https://www.bls.gov/oes/current/oes_nat.htm - (4)" xr:uid="{00000000-0004-0000-2A00-000010000000}"/>
    <hyperlink ref="I270" r:id="rId18" location="(4)" display="https://www.bls.gov/oes/current/oes_nat.htm - (4)" xr:uid="{00000000-0004-0000-2A00-000011000000}"/>
    <hyperlink ref="I271" r:id="rId19" location="(4)" display="https://www.bls.gov/oes/current/oes_nat.htm - (4)" xr:uid="{00000000-0004-0000-2A00-000012000000}"/>
    <hyperlink ref="I272" r:id="rId20" location="(4)" display="https://www.bls.gov/oes/current/oes_nat.htm - (4)" xr:uid="{00000000-0004-0000-2A00-000013000000}"/>
    <hyperlink ref="I273" r:id="rId21" location="(4)" display="https://www.bls.gov/oes/current/oes_nat.htm - (4)" xr:uid="{00000000-0004-0000-2A00-000014000000}"/>
    <hyperlink ref="I274" r:id="rId22" location="(4)" display="https://www.bls.gov/oes/current/oes_nat.htm - (4)" xr:uid="{00000000-0004-0000-2A00-000015000000}"/>
    <hyperlink ref="I275" r:id="rId23" location="(4)" display="https://www.bls.gov/oes/current/oes_nat.htm - (4)" xr:uid="{00000000-0004-0000-2A00-000016000000}"/>
    <hyperlink ref="I276" r:id="rId24" location="(4)" display="https://www.bls.gov/oes/current/oes_nat.htm - (4)" xr:uid="{00000000-0004-0000-2A00-000017000000}"/>
    <hyperlink ref="I277" r:id="rId25" location="(4)" display="https://www.bls.gov/oes/current/oes_nat.htm - (4)" xr:uid="{00000000-0004-0000-2A00-000018000000}"/>
    <hyperlink ref="I278" r:id="rId26" location="(4)" display="https://www.bls.gov/oes/current/oes_nat.htm - (4)" xr:uid="{00000000-0004-0000-2A00-000019000000}"/>
    <hyperlink ref="I279" r:id="rId27" location="(4)" display="https://www.bls.gov/oes/current/oes_nat.htm - (4)" xr:uid="{00000000-0004-0000-2A00-00001A000000}"/>
    <hyperlink ref="I280" r:id="rId28" location="(4)" display="https://www.bls.gov/oes/current/oes_nat.htm - (4)" xr:uid="{00000000-0004-0000-2A00-00001B000000}"/>
    <hyperlink ref="I281" r:id="rId29" location="(4)" display="https://www.bls.gov/oes/current/oes_nat.htm - (4)" xr:uid="{00000000-0004-0000-2A00-00001C000000}"/>
    <hyperlink ref="I282" r:id="rId30" location="(4)" display="https://www.bls.gov/oes/current/oes_nat.htm - (4)" xr:uid="{00000000-0004-0000-2A00-00001D000000}"/>
    <hyperlink ref="I283" r:id="rId31" location="(4)" display="https://www.bls.gov/oes/current/oes_nat.htm - (4)" xr:uid="{00000000-0004-0000-2A00-00001E000000}"/>
    <hyperlink ref="I284" r:id="rId32" location="(4)" display="https://www.bls.gov/oes/current/oes_nat.htm - (4)" xr:uid="{00000000-0004-0000-2A00-00001F000000}"/>
    <hyperlink ref="I285" r:id="rId33" location="(4)" display="https://www.bls.gov/oes/current/oes_nat.htm - (4)" xr:uid="{00000000-0004-0000-2A00-000020000000}"/>
    <hyperlink ref="I286" r:id="rId34" location="(4)" display="https://www.bls.gov/oes/current/oes_nat.htm - (4)" xr:uid="{00000000-0004-0000-2A00-000021000000}"/>
    <hyperlink ref="I287" r:id="rId35" location="(4)" display="https://www.bls.gov/oes/current/oes_nat.htm - (4)" xr:uid="{00000000-0004-0000-2A00-000022000000}"/>
    <hyperlink ref="I288" r:id="rId36" location="(4)" display="https://www.bls.gov/oes/current/oes_nat.htm - (4)" xr:uid="{00000000-0004-0000-2A00-000023000000}"/>
    <hyperlink ref="I289" r:id="rId37" location="(4)" display="https://www.bls.gov/oes/current/oes_nat.htm - (4)" xr:uid="{00000000-0004-0000-2A00-000024000000}"/>
    <hyperlink ref="I290" r:id="rId38" location="(4)" display="https://www.bls.gov/oes/current/oes_nat.htm - (4)" xr:uid="{00000000-0004-0000-2A00-000025000000}"/>
    <hyperlink ref="I291" r:id="rId39" location="(4)" display="https://www.bls.gov/oes/current/oes_nat.htm - (4)" xr:uid="{00000000-0004-0000-2A00-000026000000}"/>
    <hyperlink ref="I292" r:id="rId40" location="(4)" display="https://www.bls.gov/oes/current/oes_nat.htm - (4)" xr:uid="{00000000-0004-0000-2A00-000027000000}"/>
    <hyperlink ref="I293" r:id="rId41" location="(4)" display="https://www.bls.gov/oes/current/oes_nat.htm - (4)" xr:uid="{00000000-0004-0000-2A00-000028000000}"/>
    <hyperlink ref="I294" r:id="rId42" location="(4)" display="https://www.bls.gov/oes/current/oes_nat.htm - (4)" xr:uid="{00000000-0004-0000-2A00-000029000000}"/>
    <hyperlink ref="I295" r:id="rId43" location="(4)" display="https://www.bls.gov/oes/current/oes_nat.htm - (4)" xr:uid="{00000000-0004-0000-2A00-00002A000000}"/>
    <hyperlink ref="I296" r:id="rId44" location="(4)" display="https://www.bls.gov/oes/current/oes_nat.htm - (4)" xr:uid="{00000000-0004-0000-2A00-00002B000000}"/>
    <hyperlink ref="I297" r:id="rId45" location="(4)" display="https://www.bls.gov/oes/current/oes_nat.htm - (4)" xr:uid="{00000000-0004-0000-2A00-00002C000000}"/>
    <hyperlink ref="I298" r:id="rId46" location="(4)" display="https://www.bls.gov/oes/current/oes_nat.htm - (4)" xr:uid="{00000000-0004-0000-2A00-00002D000000}"/>
    <hyperlink ref="I299" r:id="rId47" location="(4)" display="https://www.bls.gov/oes/current/oes_nat.htm - (4)" xr:uid="{00000000-0004-0000-2A00-00002E000000}"/>
    <hyperlink ref="I300" r:id="rId48" location="(4)" display="https://www.bls.gov/oes/current/oes_nat.htm - (4)" xr:uid="{00000000-0004-0000-2A00-00002F000000}"/>
    <hyperlink ref="I301" r:id="rId49" location="(4)" display="https://www.bls.gov/oes/current/oes_nat.htm - (4)" xr:uid="{00000000-0004-0000-2A00-000030000000}"/>
    <hyperlink ref="I303" r:id="rId50" location="(4)" display="https://www.bls.gov/oes/current/oes_nat.htm - (4)" xr:uid="{00000000-0004-0000-2A00-000031000000}"/>
    <hyperlink ref="I304" r:id="rId51" location="(4)" display="https://www.bls.gov/oes/current/oes_nat.htm - (4)" xr:uid="{00000000-0004-0000-2A00-000032000000}"/>
    <hyperlink ref="I307" r:id="rId52" location="(4)" display="https://www.bls.gov/oes/current/oes_nat.htm - (4)" xr:uid="{00000000-0004-0000-2A00-000033000000}"/>
    <hyperlink ref="I308" r:id="rId53" location="(4)" display="https://www.bls.gov/oes/current/oes_nat.htm - (4)" xr:uid="{00000000-0004-0000-2A00-000034000000}"/>
    <hyperlink ref="I309" r:id="rId54" location="(4)" display="https://www.bls.gov/oes/current/oes_nat.htm - (4)" xr:uid="{00000000-0004-0000-2A00-000035000000}"/>
    <hyperlink ref="I310" r:id="rId55" location="(4)" display="https://www.bls.gov/oes/current/oes_nat.htm - (4)" xr:uid="{00000000-0004-0000-2A00-000036000000}"/>
    <hyperlink ref="I311" r:id="rId56" location="(4)" display="https://www.bls.gov/oes/current/oes_nat.htm - (4)" xr:uid="{00000000-0004-0000-2A00-000037000000}"/>
    <hyperlink ref="I312" r:id="rId57" location="(4)" display="https://www.bls.gov/oes/current/oes_nat.htm - (4)" xr:uid="{00000000-0004-0000-2A00-000038000000}"/>
    <hyperlink ref="I313" r:id="rId58" location="(4)" display="https://www.bls.gov/oes/current/oes_nat.htm - (4)" xr:uid="{00000000-0004-0000-2A00-000039000000}"/>
    <hyperlink ref="I314" r:id="rId59" location="(4)" display="https://www.bls.gov/oes/current/oes_nat.htm - (4)" xr:uid="{00000000-0004-0000-2A00-00003A000000}"/>
    <hyperlink ref="I315" r:id="rId60" location="(4)" display="https://www.bls.gov/oes/current/oes_nat.htm - (4)" xr:uid="{00000000-0004-0000-2A00-00003B000000}"/>
    <hyperlink ref="I316" r:id="rId61" location="(4)" display="https://www.bls.gov/oes/current/oes_nat.htm - (4)" xr:uid="{00000000-0004-0000-2A00-00003C000000}"/>
    <hyperlink ref="I317" r:id="rId62" location="(4)" display="https://www.bls.gov/oes/current/oes_nat.htm - (4)" xr:uid="{00000000-0004-0000-2A00-00003D000000}"/>
    <hyperlink ref="I318" r:id="rId63" location="(4)" display="https://www.bls.gov/oes/current/oes_nat.htm - (4)" xr:uid="{00000000-0004-0000-2A00-00003E000000}"/>
    <hyperlink ref="I319" r:id="rId64" location="(4)" display="https://www.bls.gov/oes/current/oes_nat.htm - (4)" xr:uid="{00000000-0004-0000-2A00-00003F000000}"/>
    <hyperlink ref="I320" r:id="rId65" location="(4)" display="https://www.bls.gov/oes/current/oes_nat.htm - (4)" xr:uid="{00000000-0004-0000-2A00-000040000000}"/>
    <hyperlink ref="I325" r:id="rId66" location="(4)" display="https://www.bls.gov/oes/current/oes_nat.htm - (4)" xr:uid="{00000000-0004-0000-2A00-000041000000}"/>
    <hyperlink ref="I334" r:id="rId67" location="(4)" display="https://www.bls.gov/oes/current/oes_nat.htm - (4)" xr:uid="{00000000-0004-0000-2A00-000042000000}"/>
    <hyperlink ref="I338" r:id="rId68" location="(4)" display="https://www.bls.gov/oes/current/oes_nat.htm - (4)" xr:uid="{00000000-0004-0000-2A00-000043000000}"/>
    <hyperlink ref="J359" r:id="rId69" location="(4)" display="https://www.bls.gov/oes/current/oes_nat.htm - (4)" xr:uid="{00000000-0004-0000-2A00-000044000000}"/>
    <hyperlink ref="I361" r:id="rId70" location="(4)" display="https://www.bls.gov/oes/current/oes_nat.htm - (4)" xr:uid="{00000000-0004-0000-2A00-000045000000}"/>
    <hyperlink ref="I362" r:id="rId71" location="(4)" display="https://www.bls.gov/oes/current/oes_nat.htm - (4)" xr:uid="{00000000-0004-0000-2A00-000046000000}"/>
    <hyperlink ref="I363" r:id="rId72" location="(4)" display="https://www.bls.gov/oes/current/oes_nat.htm - (4)" xr:uid="{00000000-0004-0000-2A00-000047000000}"/>
    <hyperlink ref="I364" r:id="rId73" location="(4)" display="https://www.bls.gov/oes/current/oes_nat.htm - (4)" xr:uid="{00000000-0004-0000-2A00-000048000000}"/>
    <hyperlink ref="J366" r:id="rId74" location="(4)" display="https://www.bls.gov/oes/current/oes_nat.htm - (4)" xr:uid="{00000000-0004-0000-2A00-000049000000}"/>
    <hyperlink ref="J368" r:id="rId75" location="(4)" display="https://www.bls.gov/oes/current/oes_nat.htm - (4)" xr:uid="{00000000-0004-0000-2A00-00004A000000}"/>
    <hyperlink ref="J370" r:id="rId76" location="(4)" display="https://www.bls.gov/oes/current/oes_nat.htm - (4)" xr:uid="{00000000-0004-0000-2A00-00004B000000}"/>
    <hyperlink ref="J371" r:id="rId77" location="(4)" display="https://www.bls.gov/oes/current/oes_nat.htm - (4)" xr:uid="{00000000-0004-0000-2A00-00004C000000}"/>
    <hyperlink ref="H403" r:id="rId78" location="(5)" display="https://www.bls.gov/oes/current/oes_nat.htm - (5)" xr:uid="{00000000-0004-0000-2A00-00004D000000}"/>
    <hyperlink ref="H404" r:id="rId79" location="(5)" display="https://www.bls.gov/oes/current/oes_nat.htm - (5)" xr:uid="{00000000-0004-0000-2A00-00004E000000}"/>
    <hyperlink ref="H410" r:id="rId80" location="(5)" display="https://www.bls.gov/oes/current/oes_nat.htm - (5)" xr:uid="{00000000-0004-0000-2A00-00004F000000}"/>
    <hyperlink ref="H411" r:id="rId81" location="(5)" display="https://www.bls.gov/oes/current/oes_nat.htm - (5)" xr:uid="{00000000-0004-0000-2A00-000050000000}"/>
    <hyperlink ref="H414" r:id="rId82" location="(5)" display="https://www.bls.gov/oes/current/oes_nat.htm - (5)" xr:uid="{00000000-0004-0000-2A00-000051000000}"/>
    <hyperlink ref="H417" r:id="rId83" location="(5)" display="https://www.bls.gov/oes/current/oes_nat.htm - (5)" xr:uid="{00000000-0004-0000-2A00-000052000000}"/>
    <hyperlink ref="I469" r:id="rId84" location="(4)" display="https://www.bls.gov/oes/current/oes_nat.htm - (4)" xr:uid="{00000000-0004-0000-2A00-000053000000}"/>
    <hyperlink ref="I1027" r:id="rId85" location="(4)" display="https://www.bls.gov/oes/current/oes_nat.htm - (4)" xr:uid="{00000000-0004-0000-2A00-000054000000}"/>
    <hyperlink ref="I1028" r:id="rId86" location="(4)" display="https://www.bls.gov/oes/current/oes_nat.htm - (4)" xr:uid="{00000000-0004-0000-2A00-000055000000}"/>
    <hyperlink ref="I1029" r:id="rId87" location="(4)" display="https://www.bls.gov/oes/current/oes_nat.htm - (4)" xr:uid="{00000000-0004-0000-2A00-000056000000}"/>
    <hyperlink ref="I1030" r:id="rId88" location="(4)" display="https://www.bls.gov/oes/current/oes_nat.htm - (4)" xr:uid="{00000000-0004-0000-2A00-000057000000}"/>
    <hyperlink ref="I1034" r:id="rId89" location="(4)" display="https://www.bls.gov/oes/current/oes_nat.htm - (4)" xr:uid="{00000000-0004-0000-2A00-000058000000}"/>
    <hyperlink ref="H1034" r:id="rId90" location="(4)" display="https://www.bls.gov/oes/current/oes_nat.htm - (4)" xr:uid="{00000000-0004-0000-2A00-000059000000}"/>
    <hyperlink ref="H1030" r:id="rId91" location="(4)" display="https://www.bls.gov/oes/current/oes_nat.htm - (4)" xr:uid="{00000000-0004-0000-2A00-00005A000000}"/>
    <hyperlink ref="H1029" r:id="rId92" location="(4)" display="https://www.bls.gov/oes/current/oes_nat.htm - (4)" xr:uid="{00000000-0004-0000-2A00-00005B000000}"/>
    <hyperlink ref="H1028" r:id="rId93" location="(4)" display="https://www.bls.gov/oes/current/oes_nat.htm - (4)" xr:uid="{00000000-0004-0000-2A00-00005C000000}"/>
    <hyperlink ref="H1027" r:id="rId94" location="(4)" display="https://www.bls.gov/oes/current/oes_nat.htm - (4)" xr:uid="{00000000-0004-0000-2A00-00005D000000}"/>
    <hyperlink ref="H469" r:id="rId95" location="(4)" display="https://www.bls.gov/oes/current/oes_nat.htm - (4)" xr:uid="{00000000-0004-0000-2A00-00005E000000}"/>
    <hyperlink ref="H364" r:id="rId96" location="(4)" display="https://www.bls.gov/oes/current/oes_nat.htm - (4)" xr:uid="{00000000-0004-0000-2A00-00005F000000}"/>
    <hyperlink ref="H363" r:id="rId97" location="(4)" display="https://www.bls.gov/oes/current/oes_nat.htm - (4)" xr:uid="{00000000-0004-0000-2A00-000060000000}"/>
    <hyperlink ref="H362" r:id="rId98" location="(4)" display="https://www.bls.gov/oes/current/oes_nat.htm - (4)" xr:uid="{00000000-0004-0000-2A00-000061000000}"/>
    <hyperlink ref="H361" r:id="rId99" location="(4)" display="https://www.bls.gov/oes/current/oes_nat.htm - (4)" xr:uid="{00000000-0004-0000-2A00-000062000000}"/>
    <hyperlink ref="H338" r:id="rId100" location="(4)" display="https://www.bls.gov/oes/current/oes_nat.htm - (4)" xr:uid="{00000000-0004-0000-2A00-000063000000}"/>
    <hyperlink ref="H334" r:id="rId101" location="(4)" display="https://www.bls.gov/oes/current/oes_nat.htm - (4)" xr:uid="{00000000-0004-0000-2A00-000064000000}"/>
    <hyperlink ref="H325" r:id="rId102" location="(4)" display="https://www.bls.gov/oes/current/oes_nat.htm - (4)" xr:uid="{00000000-0004-0000-2A00-000065000000}"/>
    <hyperlink ref="H320" r:id="rId103" location="(4)" display="https://www.bls.gov/oes/current/oes_nat.htm - (4)" xr:uid="{00000000-0004-0000-2A00-000066000000}"/>
    <hyperlink ref="H319" r:id="rId104" location="(4)" display="https://www.bls.gov/oes/current/oes_nat.htm - (4)" xr:uid="{00000000-0004-0000-2A00-000067000000}"/>
    <hyperlink ref="H318" r:id="rId105" location="(4)" display="https://www.bls.gov/oes/current/oes_nat.htm - (4)" xr:uid="{00000000-0004-0000-2A00-000068000000}"/>
    <hyperlink ref="H317" r:id="rId106" location="(4)" display="https://www.bls.gov/oes/current/oes_nat.htm - (4)" xr:uid="{00000000-0004-0000-2A00-000069000000}"/>
    <hyperlink ref="H316" r:id="rId107" location="(4)" display="https://www.bls.gov/oes/current/oes_nat.htm - (4)" xr:uid="{00000000-0004-0000-2A00-00006A000000}"/>
    <hyperlink ref="H315" r:id="rId108" location="(4)" display="https://www.bls.gov/oes/current/oes_nat.htm - (4)" xr:uid="{00000000-0004-0000-2A00-00006B000000}"/>
    <hyperlink ref="H314" r:id="rId109" location="(4)" display="https://www.bls.gov/oes/current/oes_nat.htm - (4)" xr:uid="{00000000-0004-0000-2A00-00006C000000}"/>
    <hyperlink ref="H313" r:id="rId110" location="(4)" display="https://www.bls.gov/oes/current/oes_nat.htm - (4)" xr:uid="{00000000-0004-0000-2A00-00006D000000}"/>
    <hyperlink ref="H312" r:id="rId111" location="(4)" display="https://www.bls.gov/oes/current/oes_nat.htm - (4)" xr:uid="{00000000-0004-0000-2A00-00006E000000}"/>
    <hyperlink ref="H311" r:id="rId112" location="(4)" display="https://www.bls.gov/oes/current/oes_nat.htm - (4)" xr:uid="{00000000-0004-0000-2A00-00006F000000}"/>
    <hyperlink ref="H310" r:id="rId113" location="(4)" display="https://www.bls.gov/oes/current/oes_nat.htm - (4)" xr:uid="{00000000-0004-0000-2A00-000070000000}"/>
    <hyperlink ref="H309" r:id="rId114" location="(4)" display="https://www.bls.gov/oes/current/oes_nat.htm - (4)" xr:uid="{00000000-0004-0000-2A00-000071000000}"/>
    <hyperlink ref="H308" r:id="rId115" location="(4)" display="https://www.bls.gov/oes/current/oes_nat.htm - (4)" xr:uid="{00000000-0004-0000-2A00-000072000000}"/>
    <hyperlink ref="H307" r:id="rId116" location="(4)" display="https://www.bls.gov/oes/current/oes_nat.htm - (4)" xr:uid="{00000000-0004-0000-2A00-000073000000}"/>
    <hyperlink ref="H304" r:id="rId117" location="(4)" display="https://www.bls.gov/oes/current/oes_nat.htm - (4)" xr:uid="{00000000-0004-0000-2A00-000074000000}"/>
    <hyperlink ref="H303" r:id="rId118" location="(4)" display="https://www.bls.gov/oes/current/oes_nat.htm - (4)" xr:uid="{00000000-0004-0000-2A00-000075000000}"/>
    <hyperlink ref="H301" r:id="rId119" location="(4)" display="https://www.bls.gov/oes/current/oes_nat.htm - (4)" xr:uid="{00000000-0004-0000-2A00-000076000000}"/>
    <hyperlink ref="H300" r:id="rId120" location="(4)" display="https://www.bls.gov/oes/current/oes_nat.htm - (4)" xr:uid="{00000000-0004-0000-2A00-000077000000}"/>
    <hyperlink ref="H299" r:id="rId121" location="(4)" display="https://www.bls.gov/oes/current/oes_nat.htm - (4)" xr:uid="{00000000-0004-0000-2A00-000078000000}"/>
    <hyperlink ref="H298" r:id="rId122" location="(4)" display="https://www.bls.gov/oes/current/oes_nat.htm - (4)" xr:uid="{00000000-0004-0000-2A00-000079000000}"/>
    <hyperlink ref="H297" r:id="rId123" location="(4)" display="https://www.bls.gov/oes/current/oes_nat.htm - (4)" xr:uid="{00000000-0004-0000-2A00-00007A000000}"/>
    <hyperlink ref="H296" r:id="rId124" location="(4)" display="https://www.bls.gov/oes/current/oes_nat.htm - (4)" xr:uid="{00000000-0004-0000-2A00-00007B000000}"/>
    <hyperlink ref="H295" r:id="rId125" location="(4)" display="https://www.bls.gov/oes/current/oes_nat.htm - (4)" xr:uid="{00000000-0004-0000-2A00-00007C000000}"/>
    <hyperlink ref="H294" r:id="rId126" location="(4)" display="https://www.bls.gov/oes/current/oes_nat.htm - (4)" xr:uid="{00000000-0004-0000-2A00-00007D000000}"/>
    <hyperlink ref="H293" r:id="rId127" location="(4)" display="https://www.bls.gov/oes/current/oes_nat.htm - (4)" xr:uid="{00000000-0004-0000-2A00-00007E000000}"/>
    <hyperlink ref="H292" r:id="rId128" location="(4)" display="https://www.bls.gov/oes/current/oes_nat.htm - (4)" xr:uid="{00000000-0004-0000-2A00-00007F000000}"/>
    <hyperlink ref="H291" r:id="rId129" location="(4)" display="https://www.bls.gov/oes/current/oes_nat.htm - (4)" xr:uid="{00000000-0004-0000-2A00-000080000000}"/>
    <hyperlink ref="H290" r:id="rId130" location="(4)" display="https://www.bls.gov/oes/current/oes_nat.htm - (4)" xr:uid="{00000000-0004-0000-2A00-000081000000}"/>
    <hyperlink ref="H289" r:id="rId131" location="(4)" display="https://www.bls.gov/oes/current/oes_nat.htm - (4)" xr:uid="{00000000-0004-0000-2A00-000082000000}"/>
    <hyperlink ref="H288" r:id="rId132" location="(4)" display="https://www.bls.gov/oes/current/oes_nat.htm - (4)" xr:uid="{00000000-0004-0000-2A00-000083000000}"/>
    <hyperlink ref="H287" r:id="rId133" location="(4)" display="https://www.bls.gov/oes/current/oes_nat.htm - (4)" xr:uid="{00000000-0004-0000-2A00-000084000000}"/>
    <hyperlink ref="H286" r:id="rId134" location="(4)" display="https://www.bls.gov/oes/current/oes_nat.htm - (4)" xr:uid="{00000000-0004-0000-2A00-000085000000}"/>
    <hyperlink ref="H285" r:id="rId135" location="(4)" display="https://www.bls.gov/oes/current/oes_nat.htm - (4)" xr:uid="{00000000-0004-0000-2A00-000086000000}"/>
    <hyperlink ref="H284" r:id="rId136" location="(4)" display="https://www.bls.gov/oes/current/oes_nat.htm - (4)" xr:uid="{00000000-0004-0000-2A00-000087000000}"/>
    <hyperlink ref="H283" r:id="rId137" location="(4)" display="https://www.bls.gov/oes/current/oes_nat.htm - (4)" xr:uid="{00000000-0004-0000-2A00-000088000000}"/>
    <hyperlink ref="H282" r:id="rId138" location="(4)" display="https://www.bls.gov/oes/current/oes_nat.htm - (4)" xr:uid="{00000000-0004-0000-2A00-000089000000}"/>
    <hyperlink ref="H281" r:id="rId139" location="(4)" display="https://www.bls.gov/oes/current/oes_nat.htm - (4)" xr:uid="{00000000-0004-0000-2A00-00008A000000}"/>
    <hyperlink ref="H280" r:id="rId140" location="(4)" display="https://www.bls.gov/oes/current/oes_nat.htm - (4)" xr:uid="{00000000-0004-0000-2A00-00008B000000}"/>
    <hyperlink ref="H279" r:id="rId141" location="(4)" display="https://www.bls.gov/oes/current/oes_nat.htm - (4)" xr:uid="{00000000-0004-0000-2A00-00008C000000}"/>
    <hyperlink ref="H278" r:id="rId142" location="(4)" display="https://www.bls.gov/oes/current/oes_nat.htm - (4)" xr:uid="{00000000-0004-0000-2A00-00008D000000}"/>
    <hyperlink ref="H277" r:id="rId143" location="(4)" display="https://www.bls.gov/oes/current/oes_nat.htm - (4)" xr:uid="{00000000-0004-0000-2A00-00008E000000}"/>
    <hyperlink ref="H276" r:id="rId144" location="(4)" display="https://www.bls.gov/oes/current/oes_nat.htm - (4)" xr:uid="{00000000-0004-0000-2A00-00008F000000}"/>
    <hyperlink ref="H275" r:id="rId145" location="(4)" display="https://www.bls.gov/oes/current/oes_nat.htm - (4)" xr:uid="{00000000-0004-0000-2A00-000090000000}"/>
    <hyperlink ref="H274" r:id="rId146" location="(4)" display="https://www.bls.gov/oes/current/oes_nat.htm - (4)" xr:uid="{00000000-0004-0000-2A00-000091000000}"/>
    <hyperlink ref="H273" r:id="rId147" location="(4)" display="https://www.bls.gov/oes/current/oes_nat.htm - (4)" xr:uid="{00000000-0004-0000-2A00-000092000000}"/>
    <hyperlink ref="H272" r:id="rId148" location="(4)" display="https://www.bls.gov/oes/current/oes_nat.htm - (4)" xr:uid="{00000000-0004-0000-2A00-000093000000}"/>
    <hyperlink ref="H271" r:id="rId149" location="(4)" display="https://www.bls.gov/oes/current/oes_nat.htm - (4)" xr:uid="{00000000-0004-0000-2A00-000094000000}"/>
    <hyperlink ref="H270" r:id="rId150" location="(4)" display="https://www.bls.gov/oes/current/oes_nat.htm - (4)" xr:uid="{00000000-0004-0000-2A00-000095000000}"/>
    <hyperlink ref="H269" r:id="rId151" location="(4)" display="https://www.bls.gov/oes/current/oes_nat.htm - (4)" xr:uid="{00000000-0004-0000-2A00-000096000000}"/>
    <hyperlink ref="H268" r:id="rId152" location="(4)" display="https://www.bls.gov/oes/current/oes_nat.htm - (4)" xr:uid="{00000000-0004-0000-2A00-000097000000}"/>
    <hyperlink ref="H267" r:id="rId153" location="(4)" display="https://www.bls.gov/oes/current/oes_nat.htm - (4)" xr:uid="{00000000-0004-0000-2A00-000098000000}"/>
    <hyperlink ref="H266" r:id="rId154" location="(4)" display="https://www.bls.gov/oes/current/oes_nat.htm - (4)" xr:uid="{00000000-0004-0000-2A00-000099000000}"/>
    <hyperlink ref="H265" r:id="rId155" location="(4)" display="https://www.bls.gov/oes/current/oes_nat.htm - (4)" xr:uid="{00000000-0004-0000-2A00-00009A000000}"/>
    <hyperlink ref="H264" r:id="rId156" location="(4)" display="https://www.bls.gov/oes/current/oes_nat.htm - (4)" xr:uid="{00000000-0004-0000-2A00-00009B000000}"/>
    <hyperlink ref="H263" r:id="rId157" location="(4)" display="https://www.bls.gov/oes/current/oes_nat.htm - (4)" xr:uid="{00000000-0004-0000-2A00-00009C000000}"/>
    <hyperlink ref="H262" r:id="rId158" location="(4)" display="https://www.bls.gov/oes/current/oes_nat.htm - (4)" xr:uid="{00000000-0004-0000-2A00-00009D000000}"/>
    <hyperlink ref="H261" r:id="rId159" location="(4)" display="https://www.bls.gov/oes/current/oes_nat.htm - (4)" xr:uid="{00000000-0004-0000-2A00-00009E000000}"/>
    <hyperlink ref="H260" r:id="rId160" location="(4)" display="https://www.bls.gov/oes/current/oes_nat.htm - (4)" xr:uid="{00000000-0004-0000-2A00-00009F000000}"/>
    <hyperlink ref="H259" r:id="rId161" location="(4)" display="https://www.bls.gov/oes/current/oes_nat.htm - (4)" xr:uid="{00000000-0004-0000-2A00-0000A0000000}"/>
    <hyperlink ref="H258" r:id="rId162" location="(4)" display="https://www.bls.gov/oes/current/oes_nat.htm - (4)" xr:uid="{00000000-0004-0000-2A00-0000A1000000}"/>
    <hyperlink ref="H257" r:id="rId163" location="(4)" display="https://www.bls.gov/oes/current/oes_nat.htm - (4)" xr:uid="{00000000-0004-0000-2A00-0000A2000000}"/>
    <hyperlink ref="H256" r:id="rId164" location="(4)" display="https://www.bls.gov/oes/current/oes_nat.htm - (4)" xr:uid="{00000000-0004-0000-2A00-0000A3000000}"/>
    <hyperlink ref="H255" r:id="rId165" location="(4)" display="https://www.bls.gov/oes/current/oes_nat.htm - (4)" xr:uid="{00000000-0004-0000-2A00-0000A4000000}"/>
    <hyperlink ref="H29" r:id="rId166" location="(4)" display="https://www.bls.gov/oes/current/oes_nat.htm - (4)" xr:uid="{00000000-0004-0000-2A00-0000A5000000}"/>
    <hyperlink ref="H7" r:id="rId167" location="(4)" display="https://www.bls.gov/oes/current/oes_nat.htm - (4)" xr:uid="{00000000-0004-0000-2A00-0000A6000000}"/>
    <hyperlink ref="B359" r:id="rId168" location="(4)" display="https://www.bls.gov/oes/current/oes_nat.htm - (4)" xr:uid="{00000000-0004-0000-2A00-0000A7000000}"/>
    <hyperlink ref="B366" r:id="rId169" location="(4)" display="https://www.bls.gov/oes/current/oes_nat.htm - (4)" xr:uid="{00000000-0004-0000-2A00-0000A8000000}"/>
    <hyperlink ref="B368" r:id="rId170" location="(4)" display="https://www.bls.gov/oes/current/oes_nat.htm - (4)" xr:uid="{00000000-0004-0000-2A00-0000A9000000}"/>
    <hyperlink ref="B370" r:id="rId171" location="(4)" display="https://www.bls.gov/oes/current/oes_nat.htm - (4)" xr:uid="{00000000-0004-0000-2A00-0000AA000000}"/>
    <hyperlink ref="B371" r:id="rId172" location="(4)" display="https://www.bls.gov/oes/current/oes_nat.htm - (4)" xr:uid="{00000000-0004-0000-2A00-0000AB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O44"/>
  <sheetViews>
    <sheetView workbookViewId="0">
      <selection activeCell="B3" sqref="B3"/>
    </sheetView>
  </sheetViews>
  <sheetFormatPr defaultColWidth="8.7109375" defaultRowHeight="12" x14ac:dyDescent="0.2"/>
  <cols>
    <col min="1" max="1" width="26.7109375" style="79" customWidth="1"/>
    <col min="2" max="2" width="8.7109375" style="80" customWidth="1"/>
    <col min="3" max="3" width="11.140625" style="151" customWidth="1"/>
    <col min="4" max="4" width="8.85546875" style="151" customWidth="1"/>
    <col min="5" max="5" width="9.7109375" style="80" customWidth="1"/>
    <col min="6" max="6" width="5.5703125" style="391" customWidth="1"/>
    <col min="7" max="7" width="8" style="391" customWidth="1"/>
    <col min="8" max="8" width="3.5703125" style="391" customWidth="1"/>
    <col min="9" max="15" width="8.7109375" style="85"/>
    <col min="16" max="16384" width="8.7109375" style="79"/>
  </cols>
  <sheetData>
    <row r="1" spans="1:15" s="390" customFormat="1" ht="37.9" customHeight="1" x14ac:dyDescent="0.25">
      <c r="A1" s="294" t="s">
        <v>1405</v>
      </c>
      <c r="B1" s="295" t="s">
        <v>1425</v>
      </c>
      <c r="C1" s="295" t="s">
        <v>1423</v>
      </c>
      <c r="D1" s="295" t="s">
        <v>1427</v>
      </c>
      <c r="E1" s="296" t="s">
        <v>1426</v>
      </c>
      <c r="F1" s="602" t="s">
        <v>1409</v>
      </c>
      <c r="G1" s="602" t="s">
        <v>0</v>
      </c>
      <c r="H1" s="602" t="s">
        <v>1410</v>
      </c>
      <c r="I1" s="123" t="s">
        <v>1428</v>
      </c>
      <c r="J1" s="98"/>
      <c r="K1" s="98"/>
      <c r="L1" s="98"/>
      <c r="M1" s="98"/>
      <c r="N1" s="98"/>
      <c r="O1" s="98"/>
    </row>
    <row r="2" spans="1:15" s="85" customFormat="1" ht="11.65" customHeight="1" x14ac:dyDescent="0.2">
      <c r="A2" s="297" t="s">
        <v>1228</v>
      </c>
      <c r="B2" s="286">
        <f>D9*2000*$B$10</f>
        <v>112500</v>
      </c>
      <c r="C2" s="287">
        <f>B2*$D$8</f>
        <v>37125</v>
      </c>
      <c r="D2" s="286">
        <f>(B2-C2)*I2</f>
        <v>75375</v>
      </c>
      <c r="E2" s="298">
        <f>B2*I2</f>
        <v>112500</v>
      </c>
      <c r="F2" s="391">
        <v>1</v>
      </c>
      <c r="G2" s="391">
        <v>2018</v>
      </c>
      <c r="H2" s="391">
        <v>1</v>
      </c>
      <c r="I2" s="87">
        <v>1</v>
      </c>
    </row>
    <row r="3" spans="1:15" s="85" customFormat="1" ht="12.6" customHeight="1" x14ac:dyDescent="0.2">
      <c r="A3" s="299" t="s">
        <v>1406</v>
      </c>
      <c r="B3" s="86">
        <f>JobSalesWages!$B8*$B$10</f>
        <v>102015</v>
      </c>
      <c r="C3" s="86">
        <f>B3*$D$8</f>
        <v>33664.950000000004</v>
      </c>
      <c r="D3" s="86">
        <f>(B3-C3)*I3</f>
        <v>68350.049999999988</v>
      </c>
      <c r="E3" s="300">
        <f>B3*I3</f>
        <v>102015</v>
      </c>
      <c r="F3" s="391">
        <f>SMARTObjectives!H3</f>
        <v>1</v>
      </c>
      <c r="G3" s="391" t="str">
        <f>SMARTObjectives!I3</f>
        <v>2018</v>
      </c>
      <c r="H3" s="391">
        <f>SMARTObjectives!J3</f>
        <v>2</v>
      </c>
      <c r="I3" s="87">
        <v>1</v>
      </c>
    </row>
    <row r="4" spans="1:15" s="85" customFormat="1" ht="11.65" customHeight="1" x14ac:dyDescent="0.2">
      <c r="A4" s="297" t="s">
        <v>1407</v>
      </c>
      <c r="B4" s="86">
        <f>JobFinanceWages!$B17*$B$10</f>
        <v>104790</v>
      </c>
      <c r="C4" s="86">
        <f>B4*$D$8</f>
        <v>34580.700000000004</v>
      </c>
      <c r="D4" s="86">
        <f>(B4-C4)*I4</f>
        <v>70209.299999999988</v>
      </c>
      <c r="E4" s="300">
        <f>B4*I4</f>
        <v>104790</v>
      </c>
      <c r="F4" s="391">
        <f>SMARTObjectives!H4</f>
        <v>1</v>
      </c>
      <c r="G4" s="391" t="str">
        <f>SMARTObjectives!I4</f>
        <v>2018</v>
      </c>
      <c r="H4" s="391">
        <f>SMARTObjectives!J4</f>
        <v>3</v>
      </c>
      <c r="I4" s="87">
        <v>1</v>
      </c>
    </row>
    <row r="5" spans="1:15" s="85" customFormat="1" ht="11.65" customHeight="1" x14ac:dyDescent="0.2">
      <c r="A5" s="297" t="s">
        <v>1408</v>
      </c>
      <c r="B5" s="86">
        <f>JobWagesHR!$B21*$B$10</f>
        <v>95175</v>
      </c>
      <c r="C5" s="86"/>
      <c r="D5" s="86"/>
      <c r="E5" s="300">
        <f>B5*I5</f>
        <v>95175</v>
      </c>
      <c r="F5" s="81">
        <v>2</v>
      </c>
      <c r="G5" s="391">
        <v>2019</v>
      </c>
      <c r="H5" s="391">
        <v>1</v>
      </c>
      <c r="I5" s="284">
        <v>1</v>
      </c>
    </row>
    <row r="6" spans="1:15" s="98" customFormat="1" ht="12.4" customHeight="1" x14ac:dyDescent="0.25">
      <c r="A6" s="588" t="s">
        <v>1434</v>
      </c>
      <c r="B6" s="282">
        <f>$B$11*I6</f>
        <v>600</v>
      </c>
      <c r="C6" s="86"/>
      <c r="E6" s="301"/>
      <c r="F6" s="273"/>
      <c r="G6" s="180"/>
      <c r="H6" s="180"/>
      <c r="I6" s="603">
        <f>SUM(I2:I5)</f>
        <v>4</v>
      </c>
    </row>
    <row r="7" spans="1:15" ht="12.75" thickBot="1" x14ac:dyDescent="0.25">
      <c r="A7" s="302" t="s">
        <v>1429</v>
      </c>
      <c r="B7" s="303"/>
      <c r="C7" s="356">
        <f>SUM(C2:C6)</f>
        <v>105370.65000000002</v>
      </c>
      <c r="D7" s="304">
        <f>SUM(D2:D5)+$B$6</f>
        <v>214534.34999999998</v>
      </c>
      <c r="E7" s="305">
        <f>SUM(E2:E5)+$B$6</f>
        <v>415080</v>
      </c>
      <c r="F7" s="81"/>
      <c r="I7" s="79"/>
    </row>
    <row r="8" spans="1:15" x14ac:dyDescent="0.2">
      <c r="A8" s="271" t="s">
        <v>1424</v>
      </c>
      <c r="B8" s="81"/>
      <c r="C8" s="79"/>
      <c r="D8" s="285">
        <v>0.33</v>
      </c>
      <c r="E8" s="79"/>
      <c r="F8" s="81"/>
    </row>
    <row r="9" spans="1:15" x14ac:dyDescent="0.2">
      <c r="A9" s="394" t="s">
        <v>111</v>
      </c>
      <c r="B9" s="586"/>
      <c r="C9" s="394"/>
      <c r="D9" s="587">
        <v>75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</row>
    <row r="10" spans="1:15" x14ac:dyDescent="0.2">
      <c r="A10" s="398" t="s">
        <v>1501</v>
      </c>
      <c r="B10" s="399">
        <v>0.75</v>
      </c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</row>
    <row r="11" spans="1:15" ht="12" customHeight="1" thickBot="1" x14ac:dyDescent="0.25">
      <c r="A11" s="590" t="s">
        <v>1314</v>
      </c>
      <c r="B11" s="282">
        <v>150</v>
      </c>
      <c r="C11" s="79"/>
      <c r="E11" s="81"/>
      <c r="F11" s="81"/>
    </row>
    <row r="12" spans="1:15" s="390" customFormat="1" ht="69.599999999999994" customHeight="1" x14ac:dyDescent="0.25">
      <c r="A12" s="294" t="s">
        <v>1229</v>
      </c>
      <c r="B12" s="295" t="s">
        <v>1425</v>
      </c>
      <c r="C12" s="295" t="s">
        <v>1430</v>
      </c>
      <c r="D12" s="295" t="s">
        <v>1431</v>
      </c>
      <c r="E12" s="296" t="s">
        <v>1432</v>
      </c>
      <c r="F12" s="311" t="s">
        <v>1409</v>
      </c>
      <c r="G12" s="311" t="s">
        <v>0</v>
      </c>
      <c r="H12" s="311" t="s">
        <v>1410</v>
      </c>
      <c r="I12" s="98"/>
      <c r="J12" s="98"/>
      <c r="K12" s="98"/>
      <c r="L12" s="98"/>
      <c r="M12" s="98"/>
      <c r="N12" s="98"/>
      <c r="O12" s="98"/>
    </row>
    <row r="13" spans="1:15" ht="11.65" customHeight="1" x14ac:dyDescent="0.2">
      <c r="A13" s="332" t="s">
        <v>1227</v>
      </c>
      <c r="B13" s="288">
        <f>JobWages!$B96*$B$10</f>
        <v>67312.5</v>
      </c>
      <c r="C13" s="283"/>
      <c r="D13" s="283"/>
      <c r="E13" s="333"/>
      <c r="F13" s="81"/>
    </row>
    <row r="14" spans="1:15" ht="11.65" customHeight="1" x14ac:dyDescent="0.2">
      <c r="A14" s="332" t="s">
        <v>1226</v>
      </c>
      <c r="B14" s="288">
        <f>JobWages!$B97*$B$10</f>
        <v>65347.5</v>
      </c>
      <c r="C14" s="283"/>
      <c r="D14" s="283"/>
      <c r="E14" s="333"/>
      <c r="F14" s="81"/>
    </row>
    <row r="15" spans="1:15" ht="11.65" customHeight="1" x14ac:dyDescent="0.2">
      <c r="A15" s="332" t="s">
        <v>1225</v>
      </c>
      <c r="B15" s="289">
        <f>JobWages!$B97*$B$10</f>
        <v>65347.5</v>
      </c>
      <c r="C15" s="290"/>
      <c r="D15" s="290">
        <v>1</v>
      </c>
      <c r="E15" s="334">
        <v>1</v>
      </c>
      <c r="F15" s="81"/>
    </row>
    <row r="16" spans="1:15" ht="11.65" customHeight="1" x14ac:dyDescent="0.2">
      <c r="A16" s="332" t="s">
        <v>1224</v>
      </c>
      <c r="B16" s="288">
        <f>JobWages!$B91*$B$10</f>
        <v>75060</v>
      </c>
      <c r="C16" s="283"/>
      <c r="D16" s="283">
        <v>1</v>
      </c>
      <c r="E16" s="333">
        <v>1</v>
      </c>
      <c r="F16" s="81"/>
    </row>
    <row r="17" spans="1:15" ht="11.65" customHeight="1" x14ac:dyDescent="0.2">
      <c r="A17" s="332" t="s">
        <v>1223</v>
      </c>
      <c r="B17" s="288">
        <f>JobWages!$B95*$B$10</f>
        <v>54112.5</v>
      </c>
      <c r="C17" s="283"/>
      <c r="D17" s="283">
        <v>1</v>
      </c>
      <c r="E17" s="333">
        <v>1</v>
      </c>
      <c r="F17" s="81"/>
    </row>
    <row r="18" spans="1:15" ht="11.65" customHeight="1" x14ac:dyDescent="0.2">
      <c r="A18" s="332" t="s">
        <v>1250</v>
      </c>
      <c r="B18" s="288">
        <f>JobWages!$B92*$B$10</f>
        <v>63885</v>
      </c>
      <c r="C18" s="283"/>
      <c r="D18" s="292">
        <v>1</v>
      </c>
      <c r="E18" s="334">
        <v>1</v>
      </c>
      <c r="F18" s="81">
        <v>2</v>
      </c>
      <c r="G18" s="391" t="str">
        <f>SMARTObjectives!I6</f>
        <v>2019</v>
      </c>
      <c r="H18" s="103">
        <f>SMARTObjectives!J6</f>
        <v>2</v>
      </c>
    </row>
    <row r="19" spans="1:15" ht="11.65" customHeight="1" x14ac:dyDescent="0.2">
      <c r="A19" s="332" t="s">
        <v>1222</v>
      </c>
      <c r="B19" s="289">
        <f>JobWages!$B96*$B$10</f>
        <v>67312.5</v>
      </c>
      <c r="C19" s="290"/>
      <c r="D19" s="290"/>
      <c r="E19" s="334"/>
      <c r="F19" s="81"/>
    </row>
    <row r="20" spans="1:15" ht="11.65" customHeight="1" x14ac:dyDescent="0.2">
      <c r="A20" s="332" t="s">
        <v>1221</v>
      </c>
      <c r="B20" s="289">
        <f>JobWages!$B98*$B$10</f>
        <v>63375</v>
      </c>
      <c r="C20" s="290"/>
      <c r="D20" s="290"/>
      <c r="E20" s="334">
        <v>1</v>
      </c>
      <c r="F20" s="81">
        <v>3</v>
      </c>
      <c r="G20" s="391" t="str">
        <f>SMARTObjectives!I$9</f>
        <v>2020</v>
      </c>
      <c r="H20" s="391">
        <f>SMARTObjectives!J$9</f>
        <v>1</v>
      </c>
    </row>
    <row r="21" spans="1:15" s="97" customFormat="1" ht="12" customHeight="1" x14ac:dyDescent="0.2">
      <c r="A21" s="335" t="s">
        <v>1220</v>
      </c>
      <c r="B21" s="289">
        <f>JobWages!$B90*$B$10</f>
        <v>72030</v>
      </c>
      <c r="C21" s="290"/>
      <c r="D21" s="290"/>
      <c r="E21" s="336">
        <v>1</v>
      </c>
      <c r="F21" s="99">
        <v>3</v>
      </c>
      <c r="G21" s="391" t="str">
        <f>SMARTObjectives!I$9</f>
        <v>2020</v>
      </c>
      <c r="H21" s="391">
        <f>SMARTObjectives!J$9</f>
        <v>1</v>
      </c>
      <c r="I21" s="90"/>
      <c r="J21" s="90"/>
      <c r="K21" s="90"/>
      <c r="L21" s="90"/>
      <c r="M21" s="90"/>
      <c r="N21" s="90"/>
      <c r="O21" s="90"/>
    </row>
    <row r="22" spans="1:15" ht="11.65" customHeight="1" x14ac:dyDescent="0.2">
      <c r="A22" s="332" t="s">
        <v>1219</v>
      </c>
      <c r="B22" s="289">
        <f>JobWages!$B101*$B$10</f>
        <v>39825</v>
      </c>
      <c r="C22" s="290"/>
      <c r="D22" s="290"/>
      <c r="E22" s="334">
        <v>1</v>
      </c>
      <c r="F22" s="81">
        <v>3</v>
      </c>
      <c r="G22" s="391" t="str">
        <f>SMARTObjectives!I$9</f>
        <v>2020</v>
      </c>
      <c r="H22" s="391">
        <f>SMARTObjectives!J$9</f>
        <v>1</v>
      </c>
    </row>
    <row r="23" spans="1:15" ht="11.65" customHeight="1" x14ac:dyDescent="0.2">
      <c r="A23" s="332" t="s">
        <v>1218</v>
      </c>
      <c r="B23" s="288">
        <f>JobWagesMarketing!$B66*$B$10</f>
        <v>52965</v>
      </c>
      <c r="C23" s="283"/>
      <c r="D23" s="292">
        <v>1</v>
      </c>
      <c r="E23" s="333">
        <v>1</v>
      </c>
      <c r="F23" s="81">
        <v>2</v>
      </c>
      <c r="G23" s="391" t="str">
        <f>SMARTObjectives!I7</f>
        <v>2019</v>
      </c>
      <c r="H23" s="103">
        <f>SMARTObjectives!J7</f>
        <v>2</v>
      </c>
    </row>
    <row r="24" spans="1:15" ht="11.65" customHeight="1" x14ac:dyDescent="0.2">
      <c r="A24" s="332" t="s">
        <v>1217</v>
      </c>
      <c r="B24" s="288">
        <f>JobSalesWages!$B636*$B$10</f>
        <v>69682.5</v>
      </c>
      <c r="C24" s="283"/>
      <c r="D24" s="292">
        <v>2</v>
      </c>
      <c r="E24" s="333">
        <v>3</v>
      </c>
      <c r="F24" s="81">
        <v>2</v>
      </c>
      <c r="G24" s="391" t="str">
        <f>SMARTObjectives!I8</f>
        <v>2019</v>
      </c>
      <c r="H24" s="103">
        <f>SMARTObjectives!J8</f>
        <v>2</v>
      </c>
    </row>
    <row r="25" spans="1:15" ht="11.65" customHeight="1" x14ac:dyDescent="0.2">
      <c r="A25" s="332" t="s">
        <v>1216</v>
      </c>
      <c r="B25" s="288">
        <f>JobSalesWages!$B84*$B$10</f>
        <v>57172.5</v>
      </c>
      <c r="C25" s="283"/>
      <c r="D25" s="283"/>
      <c r="E25" s="333"/>
      <c r="F25" s="81"/>
    </row>
    <row r="26" spans="1:15" ht="12.6" customHeight="1" x14ac:dyDescent="0.2">
      <c r="A26" s="332" t="s">
        <v>1215</v>
      </c>
      <c r="B26" s="291">
        <f>JobWagesHR!$B56*$B$10</f>
        <v>48585</v>
      </c>
      <c r="C26" s="87"/>
      <c r="D26" s="290"/>
      <c r="E26" s="337"/>
      <c r="F26" s="81"/>
    </row>
    <row r="27" spans="1:15" ht="12.6" customHeight="1" x14ac:dyDescent="0.2">
      <c r="A27" s="338" t="s">
        <v>1433</v>
      </c>
      <c r="B27" s="291"/>
      <c r="C27" s="87">
        <f>SUM(C18:C26)</f>
        <v>0</v>
      </c>
      <c r="D27" s="290">
        <f>SUM(D18:D26)</f>
        <v>4</v>
      </c>
      <c r="E27" s="334">
        <f>SUM(E18:E26)</f>
        <v>8</v>
      </c>
      <c r="F27" s="81"/>
    </row>
    <row r="28" spans="1:15" s="98" customFormat="1" ht="12.4" customHeight="1" x14ac:dyDescent="0.25">
      <c r="A28" s="588" t="s">
        <v>1434</v>
      </c>
      <c r="B28" s="589"/>
      <c r="C28" s="282">
        <f>$B$11*C27</f>
        <v>0</v>
      </c>
      <c r="D28" s="282">
        <f>$B$11*D27</f>
        <v>600</v>
      </c>
      <c r="E28" s="339">
        <f>$B$11*E27</f>
        <v>1200</v>
      </c>
      <c r="F28" s="273"/>
      <c r="G28" s="180"/>
      <c r="H28" s="180"/>
    </row>
    <row r="29" spans="1:15" ht="12.75" thickBot="1" x14ac:dyDescent="0.25">
      <c r="A29" s="302" t="s">
        <v>1429</v>
      </c>
      <c r="B29" s="340"/>
      <c r="C29" s="304">
        <f>C28+($B13*C13)+($B14*C14)+($B15*C15)+($B16*C16)+($B17*C17)+($B18*C18)+($B19*C19)+($B20*C20)+($B21*C21)+($B22*C22)+($B23*C23)+($B24*C24)+($B25*C25)+($B26*C26)</f>
        <v>0</v>
      </c>
      <c r="D29" s="304">
        <f>D28+($B13*D13)+($B14*D14)+($B15*D15)+($B16*D16)+($B17*D17)+($B18*D18)+($B19*D19)+($B20*D20)+($B21*D21)+($B22*D22)+($B23*D23)+($B24*D24)+($B25*D25)+($B26*D26)</f>
        <v>451335</v>
      </c>
      <c r="E29" s="305">
        <f>E28+($B13*E13)+($B14*E14)+($B15*E15)+($B16*E16)+($B17*E17)+($B18*E18)+($B19*E19)+($B20*E20)+($B21*E21)+($B22*E22)+($B23*E23)+($B24*E24)+($B25*E25)+($B26*E26)</f>
        <v>696847.5</v>
      </c>
      <c r="F29" s="81"/>
    </row>
    <row r="30" spans="1:15" x14ac:dyDescent="0.2">
      <c r="A30" s="85"/>
      <c r="B30" s="391"/>
      <c r="C30" s="180"/>
      <c r="D30" s="180"/>
      <c r="E30" s="391"/>
    </row>
    <row r="31" spans="1:15" ht="37.9" customHeight="1" x14ac:dyDescent="0.2">
      <c r="A31" s="89"/>
      <c r="B31" s="102">
        <v>2018</v>
      </c>
      <c r="C31" s="102" t="s">
        <v>14</v>
      </c>
      <c r="D31" s="102">
        <v>2020</v>
      </c>
      <c r="E31" s="102" t="s">
        <v>15</v>
      </c>
      <c r="F31" s="102">
        <v>2022</v>
      </c>
    </row>
    <row r="32" spans="1:15" ht="13.15" customHeight="1" x14ac:dyDescent="0.2">
      <c r="A32" s="89" t="s">
        <v>1259</v>
      </c>
      <c r="B32" s="293">
        <f>SUM(B37:E37)</f>
        <v>161742.1875</v>
      </c>
      <c r="C32" s="293">
        <f>SUM(B42:E42)</f>
        <v>753581.25</v>
      </c>
      <c r="D32" s="293">
        <f>$E$7+$E$29</f>
        <v>1111927.5</v>
      </c>
      <c r="E32" s="293">
        <f>$E$7+$E$29</f>
        <v>1111927.5</v>
      </c>
      <c r="F32" s="293">
        <f>$E$7+$E$29</f>
        <v>1111927.5</v>
      </c>
    </row>
    <row r="33" spans="1:7" ht="13.15" customHeight="1" x14ac:dyDescent="0.2">
      <c r="A33" s="89" t="s">
        <v>1435</v>
      </c>
      <c r="B33" s="293">
        <f>SUM(B38:E38)</f>
        <v>3600</v>
      </c>
      <c r="C33" s="293">
        <f>SUM(B43:E43)</f>
        <v>7200</v>
      </c>
      <c r="D33" s="293">
        <f>$E$28+$B$28</f>
        <v>1200</v>
      </c>
      <c r="E33" s="293">
        <f>$E$28+$B$28</f>
        <v>1200</v>
      </c>
      <c r="F33" s="293">
        <f>$E$28+$B$28</f>
        <v>1200</v>
      </c>
    </row>
    <row r="34" spans="1:7" ht="13.15" customHeight="1" x14ac:dyDescent="0.2">
      <c r="A34" s="18"/>
      <c r="C34" s="80"/>
      <c r="D34" s="80"/>
      <c r="F34" s="80"/>
    </row>
    <row r="35" spans="1:7" ht="13.15" customHeight="1" x14ac:dyDescent="0.2">
      <c r="A35" s="18"/>
      <c r="B35" s="763">
        <v>2018</v>
      </c>
      <c r="C35" s="764"/>
      <c r="D35" s="764"/>
      <c r="E35" s="764"/>
      <c r="F35" s="79"/>
    </row>
    <row r="36" spans="1:7" ht="13.15" customHeight="1" x14ac:dyDescent="0.2">
      <c r="A36" s="18"/>
      <c r="B36" s="102" t="s">
        <v>5</v>
      </c>
      <c r="C36" s="102" t="s">
        <v>6</v>
      </c>
      <c r="D36" s="102" t="s">
        <v>2</v>
      </c>
      <c r="E36" s="102" t="s">
        <v>3</v>
      </c>
      <c r="F36" s="79"/>
    </row>
    <row r="37" spans="1:7" ht="13.15" customHeight="1" x14ac:dyDescent="0.2">
      <c r="A37" s="89" t="s">
        <v>1259</v>
      </c>
      <c r="B37" s="293">
        <f>$D2/4</f>
        <v>18843.75</v>
      </c>
      <c r="C37" s="293">
        <f>$D2/4+$D3/4</f>
        <v>35931.262499999997</v>
      </c>
      <c r="D37" s="293">
        <f>$D2/4+$D3/4+$D4/4</f>
        <v>53483.587499999994</v>
      </c>
      <c r="E37" s="293">
        <f>$D2/4+$D3/4+$D4/4</f>
        <v>53483.587499999994</v>
      </c>
      <c r="F37" s="306"/>
      <c r="G37" s="354">
        <f>SUM(B37:F37)</f>
        <v>161742.1875</v>
      </c>
    </row>
    <row r="38" spans="1:7" ht="13.15" customHeight="1" x14ac:dyDescent="0.2">
      <c r="A38" s="89" t="s">
        <v>1435</v>
      </c>
      <c r="B38" s="293">
        <f>$B$11*3*1</f>
        <v>450</v>
      </c>
      <c r="C38" s="293">
        <f>$B$11*3*2</f>
        <v>900</v>
      </c>
      <c r="D38" s="293">
        <f>$B$11*3*2</f>
        <v>900</v>
      </c>
      <c r="E38" s="293">
        <f>$B$11*3*3</f>
        <v>1350</v>
      </c>
      <c r="F38" s="79"/>
      <c r="G38" s="354">
        <f>SUM(B38:F38)</f>
        <v>3600</v>
      </c>
    </row>
    <row r="39" spans="1:7" ht="13.15" customHeight="1" x14ac:dyDescent="0.2">
      <c r="A39" s="18"/>
      <c r="C39" s="80"/>
      <c r="D39" s="80"/>
      <c r="F39" s="80"/>
    </row>
    <row r="40" spans="1:7" ht="13.15" customHeight="1" x14ac:dyDescent="0.2">
      <c r="A40" s="18"/>
      <c r="B40" s="763">
        <v>2019</v>
      </c>
      <c r="C40" s="764"/>
      <c r="D40" s="764"/>
      <c r="E40" s="764"/>
      <c r="F40" s="79"/>
    </row>
    <row r="41" spans="1:7" ht="13.15" customHeight="1" x14ac:dyDescent="0.2">
      <c r="A41" s="18"/>
      <c r="B41" s="102" t="s">
        <v>5</v>
      </c>
      <c r="C41" s="102" t="s">
        <v>6</v>
      </c>
      <c r="D41" s="102" t="s">
        <v>2</v>
      </c>
      <c r="E41" s="102" t="s">
        <v>3</v>
      </c>
      <c r="F41" s="79"/>
    </row>
    <row r="42" spans="1:7" ht="13.15" customHeight="1" x14ac:dyDescent="0.2">
      <c r="A42" s="89" t="s">
        <v>1259</v>
      </c>
      <c r="B42" s="293">
        <f>$E7/4</f>
        <v>103770</v>
      </c>
      <c r="C42" s="293">
        <f>$E7/4+$D29/4</f>
        <v>216603.75</v>
      </c>
      <c r="D42" s="293">
        <f>$E7/4+$D29/4</f>
        <v>216603.75</v>
      </c>
      <c r="E42" s="293">
        <f>$E7/4+$D29/4</f>
        <v>216603.75</v>
      </c>
      <c r="F42" s="79"/>
      <c r="G42" s="354">
        <f>SUM(B42:F42)</f>
        <v>753581.25</v>
      </c>
    </row>
    <row r="43" spans="1:7" ht="13.15" customHeight="1" x14ac:dyDescent="0.2">
      <c r="A43" s="89" t="s">
        <v>1435</v>
      </c>
      <c r="B43" s="293">
        <f>$B$11*3</f>
        <v>450</v>
      </c>
      <c r="C43" s="293">
        <f>($B$11*3)+($B$11*3*$D$27)</f>
        <v>2250</v>
      </c>
      <c r="D43" s="293">
        <f>($B$11*3)+($B$11*3*$D$27)</f>
        <v>2250</v>
      </c>
      <c r="E43" s="293">
        <f>($B$11*3)+($B$11*3*$D$27)</f>
        <v>2250</v>
      </c>
      <c r="F43" s="79"/>
      <c r="G43" s="354">
        <f>SUM(B43:F43)</f>
        <v>7200</v>
      </c>
    </row>
    <row r="44" spans="1:7" x14ac:dyDescent="0.2">
      <c r="A44" s="85"/>
      <c r="B44" s="391"/>
      <c r="C44" s="180"/>
      <c r="D44" s="180"/>
      <c r="E44" s="391"/>
    </row>
  </sheetData>
  <mergeCells count="2">
    <mergeCell ref="B35:E35"/>
    <mergeCell ref="B40:E4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filterMode="1"/>
  <dimension ref="A1:K1289"/>
  <sheetViews>
    <sheetView workbookViewId="0">
      <selection activeCell="A8" sqref="A8"/>
    </sheetView>
  </sheetViews>
  <sheetFormatPr defaultColWidth="18.28515625" defaultRowHeight="13.9" customHeight="1" x14ac:dyDescent="0.25"/>
  <cols>
    <col min="1" max="1" width="69.85546875" style="31" customWidth="1"/>
    <col min="2" max="2" width="13.42578125" style="32" customWidth="1"/>
    <col min="3" max="3" width="8" style="33" customWidth="1"/>
    <col min="4" max="6" width="14.28515625" style="31" customWidth="1"/>
    <col min="7" max="7" width="24.28515625" style="31" customWidth="1"/>
    <col min="8" max="9" width="14.28515625" style="31" customWidth="1"/>
    <col min="10" max="10" width="14.28515625" style="32" customWidth="1"/>
    <col min="11" max="11" width="14.28515625" style="31" customWidth="1"/>
    <col min="12" max="12" width="12" style="31" customWidth="1"/>
    <col min="13" max="13" width="46.140625" style="31" customWidth="1"/>
    <col min="14" max="16384" width="18.28515625" style="31"/>
  </cols>
  <sheetData>
    <row r="1" spans="1:11" ht="31.5" thickTop="1" thickBot="1" x14ac:dyDescent="0.3">
      <c r="A1" s="69" t="s">
        <v>1214</v>
      </c>
      <c r="B1" s="70" t="s">
        <v>1206</v>
      </c>
      <c r="C1" s="71" t="s">
        <v>1213</v>
      </c>
      <c r="D1" s="69" t="s">
        <v>1212</v>
      </c>
      <c r="E1" s="69" t="s">
        <v>1211</v>
      </c>
      <c r="F1" s="69" t="s">
        <v>1210</v>
      </c>
      <c r="G1" s="69" t="s">
        <v>1209</v>
      </c>
      <c r="H1" s="69" t="s">
        <v>1208</v>
      </c>
      <c r="I1" s="69" t="s">
        <v>1207</v>
      </c>
      <c r="J1" s="70" t="s">
        <v>1206</v>
      </c>
      <c r="K1" s="69" t="s">
        <v>1205</v>
      </c>
    </row>
    <row r="2" spans="1:11" ht="15.75" hidden="1" thickTop="1" x14ac:dyDescent="0.25">
      <c r="A2" s="41" t="s">
        <v>1204</v>
      </c>
      <c r="B2" s="43">
        <v>49630</v>
      </c>
      <c r="C2" s="33">
        <v>1</v>
      </c>
      <c r="D2" s="54" t="s">
        <v>1203</v>
      </c>
      <c r="E2" s="53">
        <v>140400040</v>
      </c>
      <c r="F2" s="52">
        <v>1E-3</v>
      </c>
      <c r="G2" s="51">
        <v>1000</v>
      </c>
      <c r="H2" s="50">
        <v>17.809999999999999</v>
      </c>
      <c r="I2" s="50">
        <v>23.86</v>
      </c>
      <c r="J2" s="43">
        <v>49630</v>
      </c>
      <c r="K2" s="49">
        <v>1E-3</v>
      </c>
    </row>
    <row r="3" spans="1:11" ht="15.75" hidden="1" thickTop="1" x14ac:dyDescent="0.25">
      <c r="A3" s="41" t="s">
        <v>1202</v>
      </c>
      <c r="B3" s="43">
        <v>118020</v>
      </c>
      <c r="C3" s="33">
        <f t="shared" ref="C3:C66" si="0">C2+1</f>
        <v>2</v>
      </c>
      <c r="D3" s="48" t="s">
        <v>184</v>
      </c>
      <c r="E3" s="47">
        <v>7090790</v>
      </c>
      <c r="F3" s="46">
        <v>2E-3</v>
      </c>
      <c r="G3" s="45">
        <v>50.503999999999998</v>
      </c>
      <c r="H3" s="44">
        <v>48.46</v>
      </c>
      <c r="I3" s="44">
        <v>56.74</v>
      </c>
      <c r="J3" s="43">
        <v>118020</v>
      </c>
      <c r="K3" s="42">
        <v>1E-3</v>
      </c>
    </row>
    <row r="4" spans="1:11" ht="15.75" hidden="1" thickTop="1" x14ac:dyDescent="0.25">
      <c r="A4" s="41" t="s">
        <v>1201</v>
      </c>
      <c r="B4" s="43">
        <v>126950</v>
      </c>
      <c r="C4" s="33">
        <f t="shared" si="0"/>
        <v>3</v>
      </c>
      <c r="D4" s="54" t="s">
        <v>136</v>
      </c>
      <c r="E4" s="53">
        <v>2465800</v>
      </c>
      <c r="F4" s="52">
        <v>2E-3</v>
      </c>
      <c r="G4" s="51">
        <v>17.562999999999999</v>
      </c>
      <c r="H4" s="50">
        <v>49.19</v>
      </c>
      <c r="I4" s="50">
        <v>61.03</v>
      </c>
      <c r="J4" s="43">
        <v>126950</v>
      </c>
      <c r="K4" s="49">
        <v>2E-3</v>
      </c>
    </row>
    <row r="5" spans="1:11" ht="15.75" hidden="1" thickTop="1" x14ac:dyDescent="0.25">
      <c r="A5" s="41" t="s">
        <v>1200</v>
      </c>
      <c r="B5" s="43">
        <v>194350</v>
      </c>
      <c r="C5" s="33">
        <f t="shared" si="0"/>
        <v>4</v>
      </c>
      <c r="D5" s="48" t="s">
        <v>113</v>
      </c>
      <c r="E5" s="47">
        <v>223260</v>
      </c>
      <c r="F5" s="46">
        <v>7.0000000000000001E-3</v>
      </c>
      <c r="G5" s="45">
        <v>1.59</v>
      </c>
      <c r="H5" s="44">
        <v>87.12</v>
      </c>
      <c r="I5" s="44">
        <v>93.44</v>
      </c>
      <c r="J5" s="43">
        <v>194350</v>
      </c>
      <c r="K5" s="42">
        <v>4.0000000000000001E-3</v>
      </c>
    </row>
    <row r="6" spans="1:11" ht="15.75" hidden="1" thickTop="1" x14ac:dyDescent="0.25">
      <c r="A6" s="41" t="s">
        <v>1199</v>
      </c>
      <c r="B6" s="43">
        <v>122090</v>
      </c>
      <c r="C6" s="33">
        <f t="shared" si="0"/>
        <v>5</v>
      </c>
      <c r="D6" s="54" t="s">
        <v>113</v>
      </c>
      <c r="E6" s="53">
        <v>2188870</v>
      </c>
      <c r="F6" s="52">
        <v>3.0000000000000001E-3</v>
      </c>
      <c r="G6" s="51">
        <v>15.59</v>
      </c>
      <c r="H6" s="50">
        <v>47.74</v>
      </c>
      <c r="I6" s="50">
        <v>58.7</v>
      </c>
      <c r="J6" s="43">
        <v>122090</v>
      </c>
      <c r="K6" s="49">
        <v>2E-3</v>
      </c>
    </row>
    <row r="7" spans="1:11" ht="15.75" hidden="1" thickTop="1" x14ac:dyDescent="0.25">
      <c r="A7" s="41" t="s">
        <v>1198</v>
      </c>
      <c r="B7" s="43">
        <v>44820</v>
      </c>
      <c r="C7" s="33">
        <f t="shared" si="0"/>
        <v>6</v>
      </c>
      <c r="D7" s="48" t="s">
        <v>113</v>
      </c>
      <c r="E7" s="47">
        <v>53670</v>
      </c>
      <c r="F7" s="46">
        <v>1.2999999999999999E-2</v>
      </c>
      <c r="G7" s="45">
        <v>0.38200000000000001</v>
      </c>
      <c r="H7" s="56">
        <v>-4</v>
      </c>
      <c r="I7" s="56">
        <v>-4</v>
      </c>
      <c r="J7" s="43">
        <v>44820</v>
      </c>
      <c r="K7" s="42">
        <v>1.0999999999999999E-2</v>
      </c>
    </row>
    <row r="8" spans="1:11" ht="15.75" customHeight="1" thickTop="1" x14ac:dyDescent="0.25">
      <c r="A8" s="41" t="s">
        <v>1197</v>
      </c>
      <c r="B8" s="43">
        <v>136020</v>
      </c>
      <c r="C8" s="33">
        <f t="shared" si="0"/>
        <v>7</v>
      </c>
      <c r="D8" s="54" t="s">
        <v>136</v>
      </c>
      <c r="E8" s="53">
        <v>663960</v>
      </c>
      <c r="F8" s="52">
        <v>5.0000000000000001E-3</v>
      </c>
      <c r="G8" s="51">
        <v>4.7290000000000001</v>
      </c>
      <c r="H8" s="50">
        <v>57.89</v>
      </c>
      <c r="I8" s="50">
        <v>65.39</v>
      </c>
      <c r="J8" s="43">
        <v>136020</v>
      </c>
      <c r="K8" s="49">
        <v>3.0000000000000001E-3</v>
      </c>
    </row>
    <row r="9" spans="1:11" ht="15" hidden="1" x14ac:dyDescent="0.25">
      <c r="A9" s="41" t="s">
        <v>1196</v>
      </c>
      <c r="B9" s="43">
        <v>117810</v>
      </c>
      <c r="C9" s="33">
        <f t="shared" si="0"/>
        <v>8</v>
      </c>
      <c r="D9" s="48" t="s">
        <v>113</v>
      </c>
      <c r="E9" s="47">
        <v>28860</v>
      </c>
      <c r="F9" s="46">
        <v>2.3E-2</v>
      </c>
      <c r="G9" s="45">
        <v>0.20599999999999999</v>
      </c>
      <c r="H9" s="44">
        <v>48.47</v>
      </c>
      <c r="I9" s="44">
        <v>56.64</v>
      </c>
      <c r="J9" s="43">
        <v>117810</v>
      </c>
      <c r="K9" s="42">
        <v>1.4999999999999999E-2</v>
      </c>
    </row>
    <row r="10" spans="1:11" ht="15" x14ac:dyDescent="0.25">
      <c r="A10" s="41" t="s">
        <v>1195</v>
      </c>
      <c r="B10" s="43">
        <v>138350</v>
      </c>
      <c r="C10" s="33">
        <f t="shared" si="0"/>
        <v>9</v>
      </c>
      <c r="D10" s="54" t="s">
        <v>121</v>
      </c>
      <c r="E10" s="53">
        <v>571120</v>
      </c>
      <c r="F10" s="52">
        <v>6.0000000000000001E-3</v>
      </c>
      <c r="G10" s="51">
        <v>4.0679999999999996</v>
      </c>
      <c r="H10" s="50">
        <v>59.1</v>
      </c>
      <c r="I10" s="50">
        <v>66.52</v>
      </c>
      <c r="J10" s="43">
        <v>138350</v>
      </c>
      <c r="K10" s="49">
        <v>3.0000000000000001E-3</v>
      </c>
    </row>
    <row r="11" spans="1:11" ht="15" x14ac:dyDescent="0.25">
      <c r="A11" s="41" t="s">
        <v>1194</v>
      </c>
      <c r="B11" s="43">
        <v>144140</v>
      </c>
      <c r="C11" s="33">
        <f t="shared" si="0"/>
        <v>10</v>
      </c>
      <c r="D11" s="48" t="s">
        <v>113</v>
      </c>
      <c r="E11" s="47">
        <v>205900</v>
      </c>
      <c r="F11" s="46">
        <v>0.01</v>
      </c>
      <c r="G11" s="45">
        <v>1.4670000000000001</v>
      </c>
      <c r="H11" s="44">
        <v>63.07</v>
      </c>
      <c r="I11" s="44">
        <v>69.3</v>
      </c>
      <c r="J11" s="43">
        <v>144140</v>
      </c>
      <c r="K11" s="42">
        <v>5.0000000000000001E-3</v>
      </c>
    </row>
    <row r="12" spans="1:11" ht="15" hidden="1" x14ac:dyDescent="0.25">
      <c r="A12" s="41" t="s">
        <v>1193</v>
      </c>
      <c r="B12" s="43">
        <v>135090</v>
      </c>
      <c r="C12" s="33">
        <f t="shared" si="0"/>
        <v>11</v>
      </c>
      <c r="D12" s="54" t="s">
        <v>113</v>
      </c>
      <c r="E12" s="53">
        <v>365230</v>
      </c>
      <c r="F12" s="52">
        <v>6.0000000000000001E-3</v>
      </c>
      <c r="G12" s="51">
        <v>2.601</v>
      </c>
      <c r="H12" s="50">
        <v>56.71</v>
      </c>
      <c r="I12" s="50">
        <v>64.95</v>
      </c>
      <c r="J12" s="43">
        <v>135090</v>
      </c>
      <c r="K12" s="49">
        <v>3.0000000000000001E-3</v>
      </c>
    </row>
    <row r="13" spans="1:11" ht="15" hidden="1" x14ac:dyDescent="0.25">
      <c r="A13" s="41" t="s">
        <v>1192</v>
      </c>
      <c r="B13" s="43">
        <v>123360</v>
      </c>
      <c r="C13" s="33">
        <f t="shared" si="0"/>
        <v>12</v>
      </c>
      <c r="D13" s="48" t="s">
        <v>113</v>
      </c>
      <c r="E13" s="47">
        <v>63970</v>
      </c>
      <c r="F13" s="46">
        <v>1.0999999999999999E-2</v>
      </c>
      <c r="G13" s="45">
        <v>0.45600000000000002</v>
      </c>
      <c r="H13" s="44">
        <v>51.59</v>
      </c>
      <c r="I13" s="44">
        <v>59.31</v>
      </c>
      <c r="J13" s="43">
        <v>123360</v>
      </c>
      <c r="K13" s="42">
        <v>6.0000000000000001E-3</v>
      </c>
    </row>
    <row r="14" spans="1:11" ht="15" hidden="1" x14ac:dyDescent="0.25">
      <c r="A14" s="41" t="s">
        <v>1191</v>
      </c>
      <c r="B14" s="43">
        <v>125470</v>
      </c>
      <c r="C14" s="33">
        <f t="shared" si="0"/>
        <v>13</v>
      </c>
      <c r="D14" s="54" t="s">
        <v>136</v>
      </c>
      <c r="E14" s="53">
        <v>1693430</v>
      </c>
      <c r="F14" s="52">
        <v>4.0000000000000001E-3</v>
      </c>
      <c r="G14" s="51">
        <v>12.061</v>
      </c>
      <c r="H14" s="50">
        <v>53.88</v>
      </c>
      <c r="I14" s="50">
        <v>60.32</v>
      </c>
      <c r="J14" s="43">
        <v>125470</v>
      </c>
      <c r="K14" s="49">
        <v>2E-3</v>
      </c>
    </row>
    <row r="15" spans="1:11" ht="15" hidden="1" x14ac:dyDescent="0.25">
      <c r="A15" s="41" t="s">
        <v>1190</v>
      </c>
      <c r="B15" s="43">
        <v>98930</v>
      </c>
      <c r="C15" s="33">
        <f t="shared" si="0"/>
        <v>14</v>
      </c>
      <c r="D15" s="48" t="s">
        <v>113</v>
      </c>
      <c r="E15" s="47">
        <v>266280</v>
      </c>
      <c r="F15" s="46">
        <v>7.0000000000000001E-3</v>
      </c>
      <c r="G15" s="45">
        <v>1.897</v>
      </c>
      <c r="H15" s="44">
        <v>43.29</v>
      </c>
      <c r="I15" s="44">
        <v>47.56</v>
      </c>
      <c r="J15" s="43">
        <v>98930</v>
      </c>
      <c r="K15" s="42">
        <v>3.0000000000000001E-3</v>
      </c>
    </row>
    <row r="16" spans="1:11" ht="15" hidden="1" x14ac:dyDescent="0.25">
      <c r="A16" s="41" t="s">
        <v>1189</v>
      </c>
      <c r="B16" s="43">
        <v>145740</v>
      </c>
      <c r="C16" s="33">
        <f t="shared" si="0"/>
        <v>15</v>
      </c>
      <c r="D16" s="54" t="s">
        <v>113</v>
      </c>
      <c r="E16" s="53">
        <v>352510</v>
      </c>
      <c r="F16" s="52">
        <v>8.9999999999999993E-3</v>
      </c>
      <c r="G16" s="51">
        <v>2.5110000000000001</v>
      </c>
      <c r="H16" s="50">
        <v>65.290000000000006</v>
      </c>
      <c r="I16" s="50">
        <v>70.069999999999993</v>
      </c>
      <c r="J16" s="43">
        <v>145740</v>
      </c>
      <c r="K16" s="49">
        <v>4.0000000000000001E-3</v>
      </c>
    </row>
    <row r="17" spans="1:11" ht="15" hidden="1" x14ac:dyDescent="0.25">
      <c r="A17" s="41" t="s">
        <v>1188</v>
      </c>
      <c r="B17" s="43">
        <v>139720</v>
      </c>
      <c r="C17" s="33">
        <f t="shared" si="0"/>
        <v>16</v>
      </c>
      <c r="D17" s="48" t="s">
        <v>113</v>
      </c>
      <c r="E17" s="47">
        <v>543300</v>
      </c>
      <c r="F17" s="46">
        <v>6.0000000000000001E-3</v>
      </c>
      <c r="G17" s="45">
        <v>3.87</v>
      </c>
      <c r="H17" s="44">
        <v>58.54</v>
      </c>
      <c r="I17" s="44">
        <v>67.17</v>
      </c>
      <c r="J17" s="43">
        <v>139720</v>
      </c>
      <c r="K17" s="42">
        <v>3.0000000000000001E-3</v>
      </c>
    </row>
    <row r="18" spans="1:11" ht="15" hidden="1" x14ac:dyDescent="0.25">
      <c r="A18" s="41" t="s">
        <v>1187</v>
      </c>
      <c r="B18" s="43">
        <v>107060</v>
      </c>
      <c r="C18" s="33">
        <f t="shared" si="0"/>
        <v>17</v>
      </c>
      <c r="D18" s="54" t="s">
        <v>113</v>
      </c>
      <c r="E18" s="53">
        <v>168400</v>
      </c>
      <c r="F18" s="52">
        <v>6.0000000000000001E-3</v>
      </c>
      <c r="G18" s="51">
        <v>1.1990000000000001</v>
      </c>
      <c r="H18" s="50">
        <v>46.7</v>
      </c>
      <c r="I18" s="50">
        <v>51.47</v>
      </c>
      <c r="J18" s="43">
        <v>107060</v>
      </c>
      <c r="K18" s="49">
        <v>4.0000000000000001E-3</v>
      </c>
    </row>
    <row r="19" spans="1:11" ht="15" hidden="1" x14ac:dyDescent="0.25">
      <c r="A19" s="41" t="s">
        <v>1186</v>
      </c>
      <c r="B19" s="43">
        <v>117720</v>
      </c>
      <c r="C19" s="33">
        <f t="shared" si="0"/>
        <v>18</v>
      </c>
      <c r="D19" s="48" t="s">
        <v>113</v>
      </c>
      <c r="E19" s="47">
        <v>71750</v>
      </c>
      <c r="F19" s="46">
        <v>8.9999999999999993E-3</v>
      </c>
      <c r="G19" s="45">
        <v>0.51100000000000001</v>
      </c>
      <c r="H19" s="44">
        <v>53.65</v>
      </c>
      <c r="I19" s="44">
        <v>56.6</v>
      </c>
      <c r="J19" s="43">
        <v>117720</v>
      </c>
      <c r="K19" s="42">
        <v>4.0000000000000001E-3</v>
      </c>
    </row>
    <row r="20" spans="1:11" ht="15" hidden="1" x14ac:dyDescent="0.25">
      <c r="A20" s="41" t="s">
        <v>1185</v>
      </c>
      <c r="B20" s="43">
        <v>97630</v>
      </c>
      <c r="C20" s="33">
        <f t="shared" si="0"/>
        <v>19</v>
      </c>
      <c r="D20" s="54" t="s">
        <v>113</v>
      </c>
      <c r="E20" s="53">
        <v>113270</v>
      </c>
      <c r="F20" s="52">
        <v>1.0999999999999999E-2</v>
      </c>
      <c r="G20" s="51">
        <v>0.80700000000000005</v>
      </c>
      <c r="H20" s="50">
        <v>42.88</v>
      </c>
      <c r="I20" s="50">
        <v>46.94</v>
      </c>
      <c r="J20" s="43">
        <v>97630</v>
      </c>
      <c r="K20" s="49">
        <v>5.0000000000000001E-3</v>
      </c>
    </row>
    <row r="21" spans="1:11" ht="15" hidden="1" x14ac:dyDescent="0.25">
      <c r="A21" s="41" t="s">
        <v>1184</v>
      </c>
      <c r="B21" s="43">
        <v>126900</v>
      </c>
      <c r="C21" s="33">
        <f t="shared" si="0"/>
        <v>20</v>
      </c>
      <c r="D21" s="48" t="s">
        <v>113</v>
      </c>
      <c r="E21" s="47">
        <v>15230</v>
      </c>
      <c r="F21" s="46">
        <v>1.4999999999999999E-2</v>
      </c>
      <c r="G21" s="45">
        <v>0.108</v>
      </c>
      <c r="H21" s="44">
        <v>55.89</v>
      </c>
      <c r="I21" s="44">
        <v>61.01</v>
      </c>
      <c r="J21" s="43">
        <v>126900</v>
      </c>
      <c r="K21" s="42">
        <v>6.0000000000000001E-3</v>
      </c>
    </row>
    <row r="22" spans="1:11" ht="15" hidden="1" x14ac:dyDescent="0.25">
      <c r="A22" s="41" t="s">
        <v>1183</v>
      </c>
      <c r="B22" s="43">
        <v>120210</v>
      </c>
      <c r="C22" s="33">
        <f t="shared" si="0"/>
        <v>21</v>
      </c>
      <c r="D22" s="54" t="s">
        <v>113</v>
      </c>
      <c r="E22" s="53">
        <v>129810</v>
      </c>
      <c r="F22" s="52">
        <v>6.0000000000000001E-3</v>
      </c>
      <c r="G22" s="51">
        <v>0.92500000000000004</v>
      </c>
      <c r="H22" s="50">
        <v>51.4</v>
      </c>
      <c r="I22" s="50">
        <v>57.79</v>
      </c>
      <c r="J22" s="43">
        <v>120210</v>
      </c>
      <c r="K22" s="49">
        <v>4.0000000000000001E-3</v>
      </c>
    </row>
    <row r="23" spans="1:11" ht="15" hidden="1" x14ac:dyDescent="0.25">
      <c r="A23" s="41" t="s">
        <v>1182</v>
      </c>
      <c r="B23" s="43">
        <v>115180</v>
      </c>
      <c r="C23" s="33">
        <f t="shared" si="0"/>
        <v>22</v>
      </c>
      <c r="D23" s="48" t="s">
        <v>113</v>
      </c>
      <c r="E23" s="47">
        <v>32880</v>
      </c>
      <c r="F23" s="46">
        <v>1.4E-2</v>
      </c>
      <c r="G23" s="45">
        <v>0.23400000000000001</v>
      </c>
      <c r="H23" s="44">
        <v>50.88</v>
      </c>
      <c r="I23" s="44">
        <v>55.37</v>
      </c>
      <c r="J23" s="43">
        <v>115180</v>
      </c>
      <c r="K23" s="42">
        <v>6.0000000000000001E-3</v>
      </c>
    </row>
    <row r="24" spans="1:11" ht="15" hidden="1" x14ac:dyDescent="0.25">
      <c r="A24" s="41" t="s">
        <v>1181</v>
      </c>
      <c r="B24" s="43">
        <v>97480</v>
      </c>
      <c r="C24" s="33">
        <f t="shared" si="0"/>
        <v>23</v>
      </c>
      <c r="D24" s="54" t="s">
        <v>136</v>
      </c>
      <c r="E24" s="53">
        <v>2267610</v>
      </c>
      <c r="F24" s="52">
        <v>3.0000000000000001E-3</v>
      </c>
      <c r="G24" s="51">
        <v>16.151</v>
      </c>
      <c r="H24" s="50">
        <v>42.03</v>
      </c>
      <c r="I24" s="50">
        <v>46.86</v>
      </c>
      <c r="J24" s="43">
        <v>97480</v>
      </c>
      <c r="K24" s="49">
        <v>2E-3</v>
      </c>
    </row>
    <row r="25" spans="1:11" ht="15" hidden="1" x14ac:dyDescent="0.25">
      <c r="A25" s="41" t="s">
        <v>1180</v>
      </c>
      <c r="B25" s="43">
        <v>75790</v>
      </c>
      <c r="C25" s="33">
        <f t="shared" si="0"/>
        <v>24</v>
      </c>
      <c r="D25" s="48" t="s">
        <v>113</v>
      </c>
      <c r="E25" s="47">
        <v>4560</v>
      </c>
      <c r="F25" s="46">
        <v>4.8000000000000001E-2</v>
      </c>
      <c r="G25" s="45">
        <v>3.2000000000000001E-2</v>
      </c>
      <c r="H25" s="44">
        <v>31.91</v>
      </c>
      <c r="I25" s="44">
        <v>36.44</v>
      </c>
      <c r="J25" s="43">
        <v>75790</v>
      </c>
      <c r="K25" s="42">
        <v>2.5000000000000001E-2</v>
      </c>
    </row>
    <row r="26" spans="1:11" ht="15" hidden="1" x14ac:dyDescent="0.25">
      <c r="A26" s="41" t="s">
        <v>1179</v>
      </c>
      <c r="B26" s="43">
        <v>99510</v>
      </c>
      <c r="C26" s="33">
        <f t="shared" si="0"/>
        <v>25</v>
      </c>
      <c r="D26" s="54" t="s">
        <v>113</v>
      </c>
      <c r="E26" s="53">
        <v>249650</v>
      </c>
      <c r="F26" s="52">
        <v>8.9999999999999993E-3</v>
      </c>
      <c r="G26" s="51">
        <v>1.778</v>
      </c>
      <c r="H26" s="50">
        <v>42.93</v>
      </c>
      <c r="I26" s="50">
        <v>47.84</v>
      </c>
      <c r="J26" s="43">
        <v>99510</v>
      </c>
      <c r="K26" s="49">
        <v>4.0000000000000001E-3</v>
      </c>
    </row>
    <row r="27" spans="1:11" ht="15" hidden="1" x14ac:dyDescent="0.25">
      <c r="A27" s="41" t="s">
        <v>1178</v>
      </c>
      <c r="B27" s="43">
        <v>93160</v>
      </c>
      <c r="C27" s="33">
        <f t="shared" si="0"/>
        <v>26</v>
      </c>
      <c r="D27" s="48" t="s">
        <v>121</v>
      </c>
      <c r="E27" s="47">
        <v>464070</v>
      </c>
      <c r="F27" s="46">
        <v>5.0000000000000001E-3</v>
      </c>
      <c r="G27" s="45">
        <v>3.3050000000000002</v>
      </c>
      <c r="H27" s="44">
        <v>41.8</v>
      </c>
      <c r="I27" s="44">
        <v>44.79</v>
      </c>
      <c r="J27" s="43">
        <v>93160</v>
      </c>
      <c r="K27" s="42">
        <v>5.0000000000000001E-3</v>
      </c>
    </row>
    <row r="28" spans="1:11" ht="15" hidden="1" x14ac:dyDescent="0.25">
      <c r="A28" s="41" t="s">
        <v>1177</v>
      </c>
      <c r="B28" s="43">
        <v>52150</v>
      </c>
      <c r="C28" s="33">
        <f t="shared" si="0"/>
        <v>27</v>
      </c>
      <c r="D28" s="54" t="s">
        <v>113</v>
      </c>
      <c r="E28" s="53">
        <v>48530</v>
      </c>
      <c r="F28" s="52">
        <v>1.6E-2</v>
      </c>
      <c r="G28" s="51">
        <v>0.34599999999999997</v>
      </c>
      <c r="H28" s="50">
        <v>22.01</v>
      </c>
      <c r="I28" s="50">
        <v>25.07</v>
      </c>
      <c r="J28" s="43">
        <v>52150</v>
      </c>
      <c r="K28" s="49">
        <v>8.9999999999999993E-3</v>
      </c>
    </row>
    <row r="29" spans="1:11" ht="15" hidden="1" x14ac:dyDescent="0.25">
      <c r="A29" s="41" t="s">
        <v>1176</v>
      </c>
      <c r="B29" s="43">
        <v>95390</v>
      </c>
      <c r="C29" s="33">
        <f t="shared" si="0"/>
        <v>28</v>
      </c>
      <c r="D29" s="48" t="s">
        <v>113</v>
      </c>
      <c r="E29" s="47">
        <v>242970</v>
      </c>
      <c r="F29" s="46">
        <v>6.0000000000000001E-3</v>
      </c>
      <c r="G29" s="45">
        <v>1.7310000000000001</v>
      </c>
      <c r="H29" s="56">
        <v>-4</v>
      </c>
      <c r="I29" s="56">
        <v>-4</v>
      </c>
      <c r="J29" s="43">
        <v>95390</v>
      </c>
      <c r="K29" s="42">
        <v>6.0000000000000001E-3</v>
      </c>
    </row>
    <row r="30" spans="1:11" ht="15" hidden="1" x14ac:dyDescent="0.25">
      <c r="A30" s="41" t="s">
        <v>1175</v>
      </c>
      <c r="B30" s="43">
        <v>105770</v>
      </c>
      <c r="C30" s="33">
        <f t="shared" si="0"/>
        <v>29</v>
      </c>
      <c r="D30" s="54" t="s">
        <v>113</v>
      </c>
      <c r="E30" s="53">
        <v>138430</v>
      </c>
      <c r="F30" s="52">
        <v>1.0999999999999999E-2</v>
      </c>
      <c r="G30" s="51">
        <v>0.98599999999999999</v>
      </c>
      <c r="H30" s="50">
        <v>43.63</v>
      </c>
      <c r="I30" s="50">
        <v>50.85</v>
      </c>
      <c r="J30" s="43">
        <v>105770</v>
      </c>
      <c r="K30" s="49">
        <v>7.0000000000000001E-3</v>
      </c>
    </row>
    <row r="31" spans="1:11" ht="15" hidden="1" x14ac:dyDescent="0.25">
      <c r="A31" s="41" t="s">
        <v>1174</v>
      </c>
      <c r="B31" s="43">
        <v>84400</v>
      </c>
      <c r="C31" s="33">
        <f t="shared" si="0"/>
        <v>30</v>
      </c>
      <c r="D31" s="48" t="s">
        <v>113</v>
      </c>
      <c r="E31" s="47">
        <v>34140</v>
      </c>
      <c r="F31" s="46">
        <v>1.6E-2</v>
      </c>
      <c r="G31" s="45">
        <v>0.24299999999999999</v>
      </c>
      <c r="H31" s="44">
        <v>37.6</v>
      </c>
      <c r="I31" s="44">
        <v>40.58</v>
      </c>
      <c r="J31" s="43">
        <v>84400</v>
      </c>
      <c r="K31" s="42">
        <v>8.0000000000000002E-3</v>
      </c>
    </row>
    <row r="32" spans="1:11" ht="15" hidden="1" x14ac:dyDescent="0.25">
      <c r="A32" s="41" t="s">
        <v>1173</v>
      </c>
      <c r="B32" s="43">
        <v>143870</v>
      </c>
      <c r="C32" s="33">
        <f t="shared" si="0"/>
        <v>31</v>
      </c>
      <c r="D32" s="54" t="s">
        <v>113</v>
      </c>
      <c r="E32" s="53">
        <v>178390</v>
      </c>
      <c r="F32" s="52">
        <v>0.01</v>
      </c>
      <c r="G32" s="51">
        <v>1.2709999999999999</v>
      </c>
      <c r="H32" s="50">
        <v>64.78</v>
      </c>
      <c r="I32" s="50">
        <v>69.17</v>
      </c>
      <c r="J32" s="43">
        <v>143870</v>
      </c>
      <c r="K32" s="49">
        <v>5.0000000000000001E-3</v>
      </c>
    </row>
    <row r="33" spans="1:11" ht="15" hidden="1" x14ac:dyDescent="0.25">
      <c r="A33" s="41" t="s">
        <v>1172</v>
      </c>
      <c r="B33" s="43">
        <v>56010</v>
      </c>
      <c r="C33" s="33">
        <f t="shared" si="0"/>
        <v>32</v>
      </c>
      <c r="D33" s="48" t="s">
        <v>113</v>
      </c>
      <c r="E33" s="47">
        <v>201470</v>
      </c>
      <c r="F33" s="46">
        <v>1.6E-2</v>
      </c>
      <c r="G33" s="45">
        <v>1.4350000000000001</v>
      </c>
      <c r="H33" s="44">
        <v>24.43</v>
      </c>
      <c r="I33" s="44">
        <v>26.93</v>
      </c>
      <c r="J33" s="43">
        <v>56010</v>
      </c>
      <c r="K33" s="42">
        <v>8.0000000000000002E-3</v>
      </c>
    </row>
    <row r="34" spans="1:11" ht="15" hidden="1" x14ac:dyDescent="0.25">
      <c r="A34" s="41" t="s">
        <v>1171</v>
      </c>
      <c r="B34" s="43">
        <v>88970</v>
      </c>
      <c r="C34" s="33">
        <f t="shared" si="0"/>
        <v>33</v>
      </c>
      <c r="D34" s="54" t="s">
        <v>113</v>
      </c>
      <c r="E34" s="53">
        <v>8370</v>
      </c>
      <c r="F34" s="52">
        <v>4.2000000000000003E-2</v>
      </c>
      <c r="G34" s="51">
        <v>0.06</v>
      </c>
      <c r="H34" s="50">
        <v>35.5</v>
      </c>
      <c r="I34" s="50">
        <v>42.78</v>
      </c>
      <c r="J34" s="43">
        <v>88970</v>
      </c>
      <c r="K34" s="49">
        <v>2.9000000000000001E-2</v>
      </c>
    </row>
    <row r="35" spans="1:11" ht="15" hidden="1" x14ac:dyDescent="0.25">
      <c r="A35" s="41" t="s">
        <v>1170</v>
      </c>
      <c r="B35" s="43">
        <v>79690</v>
      </c>
      <c r="C35" s="33">
        <f t="shared" si="0"/>
        <v>34</v>
      </c>
      <c r="D35" s="48" t="s">
        <v>113</v>
      </c>
      <c r="E35" s="47">
        <v>4280</v>
      </c>
      <c r="F35" s="46">
        <v>3.5000000000000003E-2</v>
      </c>
      <c r="G35" s="45">
        <v>0.03</v>
      </c>
      <c r="H35" s="44">
        <v>33.26</v>
      </c>
      <c r="I35" s="44">
        <v>38.31</v>
      </c>
      <c r="J35" s="43">
        <v>79690</v>
      </c>
      <c r="K35" s="42">
        <v>1.2E-2</v>
      </c>
    </row>
    <row r="36" spans="1:11" ht="15" hidden="1" x14ac:dyDescent="0.25">
      <c r="A36" s="41" t="s">
        <v>1169</v>
      </c>
      <c r="B36" s="43">
        <v>59410</v>
      </c>
      <c r="C36" s="33">
        <f t="shared" si="0"/>
        <v>35</v>
      </c>
      <c r="D36" s="54" t="s">
        <v>113</v>
      </c>
      <c r="E36" s="53">
        <v>35410</v>
      </c>
      <c r="F36" s="52">
        <v>2.1999999999999999E-2</v>
      </c>
      <c r="G36" s="51">
        <v>0.252</v>
      </c>
      <c r="H36" s="50">
        <v>24.93</v>
      </c>
      <c r="I36" s="50">
        <v>28.56</v>
      </c>
      <c r="J36" s="43">
        <v>59410</v>
      </c>
      <c r="K36" s="49">
        <v>1.0999999999999999E-2</v>
      </c>
    </row>
    <row r="37" spans="1:11" ht="15" hidden="1" x14ac:dyDescent="0.25">
      <c r="A37" s="41" t="s">
        <v>1168</v>
      </c>
      <c r="B37" s="43">
        <v>109370</v>
      </c>
      <c r="C37" s="33">
        <f t="shared" si="0"/>
        <v>36</v>
      </c>
      <c r="D37" s="48" t="s">
        <v>113</v>
      </c>
      <c r="E37" s="47">
        <v>332150</v>
      </c>
      <c r="F37" s="46">
        <v>6.0000000000000001E-3</v>
      </c>
      <c r="G37" s="45">
        <v>2.3660000000000001</v>
      </c>
      <c r="H37" s="44">
        <v>46.41</v>
      </c>
      <c r="I37" s="44">
        <v>52.58</v>
      </c>
      <c r="J37" s="43">
        <v>109370</v>
      </c>
      <c r="K37" s="42">
        <v>3.0000000000000001E-3</v>
      </c>
    </row>
    <row r="38" spans="1:11" ht="15" hidden="1" x14ac:dyDescent="0.25">
      <c r="A38" s="41" t="s">
        <v>1167</v>
      </c>
      <c r="B38" s="43">
        <v>136150</v>
      </c>
      <c r="C38" s="33">
        <f t="shared" si="0"/>
        <v>37</v>
      </c>
      <c r="D38" s="54" t="s">
        <v>113</v>
      </c>
      <c r="E38" s="53">
        <v>54780</v>
      </c>
      <c r="F38" s="52">
        <v>2.1999999999999999E-2</v>
      </c>
      <c r="G38" s="51">
        <v>0.39</v>
      </c>
      <c r="H38" s="50">
        <v>57.62</v>
      </c>
      <c r="I38" s="50">
        <v>65.459999999999994</v>
      </c>
      <c r="J38" s="43">
        <v>136150</v>
      </c>
      <c r="K38" s="49">
        <v>1.4E-2</v>
      </c>
    </row>
    <row r="39" spans="1:11" ht="15" hidden="1" x14ac:dyDescent="0.25">
      <c r="A39" s="41" t="s">
        <v>1166</v>
      </c>
      <c r="B39" s="43">
        <v>71980</v>
      </c>
      <c r="C39" s="33">
        <f t="shared" si="0"/>
        <v>38</v>
      </c>
      <c r="D39" s="48" t="s">
        <v>113</v>
      </c>
      <c r="E39" s="47">
        <v>14720</v>
      </c>
      <c r="F39" s="46">
        <v>0</v>
      </c>
      <c r="G39" s="45">
        <v>0.105</v>
      </c>
      <c r="H39" s="44">
        <v>34.450000000000003</v>
      </c>
      <c r="I39" s="44">
        <v>34.61</v>
      </c>
      <c r="J39" s="43">
        <v>71980</v>
      </c>
      <c r="K39" s="42">
        <v>1E-3</v>
      </c>
    </row>
    <row r="40" spans="1:11" ht="15" hidden="1" x14ac:dyDescent="0.25">
      <c r="A40" s="41" t="s">
        <v>1165</v>
      </c>
      <c r="B40" s="43">
        <v>70290</v>
      </c>
      <c r="C40" s="33">
        <f t="shared" si="0"/>
        <v>39</v>
      </c>
      <c r="D40" s="54" t="s">
        <v>113</v>
      </c>
      <c r="E40" s="53">
        <v>180290</v>
      </c>
      <c r="F40" s="52">
        <v>1.0999999999999999E-2</v>
      </c>
      <c r="G40" s="51">
        <v>1.284</v>
      </c>
      <c r="H40" s="50">
        <v>27.42</v>
      </c>
      <c r="I40" s="50">
        <v>33.79</v>
      </c>
      <c r="J40" s="43">
        <v>70290</v>
      </c>
      <c r="K40" s="49">
        <v>8.0000000000000002E-3</v>
      </c>
    </row>
    <row r="41" spans="1:11" ht="15" hidden="1" x14ac:dyDescent="0.25">
      <c r="A41" s="41" t="s">
        <v>1164</v>
      </c>
      <c r="B41" s="43">
        <v>70870</v>
      </c>
      <c r="C41" s="33">
        <f t="shared" si="0"/>
        <v>40</v>
      </c>
      <c r="D41" s="48" t="s">
        <v>113</v>
      </c>
      <c r="E41" s="47">
        <v>126230</v>
      </c>
      <c r="F41" s="46">
        <v>8.0000000000000002E-3</v>
      </c>
      <c r="G41" s="45">
        <v>0.89900000000000002</v>
      </c>
      <c r="H41" s="44">
        <v>31.1</v>
      </c>
      <c r="I41" s="44">
        <v>34.07</v>
      </c>
      <c r="J41" s="43">
        <v>70870</v>
      </c>
      <c r="K41" s="42">
        <v>4.0000000000000001E-3</v>
      </c>
    </row>
    <row r="42" spans="1:11" ht="15" hidden="1" x14ac:dyDescent="0.25">
      <c r="A42" s="41" t="s">
        <v>1163</v>
      </c>
      <c r="B42" s="43">
        <v>78060</v>
      </c>
      <c r="C42" s="33">
        <f t="shared" si="0"/>
        <v>41</v>
      </c>
      <c r="D42" s="54" t="s">
        <v>113</v>
      </c>
      <c r="E42" s="53">
        <v>9570</v>
      </c>
      <c r="F42" s="52">
        <v>1.7999999999999999E-2</v>
      </c>
      <c r="G42" s="51">
        <v>6.8000000000000005E-2</v>
      </c>
      <c r="H42" s="50">
        <v>33.89</v>
      </c>
      <c r="I42" s="50">
        <v>37.53</v>
      </c>
      <c r="J42" s="43">
        <v>78060</v>
      </c>
      <c r="K42" s="49">
        <v>1.2E-2</v>
      </c>
    </row>
    <row r="43" spans="1:11" ht="15" hidden="1" x14ac:dyDescent="0.25">
      <c r="A43" s="41" t="s">
        <v>1162</v>
      </c>
      <c r="B43" s="43">
        <v>112150</v>
      </c>
      <c r="C43" s="33">
        <f t="shared" si="0"/>
        <v>42</v>
      </c>
      <c r="D43" s="48" t="s">
        <v>113</v>
      </c>
      <c r="E43" s="47">
        <v>403670</v>
      </c>
      <c r="F43" s="46">
        <v>6.0000000000000001E-3</v>
      </c>
      <c r="G43" s="45">
        <v>2.875</v>
      </c>
      <c r="H43" s="44">
        <v>50.47</v>
      </c>
      <c r="I43" s="44">
        <v>53.92</v>
      </c>
      <c r="J43" s="43">
        <v>112150</v>
      </c>
      <c r="K43" s="42">
        <v>3.0000000000000001E-3</v>
      </c>
    </row>
    <row r="44" spans="1:11" ht="15" hidden="1" x14ac:dyDescent="0.25">
      <c r="A44" s="41" t="s">
        <v>1161</v>
      </c>
      <c r="B44" s="43">
        <v>75070</v>
      </c>
      <c r="C44" s="33">
        <f t="shared" si="0"/>
        <v>43</v>
      </c>
      <c r="D44" s="54" t="s">
        <v>184</v>
      </c>
      <c r="E44" s="53">
        <v>7281190</v>
      </c>
      <c r="F44" s="52">
        <v>2E-3</v>
      </c>
      <c r="G44" s="51">
        <v>51.86</v>
      </c>
      <c r="H44" s="50">
        <v>31.99</v>
      </c>
      <c r="I44" s="50">
        <v>36.090000000000003</v>
      </c>
      <c r="J44" s="43">
        <v>75070</v>
      </c>
      <c r="K44" s="49">
        <v>2E-3</v>
      </c>
    </row>
    <row r="45" spans="1:11" ht="15" hidden="1" x14ac:dyDescent="0.25">
      <c r="A45" s="41" t="s">
        <v>1160</v>
      </c>
      <c r="B45" s="43">
        <v>71840</v>
      </c>
      <c r="C45" s="33">
        <f t="shared" si="0"/>
        <v>44</v>
      </c>
      <c r="D45" s="48" t="s">
        <v>136</v>
      </c>
      <c r="E45" s="47">
        <v>4629810</v>
      </c>
      <c r="F45" s="46">
        <v>3.0000000000000001E-3</v>
      </c>
      <c r="G45" s="45">
        <v>32.975999999999999</v>
      </c>
      <c r="H45" s="44">
        <v>31.37</v>
      </c>
      <c r="I45" s="44">
        <v>34.54</v>
      </c>
      <c r="J45" s="43">
        <v>71840</v>
      </c>
      <c r="K45" s="42">
        <v>2E-3</v>
      </c>
    </row>
    <row r="46" spans="1:11" ht="15" hidden="1" x14ac:dyDescent="0.25">
      <c r="A46" s="41" t="s">
        <v>1159</v>
      </c>
      <c r="B46" s="43">
        <v>86560</v>
      </c>
      <c r="C46" s="33">
        <f t="shared" si="0"/>
        <v>45</v>
      </c>
      <c r="D46" s="54" t="s">
        <v>113</v>
      </c>
      <c r="E46" s="53">
        <v>13470</v>
      </c>
      <c r="F46" s="52">
        <v>7.2999999999999995E-2</v>
      </c>
      <c r="G46" s="51">
        <v>9.6000000000000002E-2</v>
      </c>
      <c r="H46" s="50">
        <v>29.85</v>
      </c>
      <c r="I46" s="50">
        <v>41.62</v>
      </c>
      <c r="J46" s="43">
        <v>86560</v>
      </c>
      <c r="K46" s="49">
        <v>0.04</v>
      </c>
    </row>
    <row r="47" spans="1:11" ht="15" hidden="1" x14ac:dyDescent="0.25">
      <c r="A47" s="41" t="s">
        <v>1158</v>
      </c>
      <c r="B47" s="43">
        <v>65390</v>
      </c>
      <c r="C47" s="33">
        <f t="shared" si="0"/>
        <v>46</v>
      </c>
      <c r="D47" s="48" t="s">
        <v>121</v>
      </c>
      <c r="E47" s="47">
        <v>418530</v>
      </c>
      <c r="F47" s="46">
        <v>6.0000000000000001E-3</v>
      </c>
      <c r="G47" s="45">
        <v>2.9809999999999999</v>
      </c>
      <c r="H47" s="44">
        <v>29.18</v>
      </c>
      <c r="I47" s="44">
        <v>31.44</v>
      </c>
      <c r="J47" s="43">
        <v>65390</v>
      </c>
      <c r="K47" s="42">
        <v>3.0000000000000001E-3</v>
      </c>
    </row>
    <row r="48" spans="1:11" ht="15" hidden="1" x14ac:dyDescent="0.25">
      <c r="A48" s="41" t="s">
        <v>1157</v>
      </c>
      <c r="B48" s="43">
        <v>63910</v>
      </c>
      <c r="C48" s="33">
        <f t="shared" si="0"/>
        <v>47</v>
      </c>
      <c r="D48" s="54" t="s">
        <v>113</v>
      </c>
      <c r="E48" s="53">
        <v>11490</v>
      </c>
      <c r="F48" s="52">
        <v>3.4000000000000002E-2</v>
      </c>
      <c r="G48" s="51">
        <v>8.2000000000000003E-2</v>
      </c>
      <c r="H48" s="50">
        <v>28.09</v>
      </c>
      <c r="I48" s="50">
        <v>30.73</v>
      </c>
      <c r="J48" s="43">
        <v>63910</v>
      </c>
      <c r="K48" s="49">
        <v>1.7000000000000001E-2</v>
      </c>
    </row>
    <row r="49" spans="1:11" ht="15" hidden="1" x14ac:dyDescent="0.25">
      <c r="A49" s="41" t="s">
        <v>1156</v>
      </c>
      <c r="B49" s="43">
        <v>60040</v>
      </c>
      <c r="C49" s="33">
        <f t="shared" si="0"/>
        <v>48</v>
      </c>
      <c r="D49" s="48" t="s">
        <v>113</v>
      </c>
      <c r="E49" s="47">
        <v>109440</v>
      </c>
      <c r="F49" s="46">
        <v>1.7999999999999999E-2</v>
      </c>
      <c r="G49" s="45">
        <v>0.77900000000000003</v>
      </c>
      <c r="H49" s="44">
        <v>25.65</v>
      </c>
      <c r="I49" s="44">
        <v>28.87</v>
      </c>
      <c r="J49" s="43">
        <v>60040</v>
      </c>
      <c r="K49" s="42">
        <v>8.0000000000000002E-3</v>
      </c>
    </row>
    <row r="50" spans="1:11" ht="15" hidden="1" x14ac:dyDescent="0.25">
      <c r="A50" s="41" t="s">
        <v>1155</v>
      </c>
      <c r="B50" s="43">
        <v>67420</v>
      </c>
      <c r="C50" s="33">
        <f t="shared" si="0"/>
        <v>49</v>
      </c>
      <c r="D50" s="54" t="s">
        <v>113</v>
      </c>
      <c r="E50" s="53">
        <v>297600</v>
      </c>
      <c r="F50" s="52">
        <v>5.0000000000000001E-3</v>
      </c>
      <c r="G50" s="51">
        <v>2.12</v>
      </c>
      <c r="H50" s="50">
        <v>30.43</v>
      </c>
      <c r="I50" s="50">
        <v>32.409999999999997</v>
      </c>
      <c r="J50" s="43">
        <v>67420</v>
      </c>
      <c r="K50" s="49">
        <v>2E-3</v>
      </c>
    </row>
    <row r="51" spans="1:11" ht="15" hidden="1" x14ac:dyDescent="0.25">
      <c r="A51" s="41" t="s">
        <v>1154</v>
      </c>
      <c r="B51" s="43">
        <v>65040</v>
      </c>
      <c r="C51" s="33">
        <f t="shared" si="0"/>
        <v>50</v>
      </c>
      <c r="D51" s="48" t="s">
        <v>121</v>
      </c>
      <c r="E51" s="47">
        <v>289550</v>
      </c>
      <c r="F51" s="46">
        <v>1.2999999999999999E-2</v>
      </c>
      <c r="G51" s="45">
        <v>2.0619999999999998</v>
      </c>
      <c r="H51" s="44">
        <v>30.61</v>
      </c>
      <c r="I51" s="44">
        <v>31.27</v>
      </c>
      <c r="J51" s="43">
        <v>65040</v>
      </c>
      <c r="K51" s="42">
        <v>6.0000000000000001E-3</v>
      </c>
    </row>
    <row r="52" spans="1:11" ht="15" hidden="1" x14ac:dyDescent="0.25">
      <c r="A52" s="41" t="s">
        <v>1153</v>
      </c>
      <c r="B52" s="43">
        <v>64990</v>
      </c>
      <c r="C52" s="33">
        <f t="shared" si="0"/>
        <v>51</v>
      </c>
      <c r="D52" s="54" t="s">
        <v>113</v>
      </c>
      <c r="E52" s="53">
        <v>274420</v>
      </c>
      <c r="F52" s="52">
        <v>1.2999999999999999E-2</v>
      </c>
      <c r="G52" s="51">
        <v>1.9550000000000001</v>
      </c>
      <c r="H52" s="50">
        <v>30.62</v>
      </c>
      <c r="I52" s="50">
        <v>31.24</v>
      </c>
      <c r="J52" s="43">
        <v>64990</v>
      </c>
      <c r="K52" s="49">
        <v>7.0000000000000001E-3</v>
      </c>
    </row>
    <row r="53" spans="1:11" ht="15" hidden="1" x14ac:dyDescent="0.25">
      <c r="A53" s="41" t="s">
        <v>1152</v>
      </c>
      <c r="B53" s="43">
        <v>65930</v>
      </c>
      <c r="C53" s="33">
        <f t="shared" si="0"/>
        <v>52</v>
      </c>
      <c r="D53" s="48" t="s">
        <v>113</v>
      </c>
      <c r="E53" s="47">
        <v>15130</v>
      </c>
      <c r="F53" s="46">
        <v>4.4999999999999998E-2</v>
      </c>
      <c r="G53" s="45">
        <v>0.108</v>
      </c>
      <c r="H53" s="44">
        <v>30.53</v>
      </c>
      <c r="I53" s="44">
        <v>31.7</v>
      </c>
      <c r="J53" s="43">
        <v>65930</v>
      </c>
      <c r="K53" s="42">
        <v>0.01</v>
      </c>
    </row>
    <row r="54" spans="1:11" ht="15" hidden="1" x14ac:dyDescent="0.25">
      <c r="A54" s="41" t="s">
        <v>1151</v>
      </c>
      <c r="B54" s="43">
        <v>70250</v>
      </c>
      <c r="C54" s="33">
        <f t="shared" si="0"/>
        <v>53</v>
      </c>
      <c r="D54" s="54" t="s">
        <v>113</v>
      </c>
      <c r="E54" s="53">
        <v>273910</v>
      </c>
      <c r="F54" s="52">
        <v>7.0000000000000001E-3</v>
      </c>
      <c r="G54" s="51">
        <v>1.9510000000000001</v>
      </c>
      <c r="H54" s="50">
        <v>31.99</v>
      </c>
      <c r="I54" s="50">
        <v>33.770000000000003</v>
      </c>
      <c r="J54" s="43">
        <v>70250</v>
      </c>
      <c r="K54" s="49">
        <v>5.0000000000000001E-3</v>
      </c>
    </row>
    <row r="55" spans="1:11" ht="15" hidden="1" x14ac:dyDescent="0.25">
      <c r="A55" s="41" t="s">
        <v>1150</v>
      </c>
      <c r="B55" s="43">
        <v>66620</v>
      </c>
      <c r="C55" s="33">
        <f t="shared" si="0"/>
        <v>54</v>
      </c>
      <c r="D55" s="48" t="s">
        <v>113</v>
      </c>
      <c r="E55" s="47">
        <v>214610</v>
      </c>
      <c r="F55" s="46">
        <v>8.0000000000000002E-3</v>
      </c>
      <c r="G55" s="45">
        <v>1.5289999999999999</v>
      </c>
      <c r="H55" s="44">
        <v>29.71</v>
      </c>
      <c r="I55" s="44">
        <v>32.03</v>
      </c>
      <c r="J55" s="43">
        <v>66620</v>
      </c>
      <c r="K55" s="42">
        <v>3.0000000000000001E-3</v>
      </c>
    </row>
    <row r="56" spans="1:11" ht="15" hidden="1" x14ac:dyDescent="0.25">
      <c r="A56" s="41" t="s">
        <v>1149</v>
      </c>
      <c r="B56" s="43">
        <v>64780</v>
      </c>
      <c r="C56" s="33">
        <f t="shared" si="0"/>
        <v>55</v>
      </c>
      <c r="D56" s="54" t="s">
        <v>121</v>
      </c>
      <c r="E56" s="53">
        <v>605040</v>
      </c>
      <c r="F56" s="52">
        <v>5.0000000000000001E-3</v>
      </c>
      <c r="G56" s="51">
        <v>4.3090000000000002</v>
      </c>
      <c r="H56" s="50">
        <v>28.58</v>
      </c>
      <c r="I56" s="50">
        <v>31.14</v>
      </c>
      <c r="J56" s="43">
        <v>64780</v>
      </c>
      <c r="K56" s="49">
        <v>3.0000000000000001E-3</v>
      </c>
    </row>
    <row r="57" spans="1:11" ht="15" hidden="1" x14ac:dyDescent="0.25">
      <c r="A57" s="41" t="s">
        <v>1148</v>
      </c>
      <c r="B57" s="43">
        <v>64890</v>
      </c>
      <c r="C57" s="33">
        <f t="shared" si="0"/>
        <v>56</v>
      </c>
      <c r="D57" s="48" t="s">
        <v>113</v>
      </c>
      <c r="E57" s="47">
        <v>524800</v>
      </c>
      <c r="F57" s="46">
        <v>5.0000000000000001E-3</v>
      </c>
      <c r="G57" s="45">
        <v>3.738</v>
      </c>
      <c r="H57" s="44">
        <v>28.45</v>
      </c>
      <c r="I57" s="44">
        <v>31.2</v>
      </c>
      <c r="J57" s="43">
        <v>64890</v>
      </c>
      <c r="K57" s="42">
        <v>2E-3</v>
      </c>
    </row>
    <row r="58" spans="1:11" ht="15" hidden="1" x14ac:dyDescent="0.25">
      <c r="A58" s="41" t="s">
        <v>1147</v>
      </c>
      <c r="B58" s="43">
        <v>47290</v>
      </c>
      <c r="C58" s="33">
        <f t="shared" si="0"/>
        <v>57</v>
      </c>
      <c r="D58" s="54" t="s">
        <v>113</v>
      </c>
      <c r="E58" s="51">
        <v>810</v>
      </c>
      <c r="F58" s="52">
        <v>0.23400000000000001</v>
      </c>
      <c r="G58" s="51">
        <v>6.0000000000000001E-3</v>
      </c>
      <c r="H58" s="50">
        <v>16.899999999999999</v>
      </c>
      <c r="I58" s="50">
        <v>22.74</v>
      </c>
      <c r="J58" s="43">
        <v>47290</v>
      </c>
      <c r="K58" s="49">
        <v>0.09</v>
      </c>
    </row>
    <row r="59" spans="1:11" ht="15" hidden="1" x14ac:dyDescent="0.25">
      <c r="A59" s="41" t="s">
        <v>1146</v>
      </c>
      <c r="B59" s="43">
        <v>64250</v>
      </c>
      <c r="C59" s="33">
        <f t="shared" si="0"/>
        <v>58</v>
      </c>
      <c r="D59" s="48" t="s">
        <v>113</v>
      </c>
      <c r="E59" s="47">
        <v>79430</v>
      </c>
      <c r="F59" s="46">
        <v>1.7999999999999999E-2</v>
      </c>
      <c r="G59" s="45">
        <v>0.56599999999999995</v>
      </c>
      <c r="H59" s="44">
        <v>29.96</v>
      </c>
      <c r="I59" s="44">
        <v>30.89</v>
      </c>
      <c r="J59" s="43">
        <v>64250</v>
      </c>
      <c r="K59" s="42">
        <v>1.4E-2</v>
      </c>
    </row>
    <row r="60" spans="1:11" ht="15" hidden="1" x14ac:dyDescent="0.25">
      <c r="A60" s="41" t="s">
        <v>1145</v>
      </c>
      <c r="B60" s="43">
        <v>77810</v>
      </c>
      <c r="C60" s="33">
        <f t="shared" si="0"/>
        <v>59</v>
      </c>
      <c r="D60" s="54" t="s">
        <v>113</v>
      </c>
      <c r="E60" s="53">
        <v>146060</v>
      </c>
      <c r="F60" s="52">
        <v>1.0999999999999999E-2</v>
      </c>
      <c r="G60" s="51">
        <v>1.04</v>
      </c>
      <c r="H60" s="50">
        <v>35.659999999999997</v>
      </c>
      <c r="I60" s="50">
        <v>37.409999999999997</v>
      </c>
      <c r="J60" s="43">
        <v>77810</v>
      </c>
      <c r="K60" s="49">
        <v>3.0000000000000001E-3</v>
      </c>
    </row>
    <row r="61" spans="1:11" ht="15" hidden="1" x14ac:dyDescent="0.25">
      <c r="A61" s="41" t="s">
        <v>1144</v>
      </c>
      <c r="B61" s="43">
        <v>91910</v>
      </c>
      <c r="C61" s="33">
        <f t="shared" si="0"/>
        <v>60</v>
      </c>
      <c r="D61" s="48" t="s">
        <v>113</v>
      </c>
      <c r="E61" s="47">
        <v>637690</v>
      </c>
      <c r="F61" s="46">
        <v>8.9999999999999993E-3</v>
      </c>
      <c r="G61" s="45">
        <v>4.5419999999999998</v>
      </c>
      <c r="H61" s="44">
        <v>39.1</v>
      </c>
      <c r="I61" s="44">
        <v>44.19</v>
      </c>
      <c r="J61" s="43">
        <v>91910</v>
      </c>
      <c r="K61" s="42">
        <v>4.0000000000000001E-3</v>
      </c>
    </row>
    <row r="62" spans="1:11" ht="15" hidden="1" x14ac:dyDescent="0.25">
      <c r="A62" s="41" t="s">
        <v>1143</v>
      </c>
      <c r="B62" s="43">
        <v>52020</v>
      </c>
      <c r="C62" s="33">
        <f t="shared" si="0"/>
        <v>61</v>
      </c>
      <c r="D62" s="54" t="s">
        <v>113</v>
      </c>
      <c r="E62" s="53">
        <v>95850</v>
      </c>
      <c r="F62" s="52">
        <v>1.4999999999999999E-2</v>
      </c>
      <c r="G62" s="51">
        <v>0.68300000000000005</v>
      </c>
      <c r="H62" s="50">
        <v>22.76</v>
      </c>
      <c r="I62" s="50">
        <v>25.01</v>
      </c>
      <c r="J62" s="43">
        <v>52020</v>
      </c>
      <c r="K62" s="49">
        <v>8.9999999999999993E-3</v>
      </c>
    </row>
    <row r="63" spans="1:11" ht="15" hidden="1" x14ac:dyDescent="0.25">
      <c r="A63" s="41" t="s">
        <v>1142</v>
      </c>
      <c r="B63" s="43">
        <v>57930</v>
      </c>
      <c r="C63" s="33">
        <f t="shared" si="0"/>
        <v>62</v>
      </c>
      <c r="D63" s="48" t="s">
        <v>113</v>
      </c>
      <c r="E63" s="47">
        <v>68910</v>
      </c>
      <c r="F63" s="46">
        <v>1.4E-2</v>
      </c>
      <c r="G63" s="45">
        <v>0.49099999999999999</v>
      </c>
      <c r="H63" s="44">
        <v>26.02</v>
      </c>
      <c r="I63" s="44">
        <v>27.85</v>
      </c>
      <c r="J63" s="43">
        <v>57930</v>
      </c>
      <c r="K63" s="42">
        <v>6.0000000000000001E-3</v>
      </c>
    </row>
    <row r="64" spans="1:11" ht="15" hidden="1" x14ac:dyDescent="0.25">
      <c r="A64" s="41" t="s">
        <v>1141</v>
      </c>
      <c r="B64" s="43">
        <v>66490</v>
      </c>
      <c r="C64" s="33">
        <f t="shared" si="0"/>
        <v>63</v>
      </c>
      <c r="D64" s="54" t="s">
        <v>113</v>
      </c>
      <c r="E64" s="53">
        <v>79190</v>
      </c>
      <c r="F64" s="52">
        <v>1.2E-2</v>
      </c>
      <c r="G64" s="51">
        <v>0.56399999999999995</v>
      </c>
      <c r="H64" s="50">
        <v>29.85</v>
      </c>
      <c r="I64" s="50">
        <v>31.97</v>
      </c>
      <c r="J64" s="43">
        <v>66490</v>
      </c>
      <c r="K64" s="49">
        <v>4.0000000000000001E-3</v>
      </c>
    </row>
    <row r="65" spans="1:11" ht="15" hidden="1" x14ac:dyDescent="0.25">
      <c r="A65" s="41" t="s">
        <v>1140</v>
      </c>
      <c r="B65" s="43">
        <v>63350</v>
      </c>
      <c r="C65" s="33">
        <f t="shared" si="0"/>
        <v>64</v>
      </c>
      <c r="D65" s="48" t="s">
        <v>113</v>
      </c>
      <c r="E65" s="47">
        <v>269710</v>
      </c>
      <c r="F65" s="46">
        <v>1.0999999999999999E-2</v>
      </c>
      <c r="G65" s="45">
        <v>1.921</v>
      </c>
      <c r="H65" s="44">
        <v>28.37</v>
      </c>
      <c r="I65" s="44">
        <v>30.46</v>
      </c>
      <c r="J65" s="43">
        <v>63350</v>
      </c>
      <c r="K65" s="42">
        <v>3.0000000000000001E-3</v>
      </c>
    </row>
    <row r="66" spans="1:11" ht="15" x14ac:dyDescent="0.25">
      <c r="A66" s="68" t="s">
        <v>1139</v>
      </c>
      <c r="B66" s="67">
        <v>70620</v>
      </c>
      <c r="C66" s="33">
        <f t="shared" si="0"/>
        <v>65</v>
      </c>
      <c r="D66" s="54" t="s">
        <v>113</v>
      </c>
      <c r="E66" s="53">
        <v>558630</v>
      </c>
      <c r="F66" s="52">
        <v>8.0000000000000002E-3</v>
      </c>
      <c r="G66" s="51">
        <v>3.9790000000000001</v>
      </c>
      <c r="H66" s="50">
        <v>30.08</v>
      </c>
      <c r="I66" s="50">
        <v>33.950000000000003</v>
      </c>
      <c r="J66" s="43">
        <v>70620</v>
      </c>
      <c r="K66" s="49">
        <v>5.0000000000000001E-3</v>
      </c>
    </row>
    <row r="67" spans="1:11" ht="15" hidden="1" x14ac:dyDescent="0.25">
      <c r="A67" s="41" t="s">
        <v>1138</v>
      </c>
      <c r="B67" s="43">
        <v>74870</v>
      </c>
      <c r="C67" s="33">
        <f t="shared" ref="C67:C130" si="1">C66+1</f>
        <v>66</v>
      </c>
      <c r="D67" s="48" t="s">
        <v>113</v>
      </c>
      <c r="E67" s="47">
        <v>958670</v>
      </c>
      <c r="F67" s="46">
        <v>5.0000000000000001E-3</v>
      </c>
      <c r="G67" s="45">
        <v>6.8280000000000003</v>
      </c>
      <c r="H67" s="44">
        <v>33.19</v>
      </c>
      <c r="I67" s="44">
        <v>35.99</v>
      </c>
      <c r="J67" s="43">
        <v>74870</v>
      </c>
      <c r="K67" s="42">
        <v>3.0000000000000001E-3</v>
      </c>
    </row>
    <row r="68" spans="1:11" ht="15" hidden="1" x14ac:dyDescent="0.25">
      <c r="A68" s="41" t="s">
        <v>1137</v>
      </c>
      <c r="B68" s="43">
        <v>80700</v>
      </c>
      <c r="C68" s="33">
        <f t="shared" si="1"/>
        <v>67</v>
      </c>
      <c r="D68" s="54" t="s">
        <v>136</v>
      </c>
      <c r="E68" s="53">
        <v>2651370</v>
      </c>
      <c r="F68" s="52">
        <v>4.0000000000000001E-3</v>
      </c>
      <c r="G68" s="51">
        <v>18.884</v>
      </c>
      <c r="H68" s="50">
        <v>33.07</v>
      </c>
      <c r="I68" s="50">
        <v>38.799999999999997</v>
      </c>
      <c r="J68" s="43">
        <v>80700</v>
      </c>
      <c r="K68" s="49">
        <v>3.0000000000000001E-3</v>
      </c>
    </row>
    <row r="69" spans="1:11" ht="15" hidden="1" x14ac:dyDescent="0.25">
      <c r="A69" s="41" t="s">
        <v>1136</v>
      </c>
      <c r="B69" s="43">
        <v>76730</v>
      </c>
      <c r="C69" s="33">
        <f t="shared" si="1"/>
        <v>68</v>
      </c>
      <c r="D69" s="48" t="s">
        <v>113</v>
      </c>
      <c r="E69" s="47">
        <v>1246540</v>
      </c>
      <c r="F69" s="46">
        <v>6.0000000000000001E-3</v>
      </c>
      <c r="G69" s="45">
        <v>8.8780000000000001</v>
      </c>
      <c r="H69" s="44">
        <v>32.76</v>
      </c>
      <c r="I69" s="44">
        <v>36.89</v>
      </c>
      <c r="J69" s="43">
        <v>76730</v>
      </c>
      <c r="K69" s="42">
        <v>4.0000000000000001E-3</v>
      </c>
    </row>
    <row r="70" spans="1:11" ht="15" hidden="1" x14ac:dyDescent="0.25">
      <c r="A70" s="41" t="s">
        <v>1135</v>
      </c>
      <c r="B70" s="43">
        <v>58030</v>
      </c>
      <c r="C70" s="33">
        <f t="shared" si="1"/>
        <v>69</v>
      </c>
      <c r="D70" s="54" t="s">
        <v>113</v>
      </c>
      <c r="E70" s="53">
        <v>60770</v>
      </c>
      <c r="F70" s="52">
        <v>2.5999999999999999E-2</v>
      </c>
      <c r="G70" s="51">
        <v>0.433</v>
      </c>
      <c r="H70" s="50">
        <v>24.93</v>
      </c>
      <c r="I70" s="50">
        <v>27.9</v>
      </c>
      <c r="J70" s="43">
        <v>58030</v>
      </c>
      <c r="K70" s="49">
        <v>1.2E-2</v>
      </c>
    </row>
    <row r="71" spans="1:11" ht="15" hidden="1" x14ac:dyDescent="0.25">
      <c r="A71" s="41" t="s">
        <v>1134</v>
      </c>
      <c r="B71" s="43">
        <v>77170</v>
      </c>
      <c r="C71" s="33">
        <f t="shared" si="1"/>
        <v>70</v>
      </c>
      <c r="D71" s="48" t="s">
        <v>113</v>
      </c>
      <c r="E71" s="47">
        <v>54700</v>
      </c>
      <c r="F71" s="46">
        <v>1.0999999999999999E-2</v>
      </c>
      <c r="G71" s="45">
        <v>0.39</v>
      </c>
      <c r="H71" s="44">
        <v>35.5</v>
      </c>
      <c r="I71" s="44">
        <v>37.1</v>
      </c>
      <c r="J71" s="43">
        <v>77170</v>
      </c>
      <c r="K71" s="42">
        <v>4.0000000000000001E-3</v>
      </c>
    </row>
    <row r="72" spans="1:11" ht="15" hidden="1" x14ac:dyDescent="0.25">
      <c r="A72" s="41" t="s">
        <v>1133</v>
      </c>
      <c r="B72" s="43">
        <v>81160</v>
      </c>
      <c r="C72" s="33">
        <f t="shared" si="1"/>
        <v>71</v>
      </c>
      <c r="D72" s="54" t="s">
        <v>113</v>
      </c>
      <c r="E72" s="53">
        <v>72930</v>
      </c>
      <c r="F72" s="52">
        <v>1.9E-2</v>
      </c>
      <c r="G72" s="51">
        <v>0.51900000000000002</v>
      </c>
      <c r="H72" s="50">
        <v>33.619999999999997</v>
      </c>
      <c r="I72" s="50">
        <v>39.020000000000003</v>
      </c>
      <c r="J72" s="43">
        <v>81160</v>
      </c>
      <c r="K72" s="49">
        <v>8.9999999999999993E-3</v>
      </c>
    </row>
    <row r="73" spans="1:11" ht="15" hidden="1" x14ac:dyDescent="0.25">
      <c r="A73" s="41" t="s">
        <v>1132</v>
      </c>
      <c r="B73" s="43">
        <v>103050</v>
      </c>
      <c r="C73" s="33">
        <f t="shared" si="1"/>
        <v>72</v>
      </c>
      <c r="D73" s="48" t="s">
        <v>121</v>
      </c>
      <c r="E73" s="47">
        <v>575110</v>
      </c>
      <c r="F73" s="46">
        <v>8.9999999999999993E-3</v>
      </c>
      <c r="G73" s="45">
        <v>4.0960000000000001</v>
      </c>
      <c r="H73" s="44">
        <v>38.909999999999997</v>
      </c>
      <c r="I73" s="44">
        <v>49.54</v>
      </c>
      <c r="J73" s="43">
        <v>103050</v>
      </c>
      <c r="K73" s="42">
        <v>7.0000000000000001E-3</v>
      </c>
    </row>
    <row r="74" spans="1:11" ht="15" hidden="1" x14ac:dyDescent="0.25">
      <c r="A74" s="41" t="s">
        <v>1131</v>
      </c>
      <c r="B74" s="43">
        <v>97640</v>
      </c>
      <c r="C74" s="33">
        <f t="shared" si="1"/>
        <v>73</v>
      </c>
      <c r="D74" s="54" t="s">
        <v>113</v>
      </c>
      <c r="E74" s="53">
        <v>281610</v>
      </c>
      <c r="F74" s="52">
        <v>1.2999999999999999E-2</v>
      </c>
      <c r="G74" s="51">
        <v>2.0059999999999998</v>
      </c>
      <c r="H74" s="50">
        <v>39.31</v>
      </c>
      <c r="I74" s="50">
        <v>46.94</v>
      </c>
      <c r="J74" s="43">
        <v>97640</v>
      </c>
      <c r="K74" s="49">
        <v>0.01</v>
      </c>
    </row>
    <row r="75" spans="1:11" ht="15" hidden="1" x14ac:dyDescent="0.25">
      <c r="A75" s="41" t="s">
        <v>1130</v>
      </c>
      <c r="B75" s="43">
        <v>123100</v>
      </c>
      <c r="C75" s="33">
        <f t="shared" si="1"/>
        <v>74</v>
      </c>
      <c r="D75" s="48" t="s">
        <v>113</v>
      </c>
      <c r="E75" s="47">
        <v>201850</v>
      </c>
      <c r="F75" s="46">
        <v>1.4E-2</v>
      </c>
      <c r="G75" s="45">
        <v>1.4379999999999999</v>
      </c>
      <c r="H75" s="44">
        <v>43.53</v>
      </c>
      <c r="I75" s="44">
        <v>59.18</v>
      </c>
      <c r="J75" s="43">
        <v>123100</v>
      </c>
      <c r="K75" s="42">
        <v>0.01</v>
      </c>
    </row>
    <row r="76" spans="1:11" ht="15" hidden="1" x14ac:dyDescent="0.25">
      <c r="A76" s="41" t="s">
        <v>1129</v>
      </c>
      <c r="B76" s="43">
        <v>75480</v>
      </c>
      <c r="C76" s="33">
        <f t="shared" si="1"/>
        <v>75</v>
      </c>
      <c r="D76" s="54" t="s">
        <v>113</v>
      </c>
      <c r="E76" s="53">
        <v>91650</v>
      </c>
      <c r="F76" s="52">
        <v>2.3E-2</v>
      </c>
      <c r="G76" s="51">
        <v>0.65300000000000002</v>
      </c>
      <c r="H76" s="50">
        <v>32.54</v>
      </c>
      <c r="I76" s="50">
        <v>36.29</v>
      </c>
      <c r="J76" s="43">
        <v>75480</v>
      </c>
      <c r="K76" s="49">
        <v>8.0000000000000002E-3</v>
      </c>
    </row>
    <row r="77" spans="1:11" ht="15" hidden="1" x14ac:dyDescent="0.25">
      <c r="A77" s="41" t="s">
        <v>1128</v>
      </c>
      <c r="B77" s="43">
        <v>88940</v>
      </c>
      <c r="C77" s="33">
        <f t="shared" si="1"/>
        <v>76</v>
      </c>
      <c r="D77" s="48" t="s">
        <v>113</v>
      </c>
      <c r="E77" s="47">
        <v>49750</v>
      </c>
      <c r="F77" s="46">
        <v>1.7000000000000001E-2</v>
      </c>
      <c r="G77" s="45">
        <v>0.35399999999999998</v>
      </c>
      <c r="H77" s="44">
        <v>38.11</v>
      </c>
      <c r="I77" s="44">
        <v>42.76</v>
      </c>
      <c r="J77" s="43">
        <v>88940</v>
      </c>
      <c r="K77" s="42">
        <v>1.0999999999999999E-2</v>
      </c>
    </row>
    <row r="78" spans="1:11" ht="15" hidden="1" x14ac:dyDescent="0.25">
      <c r="A78" s="41" t="s">
        <v>1127</v>
      </c>
      <c r="B78" s="43">
        <v>73570</v>
      </c>
      <c r="C78" s="33">
        <f t="shared" si="1"/>
        <v>77</v>
      </c>
      <c r="D78" s="54" t="s">
        <v>121</v>
      </c>
      <c r="E78" s="53">
        <v>339800</v>
      </c>
      <c r="F78" s="52">
        <v>1.0999999999999999E-2</v>
      </c>
      <c r="G78" s="51">
        <v>2.42</v>
      </c>
      <c r="H78" s="50">
        <v>29.34</v>
      </c>
      <c r="I78" s="50">
        <v>35.369999999999997</v>
      </c>
      <c r="J78" s="43">
        <v>73570</v>
      </c>
      <c r="K78" s="49">
        <v>5.0000000000000001E-3</v>
      </c>
    </row>
    <row r="79" spans="1:11" ht="15" hidden="1" x14ac:dyDescent="0.25">
      <c r="A79" s="41" t="s">
        <v>1126</v>
      </c>
      <c r="B79" s="43">
        <v>49480</v>
      </c>
      <c r="C79" s="33">
        <f t="shared" si="1"/>
        <v>78</v>
      </c>
      <c r="D79" s="48" t="s">
        <v>113</v>
      </c>
      <c r="E79" s="47">
        <v>34110</v>
      </c>
      <c r="F79" s="46">
        <v>4.7E-2</v>
      </c>
      <c r="G79" s="45">
        <v>0.24299999999999999</v>
      </c>
      <c r="H79" s="44">
        <v>21.34</v>
      </c>
      <c r="I79" s="44">
        <v>23.79</v>
      </c>
      <c r="J79" s="43">
        <v>49480</v>
      </c>
      <c r="K79" s="42">
        <v>1.2999999999999999E-2</v>
      </c>
    </row>
    <row r="80" spans="1:11" ht="15" hidden="1" x14ac:dyDescent="0.25">
      <c r="A80" s="41" t="s">
        <v>1125</v>
      </c>
      <c r="B80" s="43">
        <v>76260</v>
      </c>
      <c r="C80" s="33">
        <f t="shared" si="1"/>
        <v>79</v>
      </c>
      <c r="D80" s="54" t="s">
        <v>113</v>
      </c>
      <c r="E80" s="53">
        <v>305700</v>
      </c>
      <c r="F80" s="52">
        <v>1.0999999999999999E-2</v>
      </c>
      <c r="G80" s="51">
        <v>2.177</v>
      </c>
      <c r="H80" s="50">
        <v>30.6</v>
      </c>
      <c r="I80" s="50">
        <v>36.67</v>
      </c>
      <c r="J80" s="43">
        <v>76260</v>
      </c>
      <c r="K80" s="49">
        <v>5.0000000000000001E-3</v>
      </c>
    </row>
    <row r="81" spans="1:11" ht="15" hidden="1" x14ac:dyDescent="0.25">
      <c r="A81" s="41" t="s">
        <v>1124</v>
      </c>
      <c r="B81" s="43">
        <v>51080</v>
      </c>
      <c r="C81" s="33">
        <f t="shared" si="1"/>
        <v>80</v>
      </c>
      <c r="D81" s="48" t="s">
        <v>121</v>
      </c>
      <c r="E81" s="47">
        <v>128480</v>
      </c>
      <c r="F81" s="46">
        <v>1.6E-2</v>
      </c>
      <c r="G81" s="45">
        <v>0.91500000000000004</v>
      </c>
      <c r="H81" s="44">
        <v>21.78</v>
      </c>
      <c r="I81" s="44">
        <v>24.56</v>
      </c>
      <c r="J81" s="43">
        <v>51080</v>
      </c>
      <c r="K81" s="42">
        <v>0.01</v>
      </c>
    </row>
    <row r="82" spans="1:11" ht="15" hidden="1" x14ac:dyDescent="0.25">
      <c r="A82" s="41" t="s">
        <v>1123</v>
      </c>
      <c r="B82" s="43">
        <v>57950</v>
      </c>
      <c r="C82" s="33">
        <f t="shared" si="1"/>
        <v>81</v>
      </c>
      <c r="D82" s="54" t="s">
        <v>113</v>
      </c>
      <c r="E82" s="53">
        <v>58450</v>
      </c>
      <c r="F82" s="52">
        <v>3.0000000000000001E-3</v>
      </c>
      <c r="G82" s="51">
        <v>0.41599999999999998</v>
      </c>
      <c r="H82" s="50">
        <v>25.03</v>
      </c>
      <c r="I82" s="50">
        <v>27.86</v>
      </c>
      <c r="J82" s="43">
        <v>57950</v>
      </c>
      <c r="K82" s="49">
        <v>3.0000000000000001E-3</v>
      </c>
    </row>
    <row r="83" spans="1:11" ht="15" hidden="1" x14ac:dyDescent="0.25">
      <c r="A83" s="41" t="s">
        <v>1122</v>
      </c>
      <c r="B83" s="43">
        <v>45340</v>
      </c>
      <c r="C83" s="33">
        <f t="shared" si="1"/>
        <v>82</v>
      </c>
      <c r="D83" s="48" t="s">
        <v>113</v>
      </c>
      <c r="E83" s="47">
        <v>70030</v>
      </c>
      <c r="F83" s="46">
        <v>2.8000000000000001E-2</v>
      </c>
      <c r="G83" s="45">
        <v>0.499</v>
      </c>
      <c r="H83" s="44">
        <v>17.57</v>
      </c>
      <c r="I83" s="44">
        <v>21.8</v>
      </c>
      <c r="J83" s="43">
        <v>45340</v>
      </c>
      <c r="K83" s="42">
        <v>1.7000000000000001E-2</v>
      </c>
    </row>
    <row r="84" spans="1:11" ht="15" hidden="1" x14ac:dyDescent="0.25">
      <c r="A84" s="41" t="s">
        <v>1121</v>
      </c>
      <c r="B84" s="43">
        <v>76230</v>
      </c>
      <c r="C84" s="33">
        <f t="shared" si="1"/>
        <v>83</v>
      </c>
      <c r="D84" s="54" t="s">
        <v>113</v>
      </c>
      <c r="E84" s="53">
        <v>123270</v>
      </c>
      <c r="F84" s="52">
        <v>1.2E-2</v>
      </c>
      <c r="G84" s="51">
        <v>0.878</v>
      </c>
      <c r="H84" s="50">
        <v>33.4</v>
      </c>
      <c r="I84" s="50">
        <v>36.65</v>
      </c>
      <c r="J84" s="43">
        <v>76230</v>
      </c>
      <c r="K84" s="49">
        <v>6.0000000000000001E-3</v>
      </c>
    </row>
    <row r="85" spans="1:11" s="58" customFormat="1" ht="15" hidden="1" x14ac:dyDescent="0.25">
      <c r="A85" s="41" t="s">
        <v>1120</v>
      </c>
      <c r="B85" s="60">
        <v>87880</v>
      </c>
      <c r="C85" s="66">
        <f t="shared" si="1"/>
        <v>84</v>
      </c>
      <c r="D85" s="65" t="s">
        <v>184</v>
      </c>
      <c r="E85" s="64">
        <v>4165140</v>
      </c>
      <c r="F85" s="63">
        <v>4.0000000000000001E-3</v>
      </c>
      <c r="G85" s="62">
        <v>29.666</v>
      </c>
      <c r="H85" s="61">
        <v>39.82</v>
      </c>
      <c r="I85" s="61">
        <v>42.25</v>
      </c>
      <c r="J85" s="60">
        <v>87880</v>
      </c>
      <c r="K85" s="59">
        <v>4.0000000000000001E-3</v>
      </c>
    </row>
    <row r="86" spans="1:11" s="58" customFormat="1" ht="15" hidden="1" x14ac:dyDescent="0.25">
      <c r="A86" s="41" t="s">
        <v>1119</v>
      </c>
      <c r="B86" s="60">
        <v>87870</v>
      </c>
      <c r="C86" s="66">
        <f t="shared" si="1"/>
        <v>85</v>
      </c>
      <c r="D86" s="65" t="s">
        <v>136</v>
      </c>
      <c r="E86" s="64">
        <v>3997370</v>
      </c>
      <c r="F86" s="63">
        <v>4.0000000000000001E-3</v>
      </c>
      <c r="G86" s="62">
        <v>28.471</v>
      </c>
      <c r="H86" s="61">
        <v>39.840000000000003</v>
      </c>
      <c r="I86" s="61">
        <v>42.24</v>
      </c>
      <c r="J86" s="60">
        <v>87870</v>
      </c>
      <c r="K86" s="59">
        <v>4.0000000000000001E-3</v>
      </c>
    </row>
    <row r="87" spans="1:11" s="58" customFormat="1" ht="15" hidden="1" x14ac:dyDescent="0.25">
      <c r="A87" s="41" t="s">
        <v>1118</v>
      </c>
      <c r="B87" s="60">
        <v>116320</v>
      </c>
      <c r="C87" s="66">
        <f t="shared" si="1"/>
        <v>86</v>
      </c>
      <c r="D87" s="65" t="s">
        <v>113</v>
      </c>
      <c r="E87" s="64">
        <v>26580</v>
      </c>
      <c r="F87" s="63">
        <v>4.1000000000000002E-2</v>
      </c>
      <c r="G87" s="62">
        <v>0.189</v>
      </c>
      <c r="H87" s="61">
        <v>53.77</v>
      </c>
      <c r="I87" s="61">
        <v>55.92</v>
      </c>
      <c r="J87" s="60">
        <v>116320</v>
      </c>
      <c r="K87" s="59">
        <v>1.4E-2</v>
      </c>
    </row>
    <row r="88" spans="1:11" s="58" customFormat="1" ht="15" hidden="1" x14ac:dyDescent="0.25">
      <c r="A88" s="41" t="s">
        <v>1117</v>
      </c>
      <c r="B88" s="60">
        <v>92260</v>
      </c>
      <c r="C88" s="66">
        <f t="shared" si="1"/>
        <v>87</v>
      </c>
      <c r="D88" s="65" t="s">
        <v>121</v>
      </c>
      <c r="E88" s="64">
        <v>665830</v>
      </c>
      <c r="F88" s="63">
        <v>0.01</v>
      </c>
      <c r="G88" s="62">
        <v>4.742</v>
      </c>
      <c r="H88" s="61">
        <v>42.29</v>
      </c>
      <c r="I88" s="61">
        <v>44.36</v>
      </c>
      <c r="J88" s="60">
        <v>92260</v>
      </c>
      <c r="K88" s="59">
        <v>3.0000000000000001E-3</v>
      </c>
    </row>
    <row r="89" spans="1:11" s="58" customFormat="1" ht="15" hidden="1" x14ac:dyDescent="0.25">
      <c r="A89" s="41" t="s">
        <v>1116</v>
      </c>
      <c r="B89" s="60">
        <v>91620</v>
      </c>
      <c r="C89" s="66">
        <f t="shared" si="1"/>
        <v>88</v>
      </c>
      <c r="D89" s="65" t="s">
        <v>113</v>
      </c>
      <c r="E89" s="64">
        <v>568960</v>
      </c>
      <c r="F89" s="63">
        <v>0.01</v>
      </c>
      <c r="G89" s="62">
        <v>4.0519999999999996</v>
      </c>
      <c r="H89" s="61">
        <v>41.93</v>
      </c>
      <c r="I89" s="61">
        <v>44.05</v>
      </c>
      <c r="J89" s="60">
        <v>91620</v>
      </c>
      <c r="K89" s="59">
        <v>3.0000000000000001E-3</v>
      </c>
    </row>
    <row r="90" spans="1:11" s="58" customFormat="1" ht="15" hidden="1" x14ac:dyDescent="0.25">
      <c r="A90" s="41" t="s">
        <v>1115</v>
      </c>
      <c r="B90" s="67">
        <v>96040</v>
      </c>
      <c r="C90" s="66">
        <f t="shared" si="1"/>
        <v>89</v>
      </c>
      <c r="D90" s="65" t="s">
        <v>113</v>
      </c>
      <c r="E90" s="64">
        <v>96870</v>
      </c>
      <c r="F90" s="63">
        <v>2.4E-2</v>
      </c>
      <c r="G90" s="62">
        <v>0.69</v>
      </c>
      <c r="H90" s="61">
        <v>44.52</v>
      </c>
      <c r="I90" s="61">
        <v>46.17</v>
      </c>
      <c r="J90" s="60">
        <v>96040</v>
      </c>
      <c r="K90" s="59">
        <v>6.0000000000000001E-3</v>
      </c>
    </row>
    <row r="91" spans="1:11" s="58" customFormat="1" ht="15" hidden="1" x14ac:dyDescent="0.25">
      <c r="A91" s="41" t="s">
        <v>1114</v>
      </c>
      <c r="B91" s="67">
        <v>100080</v>
      </c>
      <c r="C91" s="66">
        <f t="shared" si="1"/>
        <v>90</v>
      </c>
      <c r="D91" s="65" t="s">
        <v>121</v>
      </c>
      <c r="E91" s="64">
        <v>1604570</v>
      </c>
      <c r="F91" s="63">
        <v>8.9999999999999993E-3</v>
      </c>
      <c r="G91" s="62">
        <v>11.429</v>
      </c>
      <c r="H91" s="61">
        <v>46.07</v>
      </c>
      <c r="I91" s="61">
        <v>48.11</v>
      </c>
      <c r="J91" s="60">
        <v>100080</v>
      </c>
      <c r="K91" s="59">
        <v>6.0000000000000001E-3</v>
      </c>
    </row>
    <row r="92" spans="1:11" s="58" customFormat="1" ht="15" hidden="1" x14ac:dyDescent="0.25">
      <c r="A92" s="41" t="s">
        <v>1113</v>
      </c>
      <c r="B92" s="60">
        <v>85180</v>
      </c>
      <c r="C92" s="66">
        <f t="shared" si="1"/>
        <v>91</v>
      </c>
      <c r="D92" s="65" t="s">
        <v>113</v>
      </c>
      <c r="E92" s="64">
        <v>271200</v>
      </c>
      <c r="F92" s="63">
        <v>1.7000000000000001E-2</v>
      </c>
      <c r="G92" s="62">
        <v>1.9319999999999999</v>
      </c>
      <c r="H92" s="61">
        <v>38.39</v>
      </c>
      <c r="I92" s="61">
        <v>40.950000000000003</v>
      </c>
      <c r="J92" s="60">
        <v>85180</v>
      </c>
      <c r="K92" s="59">
        <v>8.9999999999999993E-3</v>
      </c>
    </row>
    <row r="93" spans="1:11" s="58" customFormat="1" ht="15" hidden="1" x14ac:dyDescent="0.25">
      <c r="A93" s="41" t="s">
        <v>1112</v>
      </c>
      <c r="B93" s="60">
        <v>104300</v>
      </c>
      <c r="C93" s="66">
        <f t="shared" si="1"/>
        <v>92</v>
      </c>
      <c r="D93" s="65" t="s">
        <v>113</v>
      </c>
      <c r="E93" s="64">
        <v>794000</v>
      </c>
      <c r="F93" s="63">
        <v>1.2999999999999999E-2</v>
      </c>
      <c r="G93" s="62">
        <v>5.6550000000000002</v>
      </c>
      <c r="H93" s="61">
        <v>48.12</v>
      </c>
      <c r="I93" s="61">
        <v>50.14</v>
      </c>
      <c r="J93" s="60">
        <v>104300</v>
      </c>
      <c r="K93" s="59">
        <v>8.0000000000000002E-3</v>
      </c>
    </row>
    <row r="94" spans="1:11" s="58" customFormat="1" ht="15" hidden="1" x14ac:dyDescent="0.25">
      <c r="A94" s="41" t="s">
        <v>1111</v>
      </c>
      <c r="B94" s="60">
        <v>110590</v>
      </c>
      <c r="C94" s="66">
        <f t="shared" si="1"/>
        <v>93</v>
      </c>
      <c r="D94" s="65" t="s">
        <v>113</v>
      </c>
      <c r="E94" s="64">
        <v>409820</v>
      </c>
      <c r="F94" s="63">
        <v>1.2999999999999999E-2</v>
      </c>
      <c r="G94" s="62">
        <v>2.919</v>
      </c>
      <c r="H94" s="61">
        <v>51.38</v>
      </c>
      <c r="I94" s="61">
        <v>53.17</v>
      </c>
      <c r="J94" s="60">
        <v>110590</v>
      </c>
      <c r="K94" s="59">
        <v>7.0000000000000001E-3</v>
      </c>
    </row>
    <row r="95" spans="1:11" s="58" customFormat="1" ht="15" hidden="1" x14ac:dyDescent="0.25">
      <c r="A95" s="41" t="s">
        <v>1110</v>
      </c>
      <c r="B95" s="67">
        <v>72150</v>
      </c>
      <c r="C95" s="66">
        <f t="shared" si="1"/>
        <v>94</v>
      </c>
      <c r="D95" s="65" t="s">
        <v>113</v>
      </c>
      <c r="E95" s="64">
        <v>129540</v>
      </c>
      <c r="F95" s="63">
        <v>1.4E-2</v>
      </c>
      <c r="G95" s="62">
        <v>0.92300000000000004</v>
      </c>
      <c r="H95" s="61">
        <v>31.79</v>
      </c>
      <c r="I95" s="61">
        <v>34.69</v>
      </c>
      <c r="J95" s="60">
        <v>72150</v>
      </c>
      <c r="K95" s="59">
        <v>7.0000000000000001E-3</v>
      </c>
    </row>
    <row r="96" spans="1:11" s="58" customFormat="1" ht="15" hidden="1" x14ac:dyDescent="0.25">
      <c r="A96" s="41" t="s">
        <v>1109</v>
      </c>
      <c r="B96" s="67">
        <v>89750</v>
      </c>
      <c r="C96" s="66">
        <f t="shared" si="1"/>
        <v>95</v>
      </c>
      <c r="D96" s="65" t="s">
        <v>121</v>
      </c>
      <c r="E96" s="64">
        <v>647610</v>
      </c>
      <c r="F96" s="63">
        <v>7.0000000000000001E-3</v>
      </c>
      <c r="G96" s="62">
        <v>4.6130000000000004</v>
      </c>
      <c r="H96" s="61">
        <v>40.85</v>
      </c>
      <c r="I96" s="61">
        <v>43.15</v>
      </c>
      <c r="J96" s="60">
        <v>89750</v>
      </c>
      <c r="K96" s="59">
        <v>2E-3</v>
      </c>
    </row>
    <row r="97" spans="1:11" s="58" customFormat="1" ht="15" hidden="1" x14ac:dyDescent="0.25">
      <c r="A97" s="41" t="s">
        <v>1108</v>
      </c>
      <c r="B97" s="67">
        <v>87130</v>
      </c>
      <c r="C97" s="66">
        <f t="shared" si="1"/>
        <v>96</v>
      </c>
      <c r="D97" s="65" t="s">
        <v>113</v>
      </c>
      <c r="E97" s="64">
        <v>113730</v>
      </c>
      <c r="F97" s="63">
        <v>0.01</v>
      </c>
      <c r="G97" s="62">
        <v>0.81</v>
      </c>
      <c r="H97" s="61">
        <v>40.840000000000003</v>
      </c>
      <c r="I97" s="61">
        <v>41.89</v>
      </c>
      <c r="J97" s="60">
        <v>87130</v>
      </c>
      <c r="K97" s="59">
        <v>3.0000000000000001E-3</v>
      </c>
    </row>
    <row r="98" spans="1:11" s="58" customFormat="1" ht="15" hidden="1" x14ac:dyDescent="0.25">
      <c r="A98" s="41" t="s">
        <v>1107</v>
      </c>
      <c r="B98" s="67">
        <v>84500</v>
      </c>
      <c r="C98" s="66">
        <f t="shared" si="1"/>
        <v>97</v>
      </c>
      <c r="D98" s="65" t="s">
        <v>113</v>
      </c>
      <c r="E98" s="64">
        <v>376820</v>
      </c>
      <c r="F98" s="63">
        <v>8.0000000000000002E-3</v>
      </c>
      <c r="G98" s="62">
        <v>2.6840000000000002</v>
      </c>
      <c r="H98" s="61">
        <v>38.32</v>
      </c>
      <c r="I98" s="61">
        <v>40.630000000000003</v>
      </c>
      <c r="J98" s="60">
        <v>84500</v>
      </c>
      <c r="K98" s="59">
        <v>3.0000000000000001E-3</v>
      </c>
    </row>
    <row r="99" spans="1:11" s="58" customFormat="1" ht="15" hidden="1" x14ac:dyDescent="0.25">
      <c r="A99" s="41" t="s">
        <v>1106</v>
      </c>
      <c r="B99" s="60">
        <v>104240</v>
      </c>
      <c r="C99" s="66">
        <f t="shared" si="1"/>
        <v>98</v>
      </c>
      <c r="D99" s="65" t="s">
        <v>113</v>
      </c>
      <c r="E99" s="64">
        <v>157070</v>
      </c>
      <c r="F99" s="63">
        <v>1.4999999999999999E-2</v>
      </c>
      <c r="G99" s="62">
        <v>1.119</v>
      </c>
      <c r="H99" s="61">
        <v>48.66</v>
      </c>
      <c r="I99" s="61">
        <v>50.12</v>
      </c>
      <c r="J99" s="60">
        <v>104240</v>
      </c>
      <c r="K99" s="59">
        <v>5.0000000000000001E-3</v>
      </c>
    </row>
    <row r="100" spans="1:11" s="58" customFormat="1" ht="15" hidden="1" x14ac:dyDescent="0.25">
      <c r="A100" s="41" t="s">
        <v>1105</v>
      </c>
      <c r="B100" s="60">
        <v>56600</v>
      </c>
      <c r="C100" s="66">
        <f t="shared" si="1"/>
        <v>99</v>
      </c>
      <c r="D100" s="65" t="s">
        <v>121</v>
      </c>
      <c r="E100" s="64">
        <v>791580</v>
      </c>
      <c r="F100" s="63">
        <v>7.0000000000000001E-3</v>
      </c>
      <c r="G100" s="62">
        <v>5.6379999999999999</v>
      </c>
      <c r="H100" s="61">
        <v>25.08</v>
      </c>
      <c r="I100" s="61">
        <v>27.21</v>
      </c>
      <c r="J100" s="60">
        <v>56600</v>
      </c>
      <c r="K100" s="59">
        <v>3.0000000000000001E-3</v>
      </c>
    </row>
    <row r="101" spans="1:11" s="58" customFormat="1" ht="15" hidden="1" x14ac:dyDescent="0.25">
      <c r="A101" s="41" t="s">
        <v>1104</v>
      </c>
      <c r="B101" s="67">
        <v>53100</v>
      </c>
      <c r="C101" s="66">
        <f t="shared" si="1"/>
        <v>100</v>
      </c>
      <c r="D101" s="65" t="s">
        <v>113</v>
      </c>
      <c r="E101" s="64">
        <v>602840</v>
      </c>
      <c r="F101" s="63">
        <v>7.0000000000000001E-3</v>
      </c>
      <c r="G101" s="62">
        <v>4.2939999999999996</v>
      </c>
      <c r="H101" s="61">
        <v>23.74</v>
      </c>
      <c r="I101" s="61">
        <v>25.53</v>
      </c>
      <c r="J101" s="60">
        <v>53100</v>
      </c>
      <c r="K101" s="59">
        <v>3.0000000000000001E-3</v>
      </c>
    </row>
    <row r="102" spans="1:11" s="58" customFormat="1" ht="15" hidden="1" x14ac:dyDescent="0.25">
      <c r="A102" s="41" t="s">
        <v>1103</v>
      </c>
      <c r="B102" s="60">
        <v>67770</v>
      </c>
      <c r="C102" s="66">
        <f t="shared" si="1"/>
        <v>101</v>
      </c>
      <c r="D102" s="65" t="s">
        <v>113</v>
      </c>
      <c r="E102" s="64">
        <v>188740</v>
      </c>
      <c r="F102" s="63">
        <v>1.2999999999999999E-2</v>
      </c>
      <c r="G102" s="62">
        <v>1.3440000000000001</v>
      </c>
      <c r="H102" s="61">
        <v>30.13</v>
      </c>
      <c r="I102" s="61">
        <v>32.58</v>
      </c>
      <c r="J102" s="60">
        <v>67770</v>
      </c>
      <c r="K102" s="59">
        <v>4.0000000000000001E-3</v>
      </c>
    </row>
    <row r="103" spans="1:11" s="58" customFormat="1" ht="15" hidden="1" x14ac:dyDescent="0.25">
      <c r="A103" s="41" t="s">
        <v>1102</v>
      </c>
      <c r="B103" s="60">
        <v>88880</v>
      </c>
      <c r="C103" s="66">
        <f t="shared" si="1"/>
        <v>102</v>
      </c>
      <c r="D103" s="65" t="s">
        <v>113</v>
      </c>
      <c r="E103" s="64">
        <v>261210</v>
      </c>
      <c r="F103" s="63">
        <v>8.9999999999999993E-3</v>
      </c>
      <c r="G103" s="62">
        <v>1.86</v>
      </c>
      <c r="H103" s="61">
        <v>41.59</v>
      </c>
      <c r="I103" s="61">
        <v>42.73</v>
      </c>
      <c r="J103" s="60">
        <v>88880</v>
      </c>
      <c r="K103" s="59">
        <v>4.0000000000000001E-3</v>
      </c>
    </row>
    <row r="104" spans="1:11" ht="15" hidden="1" x14ac:dyDescent="0.25">
      <c r="A104" s="41" t="s">
        <v>1101</v>
      </c>
      <c r="B104" s="43">
        <v>88230</v>
      </c>
      <c r="C104" s="33">
        <f t="shared" si="1"/>
        <v>103</v>
      </c>
      <c r="D104" s="54" t="s">
        <v>136</v>
      </c>
      <c r="E104" s="53">
        <v>167770</v>
      </c>
      <c r="F104" s="52">
        <v>1.7000000000000001E-2</v>
      </c>
      <c r="G104" s="51">
        <v>1.1950000000000001</v>
      </c>
      <c r="H104" s="50">
        <v>39.299999999999997</v>
      </c>
      <c r="I104" s="50">
        <v>42.42</v>
      </c>
      <c r="J104" s="43">
        <v>88230</v>
      </c>
      <c r="K104" s="49">
        <v>5.0000000000000001E-3</v>
      </c>
    </row>
    <row r="105" spans="1:11" ht="15" hidden="1" x14ac:dyDescent="0.25">
      <c r="A105" s="41" t="s">
        <v>1100</v>
      </c>
      <c r="B105" s="43">
        <v>114120</v>
      </c>
      <c r="C105" s="33">
        <f t="shared" si="1"/>
        <v>104</v>
      </c>
      <c r="D105" s="48" t="s">
        <v>113</v>
      </c>
      <c r="E105" s="47">
        <v>19940</v>
      </c>
      <c r="F105" s="46">
        <v>3.5000000000000003E-2</v>
      </c>
      <c r="G105" s="45">
        <v>0.14199999999999999</v>
      </c>
      <c r="H105" s="44">
        <v>48.37</v>
      </c>
      <c r="I105" s="44">
        <v>54.87</v>
      </c>
      <c r="J105" s="43">
        <v>114120</v>
      </c>
      <c r="K105" s="42">
        <v>1.2999999999999999E-2</v>
      </c>
    </row>
    <row r="106" spans="1:11" ht="15" hidden="1" x14ac:dyDescent="0.25">
      <c r="A106" s="41" t="s">
        <v>1099</v>
      </c>
      <c r="B106" s="43">
        <v>105600</v>
      </c>
      <c r="C106" s="33">
        <f t="shared" si="1"/>
        <v>105</v>
      </c>
      <c r="D106" s="54" t="s">
        <v>113</v>
      </c>
      <c r="E106" s="53">
        <v>2730</v>
      </c>
      <c r="F106" s="52">
        <v>5.0999999999999997E-2</v>
      </c>
      <c r="G106" s="51">
        <v>1.9E-2</v>
      </c>
      <c r="H106" s="50">
        <v>50.87</v>
      </c>
      <c r="I106" s="50">
        <v>50.77</v>
      </c>
      <c r="J106" s="43">
        <v>105600</v>
      </c>
      <c r="K106" s="49">
        <v>1.7000000000000001E-2</v>
      </c>
    </row>
    <row r="107" spans="1:11" ht="15" hidden="1" x14ac:dyDescent="0.25">
      <c r="A107" s="41" t="s">
        <v>1098</v>
      </c>
      <c r="B107" s="43">
        <v>84340</v>
      </c>
      <c r="C107" s="33">
        <f t="shared" si="1"/>
        <v>106</v>
      </c>
      <c r="D107" s="48" t="s">
        <v>113</v>
      </c>
      <c r="E107" s="47">
        <v>109150</v>
      </c>
      <c r="F107" s="46">
        <v>2.4E-2</v>
      </c>
      <c r="G107" s="45">
        <v>0.77700000000000002</v>
      </c>
      <c r="H107" s="44">
        <v>38.08</v>
      </c>
      <c r="I107" s="44">
        <v>40.549999999999997</v>
      </c>
      <c r="J107" s="43">
        <v>84340</v>
      </c>
      <c r="K107" s="42">
        <v>7.0000000000000001E-3</v>
      </c>
    </row>
    <row r="108" spans="1:11" ht="15" hidden="1" x14ac:dyDescent="0.25">
      <c r="A108" s="41" t="s">
        <v>1097</v>
      </c>
      <c r="B108" s="43">
        <v>85160</v>
      </c>
      <c r="C108" s="33">
        <f t="shared" si="1"/>
        <v>107</v>
      </c>
      <c r="D108" s="54" t="s">
        <v>113</v>
      </c>
      <c r="E108" s="53">
        <v>33440</v>
      </c>
      <c r="F108" s="52">
        <v>1.9E-2</v>
      </c>
      <c r="G108" s="51">
        <v>0.23799999999999999</v>
      </c>
      <c r="H108" s="50">
        <v>38.700000000000003</v>
      </c>
      <c r="I108" s="50">
        <v>40.94</v>
      </c>
      <c r="J108" s="43">
        <v>85160</v>
      </c>
      <c r="K108" s="49">
        <v>0.01</v>
      </c>
    </row>
    <row r="109" spans="1:11" ht="15" hidden="1" x14ac:dyDescent="0.25">
      <c r="A109" s="41" t="s">
        <v>1096</v>
      </c>
      <c r="B109" s="43">
        <v>73700</v>
      </c>
      <c r="C109" s="33">
        <f t="shared" si="1"/>
        <v>108</v>
      </c>
      <c r="D109" s="48" t="s">
        <v>121</v>
      </c>
      <c r="E109" s="47">
        <v>2510</v>
      </c>
      <c r="F109" s="46">
        <v>9.2999999999999999E-2</v>
      </c>
      <c r="G109" s="45">
        <v>1.7999999999999999E-2</v>
      </c>
      <c r="H109" s="44">
        <v>28.98</v>
      </c>
      <c r="I109" s="44">
        <v>35.44</v>
      </c>
      <c r="J109" s="43">
        <v>73700</v>
      </c>
      <c r="K109" s="42">
        <v>2.8000000000000001E-2</v>
      </c>
    </row>
    <row r="110" spans="1:11" ht="15" hidden="1" x14ac:dyDescent="0.25">
      <c r="A110" s="41" t="s">
        <v>1095</v>
      </c>
      <c r="B110" s="43">
        <v>58490</v>
      </c>
      <c r="C110" s="33">
        <f t="shared" si="1"/>
        <v>109</v>
      </c>
      <c r="D110" s="54" t="s">
        <v>113</v>
      </c>
      <c r="E110" s="51">
        <v>510</v>
      </c>
      <c r="F110" s="52">
        <v>0.08</v>
      </c>
      <c r="G110" s="51">
        <v>4.0000000000000001E-3</v>
      </c>
      <c r="H110" s="50">
        <v>23.87</v>
      </c>
      <c r="I110" s="50">
        <v>28.12</v>
      </c>
      <c r="J110" s="43">
        <v>58490</v>
      </c>
      <c r="K110" s="49">
        <v>4.9000000000000002E-2</v>
      </c>
    </row>
    <row r="111" spans="1:11" ht="15" hidden="1" x14ac:dyDescent="0.25">
      <c r="A111" s="41" t="s">
        <v>1094</v>
      </c>
      <c r="B111" s="43">
        <v>77550</v>
      </c>
      <c r="C111" s="33">
        <f t="shared" si="1"/>
        <v>110</v>
      </c>
      <c r="D111" s="48" t="s">
        <v>113</v>
      </c>
      <c r="E111" s="47">
        <v>2000</v>
      </c>
      <c r="F111" s="46">
        <v>0.113</v>
      </c>
      <c r="G111" s="45">
        <v>1.4E-2</v>
      </c>
      <c r="H111" s="44">
        <v>31.27</v>
      </c>
      <c r="I111" s="44">
        <v>37.28</v>
      </c>
      <c r="J111" s="43">
        <v>77550</v>
      </c>
      <c r="K111" s="42">
        <v>0.03</v>
      </c>
    </row>
    <row r="112" spans="1:11" ht="15" hidden="1" x14ac:dyDescent="0.25">
      <c r="A112" s="41" t="s">
        <v>1093</v>
      </c>
      <c r="B112" s="43">
        <v>84300</v>
      </c>
      <c r="C112" s="33">
        <f t="shared" si="1"/>
        <v>111</v>
      </c>
      <c r="D112" s="54" t="s">
        <v>184</v>
      </c>
      <c r="E112" s="53">
        <v>2499050</v>
      </c>
      <c r="F112" s="52">
        <v>6.0000000000000001E-3</v>
      </c>
      <c r="G112" s="51">
        <v>17.798999999999999</v>
      </c>
      <c r="H112" s="50">
        <v>37.450000000000003</v>
      </c>
      <c r="I112" s="50">
        <v>40.53</v>
      </c>
      <c r="J112" s="43">
        <v>84300</v>
      </c>
      <c r="K112" s="49">
        <v>3.0000000000000001E-3</v>
      </c>
    </row>
    <row r="113" spans="1:11" ht="15" hidden="1" x14ac:dyDescent="0.25">
      <c r="A113" s="41" t="s">
        <v>1092</v>
      </c>
      <c r="B113" s="43">
        <v>76260</v>
      </c>
      <c r="C113" s="33">
        <f t="shared" si="1"/>
        <v>112</v>
      </c>
      <c r="D113" s="48" t="s">
        <v>136</v>
      </c>
      <c r="E113" s="47">
        <v>174720</v>
      </c>
      <c r="F113" s="46">
        <v>1.2E-2</v>
      </c>
      <c r="G113" s="45">
        <v>1.244</v>
      </c>
      <c r="H113" s="44">
        <v>33.659999999999997</v>
      </c>
      <c r="I113" s="44">
        <v>36.659999999999997</v>
      </c>
      <c r="J113" s="43">
        <v>76260</v>
      </c>
      <c r="K113" s="42">
        <v>6.0000000000000001E-3</v>
      </c>
    </row>
    <row r="114" spans="1:11" ht="15" hidden="1" x14ac:dyDescent="0.25">
      <c r="A114" s="41" t="s">
        <v>1091</v>
      </c>
      <c r="B114" s="43">
        <v>81920</v>
      </c>
      <c r="C114" s="33">
        <f t="shared" si="1"/>
        <v>113</v>
      </c>
      <c r="D114" s="54" t="s">
        <v>121</v>
      </c>
      <c r="E114" s="53">
        <v>119280</v>
      </c>
      <c r="F114" s="52">
        <v>1.6E-2</v>
      </c>
      <c r="G114" s="51">
        <v>0.85</v>
      </c>
      <c r="H114" s="50">
        <v>35.979999999999997</v>
      </c>
      <c r="I114" s="50">
        <v>39.39</v>
      </c>
      <c r="J114" s="43">
        <v>81920</v>
      </c>
      <c r="K114" s="49">
        <v>8.0000000000000002E-3</v>
      </c>
    </row>
    <row r="115" spans="1:11" ht="15" hidden="1" x14ac:dyDescent="0.25">
      <c r="A115" s="41" t="s">
        <v>1090</v>
      </c>
      <c r="B115" s="43">
        <v>84470</v>
      </c>
      <c r="C115" s="33">
        <f t="shared" si="1"/>
        <v>114</v>
      </c>
      <c r="D115" s="48" t="s">
        <v>113</v>
      </c>
      <c r="E115" s="47">
        <v>99860</v>
      </c>
      <c r="F115" s="46">
        <v>1.9E-2</v>
      </c>
      <c r="G115" s="45">
        <v>0.71099999999999997</v>
      </c>
      <c r="H115" s="44">
        <v>36.99</v>
      </c>
      <c r="I115" s="44">
        <v>40.61</v>
      </c>
      <c r="J115" s="43">
        <v>84470</v>
      </c>
      <c r="K115" s="42">
        <v>8.0000000000000002E-3</v>
      </c>
    </row>
    <row r="116" spans="1:11" ht="15" hidden="1" x14ac:dyDescent="0.25">
      <c r="A116" s="41" t="s">
        <v>1089</v>
      </c>
      <c r="B116" s="43">
        <v>68820</v>
      </c>
      <c r="C116" s="33">
        <f t="shared" si="1"/>
        <v>115</v>
      </c>
      <c r="D116" s="54" t="s">
        <v>113</v>
      </c>
      <c r="E116" s="53">
        <v>19420</v>
      </c>
      <c r="F116" s="52">
        <v>4.7E-2</v>
      </c>
      <c r="G116" s="51">
        <v>0.13800000000000001</v>
      </c>
      <c r="H116" s="50">
        <v>30.52</v>
      </c>
      <c r="I116" s="50">
        <v>33.08</v>
      </c>
      <c r="J116" s="43">
        <v>68820</v>
      </c>
      <c r="K116" s="49">
        <v>1.4999999999999999E-2</v>
      </c>
    </row>
    <row r="117" spans="1:11" ht="15" hidden="1" x14ac:dyDescent="0.25">
      <c r="A117" s="41" t="s">
        <v>1088</v>
      </c>
      <c r="B117" s="43">
        <v>64070</v>
      </c>
      <c r="C117" s="33">
        <f t="shared" si="1"/>
        <v>116</v>
      </c>
      <c r="D117" s="48" t="s">
        <v>121</v>
      </c>
      <c r="E117" s="47">
        <v>55440</v>
      </c>
      <c r="F117" s="46">
        <v>1.4999999999999999E-2</v>
      </c>
      <c r="G117" s="45">
        <v>0.39500000000000002</v>
      </c>
      <c r="H117" s="44">
        <v>28.94</v>
      </c>
      <c r="I117" s="44">
        <v>30.8</v>
      </c>
      <c r="J117" s="43">
        <v>64070</v>
      </c>
      <c r="K117" s="42">
        <v>6.0000000000000001E-3</v>
      </c>
    </row>
    <row r="118" spans="1:11" ht="15" hidden="1" x14ac:dyDescent="0.25">
      <c r="A118" s="41" t="s">
        <v>1087</v>
      </c>
      <c r="B118" s="43">
        <v>66160</v>
      </c>
      <c r="C118" s="33">
        <f t="shared" si="1"/>
        <v>117</v>
      </c>
      <c r="D118" s="54" t="s">
        <v>113</v>
      </c>
      <c r="E118" s="53">
        <v>12100</v>
      </c>
      <c r="F118" s="52">
        <v>2.5000000000000001E-2</v>
      </c>
      <c r="G118" s="51">
        <v>8.5999999999999993E-2</v>
      </c>
      <c r="H118" s="50">
        <v>30.17</v>
      </c>
      <c r="I118" s="50">
        <v>31.81</v>
      </c>
      <c r="J118" s="43">
        <v>66160</v>
      </c>
      <c r="K118" s="49">
        <v>7.0000000000000001E-3</v>
      </c>
    </row>
    <row r="119" spans="1:11" ht="15" hidden="1" x14ac:dyDescent="0.25">
      <c r="A119" s="41" t="s">
        <v>1086</v>
      </c>
      <c r="B119" s="43">
        <v>63480</v>
      </c>
      <c r="C119" s="33">
        <f t="shared" si="1"/>
        <v>118</v>
      </c>
      <c r="D119" s="48" t="s">
        <v>113</v>
      </c>
      <c r="E119" s="47">
        <v>43340</v>
      </c>
      <c r="F119" s="46">
        <v>1.7999999999999999E-2</v>
      </c>
      <c r="G119" s="45">
        <v>0.309</v>
      </c>
      <c r="H119" s="44">
        <v>28.56</v>
      </c>
      <c r="I119" s="44">
        <v>30.52</v>
      </c>
      <c r="J119" s="43">
        <v>63480</v>
      </c>
      <c r="K119" s="42">
        <v>7.0000000000000001E-3</v>
      </c>
    </row>
    <row r="120" spans="1:11" ht="15" hidden="1" x14ac:dyDescent="0.25">
      <c r="A120" s="41" t="s">
        <v>1085</v>
      </c>
      <c r="B120" s="43">
        <v>96440</v>
      </c>
      <c r="C120" s="33">
        <f t="shared" si="1"/>
        <v>119</v>
      </c>
      <c r="D120" s="54" t="s">
        <v>136</v>
      </c>
      <c r="E120" s="53">
        <v>1635420</v>
      </c>
      <c r="F120" s="52">
        <v>7.0000000000000001E-3</v>
      </c>
      <c r="G120" s="51">
        <v>11.648</v>
      </c>
      <c r="H120" s="50">
        <v>43.75</v>
      </c>
      <c r="I120" s="50">
        <v>46.37</v>
      </c>
      <c r="J120" s="43">
        <v>96440</v>
      </c>
      <c r="K120" s="49">
        <v>3.0000000000000001E-3</v>
      </c>
    </row>
    <row r="121" spans="1:11" ht="15" hidden="1" x14ac:dyDescent="0.25">
      <c r="A121" s="41" t="s">
        <v>1084</v>
      </c>
      <c r="B121" s="43">
        <v>112010</v>
      </c>
      <c r="C121" s="33">
        <f t="shared" si="1"/>
        <v>120</v>
      </c>
      <c r="D121" s="48" t="s">
        <v>113</v>
      </c>
      <c r="E121" s="47">
        <v>68510</v>
      </c>
      <c r="F121" s="46">
        <v>2.5000000000000001E-2</v>
      </c>
      <c r="G121" s="45">
        <v>0.48799999999999999</v>
      </c>
      <c r="H121" s="44">
        <v>52.72</v>
      </c>
      <c r="I121" s="44">
        <v>53.85</v>
      </c>
      <c r="J121" s="43">
        <v>112010</v>
      </c>
      <c r="K121" s="42">
        <v>7.0000000000000001E-3</v>
      </c>
    </row>
    <row r="122" spans="1:11" ht="15" hidden="1" x14ac:dyDescent="0.25">
      <c r="A122" s="41" t="s">
        <v>1083</v>
      </c>
      <c r="B122" s="43">
        <v>77330</v>
      </c>
      <c r="C122" s="33">
        <f t="shared" si="1"/>
        <v>121</v>
      </c>
      <c r="D122" s="54" t="s">
        <v>113</v>
      </c>
      <c r="E122" s="53">
        <v>1980</v>
      </c>
      <c r="F122" s="52">
        <v>7.0999999999999994E-2</v>
      </c>
      <c r="G122" s="51">
        <v>1.4E-2</v>
      </c>
      <c r="H122" s="50">
        <v>35.4</v>
      </c>
      <c r="I122" s="50">
        <v>37.18</v>
      </c>
      <c r="J122" s="43">
        <v>77330</v>
      </c>
      <c r="K122" s="49">
        <v>1.6E-2</v>
      </c>
    </row>
    <row r="123" spans="1:11" ht="15" hidden="1" x14ac:dyDescent="0.25">
      <c r="A123" s="41" t="s">
        <v>1082</v>
      </c>
      <c r="B123" s="43">
        <v>89970</v>
      </c>
      <c r="C123" s="33">
        <f t="shared" si="1"/>
        <v>122</v>
      </c>
      <c r="D123" s="48" t="s">
        <v>113</v>
      </c>
      <c r="E123" s="47">
        <v>20590</v>
      </c>
      <c r="F123" s="46">
        <v>4.1000000000000002E-2</v>
      </c>
      <c r="G123" s="45">
        <v>0.14699999999999999</v>
      </c>
      <c r="H123" s="44">
        <v>41.16</v>
      </c>
      <c r="I123" s="44">
        <v>43.25</v>
      </c>
      <c r="J123" s="43">
        <v>89970</v>
      </c>
      <c r="K123" s="42">
        <v>8.9999999999999993E-3</v>
      </c>
    </row>
    <row r="124" spans="1:11" ht="15" hidden="1" x14ac:dyDescent="0.25">
      <c r="A124" s="41" t="s">
        <v>1081</v>
      </c>
      <c r="B124" s="43">
        <v>105420</v>
      </c>
      <c r="C124" s="33">
        <f t="shared" si="1"/>
        <v>123</v>
      </c>
      <c r="D124" s="54" t="s">
        <v>113</v>
      </c>
      <c r="E124" s="53">
        <v>31990</v>
      </c>
      <c r="F124" s="52">
        <v>2.8000000000000001E-2</v>
      </c>
      <c r="G124" s="51">
        <v>0.22800000000000001</v>
      </c>
      <c r="H124" s="50">
        <v>47.28</v>
      </c>
      <c r="I124" s="50">
        <v>50.68</v>
      </c>
      <c r="J124" s="43">
        <v>105420</v>
      </c>
      <c r="K124" s="49">
        <v>8.0000000000000002E-3</v>
      </c>
    </row>
    <row r="125" spans="1:11" ht="15" hidden="1" x14ac:dyDescent="0.25">
      <c r="A125" s="41" t="s">
        <v>1080</v>
      </c>
      <c r="B125" s="43">
        <v>89730</v>
      </c>
      <c r="C125" s="33">
        <f t="shared" si="1"/>
        <v>124</v>
      </c>
      <c r="D125" s="48" t="s">
        <v>113</v>
      </c>
      <c r="E125" s="47">
        <v>287800</v>
      </c>
      <c r="F125" s="46">
        <v>1.0999999999999999E-2</v>
      </c>
      <c r="G125" s="45">
        <v>2.0499999999999998</v>
      </c>
      <c r="H125" s="44">
        <v>40.159999999999997</v>
      </c>
      <c r="I125" s="44">
        <v>43.14</v>
      </c>
      <c r="J125" s="43">
        <v>89730</v>
      </c>
      <c r="K125" s="42">
        <v>4.0000000000000001E-3</v>
      </c>
    </row>
    <row r="126" spans="1:11" ht="15" hidden="1" x14ac:dyDescent="0.25">
      <c r="A126" s="41" t="s">
        <v>1079</v>
      </c>
      <c r="B126" s="43">
        <v>118700</v>
      </c>
      <c r="C126" s="33">
        <f t="shared" si="1"/>
        <v>125</v>
      </c>
      <c r="D126" s="54" t="s">
        <v>113</v>
      </c>
      <c r="E126" s="53">
        <v>72950</v>
      </c>
      <c r="F126" s="52">
        <v>4.9000000000000002E-2</v>
      </c>
      <c r="G126" s="51">
        <v>0.52</v>
      </c>
      <c r="H126" s="50">
        <v>55.33</v>
      </c>
      <c r="I126" s="50">
        <v>57.07</v>
      </c>
      <c r="J126" s="43">
        <v>118700</v>
      </c>
      <c r="K126" s="49">
        <v>1.4E-2</v>
      </c>
    </row>
    <row r="127" spans="1:11" ht="15" hidden="1" x14ac:dyDescent="0.25">
      <c r="A127" s="41" t="s">
        <v>1078</v>
      </c>
      <c r="B127" s="43">
        <v>100770</v>
      </c>
      <c r="C127" s="33">
        <f t="shared" si="1"/>
        <v>126</v>
      </c>
      <c r="D127" s="48" t="s">
        <v>121</v>
      </c>
      <c r="E127" s="47">
        <v>315870</v>
      </c>
      <c r="F127" s="46">
        <v>1.2E-2</v>
      </c>
      <c r="G127" s="45">
        <v>2.25</v>
      </c>
      <c r="H127" s="44">
        <v>46.28</v>
      </c>
      <c r="I127" s="44">
        <v>48.45</v>
      </c>
      <c r="J127" s="43">
        <v>100770</v>
      </c>
      <c r="K127" s="42">
        <v>4.0000000000000001E-3</v>
      </c>
    </row>
    <row r="128" spans="1:11" ht="15" hidden="1" x14ac:dyDescent="0.25">
      <c r="A128" s="41" t="s">
        <v>1077</v>
      </c>
      <c r="B128" s="43">
        <v>98620</v>
      </c>
      <c r="C128" s="33">
        <f t="shared" si="1"/>
        <v>127</v>
      </c>
      <c r="D128" s="54" t="s">
        <v>113</v>
      </c>
      <c r="E128" s="53">
        <v>183770</v>
      </c>
      <c r="F128" s="52">
        <v>1.2999999999999999E-2</v>
      </c>
      <c r="G128" s="51">
        <v>1.3089999999999999</v>
      </c>
      <c r="H128" s="50">
        <v>45.29</v>
      </c>
      <c r="I128" s="50">
        <v>47.41</v>
      </c>
      <c r="J128" s="43">
        <v>98620</v>
      </c>
      <c r="K128" s="49">
        <v>4.0000000000000001E-3</v>
      </c>
    </row>
    <row r="129" spans="1:11" ht="15" hidden="1" x14ac:dyDescent="0.25">
      <c r="A129" s="41" t="s">
        <v>1076</v>
      </c>
      <c r="B129" s="43">
        <v>103760</v>
      </c>
      <c r="C129" s="33">
        <f t="shared" si="1"/>
        <v>128</v>
      </c>
      <c r="D129" s="48" t="s">
        <v>113</v>
      </c>
      <c r="E129" s="47">
        <v>132100</v>
      </c>
      <c r="F129" s="46">
        <v>2.3E-2</v>
      </c>
      <c r="G129" s="45">
        <v>0.94099999999999995</v>
      </c>
      <c r="H129" s="44">
        <v>47.7</v>
      </c>
      <c r="I129" s="44">
        <v>49.89</v>
      </c>
      <c r="J129" s="43">
        <v>103760</v>
      </c>
      <c r="K129" s="42">
        <v>5.0000000000000001E-3</v>
      </c>
    </row>
    <row r="130" spans="1:11" ht="15" hidden="1" x14ac:dyDescent="0.25">
      <c r="A130" s="41" t="s">
        <v>1075</v>
      </c>
      <c r="B130" s="43">
        <v>88530</v>
      </c>
      <c r="C130" s="33">
        <f t="shared" si="1"/>
        <v>129</v>
      </c>
      <c r="D130" s="54" t="s">
        <v>113</v>
      </c>
      <c r="E130" s="53">
        <v>52280</v>
      </c>
      <c r="F130" s="52">
        <v>1.7999999999999999E-2</v>
      </c>
      <c r="G130" s="51">
        <v>0.372</v>
      </c>
      <c r="H130" s="50">
        <v>40.81</v>
      </c>
      <c r="I130" s="50">
        <v>42.56</v>
      </c>
      <c r="J130" s="43">
        <v>88530</v>
      </c>
      <c r="K130" s="49">
        <v>6.0000000000000001E-3</v>
      </c>
    </row>
    <row r="131" spans="1:11" ht="15" hidden="1" x14ac:dyDescent="0.25">
      <c r="A131" s="41" t="s">
        <v>1074</v>
      </c>
      <c r="B131" s="43">
        <v>88680</v>
      </c>
      <c r="C131" s="33">
        <f t="shared" ref="C131:C194" si="2">C130+1</f>
        <v>130</v>
      </c>
      <c r="D131" s="48" t="s">
        <v>121</v>
      </c>
      <c r="E131" s="47">
        <v>281950</v>
      </c>
      <c r="F131" s="46">
        <v>0.01</v>
      </c>
      <c r="G131" s="45">
        <v>2.008</v>
      </c>
      <c r="H131" s="44">
        <v>40.630000000000003</v>
      </c>
      <c r="I131" s="44">
        <v>42.63</v>
      </c>
      <c r="J131" s="43">
        <v>88680</v>
      </c>
      <c r="K131" s="42">
        <v>4.0000000000000001E-3</v>
      </c>
    </row>
    <row r="132" spans="1:11" ht="15" hidden="1" x14ac:dyDescent="0.25">
      <c r="A132" s="41" t="s">
        <v>1073</v>
      </c>
      <c r="B132" s="43">
        <v>90190</v>
      </c>
      <c r="C132" s="33">
        <f t="shared" si="2"/>
        <v>131</v>
      </c>
      <c r="D132" s="54" t="s">
        <v>113</v>
      </c>
      <c r="E132" s="53">
        <v>25410</v>
      </c>
      <c r="F132" s="52">
        <v>2.1000000000000001E-2</v>
      </c>
      <c r="G132" s="51">
        <v>0.18099999999999999</v>
      </c>
      <c r="H132" s="50">
        <v>41.69</v>
      </c>
      <c r="I132" s="50">
        <v>43.36</v>
      </c>
      <c r="J132" s="43">
        <v>90190</v>
      </c>
      <c r="K132" s="49">
        <v>6.0000000000000001E-3</v>
      </c>
    </row>
    <row r="133" spans="1:11" ht="15" hidden="1" x14ac:dyDescent="0.25">
      <c r="A133" s="41" t="s">
        <v>1072</v>
      </c>
      <c r="B133" s="43">
        <v>88530</v>
      </c>
      <c r="C133" s="33">
        <f t="shared" si="2"/>
        <v>132</v>
      </c>
      <c r="D133" s="48" t="s">
        <v>113</v>
      </c>
      <c r="E133" s="47">
        <v>256550</v>
      </c>
      <c r="F133" s="46">
        <v>1.0999999999999999E-2</v>
      </c>
      <c r="G133" s="45">
        <v>1.827</v>
      </c>
      <c r="H133" s="44">
        <v>40.53</v>
      </c>
      <c r="I133" s="44">
        <v>42.56</v>
      </c>
      <c r="J133" s="43">
        <v>88530</v>
      </c>
      <c r="K133" s="42">
        <v>4.0000000000000001E-3</v>
      </c>
    </row>
    <row r="134" spans="1:11" ht="15" hidden="1" x14ac:dyDescent="0.25">
      <c r="A134" s="41" t="s">
        <v>1071</v>
      </c>
      <c r="B134" s="43">
        <v>99860</v>
      </c>
      <c r="C134" s="33">
        <f t="shared" si="2"/>
        <v>133</v>
      </c>
      <c r="D134" s="54" t="s">
        <v>113</v>
      </c>
      <c r="E134" s="53">
        <v>8120</v>
      </c>
      <c r="F134" s="52">
        <v>6.8000000000000005E-2</v>
      </c>
      <c r="G134" s="51">
        <v>5.8000000000000003E-2</v>
      </c>
      <c r="H134" s="50">
        <v>44.88</v>
      </c>
      <c r="I134" s="50">
        <v>48.01</v>
      </c>
      <c r="J134" s="43">
        <v>99860</v>
      </c>
      <c r="K134" s="49">
        <v>0.02</v>
      </c>
    </row>
    <row r="135" spans="1:11" ht="15" hidden="1" x14ac:dyDescent="0.25">
      <c r="A135" s="41" t="s">
        <v>1070</v>
      </c>
      <c r="B135" s="43">
        <v>97050</v>
      </c>
      <c r="C135" s="33">
        <f t="shared" si="2"/>
        <v>134</v>
      </c>
      <c r="D135" s="48" t="s">
        <v>113</v>
      </c>
      <c r="E135" s="47">
        <v>26800</v>
      </c>
      <c r="F135" s="46">
        <v>0.04</v>
      </c>
      <c r="G135" s="45">
        <v>0.191</v>
      </c>
      <c r="H135" s="44">
        <v>44.86</v>
      </c>
      <c r="I135" s="44">
        <v>46.66</v>
      </c>
      <c r="J135" s="43">
        <v>97050</v>
      </c>
      <c r="K135" s="42">
        <v>1.4E-2</v>
      </c>
    </row>
    <row r="136" spans="1:11" ht="15" hidden="1" x14ac:dyDescent="0.25">
      <c r="A136" s="41" t="s">
        <v>1069</v>
      </c>
      <c r="B136" s="43">
        <v>89800</v>
      </c>
      <c r="C136" s="33">
        <f t="shared" si="2"/>
        <v>135</v>
      </c>
      <c r="D136" s="54" t="s">
        <v>113</v>
      </c>
      <c r="E136" s="53">
        <v>285790</v>
      </c>
      <c r="F136" s="52">
        <v>1.6E-2</v>
      </c>
      <c r="G136" s="51">
        <v>2.036</v>
      </c>
      <c r="H136" s="50">
        <v>40.479999999999997</v>
      </c>
      <c r="I136" s="50">
        <v>43.17</v>
      </c>
      <c r="J136" s="43">
        <v>89800</v>
      </c>
      <c r="K136" s="49">
        <v>4.0000000000000001E-3</v>
      </c>
    </row>
    <row r="137" spans="1:11" ht="15" hidden="1" x14ac:dyDescent="0.25">
      <c r="A137" s="41" t="s">
        <v>1068</v>
      </c>
      <c r="B137" s="43">
        <v>103010</v>
      </c>
      <c r="C137" s="33">
        <f t="shared" si="2"/>
        <v>136</v>
      </c>
      <c r="D137" s="48" t="s">
        <v>113</v>
      </c>
      <c r="E137" s="47">
        <v>6940</v>
      </c>
      <c r="F137" s="46">
        <v>5.7000000000000002E-2</v>
      </c>
      <c r="G137" s="45">
        <v>4.9000000000000002E-2</v>
      </c>
      <c r="H137" s="44">
        <v>45.06</v>
      </c>
      <c r="I137" s="44">
        <v>49.52</v>
      </c>
      <c r="J137" s="43">
        <v>103010</v>
      </c>
      <c r="K137" s="42">
        <v>2.4E-2</v>
      </c>
    </row>
    <row r="138" spans="1:11" ht="15" hidden="1" x14ac:dyDescent="0.25">
      <c r="A138" s="41" t="s">
        <v>1067</v>
      </c>
      <c r="B138" s="43">
        <v>105950</v>
      </c>
      <c r="C138" s="33">
        <f t="shared" si="2"/>
        <v>137</v>
      </c>
      <c r="D138" s="54" t="s">
        <v>113</v>
      </c>
      <c r="E138" s="53">
        <v>17680</v>
      </c>
      <c r="F138" s="52">
        <v>5.1999999999999998E-2</v>
      </c>
      <c r="G138" s="51">
        <v>0.126</v>
      </c>
      <c r="H138" s="50">
        <v>49.14</v>
      </c>
      <c r="I138" s="50">
        <v>50.94</v>
      </c>
      <c r="J138" s="43">
        <v>105950</v>
      </c>
      <c r="K138" s="49">
        <v>1.4999999999999999E-2</v>
      </c>
    </row>
    <row r="139" spans="1:11" ht="15" hidden="1" x14ac:dyDescent="0.25">
      <c r="A139" s="41" t="s">
        <v>1066</v>
      </c>
      <c r="B139" s="43">
        <v>147030</v>
      </c>
      <c r="C139" s="33">
        <f t="shared" si="2"/>
        <v>138</v>
      </c>
      <c r="D139" s="48" t="s">
        <v>113</v>
      </c>
      <c r="E139" s="47">
        <v>32780</v>
      </c>
      <c r="F139" s="46">
        <v>0.05</v>
      </c>
      <c r="G139" s="45">
        <v>0.23300000000000001</v>
      </c>
      <c r="H139" s="44">
        <v>61.65</v>
      </c>
      <c r="I139" s="44">
        <v>70.69</v>
      </c>
      <c r="J139" s="43">
        <v>147030</v>
      </c>
      <c r="K139" s="42">
        <v>1.2999999999999999E-2</v>
      </c>
    </row>
    <row r="140" spans="1:11" ht="15" hidden="1" x14ac:dyDescent="0.25">
      <c r="A140" s="41" t="s">
        <v>1065</v>
      </c>
      <c r="B140" s="43">
        <v>99250</v>
      </c>
      <c r="C140" s="33">
        <f t="shared" si="2"/>
        <v>139</v>
      </c>
      <c r="D140" s="54" t="s">
        <v>113</v>
      </c>
      <c r="E140" s="53">
        <v>123390</v>
      </c>
      <c r="F140" s="52">
        <v>1.4E-2</v>
      </c>
      <c r="G140" s="51">
        <v>0.879</v>
      </c>
      <c r="H140" s="50">
        <v>46.78</v>
      </c>
      <c r="I140" s="50">
        <v>47.71</v>
      </c>
      <c r="J140" s="43">
        <v>99250</v>
      </c>
      <c r="K140" s="49">
        <v>4.0000000000000001E-3</v>
      </c>
    </row>
    <row r="141" spans="1:11" ht="15" hidden="1" x14ac:dyDescent="0.25">
      <c r="A141" s="41" t="s">
        <v>1064</v>
      </c>
      <c r="B141" s="43">
        <v>57530</v>
      </c>
      <c r="C141" s="33">
        <f t="shared" si="2"/>
        <v>140</v>
      </c>
      <c r="D141" s="48" t="s">
        <v>136</v>
      </c>
      <c r="E141" s="47">
        <v>688900</v>
      </c>
      <c r="F141" s="46">
        <v>8.0000000000000002E-3</v>
      </c>
      <c r="G141" s="45">
        <v>4.907</v>
      </c>
      <c r="H141" s="44">
        <v>26.41</v>
      </c>
      <c r="I141" s="44">
        <v>27.66</v>
      </c>
      <c r="J141" s="43">
        <v>57530</v>
      </c>
      <c r="K141" s="42">
        <v>3.0000000000000001E-3</v>
      </c>
    </row>
    <row r="142" spans="1:11" ht="15" hidden="1" x14ac:dyDescent="0.25">
      <c r="A142" s="41" t="s">
        <v>1063</v>
      </c>
      <c r="B142" s="43">
        <v>56500</v>
      </c>
      <c r="C142" s="33">
        <f t="shared" si="2"/>
        <v>141</v>
      </c>
      <c r="D142" s="54" t="s">
        <v>121</v>
      </c>
      <c r="E142" s="53">
        <v>202710</v>
      </c>
      <c r="F142" s="52">
        <v>1.0999999999999999E-2</v>
      </c>
      <c r="G142" s="51">
        <v>1.444</v>
      </c>
      <c r="H142" s="50">
        <v>25.71</v>
      </c>
      <c r="I142" s="50">
        <v>27.16</v>
      </c>
      <c r="J142" s="43">
        <v>56500</v>
      </c>
      <c r="K142" s="49">
        <v>4.0000000000000001E-3</v>
      </c>
    </row>
    <row r="143" spans="1:11" ht="15" hidden="1" x14ac:dyDescent="0.25">
      <c r="A143" s="41" t="s">
        <v>1062</v>
      </c>
      <c r="B143" s="43">
        <v>54290</v>
      </c>
      <c r="C143" s="33">
        <f t="shared" si="2"/>
        <v>142</v>
      </c>
      <c r="D143" s="48" t="s">
        <v>113</v>
      </c>
      <c r="E143" s="47">
        <v>96810</v>
      </c>
      <c r="F143" s="46">
        <v>1.6E-2</v>
      </c>
      <c r="G143" s="45">
        <v>0.69</v>
      </c>
      <c r="H143" s="44">
        <v>24.83</v>
      </c>
      <c r="I143" s="44">
        <v>26.1</v>
      </c>
      <c r="J143" s="43">
        <v>54290</v>
      </c>
      <c r="K143" s="42">
        <v>5.0000000000000001E-3</v>
      </c>
    </row>
    <row r="144" spans="1:11" ht="15" hidden="1" x14ac:dyDescent="0.25">
      <c r="A144" s="41" t="s">
        <v>1061</v>
      </c>
      <c r="B144" s="43">
        <v>63390</v>
      </c>
      <c r="C144" s="33">
        <f t="shared" si="2"/>
        <v>143</v>
      </c>
      <c r="D144" s="54" t="s">
        <v>113</v>
      </c>
      <c r="E144" s="53">
        <v>26750</v>
      </c>
      <c r="F144" s="52">
        <v>4.3999999999999997E-2</v>
      </c>
      <c r="G144" s="51">
        <v>0.19</v>
      </c>
      <c r="H144" s="50">
        <v>28.83</v>
      </c>
      <c r="I144" s="50">
        <v>30.48</v>
      </c>
      <c r="J144" s="43">
        <v>63390</v>
      </c>
      <c r="K144" s="49">
        <v>8.0000000000000002E-3</v>
      </c>
    </row>
    <row r="145" spans="1:11" ht="15" hidden="1" x14ac:dyDescent="0.25">
      <c r="A145" s="41" t="s">
        <v>1060</v>
      </c>
      <c r="B145" s="43">
        <v>57480</v>
      </c>
      <c r="C145" s="33">
        <f t="shared" si="2"/>
        <v>144</v>
      </c>
      <c r="D145" s="48" t="s">
        <v>113</v>
      </c>
      <c r="E145" s="47">
        <v>63630</v>
      </c>
      <c r="F145" s="46">
        <v>1.7000000000000001E-2</v>
      </c>
      <c r="G145" s="45">
        <v>0.45300000000000001</v>
      </c>
      <c r="H145" s="44">
        <v>26.19</v>
      </c>
      <c r="I145" s="44">
        <v>27.63</v>
      </c>
      <c r="J145" s="43">
        <v>57480</v>
      </c>
      <c r="K145" s="42">
        <v>7.0000000000000001E-3</v>
      </c>
    </row>
    <row r="146" spans="1:11" ht="15" hidden="1" x14ac:dyDescent="0.25">
      <c r="A146" s="41" t="s">
        <v>1059</v>
      </c>
      <c r="B146" s="43">
        <v>54410</v>
      </c>
      <c r="C146" s="33">
        <f t="shared" si="2"/>
        <v>145</v>
      </c>
      <c r="D146" s="54" t="s">
        <v>113</v>
      </c>
      <c r="E146" s="53">
        <v>15530</v>
      </c>
      <c r="F146" s="52">
        <v>3.3000000000000002E-2</v>
      </c>
      <c r="G146" s="51">
        <v>0.111</v>
      </c>
      <c r="H146" s="50">
        <v>24.26</v>
      </c>
      <c r="I146" s="50">
        <v>26.16</v>
      </c>
      <c r="J146" s="43">
        <v>54410</v>
      </c>
      <c r="K146" s="49">
        <v>1.2999999999999999E-2</v>
      </c>
    </row>
    <row r="147" spans="1:11" ht="15" hidden="1" x14ac:dyDescent="0.25">
      <c r="A147" s="41" t="s">
        <v>1058</v>
      </c>
      <c r="B147" s="43">
        <v>59510</v>
      </c>
      <c r="C147" s="33">
        <f t="shared" si="2"/>
        <v>146</v>
      </c>
      <c r="D147" s="48" t="s">
        <v>121</v>
      </c>
      <c r="E147" s="47">
        <v>432270</v>
      </c>
      <c r="F147" s="46">
        <v>0.01</v>
      </c>
      <c r="G147" s="45">
        <v>3.0790000000000002</v>
      </c>
      <c r="H147" s="44">
        <v>27.55</v>
      </c>
      <c r="I147" s="44">
        <v>28.61</v>
      </c>
      <c r="J147" s="43">
        <v>59510</v>
      </c>
      <c r="K147" s="42">
        <v>4.0000000000000001E-3</v>
      </c>
    </row>
    <row r="148" spans="1:11" ht="15" hidden="1" x14ac:dyDescent="0.25">
      <c r="A148" s="41" t="s">
        <v>1057</v>
      </c>
      <c r="B148" s="43">
        <v>71070</v>
      </c>
      <c r="C148" s="33">
        <f t="shared" si="2"/>
        <v>147</v>
      </c>
      <c r="D148" s="54" t="s">
        <v>113</v>
      </c>
      <c r="E148" s="53">
        <v>11970</v>
      </c>
      <c r="F148" s="52">
        <v>0.08</v>
      </c>
      <c r="G148" s="51">
        <v>8.5000000000000006E-2</v>
      </c>
      <c r="H148" s="50">
        <v>32.700000000000003</v>
      </c>
      <c r="I148" s="50">
        <v>34.17</v>
      </c>
      <c r="J148" s="43">
        <v>71070</v>
      </c>
      <c r="K148" s="49">
        <v>3.4000000000000002E-2</v>
      </c>
    </row>
    <row r="149" spans="1:11" ht="15" hidden="1" x14ac:dyDescent="0.25">
      <c r="A149" s="41" t="s">
        <v>1056</v>
      </c>
      <c r="B149" s="43">
        <v>52120</v>
      </c>
      <c r="C149" s="33">
        <f t="shared" si="2"/>
        <v>148</v>
      </c>
      <c r="D149" s="48" t="s">
        <v>113</v>
      </c>
      <c r="E149" s="47">
        <v>72150</v>
      </c>
      <c r="F149" s="46">
        <v>1.2999999999999999E-2</v>
      </c>
      <c r="G149" s="45">
        <v>0.51400000000000001</v>
      </c>
      <c r="H149" s="44">
        <v>24.03</v>
      </c>
      <c r="I149" s="44">
        <v>25.06</v>
      </c>
      <c r="J149" s="43">
        <v>52120</v>
      </c>
      <c r="K149" s="42">
        <v>5.0000000000000001E-3</v>
      </c>
    </row>
    <row r="150" spans="1:11" ht="15" hidden="1" x14ac:dyDescent="0.25">
      <c r="A150" s="41" t="s">
        <v>1055</v>
      </c>
      <c r="B150" s="43">
        <v>62950</v>
      </c>
      <c r="C150" s="33">
        <f t="shared" si="2"/>
        <v>149</v>
      </c>
      <c r="D150" s="54" t="s">
        <v>113</v>
      </c>
      <c r="E150" s="53">
        <v>134870</v>
      </c>
      <c r="F150" s="52">
        <v>2.4E-2</v>
      </c>
      <c r="G150" s="51">
        <v>0.96099999999999997</v>
      </c>
      <c r="H150" s="50">
        <v>29.9</v>
      </c>
      <c r="I150" s="50">
        <v>30.27</v>
      </c>
      <c r="J150" s="43">
        <v>62950</v>
      </c>
      <c r="K150" s="49">
        <v>4.0000000000000001E-3</v>
      </c>
    </row>
    <row r="151" spans="1:11" ht="15" hidden="1" x14ac:dyDescent="0.25">
      <c r="A151" s="41" t="s">
        <v>1054</v>
      </c>
      <c r="B151" s="43">
        <v>57860</v>
      </c>
      <c r="C151" s="33">
        <f t="shared" si="2"/>
        <v>150</v>
      </c>
      <c r="D151" s="48" t="s">
        <v>113</v>
      </c>
      <c r="E151" s="47">
        <v>13710</v>
      </c>
      <c r="F151" s="46">
        <v>4.3999999999999997E-2</v>
      </c>
      <c r="G151" s="45">
        <v>9.8000000000000004E-2</v>
      </c>
      <c r="H151" s="44">
        <v>26.74</v>
      </c>
      <c r="I151" s="44">
        <v>27.82</v>
      </c>
      <c r="J151" s="43">
        <v>57860</v>
      </c>
      <c r="K151" s="42">
        <v>1.2999999999999999E-2</v>
      </c>
    </row>
    <row r="152" spans="1:11" ht="15" hidden="1" x14ac:dyDescent="0.25">
      <c r="A152" s="41" t="s">
        <v>1053</v>
      </c>
      <c r="B152" s="43">
        <v>52500</v>
      </c>
      <c r="C152" s="33">
        <f t="shared" si="2"/>
        <v>151</v>
      </c>
      <c r="D152" s="54" t="s">
        <v>113</v>
      </c>
      <c r="E152" s="53">
        <v>16550</v>
      </c>
      <c r="F152" s="52">
        <v>3.1E-2</v>
      </c>
      <c r="G152" s="51">
        <v>0.11799999999999999</v>
      </c>
      <c r="H152" s="50">
        <v>23.64</v>
      </c>
      <c r="I152" s="50">
        <v>25.24</v>
      </c>
      <c r="J152" s="43">
        <v>52500</v>
      </c>
      <c r="K152" s="49">
        <v>0.01</v>
      </c>
    </row>
    <row r="153" spans="1:11" ht="15" hidden="1" x14ac:dyDescent="0.25">
      <c r="A153" s="41" t="s">
        <v>1052</v>
      </c>
      <c r="B153" s="43">
        <v>56920</v>
      </c>
      <c r="C153" s="33">
        <f t="shared" si="2"/>
        <v>152</v>
      </c>
      <c r="D153" s="48" t="s">
        <v>113</v>
      </c>
      <c r="E153" s="47">
        <v>63220</v>
      </c>
      <c r="F153" s="46">
        <v>2.3E-2</v>
      </c>
      <c r="G153" s="45">
        <v>0.45</v>
      </c>
      <c r="H153" s="44">
        <v>25.64</v>
      </c>
      <c r="I153" s="44">
        <v>27.37</v>
      </c>
      <c r="J153" s="43">
        <v>56920</v>
      </c>
      <c r="K153" s="42">
        <v>8.9999999999999993E-3</v>
      </c>
    </row>
    <row r="154" spans="1:11" ht="15" hidden="1" x14ac:dyDescent="0.25">
      <c r="A154" s="41" t="s">
        <v>1051</v>
      </c>
      <c r="B154" s="43">
        <v>57180</v>
      </c>
      <c r="C154" s="33">
        <f t="shared" si="2"/>
        <v>153</v>
      </c>
      <c r="D154" s="54" t="s">
        <v>113</v>
      </c>
      <c r="E154" s="53">
        <v>45510</v>
      </c>
      <c r="F154" s="52">
        <v>2.1999999999999999E-2</v>
      </c>
      <c r="G154" s="51">
        <v>0.32400000000000001</v>
      </c>
      <c r="H154" s="50">
        <v>26.19</v>
      </c>
      <c r="I154" s="50">
        <v>27.49</v>
      </c>
      <c r="J154" s="43">
        <v>57180</v>
      </c>
      <c r="K154" s="49">
        <v>8.0000000000000002E-3</v>
      </c>
    </row>
    <row r="155" spans="1:11" ht="15" hidden="1" x14ac:dyDescent="0.25">
      <c r="A155" s="41" t="s">
        <v>1050</v>
      </c>
      <c r="B155" s="43">
        <v>64050</v>
      </c>
      <c r="C155" s="33">
        <f t="shared" si="2"/>
        <v>154</v>
      </c>
      <c r="D155" s="48" t="s">
        <v>113</v>
      </c>
      <c r="E155" s="47">
        <v>74290</v>
      </c>
      <c r="F155" s="46">
        <v>1.6E-2</v>
      </c>
      <c r="G155" s="45">
        <v>0.52900000000000003</v>
      </c>
      <c r="H155" s="44">
        <v>29.96</v>
      </c>
      <c r="I155" s="44">
        <v>30.8</v>
      </c>
      <c r="J155" s="43">
        <v>64050</v>
      </c>
      <c r="K155" s="42">
        <v>7.0000000000000001E-3</v>
      </c>
    </row>
    <row r="156" spans="1:11" ht="15" hidden="1" x14ac:dyDescent="0.25">
      <c r="A156" s="41" t="s">
        <v>1049</v>
      </c>
      <c r="B156" s="43">
        <v>45490</v>
      </c>
      <c r="C156" s="33">
        <f t="shared" si="2"/>
        <v>155</v>
      </c>
      <c r="D156" s="54" t="s">
        <v>113</v>
      </c>
      <c r="E156" s="53">
        <v>53920</v>
      </c>
      <c r="F156" s="52">
        <v>2.5000000000000001E-2</v>
      </c>
      <c r="G156" s="51">
        <v>0.38400000000000001</v>
      </c>
      <c r="H156" s="50">
        <v>20.41</v>
      </c>
      <c r="I156" s="50">
        <v>21.87</v>
      </c>
      <c r="J156" s="43">
        <v>45490</v>
      </c>
      <c r="K156" s="49">
        <v>7.0000000000000001E-3</v>
      </c>
    </row>
    <row r="157" spans="1:11" ht="15" hidden="1" x14ac:dyDescent="0.25">
      <c r="A157" s="41" t="s">
        <v>1048</v>
      </c>
      <c r="B157" s="43">
        <v>72930</v>
      </c>
      <c r="C157" s="33">
        <f t="shared" si="2"/>
        <v>156</v>
      </c>
      <c r="D157" s="48" t="s">
        <v>184</v>
      </c>
      <c r="E157" s="47">
        <v>1152840</v>
      </c>
      <c r="F157" s="46">
        <v>7.0000000000000001E-3</v>
      </c>
      <c r="G157" s="45">
        <v>8.2110000000000003</v>
      </c>
      <c r="H157" s="44">
        <v>30.45</v>
      </c>
      <c r="I157" s="44">
        <v>35.06</v>
      </c>
      <c r="J157" s="43">
        <v>72930</v>
      </c>
      <c r="K157" s="42">
        <v>4.0000000000000001E-3</v>
      </c>
    </row>
    <row r="158" spans="1:11" ht="15" hidden="1" x14ac:dyDescent="0.25">
      <c r="A158" s="41" t="s">
        <v>1047</v>
      </c>
      <c r="B158" s="43">
        <v>83080</v>
      </c>
      <c r="C158" s="33">
        <f t="shared" si="2"/>
        <v>157</v>
      </c>
      <c r="D158" s="54" t="s">
        <v>136</v>
      </c>
      <c r="E158" s="53">
        <v>286390</v>
      </c>
      <c r="F158" s="52">
        <v>1.4999999999999999E-2</v>
      </c>
      <c r="G158" s="51">
        <v>2.04</v>
      </c>
      <c r="H158" s="50">
        <v>34.590000000000003</v>
      </c>
      <c r="I158" s="50">
        <v>39.94</v>
      </c>
      <c r="J158" s="43">
        <v>83080</v>
      </c>
      <c r="K158" s="49">
        <v>8.0000000000000002E-3</v>
      </c>
    </row>
    <row r="159" spans="1:11" ht="15" hidden="1" x14ac:dyDescent="0.25">
      <c r="A159" s="41" t="s">
        <v>1046</v>
      </c>
      <c r="B159" s="43">
        <v>70470</v>
      </c>
      <c r="C159" s="33">
        <f t="shared" si="2"/>
        <v>158</v>
      </c>
      <c r="D159" s="48" t="s">
        <v>121</v>
      </c>
      <c r="E159" s="47">
        <v>31350</v>
      </c>
      <c r="F159" s="46">
        <v>3.5999999999999997E-2</v>
      </c>
      <c r="G159" s="45">
        <v>0.223</v>
      </c>
      <c r="H159" s="44">
        <v>30.25</v>
      </c>
      <c r="I159" s="44">
        <v>33.880000000000003</v>
      </c>
      <c r="J159" s="43">
        <v>70470</v>
      </c>
      <c r="K159" s="42">
        <v>0.01</v>
      </c>
    </row>
    <row r="160" spans="1:11" ht="15" hidden="1" x14ac:dyDescent="0.25">
      <c r="A160" s="41" t="s">
        <v>1045</v>
      </c>
      <c r="B160" s="43">
        <v>72890</v>
      </c>
      <c r="C160" s="33">
        <f t="shared" si="2"/>
        <v>159</v>
      </c>
      <c r="D160" s="54" t="s">
        <v>113</v>
      </c>
      <c r="E160" s="53">
        <v>2470</v>
      </c>
      <c r="F160" s="52">
        <v>4.4999999999999998E-2</v>
      </c>
      <c r="G160" s="51">
        <v>1.7999999999999999E-2</v>
      </c>
      <c r="H160" s="50">
        <v>29.01</v>
      </c>
      <c r="I160" s="50">
        <v>35.04</v>
      </c>
      <c r="J160" s="43">
        <v>72890</v>
      </c>
      <c r="K160" s="49">
        <v>3.6999999999999998E-2</v>
      </c>
    </row>
    <row r="161" spans="1:11" ht="15" hidden="1" x14ac:dyDescent="0.25">
      <c r="A161" s="41" t="s">
        <v>1044</v>
      </c>
      <c r="B161" s="43">
        <v>71270</v>
      </c>
      <c r="C161" s="33">
        <f t="shared" si="2"/>
        <v>160</v>
      </c>
      <c r="D161" s="48" t="s">
        <v>113</v>
      </c>
      <c r="E161" s="47">
        <v>14200</v>
      </c>
      <c r="F161" s="46">
        <v>6.5000000000000002E-2</v>
      </c>
      <c r="G161" s="45">
        <v>0.10100000000000001</v>
      </c>
      <c r="H161" s="44">
        <v>30.74</v>
      </c>
      <c r="I161" s="44">
        <v>34.26</v>
      </c>
      <c r="J161" s="43">
        <v>71270</v>
      </c>
      <c r="K161" s="42">
        <v>1.7000000000000001E-2</v>
      </c>
    </row>
    <row r="162" spans="1:11" ht="15" hidden="1" x14ac:dyDescent="0.25">
      <c r="A162" s="41" t="s">
        <v>1043</v>
      </c>
      <c r="B162" s="43">
        <v>69290</v>
      </c>
      <c r="C162" s="33">
        <f t="shared" si="2"/>
        <v>161</v>
      </c>
      <c r="D162" s="54" t="s">
        <v>113</v>
      </c>
      <c r="E162" s="53">
        <v>14690</v>
      </c>
      <c r="F162" s="52">
        <v>4.2999999999999997E-2</v>
      </c>
      <c r="G162" s="51">
        <v>0.105</v>
      </c>
      <c r="H162" s="50">
        <v>29.95</v>
      </c>
      <c r="I162" s="50">
        <v>33.31</v>
      </c>
      <c r="J162" s="43">
        <v>69290</v>
      </c>
      <c r="K162" s="49">
        <v>1.2999999999999999E-2</v>
      </c>
    </row>
    <row r="163" spans="1:11" ht="15" hidden="1" x14ac:dyDescent="0.25">
      <c r="A163" s="41" t="s">
        <v>1042</v>
      </c>
      <c r="B163" s="43">
        <v>80060</v>
      </c>
      <c r="C163" s="33">
        <f t="shared" si="2"/>
        <v>162</v>
      </c>
      <c r="D163" s="48" t="s">
        <v>121</v>
      </c>
      <c r="E163" s="47">
        <v>103690</v>
      </c>
      <c r="F163" s="46">
        <v>2.3E-2</v>
      </c>
      <c r="G163" s="45">
        <v>0.73899999999999999</v>
      </c>
      <c r="H163" s="44">
        <v>34.56</v>
      </c>
      <c r="I163" s="44">
        <v>38.49</v>
      </c>
      <c r="J163" s="43">
        <v>80060</v>
      </c>
      <c r="K163" s="42">
        <v>8.9999999999999993E-3</v>
      </c>
    </row>
    <row r="164" spans="1:11" ht="15" hidden="1" x14ac:dyDescent="0.25">
      <c r="A164" s="41" t="s">
        <v>1041</v>
      </c>
      <c r="B164" s="43">
        <v>94340</v>
      </c>
      <c r="C164" s="33">
        <f t="shared" si="2"/>
        <v>163</v>
      </c>
      <c r="D164" s="54" t="s">
        <v>113</v>
      </c>
      <c r="E164" s="53">
        <v>29200</v>
      </c>
      <c r="F164" s="52">
        <v>4.4999999999999998E-2</v>
      </c>
      <c r="G164" s="51">
        <v>0.20799999999999999</v>
      </c>
      <c r="H164" s="50">
        <v>39.51</v>
      </c>
      <c r="I164" s="50">
        <v>45.36</v>
      </c>
      <c r="J164" s="43">
        <v>94340</v>
      </c>
      <c r="K164" s="49">
        <v>1.7999999999999999E-2</v>
      </c>
    </row>
    <row r="165" spans="1:11" ht="15" hidden="1" x14ac:dyDescent="0.25">
      <c r="A165" s="41" t="s">
        <v>1040</v>
      </c>
      <c r="B165" s="43">
        <v>76850</v>
      </c>
      <c r="C165" s="33">
        <f t="shared" si="2"/>
        <v>164</v>
      </c>
      <c r="D165" s="48" t="s">
        <v>113</v>
      </c>
      <c r="E165" s="47">
        <v>21670</v>
      </c>
      <c r="F165" s="46">
        <v>5.8999999999999997E-2</v>
      </c>
      <c r="G165" s="45">
        <v>0.154</v>
      </c>
      <c r="H165" s="44">
        <v>32.14</v>
      </c>
      <c r="I165" s="44">
        <v>36.950000000000003</v>
      </c>
      <c r="J165" s="43">
        <v>76850</v>
      </c>
      <c r="K165" s="42">
        <v>2.1999999999999999E-2</v>
      </c>
    </row>
    <row r="166" spans="1:11" ht="15" hidden="1" x14ac:dyDescent="0.25">
      <c r="A166" s="41" t="s">
        <v>1039</v>
      </c>
      <c r="B166" s="43">
        <v>64890</v>
      </c>
      <c r="C166" s="33">
        <f t="shared" si="2"/>
        <v>165</v>
      </c>
      <c r="D166" s="54" t="s">
        <v>113</v>
      </c>
      <c r="E166" s="53">
        <v>17720</v>
      </c>
      <c r="F166" s="52">
        <v>3.1E-2</v>
      </c>
      <c r="G166" s="51">
        <v>0.126</v>
      </c>
      <c r="H166" s="50">
        <v>29.1</v>
      </c>
      <c r="I166" s="50">
        <v>31.2</v>
      </c>
      <c r="J166" s="43">
        <v>64890</v>
      </c>
      <c r="K166" s="49">
        <v>6.0000000000000001E-3</v>
      </c>
    </row>
    <row r="167" spans="1:11" ht="15" hidden="1" x14ac:dyDescent="0.25">
      <c r="A167" s="41" t="s">
        <v>1038</v>
      </c>
      <c r="B167" s="43">
        <v>77830</v>
      </c>
      <c r="C167" s="33">
        <f t="shared" si="2"/>
        <v>166</v>
      </c>
      <c r="D167" s="48" t="s">
        <v>113</v>
      </c>
      <c r="E167" s="47">
        <v>35110</v>
      </c>
      <c r="F167" s="46">
        <v>3.1E-2</v>
      </c>
      <c r="G167" s="45">
        <v>0.25</v>
      </c>
      <c r="H167" s="44">
        <v>35.96</v>
      </c>
      <c r="I167" s="44">
        <v>37.42</v>
      </c>
      <c r="J167" s="43">
        <v>77830</v>
      </c>
      <c r="K167" s="42">
        <v>1.2999999999999999E-2</v>
      </c>
    </row>
    <row r="168" spans="1:11" ht="15" hidden="1" x14ac:dyDescent="0.25">
      <c r="A168" s="41" t="s">
        <v>1037</v>
      </c>
      <c r="B168" s="43">
        <v>63720</v>
      </c>
      <c r="C168" s="33">
        <f t="shared" si="2"/>
        <v>167</v>
      </c>
      <c r="D168" s="54" t="s">
        <v>121</v>
      </c>
      <c r="E168" s="53">
        <v>28890</v>
      </c>
      <c r="F168" s="52">
        <v>1.7000000000000001E-2</v>
      </c>
      <c r="G168" s="51">
        <v>0.20599999999999999</v>
      </c>
      <c r="H168" s="50">
        <v>29.14</v>
      </c>
      <c r="I168" s="50">
        <v>30.63</v>
      </c>
      <c r="J168" s="43">
        <v>63720</v>
      </c>
      <c r="K168" s="49">
        <v>6.0000000000000001E-3</v>
      </c>
    </row>
    <row r="169" spans="1:11" ht="15" hidden="1" x14ac:dyDescent="0.25">
      <c r="A169" s="41" t="s">
        <v>1036</v>
      </c>
      <c r="B169" s="43">
        <v>65130</v>
      </c>
      <c r="C169" s="33">
        <f t="shared" si="2"/>
        <v>168</v>
      </c>
      <c r="D169" s="48" t="s">
        <v>113</v>
      </c>
      <c r="E169" s="47">
        <v>20470</v>
      </c>
      <c r="F169" s="46">
        <v>1.9E-2</v>
      </c>
      <c r="G169" s="45">
        <v>0.14599999999999999</v>
      </c>
      <c r="H169" s="44">
        <v>29.72</v>
      </c>
      <c r="I169" s="44">
        <v>31.31</v>
      </c>
      <c r="J169" s="43">
        <v>65130</v>
      </c>
      <c r="K169" s="42">
        <v>8.0000000000000002E-3</v>
      </c>
    </row>
    <row r="170" spans="1:11" ht="15" hidden="1" x14ac:dyDescent="0.25">
      <c r="A170" s="41" t="s">
        <v>1035</v>
      </c>
      <c r="B170" s="43">
        <v>60300</v>
      </c>
      <c r="C170" s="33">
        <f t="shared" si="2"/>
        <v>169</v>
      </c>
      <c r="D170" s="54" t="s">
        <v>113</v>
      </c>
      <c r="E170" s="53">
        <v>8420</v>
      </c>
      <c r="F170" s="52">
        <v>3.4000000000000002E-2</v>
      </c>
      <c r="G170" s="51">
        <v>0.06</v>
      </c>
      <c r="H170" s="50">
        <v>28.22</v>
      </c>
      <c r="I170" s="50">
        <v>28.99</v>
      </c>
      <c r="J170" s="43">
        <v>60300</v>
      </c>
      <c r="K170" s="49">
        <v>6.0000000000000001E-3</v>
      </c>
    </row>
    <row r="171" spans="1:11" ht="15" hidden="1" x14ac:dyDescent="0.25">
      <c r="A171" s="41" t="s">
        <v>1034</v>
      </c>
      <c r="B171" s="43">
        <v>94150</v>
      </c>
      <c r="C171" s="33">
        <f t="shared" si="2"/>
        <v>170</v>
      </c>
      <c r="D171" s="48" t="s">
        <v>121</v>
      </c>
      <c r="E171" s="47">
        <v>114560</v>
      </c>
      <c r="F171" s="46">
        <v>2.9000000000000001E-2</v>
      </c>
      <c r="G171" s="45">
        <v>0.81599999999999995</v>
      </c>
      <c r="H171" s="44">
        <v>38.33</v>
      </c>
      <c r="I171" s="44">
        <v>45.26</v>
      </c>
      <c r="J171" s="43">
        <v>94150</v>
      </c>
      <c r="K171" s="42">
        <v>1.4999999999999999E-2</v>
      </c>
    </row>
    <row r="172" spans="1:11" ht="15" hidden="1" x14ac:dyDescent="0.25">
      <c r="A172" s="41" t="s">
        <v>1033</v>
      </c>
      <c r="B172" s="43">
        <v>77720</v>
      </c>
      <c r="C172" s="33">
        <f t="shared" si="2"/>
        <v>171</v>
      </c>
      <c r="D172" s="54" t="s">
        <v>113</v>
      </c>
      <c r="E172" s="53">
        <v>5690</v>
      </c>
      <c r="F172" s="52">
        <v>2.1999999999999999E-2</v>
      </c>
      <c r="G172" s="51">
        <v>4.1000000000000002E-2</v>
      </c>
      <c r="H172" s="50">
        <v>34.049999999999997</v>
      </c>
      <c r="I172" s="50">
        <v>37.369999999999997</v>
      </c>
      <c r="J172" s="43">
        <v>77720</v>
      </c>
      <c r="K172" s="49">
        <v>1.6E-2</v>
      </c>
    </row>
    <row r="173" spans="1:11" ht="15" hidden="1" x14ac:dyDescent="0.25">
      <c r="A173" s="41" t="s">
        <v>1032</v>
      </c>
      <c r="B173" s="43">
        <v>95000</v>
      </c>
      <c r="C173" s="33">
        <f t="shared" si="2"/>
        <v>172</v>
      </c>
      <c r="D173" s="48" t="s">
        <v>113</v>
      </c>
      <c r="E173" s="47">
        <v>108870</v>
      </c>
      <c r="F173" s="46">
        <v>0.03</v>
      </c>
      <c r="G173" s="45">
        <v>0.77500000000000002</v>
      </c>
      <c r="H173" s="44">
        <v>38.72</v>
      </c>
      <c r="I173" s="44">
        <v>45.68</v>
      </c>
      <c r="J173" s="43">
        <v>95000</v>
      </c>
      <c r="K173" s="42">
        <v>1.6E-2</v>
      </c>
    </row>
    <row r="174" spans="1:11" ht="15" hidden="1" x14ac:dyDescent="0.25">
      <c r="A174" s="41" t="s">
        <v>1031</v>
      </c>
      <c r="B174" s="43">
        <v>83150</v>
      </c>
      <c r="C174" s="33">
        <f t="shared" si="2"/>
        <v>173</v>
      </c>
      <c r="D174" s="54" t="s">
        <v>113</v>
      </c>
      <c r="E174" s="53">
        <v>7890</v>
      </c>
      <c r="F174" s="52">
        <v>4.1000000000000002E-2</v>
      </c>
      <c r="G174" s="51">
        <v>5.6000000000000001E-2</v>
      </c>
      <c r="H174" s="50">
        <v>35.51</v>
      </c>
      <c r="I174" s="50">
        <v>39.979999999999997</v>
      </c>
      <c r="J174" s="43">
        <v>83150</v>
      </c>
      <c r="K174" s="49">
        <v>2.1000000000000001E-2</v>
      </c>
    </row>
    <row r="175" spans="1:11" ht="15" hidden="1" x14ac:dyDescent="0.25">
      <c r="A175" s="41" t="s">
        <v>1030</v>
      </c>
      <c r="B175" s="43">
        <v>87310</v>
      </c>
      <c r="C175" s="33">
        <f t="shared" si="2"/>
        <v>174</v>
      </c>
      <c r="D175" s="48" t="s">
        <v>136</v>
      </c>
      <c r="E175" s="47">
        <v>262640</v>
      </c>
      <c r="F175" s="46">
        <v>0.01</v>
      </c>
      <c r="G175" s="45">
        <v>1.871</v>
      </c>
      <c r="H175" s="44">
        <v>37.4</v>
      </c>
      <c r="I175" s="44">
        <v>41.98</v>
      </c>
      <c r="J175" s="43">
        <v>87310</v>
      </c>
      <c r="K175" s="42">
        <v>6.0000000000000001E-3</v>
      </c>
    </row>
    <row r="176" spans="1:11" ht="15" hidden="1" x14ac:dyDescent="0.25">
      <c r="A176" s="41" t="s">
        <v>1029</v>
      </c>
      <c r="B176" s="43">
        <v>120650</v>
      </c>
      <c r="C176" s="33">
        <f t="shared" si="2"/>
        <v>175</v>
      </c>
      <c r="D176" s="54" t="s">
        <v>121</v>
      </c>
      <c r="E176" s="53">
        <v>18510</v>
      </c>
      <c r="F176" s="52">
        <v>4.1000000000000002E-2</v>
      </c>
      <c r="G176" s="51">
        <v>0.13200000000000001</v>
      </c>
      <c r="H176" s="50">
        <v>55.23</v>
      </c>
      <c r="I176" s="50">
        <v>58</v>
      </c>
      <c r="J176" s="43">
        <v>120650</v>
      </c>
      <c r="K176" s="49">
        <v>1.4999999999999999E-2</v>
      </c>
    </row>
    <row r="177" spans="1:11" ht="15" hidden="1" x14ac:dyDescent="0.25">
      <c r="A177" s="41" t="s">
        <v>1028</v>
      </c>
      <c r="B177" s="43">
        <v>110380</v>
      </c>
      <c r="C177" s="33">
        <f t="shared" si="2"/>
        <v>176</v>
      </c>
      <c r="D177" s="48" t="s">
        <v>113</v>
      </c>
      <c r="E177" s="47">
        <v>1830</v>
      </c>
      <c r="F177" s="46">
        <v>0.23599999999999999</v>
      </c>
      <c r="G177" s="45">
        <v>1.2999999999999999E-2</v>
      </c>
      <c r="H177" s="44">
        <v>50.35</v>
      </c>
      <c r="I177" s="44">
        <v>53.07</v>
      </c>
      <c r="J177" s="43">
        <v>110380</v>
      </c>
      <c r="K177" s="42">
        <v>3.3000000000000002E-2</v>
      </c>
    </row>
    <row r="178" spans="1:11" ht="15" hidden="1" x14ac:dyDescent="0.25">
      <c r="A178" s="41" t="s">
        <v>1027</v>
      </c>
      <c r="B178" s="43">
        <v>121770</v>
      </c>
      <c r="C178" s="33">
        <f t="shared" si="2"/>
        <v>177</v>
      </c>
      <c r="D178" s="54" t="s">
        <v>113</v>
      </c>
      <c r="E178" s="53">
        <v>16680</v>
      </c>
      <c r="F178" s="52">
        <v>3.7999999999999999E-2</v>
      </c>
      <c r="G178" s="51">
        <v>0.11899999999999999</v>
      </c>
      <c r="H178" s="50">
        <v>55.71</v>
      </c>
      <c r="I178" s="50">
        <v>58.54</v>
      </c>
      <c r="J178" s="43">
        <v>121770</v>
      </c>
      <c r="K178" s="49">
        <v>1.4999999999999999E-2</v>
      </c>
    </row>
    <row r="179" spans="1:11" ht="15" hidden="1" x14ac:dyDescent="0.25">
      <c r="A179" s="41" t="s">
        <v>1026</v>
      </c>
      <c r="B179" s="43">
        <v>94840</v>
      </c>
      <c r="C179" s="33">
        <f t="shared" si="2"/>
        <v>178</v>
      </c>
      <c r="D179" s="48" t="s">
        <v>113</v>
      </c>
      <c r="E179" s="47">
        <v>9800</v>
      </c>
      <c r="F179" s="46">
        <v>5.1999999999999998E-2</v>
      </c>
      <c r="G179" s="45">
        <v>7.0000000000000007E-2</v>
      </c>
      <c r="H179" s="44">
        <v>44.45</v>
      </c>
      <c r="I179" s="44">
        <v>45.6</v>
      </c>
      <c r="J179" s="43">
        <v>94840</v>
      </c>
      <c r="K179" s="42">
        <v>1.2999999999999999E-2</v>
      </c>
    </row>
    <row r="180" spans="1:11" ht="15" hidden="1" x14ac:dyDescent="0.25">
      <c r="A180" s="41" t="s">
        <v>1025</v>
      </c>
      <c r="B180" s="43">
        <v>82520</v>
      </c>
      <c r="C180" s="33">
        <f t="shared" si="2"/>
        <v>179</v>
      </c>
      <c r="D180" s="54" t="s">
        <v>121</v>
      </c>
      <c r="E180" s="53">
        <v>94410</v>
      </c>
      <c r="F180" s="52">
        <v>2.1000000000000001E-2</v>
      </c>
      <c r="G180" s="51">
        <v>0.67200000000000004</v>
      </c>
      <c r="H180" s="50">
        <v>36.26</v>
      </c>
      <c r="I180" s="50">
        <v>39.68</v>
      </c>
      <c r="J180" s="43">
        <v>82520</v>
      </c>
      <c r="K180" s="49">
        <v>8.0000000000000002E-3</v>
      </c>
    </row>
    <row r="181" spans="1:11" ht="15" hidden="1" x14ac:dyDescent="0.25">
      <c r="A181" s="41" t="s">
        <v>1024</v>
      </c>
      <c r="B181" s="43">
        <v>80820</v>
      </c>
      <c r="C181" s="33">
        <f t="shared" si="2"/>
        <v>180</v>
      </c>
      <c r="D181" s="48" t="s">
        <v>113</v>
      </c>
      <c r="E181" s="47">
        <v>86660</v>
      </c>
      <c r="F181" s="46">
        <v>2.3E-2</v>
      </c>
      <c r="G181" s="45">
        <v>0.61699999999999999</v>
      </c>
      <c r="H181" s="44">
        <v>35.450000000000003</v>
      </c>
      <c r="I181" s="44">
        <v>38.86</v>
      </c>
      <c r="J181" s="43">
        <v>80820</v>
      </c>
      <c r="K181" s="42">
        <v>8.9999999999999993E-3</v>
      </c>
    </row>
    <row r="182" spans="1:11" ht="15" hidden="1" x14ac:dyDescent="0.25">
      <c r="A182" s="41" t="s">
        <v>1023</v>
      </c>
      <c r="B182" s="43">
        <v>101570</v>
      </c>
      <c r="C182" s="33">
        <f t="shared" si="2"/>
        <v>181</v>
      </c>
      <c r="D182" s="54" t="s">
        <v>113</v>
      </c>
      <c r="E182" s="53">
        <v>7750</v>
      </c>
      <c r="F182" s="52">
        <v>4.5999999999999999E-2</v>
      </c>
      <c r="G182" s="51">
        <v>5.5E-2</v>
      </c>
      <c r="H182" s="50">
        <v>47.8</v>
      </c>
      <c r="I182" s="50">
        <v>48.83</v>
      </c>
      <c r="J182" s="43">
        <v>101570</v>
      </c>
      <c r="K182" s="49">
        <v>1.4999999999999999E-2</v>
      </c>
    </row>
    <row r="183" spans="1:11" ht="15" hidden="1" x14ac:dyDescent="0.25">
      <c r="A183" s="41" t="s">
        <v>1022</v>
      </c>
      <c r="B183" s="43">
        <v>83600</v>
      </c>
      <c r="C183" s="33">
        <f t="shared" si="2"/>
        <v>182</v>
      </c>
      <c r="D183" s="48" t="s">
        <v>121</v>
      </c>
      <c r="E183" s="47">
        <v>120970</v>
      </c>
      <c r="F183" s="46">
        <v>1.4E-2</v>
      </c>
      <c r="G183" s="45">
        <v>0.86199999999999999</v>
      </c>
      <c r="H183" s="44">
        <v>35.25</v>
      </c>
      <c r="I183" s="44">
        <v>40.19</v>
      </c>
      <c r="J183" s="43">
        <v>83600</v>
      </c>
      <c r="K183" s="42">
        <v>8.0000000000000002E-3</v>
      </c>
    </row>
    <row r="184" spans="1:11" ht="15" hidden="1" x14ac:dyDescent="0.25">
      <c r="A184" s="41" t="s">
        <v>1021</v>
      </c>
      <c r="B184" s="43">
        <v>75360</v>
      </c>
      <c r="C184" s="33">
        <f t="shared" si="2"/>
        <v>183</v>
      </c>
      <c r="D184" s="54" t="s">
        <v>113</v>
      </c>
      <c r="E184" s="53">
        <v>84250</v>
      </c>
      <c r="F184" s="52">
        <v>1.4999999999999999E-2</v>
      </c>
      <c r="G184" s="51">
        <v>0.6</v>
      </c>
      <c r="H184" s="50">
        <v>33.130000000000003</v>
      </c>
      <c r="I184" s="50">
        <v>36.229999999999997</v>
      </c>
      <c r="J184" s="43">
        <v>75360</v>
      </c>
      <c r="K184" s="49">
        <v>8.0000000000000002E-3</v>
      </c>
    </row>
    <row r="185" spans="1:11" ht="15" hidden="1" x14ac:dyDescent="0.25">
      <c r="A185" s="41" t="s">
        <v>1020</v>
      </c>
      <c r="B185" s="43">
        <v>106390</v>
      </c>
      <c r="C185" s="33">
        <f t="shared" si="2"/>
        <v>184</v>
      </c>
      <c r="D185" s="48" t="s">
        <v>113</v>
      </c>
      <c r="E185" s="47">
        <v>30420</v>
      </c>
      <c r="F185" s="46">
        <v>0.03</v>
      </c>
      <c r="G185" s="45">
        <v>0.217</v>
      </c>
      <c r="H185" s="44">
        <v>43.16</v>
      </c>
      <c r="I185" s="44">
        <v>51.15</v>
      </c>
      <c r="J185" s="43">
        <v>106390</v>
      </c>
      <c r="K185" s="42">
        <v>1.7000000000000001E-2</v>
      </c>
    </row>
    <row r="186" spans="1:11" ht="15" hidden="1" x14ac:dyDescent="0.25">
      <c r="A186" s="41" t="s">
        <v>1019</v>
      </c>
      <c r="B186" s="43">
        <v>83740</v>
      </c>
      <c r="C186" s="33">
        <f t="shared" si="2"/>
        <v>185</v>
      </c>
      <c r="D186" s="54" t="s">
        <v>113</v>
      </c>
      <c r="E186" s="53">
        <v>6300</v>
      </c>
      <c r="F186" s="52">
        <v>3.6999999999999998E-2</v>
      </c>
      <c r="G186" s="51">
        <v>4.4999999999999998E-2</v>
      </c>
      <c r="H186" s="50">
        <v>38.69</v>
      </c>
      <c r="I186" s="50">
        <v>40.26</v>
      </c>
      <c r="J186" s="43">
        <v>83740</v>
      </c>
      <c r="K186" s="49">
        <v>1.0999999999999999E-2</v>
      </c>
    </row>
    <row r="187" spans="1:11" ht="15" hidden="1" x14ac:dyDescent="0.25">
      <c r="A187" s="41" t="s">
        <v>1018</v>
      </c>
      <c r="B187" s="43">
        <v>98460</v>
      </c>
      <c r="C187" s="33">
        <f t="shared" si="2"/>
        <v>186</v>
      </c>
      <c r="D187" s="48" t="s">
        <v>113</v>
      </c>
      <c r="E187" s="47">
        <v>18960</v>
      </c>
      <c r="F187" s="46">
        <v>1.0999999999999999E-2</v>
      </c>
      <c r="G187" s="45">
        <v>0.13500000000000001</v>
      </c>
      <c r="H187" s="44">
        <v>46.19</v>
      </c>
      <c r="I187" s="44">
        <v>47.34</v>
      </c>
      <c r="J187" s="43">
        <v>98460</v>
      </c>
      <c r="K187" s="42">
        <v>1.7999999999999999E-2</v>
      </c>
    </row>
    <row r="188" spans="1:11" ht="15" hidden="1" x14ac:dyDescent="0.25">
      <c r="A188" s="41" t="s">
        <v>1017</v>
      </c>
      <c r="B188" s="43">
        <v>81380</v>
      </c>
      <c r="C188" s="33">
        <f t="shared" si="2"/>
        <v>187</v>
      </c>
      <c r="D188" s="54" t="s">
        <v>136</v>
      </c>
      <c r="E188" s="53">
        <v>244820</v>
      </c>
      <c r="F188" s="52">
        <v>0.01</v>
      </c>
      <c r="G188" s="51">
        <v>1.744</v>
      </c>
      <c r="H188" s="50">
        <v>36.19</v>
      </c>
      <c r="I188" s="50">
        <v>39.130000000000003</v>
      </c>
      <c r="J188" s="43">
        <v>81380</v>
      </c>
      <c r="K188" s="49">
        <v>0.01</v>
      </c>
    </row>
    <row r="189" spans="1:11" ht="15" hidden="1" x14ac:dyDescent="0.25">
      <c r="A189" s="41" t="s">
        <v>1016</v>
      </c>
      <c r="B189" s="43">
        <v>112860</v>
      </c>
      <c r="C189" s="33">
        <f t="shared" si="2"/>
        <v>188</v>
      </c>
      <c r="D189" s="48" t="s">
        <v>113</v>
      </c>
      <c r="E189" s="47">
        <v>19380</v>
      </c>
      <c r="F189" s="46">
        <v>4.2999999999999997E-2</v>
      </c>
      <c r="G189" s="45">
        <v>0.13800000000000001</v>
      </c>
      <c r="H189" s="44">
        <v>48.58</v>
      </c>
      <c r="I189" s="44">
        <v>54.26</v>
      </c>
      <c r="J189" s="43">
        <v>112860</v>
      </c>
      <c r="K189" s="42">
        <v>1.2999999999999999E-2</v>
      </c>
    </row>
    <row r="190" spans="1:11" ht="15" hidden="1" x14ac:dyDescent="0.25">
      <c r="A190" s="41" t="s">
        <v>1015</v>
      </c>
      <c r="B190" s="43">
        <v>59950</v>
      </c>
      <c r="C190" s="33">
        <f t="shared" si="2"/>
        <v>189</v>
      </c>
      <c r="D190" s="54" t="s">
        <v>113</v>
      </c>
      <c r="E190" s="53">
        <v>11930</v>
      </c>
      <c r="F190" s="52">
        <v>4.9000000000000002E-2</v>
      </c>
      <c r="G190" s="51">
        <v>8.5000000000000006E-2</v>
      </c>
      <c r="H190" s="50">
        <v>26.19</v>
      </c>
      <c r="I190" s="50">
        <v>28.82</v>
      </c>
      <c r="J190" s="43">
        <v>59950</v>
      </c>
      <c r="K190" s="49">
        <v>2.9000000000000001E-2</v>
      </c>
    </row>
    <row r="191" spans="1:11" ht="15" hidden="1" x14ac:dyDescent="0.25">
      <c r="A191" s="41" t="s">
        <v>1014</v>
      </c>
      <c r="B191" s="43">
        <v>80640</v>
      </c>
      <c r="C191" s="33">
        <f t="shared" si="2"/>
        <v>190</v>
      </c>
      <c r="D191" s="48" t="s">
        <v>121</v>
      </c>
      <c r="E191" s="47">
        <v>122310</v>
      </c>
      <c r="F191" s="46">
        <v>1.2999999999999999E-2</v>
      </c>
      <c r="G191" s="45">
        <v>0.871</v>
      </c>
      <c r="H191" s="44">
        <v>36.17</v>
      </c>
      <c r="I191" s="44">
        <v>38.770000000000003</v>
      </c>
      <c r="J191" s="43">
        <v>80640</v>
      </c>
      <c r="K191" s="42">
        <v>8.0000000000000002E-3</v>
      </c>
    </row>
    <row r="192" spans="1:11" ht="15" hidden="1" x14ac:dyDescent="0.25">
      <c r="A192" s="41" t="s">
        <v>1013</v>
      </c>
      <c r="B192" s="43">
        <v>78690</v>
      </c>
      <c r="C192" s="33">
        <f t="shared" si="2"/>
        <v>191</v>
      </c>
      <c r="D192" s="54" t="s">
        <v>113</v>
      </c>
      <c r="E192" s="53">
        <v>107980</v>
      </c>
      <c r="F192" s="52">
        <v>1.4E-2</v>
      </c>
      <c r="G192" s="51">
        <v>0.76900000000000002</v>
      </c>
      <c r="H192" s="50">
        <v>35.229999999999997</v>
      </c>
      <c r="I192" s="50">
        <v>37.83</v>
      </c>
      <c r="J192" s="43">
        <v>78690</v>
      </c>
      <c r="K192" s="49">
        <v>7.0000000000000001E-3</v>
      </c>
    </row>
    <row r="193" spans="1:11" ht="15" hidden="1" x14ac:dyDescent="0.25">
      <c r="A193" s="41" t="s">
        <v>1012</v>
      </c>
      <c r="B193" s="43">
        <v>104570</v>
      </c>
      <c r="C193" s="33">
        <f t="shared" si="2"/>
        <v>192</v>
      </c>
      <c r="D193" s="48" t="s">
        <v>113</v>
      </c>
      <c r="E193" s="47">
        <v>1020</v>
      </c>
      <c r="F193" s="46">
        <v>0.11700000000000001</v>
      </c>
      <c r="G193" s="45">
        <v>7.0000000000000001E-3</v>
      </c>
      <c r="H193" s="44">
        <v>39.79</v>
      </c>
      <c r="I193" s="44">
        <v>50.27</v>
      </c>
      <c r="J193" s="43">
        <v>104570</v>
      </c>
      <c r="K193" s="42">
        <v>5.8999999999999997E-2</v>
      </c>
    </row>
    <row r="194" spans="1:11" ht="15" hidden="1" x14ac:dyDescent="0.25">
      <c r="A194" s="41" t="s">
        <v>1011</v>
      </c>
      <c r="B194" s="43">
        <v>94650</v>
      </c>
      <c r="C194" s="33">
        <f t="shared" si="2"/>
        <v>193</v>
      </c>
      <c r="D194" s="54" t="s">
        <v>113</v>
      </c>
      <c r="E194" s="53">
        <v>13310</v>
      </c>
      <c r="F194" s="52">
        <v>2.8000000000000001E-2</v>
      </c>
      <c r="G194" s="51">
        <v>9.5000000000000001E-2</v>
      </c>
      <c r="H194" s="50">
        <v>46.02</v>
      </c>
      <c r="I194" s="50">
        <v>45.51</v>
      </c>
      <c r="J194" s="43">
        <v>94650</v>
      </c>
      <c r="K194" s="49">
        <v>3.5000000000000003E-2</v>
      </c>
    </row>
    <row r="195" spans="1:11" ht="15" hidden="1" x14ac:dyDescent="0.25">
      <c r="A195" s="41" t="s">
        <v>1010</v>
      </c>
      <c r="B195" s="43">
        <v>86840</v>
      </c>
      <c r="C195" s="33">
        <f t="shared" ref="C195:C258" si="3">C194+1</f>
        <v>194</v>
      </c>
      <c r="D195" s="48" t="s">
        <v>113</v>
      </c>
      <c r="E195" s="47">
        <v>2870</v>
      </c>
      <c r="F195" s="46">
        <v>5.2999999999999999E-2</v>
      </c>
      <c r="G195" s="45">
        <v>0.02</v>
      </c>
      <c r="H195" s="44">
        <v>38.340000000000003</v>
      </c>
      <c r="I195" s="44">
        <v>41.75</v>
      </c>
      <c r="J195" s="43">
        <v>86840</v>
      </c>
      <c r="K195" s="42">
        <v>2.8000000000000001E-2</v>
      </c>
    </row>
    <row r="196" spans="1:11" ht="15" hidden="1" x14ac:dyDescent="0.25">
      <c r="A196" s="41" t="s">
        <v>1009</v>
      </c>
      <c r="B196" s="43">
        <v>73060</v>
      </c>
      <c r="C196" s="33">
        <f t="shared" si="3"/>
        <v>195</v>
      </c>
      <c r="D196" s="54" t="s">
        <v>113</v>
      </c>
      <c r="E196" s="53">
        <v>34810</v>
      </c>
      <c r="F196" s="52">
        <v>1.4999999999999999E-2</v>
      </c>
      <c r="G196" s="51">
        <v>0.248</v>
      </c>
      <c r="H196" s="50">
        <v>33.659999999999997</v>
      </c>
      <c r="I196" s="50">
        <v>35.119999999999997</v>
      </c>
      <c r="J196" s="43">
        <v>73060</v>
      </c>
      <c r="K196" s="49">
        <v>6.0000000000000001E-3</v>
      </c>
    </row>
    <row r="197" spans="1:11" ht="15" hidden="1" x14ac:dyDescent="0.25">
      <c r="A197" s="41" t="s">
        <v>1008</v>
      </c>
      <c r="B197" s="43">
        <v>81570</v>
      </c>
      <c r="C197" s="33">
        <f t="shared" si="3"/>
        <v>196</v>
      </c>
      <c r="D197" s="48" t="s">
        <v>121</v>
      </c>
      <c r="E197" s="47">
        <v>53530</v>
      </c>
      <c r="F197" s="46">
        <v>2.5000000000000001E-2</v>
      </c>
      <c r="G197" s="45">
        <v>0.38100000000000001</v>
      </c>
      <c r="H197" s="44">
        <v>37.03</v>
      </c>
      <c r="I197" s="44">
        <v>39.22</v>
      </c>
      <c r="J197" s="43">
        <v>81570</v>
      </c>
      <c r="K197" s="42">
        <v>1.7000000000000001E-2</v>
      </c>
    </row>
    <row r="198" spans="1:11" ht="15" hidden="1" x14ac:dyDescent="0.25">
      <c r="A198" s="41" t="s">
        <v>1007</v>
      </c>
      <c r="B198" s="43">
        <v>66440</v>
      </c>
      <c r="C198" s="33">
        <f t="shared" si="3"/>
        <v>197</v>
      </c>
      <c r="D198" s="54" t="s">
        <v>113</v>
      </c>
      <c r="E198" s="53">
        <v>6470</v>
      </c>
      <c r="F198" s="52">
        <v>4.3999999999999997E-2</v>
      </c>
      <c r="G198" s="51">
        <v>4.5999999999999999E-2</v>
      </c>
      <c r="H198" s="50">
        <v>30.38</v>
      </c>
      <c r="I198" s="50">
        <v>31.94</v>
      </c>
      <c r="J198" s="43">
        <v>66440</v>
      </c>
      <c r="K198" s="49">
        <v>1.0999999999999999E-2</v>
      </c>
    </row>
    <row r="199" spans="1:11" ht="15" hidden="1" x14ac:dyDescent="0.25">
      <c r="A199" s="41" t="s">
        <v>1006</v>
      </c>
      <c r="B199" s="43">
        <v>74090</v>
      </c>
      <c r="C199" s="33">
        <f t="shared" si="3"/>
        <v>198</v>
      </c>
      <c r="D199" s="48" t="s">
        <v>113</v>
      </c>
      <c r="E199" s="47">
        <v>1370</v>
      </c>
      <c r="F199" s="46">
        <v>6.4000000000000001E-2</v>
      </c>
      <c r="G199" s="45">
        <v>0.01</v>
      </c>
      <c r="H199" s="44">
        <v>35.700000000000003</v>
      </c>
      <c r="I199" s="44">
        <v>35.619999999999997</v>
      </c>
      <c r="J199" s="43">
        <v>74090</v>
      </c>
      <c r="K199" s="42">
        <v>1.2999999999999999E-2</v>
      </c>
    </row>
    <row r="200" spans="1:11" ht="15" hidden="1" x14ac:dyDescent="0.25">
      <c r="A200" s="41" t="s">
        <v>1005</v>
      </c>
      <c r="B200" s="43">
        <v>60990</v>
      </c>
      <c r="C200" s="33">
        <f t="shared" si="3"/>
        <v>199</v>
      </c>
      <c r="D200" s="54" t="s">
        <v>113</v>
      </c>
      <c r="E200" s="53">
        <v>2950</v>
      </c>
      <c r="F200" s="52">
        <v>0.04</v>
      </c>
      <c r="G200" s="51">
        <v>2.1000000000000001E-2</v>
      </c>
      <c r="H200" s="50">
        <v>26.49</v>
      </c>
      <c r="I200" s="50">
        <v>29.32</v>
      </c>
      <c r="J200" s="43">
        <v>60990</v>
      </c>
      <c r="K200" s="49">
        <v>2.4E-2</v>
      </c>
    </row>
    <row r="201" spans="1:11" ht="15" hidden="1" x14ac:dyDescent="0.25">
      <c r="A201" s="41" t="s">
        <v>1004</v>
      </c>
      <c r="B201" s="43">
        <v>112250</v>
      </c>
      <c r="C201" s="33">
        <f t="shared" si="3"/>
        <v>200</v>
      </c>
      <c r="D201" s="48" t="s">
        <v>113</v>
      </c>
      <c r="E201" s="47">
        <v>6350</v>
      </c>
      <c r="F201" s="46">
        <v>6.9000000000000006E-2</v>
      </c>
      <c r="G201" s="45">
        <v>4.4999999999999998E-2</v>
      </c>
      <c r="H201" s="44">
        <v>54.95</v>
      </c>
      <c r="I201" s="44">
        <v>53.97</v>
      </c>
      <c r="J201" s="43">
        <v>112250</v>
      </c>
      <c r="K201" s="42">
        <v>0.02</v>
      </c>
    </row>
    <row r="202" spans="1:11" ht="15" hidden="1" x14ac:dyDescent="0.25">
      <c r="A202" s="41" t="s">
        <v>1003</v>
      </c>
      <c r="B202" s="43">
        <v>80860</v>
      </c>
      <c r="C202" s="33">
        <f t="shared" si="3"/>
        <v>201</v>
      </c>
      <c r="D202" s="54" t="s">
        <v>113</v>
      </c>
      <c r="E202" s="53">
        <v>36380</v>
      </c>
      <c r="F202" s="52">
        <v>3.5999999999999997E-2</v>
      </c>
      <c r="G202" s="51">
        <v>0.25900000000000001</v>
      </c>
      <c r="H202" s="50">
        <v>37.03</v>
      </c>
      <c r="I202" s="50">
        <v>38.869999999999997</v>
      </c>
      <c r="J202" s="43">
        <v>80860</v>
      </c>
      <c r="K202" s="49">
        <v>1.0999999999999999E-2</v>
      </c>
    </row>
    <row r="203" spans="1:11" ht="15" hidden="1" x14ac:dyDescent="0.25">
      <c r="A203" s="41" t="s">
        <v>1002</v>
      </c>
      <c r="B203" s="43">
        <v>48550</v>
      </c>
      <c r="C203" s="33">
        <f t="shared" si="3"/>
        <v>202</v>
      </c>
      <c r="D203" s="48" t="s">
        <v>136</v>
      </c>
      <c r="E203" s="47">
        <v>358980</v>
      </c>
      <c r="F203" s="46">
        <v>8.9999999999999993E-3</v>
      </c>
      <c r="G203" s="45">
        <v>2.5569999999999999</v>
      </c>
      <c r="H203" s="44">
        <v>21.27</v>
      </c>
      <c r="I203" s="44">
        <v>23.34</v>
      </c>
      <c r="J203" s="43">
        <v>48550</v>
      </c>
      <c r="K203" s="42">
        <v>5.0000000000000001E-3</v>
      </c>
    </row>
    <row r="204" spans="1:11" ht="15" hidden="1" x14ac:dyDescent="0.25">
      <c r="A204" s="41" t="s">
        <v>1001</v>
      </c>
      <c r="B204" s="43">
        <v>40470</v>
      </c>
      <c r="C204" s="33">
        <f t="shared" si="3"/>
        <v>203</v>
      </c>
      <c r="D204" s="54" t="s">
        <v>113</v>
      </c>
      <c r="E204" s="53">
        <v>20420</v>
      </c>
      <c r="F204" s="52">
        <v>0.03</v>
      </c>
      <c r="G204" s="51">
        <v>0.14499999999999999</v>
      </c>
      <c r="H204" s="50">
        <v>18.05</v>
      </c>
      <c r="I204" s="50">
        <v>19.46</v>
      </c>
      <c r="J204" s="43">
        <v>40470</v>
      </c>
      <c r="K204" s="49">
        <v>1.2E-2</v>
      </c>
    </row>
    <row r="205" spans="1:11" ht="15" hidden="1" x14ac:dyDescent="0.25">
      <c r="A205" s="41" t="s">
        <v>1000</v>
      </c>
      <c r="B205" s="43">
        <v>46130</v>
      </c>
      <c r="C205" s="33">
        <f t="shared" si="3"/>
        <v>204</v>
      </c>
      <c r="D205" s="48" t="s">
        <v>113</v>
      </c>
      <c r="E205" s="47">
        <v>74720</v>
      </c>
      <c r="F205" s="46">
        <v>2.4E-2</v>
      </c>
      <c r="G205" s="45">
        <v>0.53200000000000003</v>
      </c>
      <c r="H205" s="44">
        <v>20.440000000000001</v>
      </c>
      <c r="I205" s="44">
        <v>22.18</v>
      </c>
      <c r="J205" s="43">
        <v>46130</v>
      </c>
      <c r="K205" s="42">
        <v>7.0000000000000001E-3</v>
      </c>
    </row>
    <row r="206" spans="1:11" ht="15" hidden="1" x14ac:dyDescent="0.25">
      <c r="A206" s="41" t="s">
        <v>999</v>
      </c>
      <c r="B206" s="43">
        <v>49770</v>
      </c>
      <c r="C206" s="33">
        <f t="shared" si="3"/>
        <v>205</v>
      </c>
      <c r="D206" s="54" t="s">
        <v>113</v>
      </c>
      <c r="E206" s="53">
        <v>65510</v>
      </c>
      <c r="F206" s="52">
        <v>1.9E-2</v>
      </c>
      <c r="G206" s="51">
        <v>0.46700000000000003</v>
      </c>
      <c r="H206" s="50">
        <v>22.04</v>
      </c>
      <c r="I206" s="50">
        <v>23.93</v>
      </c>
      <c r="J206" s="43">
        <v>49770</v>
      </c>
      <c r="K206" s="49">
        <v>1.2E-2</v>
      </c>
    </row>
    <row r="207" spans="1:11" ht="15" hidden="1" x14ac:dyDescent="0.25">
      <c r="A207" s="41" t="s">
        <v>998</v>
      </c>
      <c r="B207" s="43">
        <v>62240</v>
      </c>
      <c r="C207" s="33">
        <f t="shared" si="3"/>
        <v>206</v>
      </c>
      <c r="D207" s="48" t="s">
        <v>113</v>
      </c>
      <c r="E207" s="47">
        <v>15100</v>
      </c>
      <c r="F207" s="46">
        <v>4.5999999999999999E-2</v>
      </c>
      <c r="G207" s="45">
        <v>0.108</v>
      </c>
      <c r="H207" s="44">
        <v>27.15</v>
      </c>
      <c r="I207" s="44">
        <v>29.92</v>
      </c>
      <c r="J207" s="43">
        <v>62240</v>
      </c>
      <c r="K207" s="42">
        <v>2.5000000000000001E-2</v>
      </c>
    </row>
    <row r="208" spans="1:11" ht="15" hidden="1" x14ac:dyDescent="0.25">
      <c r="A208" s="41" t="s">
        <v>997</v>
      </c>
      <c r="B208" s="43">
        <v>77820</v>
      </c>
      <c r="C208" s="33">
        <f t="shared" si="3"/>
        <v>207</v>
      </c>
      <c r="D208" s="54" t="s">
        <v>113</v>
      </c>
      <c r="E208" s="53">
        <v>6840</v>
      </c>
      <c r="F208" s="52">
        <v>5.7000000000000002E-2</v>
      </c>
      <c r="G208" s="51">
        <v>4.9000000000000002E-2</v>
      </c>
      <c r="H208" s="50">
        <v>38.049999999999997</v>
      </c>
      <c r="I208" s="50">
        <v>37.409999999999997</v>
      </c>
      <c r="J208" s="43">
        <v>77820</v>
      </c>
      <c r="K208" s="49">
        <v>1.7000000000000001E-2</v>
      </c>
    </row>
    <row r="209" spans="1:11" ht="15" hidden="1" x14ac:dyDescent="0.25">
      <c r="A209" s="41" t="s">
        <v>996</v>
      </c>
      <c r="B209" s="43">
        <v>46820</v>
      </c>
      <c r="C209" s="33">
        <f t="shared" si="3"/>
        <v>208</v>
      </c>
      <c r="D209" s="48" t="s">
        <v>113</v>
      </c>
      <c r="E209" s="47">
        <v>30030</v>
      </c>
      <c r="F209" s="46">
        <v>3.3000000000000002E-2</v>
      </c>
      <c r="G209" s="45">
        <v>0.214</v>
      </c>
      <c r="H209" s="44">
        <v>20.76</v>
      </c>
      <c r="I209" s="44">
        <v>22.51</v>
      </c>
      <c r="J209" s="43">
        <v>46820</v>
      </c>
      <c r="K209" s="42">
        <v>1.4E-2</v>
      </c>
    </row>
    <row r="210" spans="1:11" ht="15" hidden="1" x14ac:dyDescent="0.25">
      <c r="A210" s="41" t="s">
        <v>995</v>
      </c>
      <c r="B210" s="43">
        <v>47940</v>
      </c>
      <c r="C210" s="33">
        <f t="shared" si="3"/>
        <v>209</v>
      </c>
      <c r="D210" s="54" t="s">
        <v>121</v>
      </c>
      <c r="E210" s="53">
        <v>146370</v>
      </c>
      <c r="F210" s="52">
        <v>1.0999999999999999E-2</v>
      </c>
      <c r="G210" s="51">
        <v>1.0429999999999999</v>
      </c>
      <c r="H210" s="50">
        <v>21.25</v>
      </c>
      <c r="I210" s="50">
        <v>23.05</v>
      </c>
      <c r="J210" s="43">
        <v>47940</v>
      </c>
      <c r="K210" s="49">
        <v>7.0000000000000001E-3</v>
      </c>
    </row>
    <row r="211" spans="1:11" ht="15" hidden="1" x14ac:dyDescent="0.25">
      <c r="A211" s="41" t="s">
        <v>994</v>
      </c>
      <c r="B211" s="43">
        <v>47930</v>
      </c>
      <c r="C211" s="33">
        <f t="shared" si="3"/>
        <v>210</v>
      </c>
      <c r="D211" s="48" t="s">
        <v>113</v>
      </c>
      <c r="E211" s="47">
        <v>32950</v>
      </c>
      <c r="F211" s="46">
        <v>2.1999999999999999E-2</v>
      </c>
      <c r="G211" s="45">
        <v>0.23499999999999999</v>
      </c>
      <c r="H211" s="44">
        <v>21.25</v>
      </c>
      <c r="I211" s="44">
        <v>23.05</v>
      </c>
      <c r="J211" s="43">
        <v>47930</v>
      </c>
      <c r="K211" s="42">
        <v>8.0000000000000002E-3</v>
      </c>
    </row>
    <row r="212" spans="1:11" ht="15" hidden="1" x14ac:dyDescent="0.25">
      <c r="A212" s="41" t="s">
        <v>993</v>
      </c>
      <c r="B212" s="43">
        <v>60690</v>
      </c>
      <c r="C212" s="33">
        <f t="shared" si="3"/>
        <v>211</v>
      </c>
      <c r="D212" s="54" t="s">
        <v>113</v>
      </c>
      <c r="E212" s="53">
        <v>14800</v>
      </c>
      <c r="F212" s="52">
        <v>1.7000000000000001E-2</v>
      </c>
      <c r="G212" s="51">
        <v>0.105</v>
      </c>
      <c r="H212" s="50">
        <v>27.29</v>
      </c>
      <c r="I212" s="50">
        <v>29.18</v>
      </c>
      <c r="J212" s="43">
        <v>60690</v>
      </c>
      <c r="K212" s="49">
        <v>0.01</v>
      </c>
    </row>
    <row r="213" spans="1:11" ht="15" hidden="1" x14ac:dyDescent="0.25">
      <c r="A213" s="41" t="s">
        <v>992</v>
      </c>
      <c r="B213" s="43">
        <v>38630</v>
      </c>
      <c r="C213" s="33">
        <f t="shared" si="3"/>
        <v>212</v>
      </c>
      <c r="D213" s="48" t="s">
        <v>113</v>
      </c>
      <c r="E213" s="47">
        <v>30090</v>
      </c>
      <c r="F213" s="46">
        <v>8.0000000000000002E-3</v>
      </c>
      <c r="G213" s="45">
        <v>0.214</v>
      </c>
      <c r="H213" s="44">
        <v>17.100000000000001</v>
      </c>
      <c r="I213" s="44">
        <v>18.57</v>
      </c>
      <c r="J213" s="43">
        <v>38630</v>
      </c>
      <c r="K213" s="42">
        <v>3.0000000000000001E-3</v>
      </c>
    </row>
    <row r="214" spans="1:11" ht="15" hidden="1" x14ac:dyDescent="0.25">
      <c r="A214" s="41" t="s">
        <v>991</v>
      </c>
      <c r="B214" s="43">
        <v>49270</v>
      </c>
      <c r="C214" s="33">
        <f t="shared" si="3"/>
        <v>213</v>
      </c>
      <c r="D214" s="54" t="s">
        <v>113</v>
      </c>
      <c r="E214" s="53">
        <v>68540</v>
      </c>
      <c r="F214" s="52">
        <v>2.1000000000000001E-2</v>
      </c>
      <c r="G214" s="51">
        <v>0.48799999999999999</v>
      </c>
      <c r="H214" s="50">
        <v>22.14</v>
      </c>
      <c r="I214" s="50">
        <v>23.69</v>
      </c>
      <c r="J214" s="43">
        <v>49270</v>
      </c>
      <c r="K214" s="49">
        <v>1.2999999999999999E-2</v>
      </c>
    </row>
    <row r="215" spans="1:11" ht="15" hidden="1" x14ac:dyDescent="0.25">
      <c r="A215" s="41" t="s">
        <v>990</v>
      </c>
      <c r="B215" s="43">
        <v>47200</v>
      </c>
      <c r="C215" s="33">
        <f t="shared" si="3"/>
        <v>214</v>
      </c>
      <c r="D215" s="48" t="s">
        <v>184</v>
      </c>
      <c r="E215" s="47">
        <v>2019250</v>
      </c>
      <c r="F215" s="46">
        <v>4.0000000000000001E-3</v>
      </c>
      <c r="G215" s="45">
        <v>14.382</v>
      </c>
      <c r="H215" s="44">
        <v>20.67</v>
      </c>
      <c r="I215" s="44">
        <v>22.69</v>
      </c>
      <c r="J215" s="43">
        <v>47200</v>
      </c>
      <c r="K215" s="42">
        <v>4.0000000000000001E-3</v>
      </c>
    </row>
    <row r="216" spans="1:11" ht="30" hidden="1" x14ac:dyDescent="0.25">
      <c r="A216" s="41" t="s">
        <v>989</v>
      </c>
      <c r="B216" s="43">
        <v>47220</v>
      </c>
      <c r="C216" s="33">
        <f t="shared" si="3"/>
        <v>215</v>
      </c>
      <c r="D216" s="54" t="s">
        <v>136</v>
      </c>
      <c r="E216" s="53">
        <v>1941090</v>
      </c>
      <c r="F216" s="52">
        <v>4.0000000000000001E-3</v>
      </c>
      <c r="G216" s="51">
        <v>13.824999999999999</v>
      </c>
      <c r="H216" s="50">
        <v>20.68</v>
      </c>
      <c r="I216" s="50">
        <v>22.7</v>
      </c>
      <c r="J216" s="43">
        <v>47220</v>
      </c>
      <c r="K216" s="49">
        <v>4.0000000000000001E-3</v>
      </c>
    </row>
    <row r="217" spans="1:11" ht="15" hidden="1" x14ac:dyDescent="0.25">
      <c r="A217" s="41" t="s">
        <v>988</v>
      </c>
      <c r="B217" s="43">
        <v>49740</v>
      </c>
      <c r="C217" s="33">
        <f t="shared" si="3"/>
        <v>216</v>
      </c>
      <c r="D217" s="48" t="s">
        <v>121</v>
      </c>
      <c r="E217" s="47">
        <v>659890</v>
      </c>
      <c r="F217" s="46">
        <v>6.0000000000000001E-3</v>
      </c>
      <c r="G217" s="45">
        <v>4.7</v>
      </c>
      <c r="H217" s="44">
        <v>22.1</v>
      </c>
      <c r="I217" s="44">
        <v>23.91</v>
      </c>
      <c r="J217" s="43">
        <v>49740</v>
      </c>
      <c r="K217" s="42">
        <v>5.0000000000000001E-3</v>
      </c>
    </row>
    <row r="218" spans="1:11" ht="15" hidden="1" x14ac:dyDescent="0.25">
      <c r="A218" s="41" t="s">
        <v>987</v>
      </c>
      <c r="B218" s="43">
        <v>44160</v>
      </c>
      <c r="C218" s="33">
        <f t="shared" si="3"/>
        <v>217</v>
      </c>
      <c r="D218" s="54" t="s">
        <v>113</v>
      </c>
      <c r="E218" s="53">
        <v>91040</v>
      </c>
      <c r="F218" s="52">
        <v>1.7999999999999999E-2</v>
      </c>
      <c r="G218" s="51">
        <v>0.64800000000000002</v>
      </c>
      <c r="H218" s="50">
        <v>19.75</v>
      </c>
      <c r="I218" s="50">
        <v>21.23</v>
      </c>
      <c r="J218" s="43">
        <v>44160</v>
      </c>
      <c r="K218" s="49">
        <v>6.0000000000000001E-3</v>
      </c>
    </row>
    <row r="219" spans="1:11" ht="15" hidden="1" x14ac:dyDescent="0.25">
      <c r="A219" s="41" t="s">
        <v>986</v>
      </c>
      <c r="B219" s="43">
        <v>57620</v>
      </c>
      <c r="C219" s="33">
        <f t="shared" si="3"/>
        <v>218</v>
      </c>
      <c r="D219" s="48" t="s">
        <v>113</v>
      </c>
      <c r="E219" s="47">
        <v>260670</v>
      </c>
      <c r="F219" s="46">
        <v>8.0000000000000002E-3</v>
      </c>
      <c r="G219" s="45">
        <v>1.857</v>
      </c>
      <c r="H219" s="44">
        <v>26.23</v>
      </c>
      <c r="I219" s="44">
        <v>27.7</v>
      </c>
      <c r="J219" s="43">
        <v>57620</v>
      </c>
      <c r="K219" s="42">
        <v>7.0000000000000001E-3</v>
      </c>
    </row>
    <row r="220" spans="1:11" ht="15" hidden="1" x14ac:dyDescent="0.25">
      <c r="A220" s="41" t="s">
        <v>985</v>
      </c>
      <c r="B220" s="43">
        <v>54090</v>
      </c>
      <c r="C220" s="33">
        <f t="shared" si="3"/>
        <v>219</v>
      </c>
      <c r="D220" s="54" t="s">
        <v>113</v>
      </c>
      <c r="E220" s="53">
        <v>36960</v>
      </c>
      <c r="F220" s="52">
        <v>3.1E-2</v>
      </c>
      <c r="G220" s="51">
        <v>0.26300000000000001</v>
      </c>
      <c r="H220" s="50">
        <v>23.64</v>
      </c>
      <c r="I220" s="50">
        <v>26</v>
      </c>
      <c r="J220" s="43">
        <v>54090</v>
      </c>
      <c r="K220" s="49">
        <v>1.4E-2</v>
      </c>
    </row>
    <row r="221" spans="1:11" ht="15" hidden="1" x14ac:dyDescent="0.25">
      <c r="A221" s="41" t="s">
        <v>984</v>
      </c>
      <c r="B221" s="43">
        <v>46050</v>
      </c>
      <c r="C221" s="33">
        <f t="shared" si="3"/>
        <v>220</v>
      </c>
      <c r="D221" s="48" t="s">
        <v>113</v>
      </c>
      <c r="E221" s="47">
        <v>139820</v>
      </c>
      <c r="F221" s="46">
        <v>1.4E-2</v>
      </c>
      <c r="G221" s="45">
        <v>0.996</v>
      </c>
      <c r="H221" s="44">
        <v>20.59</v>
      </c>
      <c r="I221" s="44">
        <v>22.14</v>
      </c>
      <c r="J221" s="43">
        <v>46050</v>
      </c>
      <c r="K221" s="42">
        <v>6.0000000000000001E-3</v>
      </c>
    </row>
    <row r="222" spans="1:11" ht="15" hidden="1" x14ac:dyDescent="0.25">
      <c r="A222" s="41" t="s">
        <v>983</v>
      </c>
      <c r="B222" s="43">
        <v>38740</v>
      </c>
      <c r="C222" s="33">
        <f t="shared" si="3"/>
        <v>221</v>
      </c>
      <c r="D222" s="54" t="s">
        <v>113</v>
      </c>
      <c r="E222" s="53">
        <v>103030</v>
      </c>
      <c r="F222" s="52">
        <v>1.6E-2</v>
      </c>
      <c r="G222" s="51">
        <v>0.73399999999999999</v>
      </c>
      <c r="H222" s="50">
        <v>16.670000000000002</v>
      </c>
      <c r="I222" s="50">
        <v>18.62</v>
      </c>
      <c r="J222" s="43">
        <v>38740</v>
      </c>
      <c r="K222" s="49">
        <v>7.0000000000000001E-3</v>
      </c>
    </row>
    <row r="223" spans="1:11" ht="15" hidden="1" x14ac:dyDescent="0.25">
      <c r="A223" s="41" t="s">
        <v>982</v>
      </c>
      <c r="B223" s="43">
        <v>47640</v>
      </c>
      <c r="C223" s="33">
        <f t="shared" si="3"/>
        <v>222</v>
      </c>
      <c r="D223" s="48" t="s">
        <v>113</v>
      </c>
      <c r="E223" s="47">
        <v>28380</v>
      </c>
      <c r="F223" s="46">
        <v>2.5999999999999999E-2</v>
      </c>
      <c r="G223" s="45">
        <v>0.20200000000000001</v>
      </c>
      <c r="H223" s="44">
        <v>21.32</v>
      </c>
      <c r="I223" s="44">
        <v>22.9</v>
      </c>
      <c r="J223" s="43">
        <v>47640</v>
      </c>
      <c r="K223" s="42">
        <v>1.0999999999999999E-2</v>
      </c>
    </row>
    <row r="224" spans="1:11" ht="15" hidden="1" x14ac:dyDescent="0.25">
      <c r="A224" s="41" t="s">
        <v>981</v>
      </c>
      <c r="B224" s="43">
        <v>50710</v>
      </c>
      <c r="C224" s="33">
        <f t="shared" si="3"/>
        <v>223</v>
      </c>
      <c r="D224" s="54" t="s">
        <v>121</v>
      </c>
      <c r="E224" s="53">
        <v>631730</v>
      </c>
      <c r="F224" s="52">
        <v>7.0000000000000001E-3</v>
      </c>
      <c r="G224" s="51">
        <v>4.4989999999999997</v>
      </c>
      <c r="H224" s="50">
        <v>22.54</v>
      </c>
      <c r="I224" s="50">
        <v>24.38</v>
      </c>
      <c r="J224" s="43">
        <v>50710</v>
      </c>
      <c r="K224" s="49">
        <v>6.0000000000000001E-3</v>
      </c>
    </row>
    <row r="225" spans="1:11" ht="15" hidden="1" x14ac:dyDescent="0.25">
      <c r="A225" s="41" t="s">
        <v>980</v>
      </c>
      <c r="B225" s="43">
        <v>47510</v>
      </c>
      <c r="C225" s="33">
        <f t="shared" si="3"/>
        <v>224</v>
      </c>
      <c r="D225" s="48" t="s">
        <v>113</v>
      </c>
      <c r="E225" s="47">
        <v>298840</v>
      </c>
      <c r="F225" s="46">
        <v>8.0000000000000002E-3</v>
      </c>
      <c r="G225" s="45">
        <v>2.129</v>
      </c>
      <c r="H225" s="44">
        <v>20.79</v>
      </c>
      <c r="I225" s="44">
        <v>22.84</v>
      </c>
      <c r="J225" s="43">
        <v>47510</v>
      </c>
      <c r="K225" s="42">
        <v>0.01</v>
      </c>
    </row>
    <row r="226" spans="1:11" ht="15" hidden="1" x14ac:dyDescent="0.25">
      <c r="A226" s="41" t="s">
        <v>979</v>
      </c>
      <c r="B226" s="43">
        <v>55510</v>
      </c>
      <c r="C226" s="33">
        <f t="shared" si="3"/>
        <v>225</v>
      </c>
      <c r="D226" s="54" t="s">
        <v>113</v>
      </c>
      <c r="E226" s="53">
        <v>159310</v>
      </c>
      <c r="F226" s="52">
        <v>1.7999999999999999E-2</v>
      </c>
      <c r="G226" s="51">
        <v>1.135</v>
      </c>
      <c r="H226" s="50">
        <v>25.85</v>
      </c>
      <c r="I226" s="50">
        <v>26.69</v>
      </c>
      <c r="J226" s="43">
        <v>55510</v>
      </c>
      <c r="K226" s="49">
        <v>5.0000000000000001E-3</v>
      </c>
    </row>
    <row r="227" spans="1:11" ht="15" hidden="1" x14ac:dyDescent="0.25">
      <c r="A227" s="41" t="s">
        <v>978</v>
      </c>
      <c r="B227" s="43">
        <v>47880</v>
      </c>
      <c r="C227" s="33">
        <f t="shared" si="3"/>
        <v>226</v>
      </c>
      <c r="D227" s="48" t="s">
        <v>113</v>
      </c>
      <c r="E227" s="47">
        <v>114040</v>
      </c>
      <c r="F227" s="46">
        <v>1.6E-2</v>
      </c>
      <c r="G227" s="45">
        <v>0.81200000000000006</v>
      </c>
      <c r="H227" s="44">
        <v>20.53</v>
      </c>
      <c r="I227" s="44">
        <v>23.02</v>
      </c>
      <c r="J227" s="43">
        <v>47880</v>
      </c>
      <c r="K227" s="42">
        <v>1.2E-2</v>
      </c>
    </row>
    <row r="228" spans="1:11" ht="15" hidden="1" x14ac:dyDescent="0.25">
      <c r="A228" s="41" t="s">
        <v>977</v>
      </c>
      <c r="B228" s="43">
        <v>59410</v>
      </c>
      <c r="C228" s="33">
        <f t="shared" si="3"/>
        <v>227</v>
      </c>
      <c r="D228" s="54" t="s">
        <v>113</v>
      </c>
      <c r="E228" s="53">
        <v>59540</v>
      </c>
      <c r="F228" s="52">
        <v>1.6E-2</v>
      </c>
      <c r="G228" s="51">
        <v>0.42399999999999999</v>
      </c>
      <c r="H228" s="50">
        <v>28.96</v>
      </c>
      <c r="I228" s="50">
        <v>28.56</v>
      </c>
      <c r="J228" s="43">
        <v>59410</v>
      </c>
      <c r="K228" s="49">
        <v>7.0000000000000001E-3</v>
      </c>
    </row>
    <row r="229" spans="1:11" ht="15" hidden="1" x14ac:dyDescent="0.25">
      <c r="A229" s="41" t="s">
        <v>976</v>
      </c>
      <c r="B229" s="43">
        <v>41270</v>
      </c>
      <c r="C229" s="33">
        <f t="shared" si="3"/>
        <v>228</v>
      </c>
      <c r="D229" s="48" t="s">
        <v>121</v>
      </c>
      <c r="E229" s="47">
        <v>649470</v>
      </c>
      <c r="F229" s="46">
        <v>7.0000000000000001E-3</v>
      </c>
      <c r="G229" s="45">
        <v>4.6260000000000003</v>
      </c>
      <c r="H229" s="44">
        <v>17.77</v>
      </c>
      <c r="I229" s="44">
        <v>19.84</v>
      </c>
      <c r="J229" s="43">
        <v>41270</v>
      </c>
      <c r="K229" s="42">
        <v>6.0000000000000001E-3</v>
      </c>
    </row>
    <row r="230" spans="1:11" ht="15" hidden="1" x14ac:dyDescent="0.25">
      <c r="A230" s="41" t="s">
        <v>975</v>
      </c>
      <c r="B230" s="43">
        <v>57900</v>
      </c>
      <c r="C230" s="33">
        <f t="shared" si="3"/>
        <v>229</v>
      </c>
      <c r="D230" s="54" t="s">
        <v>113</v>
      </c>
      <c r="E230" s="53">
        <v>57570</v>
      </c>
      <c r="F230" s="52">
        <v>1.4999999999999999E-2</v>
      </c>
      <c r="G230" s="51">
        <v>0.41</v>
      </c>
      <c r="H230" s="50">
        <v>25.51</v>
      </c>
      <c r="I230" s="50">
        <v>27.84</v>
      </c>
      <c r="J230" s="43">
        <v>57900</v>
      </c>
      <c r="K230" s="49">
        <v>1.4999999999999999E-2</v>
      </c>
    </row>
    <row r="231" spans="1:11" ht="15" hidden="1" x14ac:dyDescent="0.25">
      <c r="A231" s="41" t="s">
        <v>974</v>
      </c>
      <c r="B231" s="43">
        <v>55380</v>
      </c>
      <c r="C231" s="33">
        <f t="shared" si="3"/>
        <v>230</v>
      </c>
      <c r="D231" s="48" t="s">
        <v>113</v>
      </c>
      <c r="E231" s="47">
        <v>87500</v>
      </c>
      <c r="F231" s="46">
        <v>8.0000000000000002E-3</v>
      </c>
      <c r="G231" s="45">
        <v>0.623</v>
      </c>
      <c r="H231" s="44">
        <v>24.12</v>
      </c>
      <c r="I231" s="44">
        <v>26.63</v>
      </c>
      <c r="J231" s="43">
        <v>55380</v>
      </c>
      <c r="K231" s="42">
        <v>8.0000000000000002E-3</v>
      </c>
    </row>
    <row r="232" spans="1:11" ht="15" hidden="1" x14ac:dyDescent="0.25">
      <c r="A232" s="41" t="s">
        <v>973</v>
      </c>
      <c r="B232" s="43">
        <v>34120</v>
      </c>
      <c r="C232" s="33">
        <f t="shared" si="3"/>
        <v>231</v>
      </c>
      <c r="D232" s="54" t="s">
        <v>113</v>
      </c>
      <c r="E232" s="53">
        <v>360650</v>
      </c>
      <c r="F232" s="52">
        <v>0.01</v>
      </c>
      <c r="G232" s="51">
        <v>2.569</v>
      </c>
      <c r="H232" s="50">
        <v>15.29</v>
      </c>
      <c r="I232" s="50">
        <v>16.41</v>
      </c>
      <c r="J232" s="43">
        <v>34120</v>
      </c>
      <c r="K232" s="49">
        <v>6.0000000000000001E-3</v>
      </c>
    </row>
    <row r="233" spans="1:11" ht="15" hidden="1" x14ac:dyDescent="0.25">
      <c r="A233" s="41" t="s">
        <v>972</v>
      </c>
      <c r="B233" s="43">
        <v>41170</v>
      </c>
      <c r="C233" s="33">
        <f t="shared" si="3"/>
        <v>232</v>
      </c>
      <c r="D233" s="48" t="s">
        <v>113</v>
      </c>
      <c r="E233" s="47">
        <v>51900</v>
      </c>
      <c r="F233" s="46">
        <v>1.9E-2</v>
      </c>
      <c r="G233" s="45">
        <v>0.37</v>
      </c>
      <c r="H233" s="44">
        <v>17.95</v>
      </c>
      <c r="I233" s="44">
        <v>19.8</v>
      </c>
      <c r="J233" s="43">
        <v>41170</v>
      </c>
      <c r="K233" s="42">
        <v>8.0000000000000002E-3</v>
      </c>
    </row>
    <row r="234" spans="1:11" ht="15" hidden="1" x14ac:dyDescent="0.25">
      <c r="A234" s="41" t="s">
        <v>971</v>
      </c>
      <c r="B234" s="43">
        <v>45540</v>
      </c>
      <c r="C234" s="33">
        <f t="shared" si="3"/>
        <v>233</v>
      </c>
      <c r="D234" s="54" t="s">
        <v>113</v>
      </c>
      <c r="E234" s="53">
        <v>91860</v>
      </c>
      <c r="F234" s="52">
        <v>1.6E-2</v>
      </c>
      <c r="G234" s="51">
        <v>0.65400000000000003</v>
      </c>
      <c r="H234" s="50">
        <v>20.73</v>
      </c>
      <c r="I234" s="50">
        <v>21.89</v>
      </c>
      <c r="J234" s="43">
        <v>45540</v>
      </c>
      <c r="K234" s="49">
        <v>7.0000000000000001E-3</v>
      </c>
    </row>
    <row r="235" spans="1:11" ht="15" hidden="1" x14ac:dyDescent="0.25">
      <c r="A235" s="41" t="s">
        <v>970</v>
      </c>
      <c r="B235" s="43">
        <v>46630</v>
      </c>
      <c r="C235" s="33">
        <f t="shared" si="3"/>
        <v>234</v>
      </c>
      <c r="D235" s="48" t="s">
        <v>136</v>
      </c>
      <c r="E235" s="47">
        <v>78160</v>
      </c>
      <c r="F235" s="46">
        <v>1.4999999999999999E-2</v>
      </c>
      <c r="G235" s="45">
        <v>0.55700000000000005</v>
      </c>
      <c r="H235" s="44">
        <v>20.3</v>
      </c>
      <c r="I235" s="44">
        <v>22.42</v>
      </c>
      <c r="J235" s="43">
        <v>46630</v>
      </c>
      <c r="K235" s="42">
        <v>8.0000000000000002E-3</v>
      </c>
    </row>
    <row r="236" spans="1:11" ht="15" hidden="1" x14ac:dyDescent="0.25">
      <c r="A236" s="41" t="s">
        <v>969</v>
      </c>
      <c r="B236" s="43">
        <v>49450</v>
      </c>
      <c r="C236" s="33">
        <f t="shared" si="3"/>
        <v>235</v>
      </c>
      <c r="D236" s="54" t="s">
        <v>113</v>
      </c>
      <c r="E236" s="53">
        <v>49320</v>
      </c>
      <c r="F236" s="52">
        <v>1.7999999999999999E-2</v>
      </c>
      <c r="G236" s="51">
        <v>0.35099999999999998</v>
      </c>
      <c r="H236" s="50">
        <v>21.99</v>
      </c>
      <c r="I236" s="50">
        <v>23.77</v>
      </c>
      <c r="J236" s="43">
        <v>49450</v>
      </c>
      <c r="K236" s="49">
        <v>8.9999999999999993E-3</v>
      </c>
    </row>
    <row r="237" spans="1:11" ht="15" hidden="1" x14ac:dyDescent="0.25">
      <c r="A237" s="41" t="s">
        <v>968</v>
      </c>
      <c r="B237" s="43">
        <v>44840</v>
      </c>
      <c r="C237" s="33">
        <f t="shared" si="3"/>
        <v>236</v>
      </c>
      <c r="D237" s="48" t="s">
        <v>113</v>
      </c>
      <c r="E237" s="47">
        <v>20590</v>
      </c>
      <c r="F237" s="46">
        <v>0.03</v>
      </c>
      <c r="G237" s="45">
        <v>0.14699999999999999</v>
      </c>
      <c r="H237" s="44">
        <v>18.559999999999999</v>
      </c>
      <c r="I237" s="44">
        <v>21.56</v>
      </c>
      <c r="J237" s="43">
        <v>44840</v>
      </c>
      <c r="K237" s="42">
        <v>1.6E-2</v>
      </c>
    </row>
    <row r="238" spans="1:11" ht="15" hidden="1" x14ac:dyDescent="0.25">
      <c r="A238" s="41" t="s">
        <v>967</v>
      </c>
      <c r="B238" s="43">
        <v>34300</v>
      </c>
      <c r="C238" s="33">
        <f t="shared" si="3"/>
        <v>237</v>
      </c>
      <c r="D238" s="54" t="s">
        <v>113</v>
      </c>
      <c r="E238" s="53">
        <v>8250</v>
      </c>
      <c r="F238" s="52">
        <v>6.3E-2</v>
      </c>
      <c r="G238" s="51">
        <v>5.8999999999999997E-2</v>
      </c>
      <c r="H238" s="50">
        <v>13.85</v>
      </c>
      <c r="I238" s="50">
        <v>16.489999999999998</v>
      </c>
      <c r="J238" s="43">
        <v>34300</v>
      </c>
      <c r="K238" s="49">
        <v>2.5000000000000001E-2</v>
      </c>
    </row>
    <row r="239" spans="1:11" ht="15" hidden="1" x14ac:dyDescent="0.25">
      <c r="A239" s="41" t="s">
        <v>966</v>
      </c>
      <c r="B239" s="43">
        <v>105980</v>
      </c>
      <c r="C239" s="33">
        <f t="shared" si="3"/>
        <v>238</v>
      </c>
      <c r="D239" s="48" t="s">
        <v>184</v>
      </c>
      <c r="E239" s="47">
        <v>1075520</v>
      </c>
      <c r="F239" s="46">
        <v>5.0000000000000001E-3</v>
      </c>
      <c r="G239" s="45">
        <v>7.66</v>
      </c>
      <c r="H239" s="44">
        <v>38.299999999999997</v>
      </c>
      <c r="I239" s="44">
        <v>50.95</v>
      </c>
      <c r="J239" s="43">
        <v>105980</v>
      </c>
      <c r="K239" s="42">
        <v>6.0000000000000001E-3</v>
      </c>
    </row>
    <row r="240" spans="1:11" ht="15" hidden="1" x14ac:dyDescent="0.25">
      <c r="A240" s="41" t="s">
        <v>965</v>
      </c>
      <c r="B240" s="43">
        <v>135760</v>
      </c>
      <c r="C240" s="33">
        <f t="shared" si="3"/>
        <v>239</v>
      </c>
      <c r="D240" s="54" t="s">
        <v>136</v>
      </c>
      <c r="E240" s="53">
        <v>680990</v>
      </c>
      <c r="F240" s="52">
        <v>6.0000000000000001E-3</v>
      </c>
      <c r="G240" s="51">
        <v>4.8499999999999996</v>
      </c>
      <c r="H240" s="50">
        <v>55.31</v>
      </c>
      <c r="I240" s="50">
        <v>65.27</v>
      </c>
      <c r="J240" s="43">
        <v>135760</v>
      </c>
      <c r="K240" s="49">
        <v>6.0000000000000001E-3</v>
      </c>
    </row>
    <row r="241" spans="1:11" ht="15" hidden="1" x14ac:dyDescent="0.25">
      <c r="A241" s="41" t="s">
        <v>964</v>
      </c>
      <c r="B241" s="43">
        <v>138190</v>
      </c>
      <c r="C241" s="33">
        <f t="shared" si="3"/>
        <v>240</v>
      </c>
      <c r="D241" s="48" t="s">
        <v>121</v>
      </c>
      <c r="E241" s="47">
        <v>632940</v>
      </c>
      <c r="F241" s="46">
        <v>6.0000000000000001E-3</v>
      </c>
      <c r="G241" s="45">
        <v>4.508</v>
      </c>
      <c r="H241" s="44">
        <v>55.89</v>
      </c>
      <c r="I241" s="44">
        <v>66.44</v>
      </c>
      <c r="J241" s="43">
        <v>138190</v>
      </c>
      <c r="K241" s="42">
        <v>6.0000000000000001E-3</v>
      </c>
    </row>
    <row r="242" spans="1:11" ht="15" hidden="1" x14ac:dyDescent="0.25">
      <c r="A242" s="41" t="s">
        <v>963</v>
      </c>
      <c r="B242" s="43">
        <v>139880</v>
      </c>
      <c r="C242" s="33">
        <f t="shared" si="3"/>
        <v>241</v>
      </c>
      <c r="D242" s="54" t="s">
        <v>113</v>
      </c>
      <c r="E242" s="53">
        <v>619530</v>
      </c>
      <c r="F242" s="52">
        <v>7.0000000000000001E-3</v>
      </c>
      <c r="G242" s="51">
        <v>4.4130000000000003</v>
      </c>
      <c r="H242" s="50">
        <v>56.81</v>
      </c>
      <c r="I242" s="50">
        <v>67.25</v>
      </c>
      <c r="J242" s="43">
        <v>139880</v>
      </c>
      <c r="K242" s="49">
        <v>6.0000000000000001E-3</v>
      </c>
    </row>
    <row r="243" spans="1:11" ht="15" hidden="1" x14ac:dyDescent="0.25">
      <c r="A243" s="41" t="s">
        <v>962</v>
      </c>
      <c r="B243" s="43">
        <v>59840</v>
      </c>
      <c r="C243" s="33">
        <f t="shared" si="3"/>
        <v>242</v>
      </c>
      <c r="D243" s="48" t="s">
        <v>113</v>
      </c>
      <c r="E243" s="47">
        <v>13410</v>
      </c>
      <c r="F243" s="46">
        <v>1.4E-2</v>
      </c>
      <c r="G243" s="45">
        <v>9.6000000000000002E-2</v>
      </c>
      <c r="H243" s="44">
        <v>24.89</v>
      </c>
      <c r="I243" s="44">
        <v>28.77</v>
      </c>
      <c r="J243" s="43">
        <v>59840</v>
      </c>
      <c r="K243" s="42">
        <v>0.03</v>
      </c>
    </row>
    <row r="244" spans="1:11" ht="15" hidden="1" x14ac:dyDescent="0.25">
      <c r="A244" s="41" t="s">
        <v>961</v>
      </c>
      <c r="B244" s="43">
        <v>103740</v>
      </c>
      <c r="C244" s="33">
        <f t="shared" si="3"/>
        <v>243</v>
      </c>
      <c r="D244" s="54" t="s">
        <v>121</v>
      </c>
      <c r="E244" s="53">
        <v>48050</v>
      </c>
      <c r="F244" s="52">
        <v>8.9999999999999993E-3</v>
      </c>
      <c r="G244" s="51">
        <v>0.34200000000000003</v>
      </c>
      <c r="H244" s="50">
        <v>48.54</v>
      </c>
      <c r="I244" s="50">
        <v>49.88</v>
      </c>
      <c r="J244" s="43">
        <v>103740</v>
      </c>
      <c r="K244" s="49">
        <v>0.01</v>
      </c>
    </row>
    <row r="245" spans="1:11" ht="15" hidden="1" x14ac:dyDescent="0.25">
      <c r="A245" s="41" t="s">
        <v>960</v>
      </c>
      <c r="B245" s="43">
        <v>95240</v>
      </c>
      <c r="C245" s="33">
        <f t="shared" si="3"/>
        <v>244</v>
      </c>
      <c r="D245" s="48" t="s">
        <v>113</v>
      </c>
      <c r="E245" s="47">
        <v>14540</v>
      </c>
      <c r="F245" s="46">
        <v>4.0000000000000001E-3</v>
      </c>
      <c r="G245" s="45">
        <v>0.104</v>
      </c>
      <c r="H245" s="44">
        <v>44.28</v>
      </c>
      <c r="I245" s="44">
        <v>45.79</v>
      </c>
      <c r="J245" s="43">
        <v>95240</v>
      </c>
      <c r="K245" s="42">
        <v>7.0000000000000001E-3</v>
      </c>
    </row>
    <row r="246" spans="1:11" ht="15" hidden="1" x14ac:dyDescent="0.25">
      <c r="A246" s="41" t="s">
        <v>959</v>
      </c>
      <c r="B246" s="43">
        <v>72730</v>
      </c>
      <c r="C246" s="33">
        <f t="shared" si="3"/>
        <v>245</v>
      </c>
      <c r="D246" s="54" t="s">
        <v>113</v>
      </c>
      <c r="E246" s="53">
        <v>6300</v>
      </c>
      <c r="F246" s="52">
        <v>5.6000000000000001E-2</v>
      </c>
      <c r="G246" s="51">
        <v>4.4999999999999998E-2</v>
      </c>
      <c r="H246" s="50">
        <v>28.74</v>
      </c>
      <c r="I246" s="50">
        <v>34.97</v>
      </c>
      <c r="J246" s="43">
        <v>72730</v>
      </c>
      <c r="K246" s="49">
        <v>4.9000000000000002E-2</v>
      </c>
    </row>
    <row r="247" spans="1:11" ht="15" hidden="1" x14ac:dyDescent="0.25">
      <c r="A247" s="41" t="s">
        <v>958</v>
      </c>
      <c r="B247" s="43">
        <v>115460</v>
      </c>
      <c r="C247" s="33">
        <f t="shared" si="3"/>
        <v>246</v>
      </c>
      <c r="D247" s="48" t="s">
        <v>113</v>
      </c>
      <c r="E247" s="47">
        <v>27210</v>
      </c>
      <c r="F247" s="46">
        <v>8.0000000000000002E-3</v>
      </c>
      <c r="G247" s="45">
        <v>0.19400000000000001</v>
      </c>
      <c r="H247" s="44">
        <v>60.52</v>
      </c>
      <c r="I247" s="44">
        <v>55.51</v>
      </c>
      <c r="J247" s="43">
        <v>115460</v>
      </c>
      <c r="K247" s="42">
        <v>8.0000000000000002E-3</v>
      </c>
    </row>
    <row r="248" spans="1:11" ht="15" hidden="1" x14ac:dyDescent="0.25">
      <c r="A248" s="41" t="s">
        <v>957</v>
      </c>
      <c r="B248" s="43">
        <v>54590</v>
      </c>
      <c r="C248" s="33">
        <f t="shared" si="3"/>
        <v>247</v>
      </c>
      <c r="D248" s="54" t="s">
        <v>136</v>
      </c>
      <c r="E248" s="53">
        <v>394530</v>
      </c>
      <c r="F248" s="52">
        <v>0.01</v>
      </c>
      <c r="G248" s="51">
        <v>2.81</v>
      </c>
      <c r="H248" s="50">
        <v>23.83</v>
      </c>
      <c r="I248" s="50">
        <v>26.25</v>
      </c>
      <c r="J248" s="43">
        <v>54590</v>
      </c>
      <c r="K248" s="49">
        <v>4.0000000000000001E-3</v>
      </c>
    </row>
    <row r="249" spans="1:11" ht="15" hidden="1" x14ac:dyDescent="0.25">
      <c r="A249" s="41" t="s">
        <v>956</v>
      </c>
      <c r="B249" s="43">
        <v>53180</v>
      </c>
      <c r="C249" s="33">
        <f t="shared" si="3"/>
        <v>248</v>
      </c>
      <c r="D249" s="48" t="s">
        <v>113</v>
      </c>
      <c r="E249" s="47">
        <v>277310</v>
      </c>
      <c r="F249" s="46">
        <v>1.2E-2</v>
      </c>
      <c r="G249" s="45">
        <v>1.9750000000000001</v>
      </c>
      <c r="H249" s="44">
        <v>23.8</v>
      </c>
      <c r="I249" s="44">
        <v>25.57</v>
      </c>
      <c r="J249" s="43">
        <v>53180</v>
      </c>
      <c r="K249" s="42">
        <v>5.0000000000000001E-3</v>
      </c>
    </row>
    <row r="250" spans="1:11" ht="15" hidden="1" x14ac:dyDescent="0.25">
      <c r="A250" s="41" t="s">
        <v>955</v>
      </c>
      <c r="B250" s="43">
        <v>57940</v>
      </c>
      <c r="C250" s="33">
        <f t="shared" si="3"/>
        <v>249</v>
      </c>
      <c r="D250" s="54" t="s">
        <v>121</v>
      </c>
      <c r="E250" s="53">
        <v>117220</v>
      </c>
      <c r="F250" s="52">
        <v>0.02</v>
      </c>
      <c r="G250" s="51">
        <v>0.83499999999999996</v>
      </c>
      <c r="H250" s="50">
        <v>23.93</v>
      </c>
      <c r="I250" s="50">
        <v>27.86</v>
      </c>
      <c r="J250" s="43">
        <v>57940</v>
      </c>
      <c r="K250" s="49">
        <v>7.0000000000000001E-3</v>
      </c>
    </row>
    <row r="251" spans="1:11" ht="15" hidden="1" x14ac:dyDescent="0.25">
      <c r="A251" s="41" t="s">
        <v>954</v>
      </c>
      <c r="B251" s="43">
        <v>56940</v>
      </c>
      <c r="C251" s="33">
        <f t="shared" si="3"/>
        <v>250</v>
      </c>
      <c r="D251" s="48" t="s">
        <v>113</v>
      </c>
      <c r="E251" s="47">
        <v>17700</v>
      </c>
      <c r="F251" s="46">
        <v>3.4000000000000002E-2</v>
      </c>
      <c r="G251" s="45">
        <v>0.126</v>
      </c>
      <c r="H251" s="44">
        <v>24.68</v>
      </c>
      <c r="I251" s="44">
        <v>27.37</v>
      </c>
      <c r="J251" s="43">
        <v>56940</v>
      </c>
      <c r="K251" s="42">
        <v>1.9E-2</v>
      </c>
    </row>
    <row r="252" spans="1:11" ht="15" hidden="1" x14ac:dyDescent="0.25">
      <c r="A252" s="41" t="s">
        <v>953</v>
      </c>
      <c r="B252" s="43">
        <v>51490</v>
      </c>
      <c r="C252" s="33">
        <f t="shared" si="3"/>
        <v>251</v>
      </c>
      <c r="D252" s="54" t="s">
        <v>113</v>
      </c>
      <c r="E252" s="53">
        <v>54560</v>
      </c>
      <c r="F252" s="52">
        <v>3.7999999999999999E-2</v>
      </c>
      <c r="G252" s="51">
        <v>0.38900000000000001</v>
      </c>
      <c r="H252" s="50">
        <v>22.02</v>
      </c>
      <c r="I252" s="50">
        <v>24.75</v>
      </c>
      <c r="J252" s="43">
        <v>51490</v>
      </c>
      <c r="K252" s="49">
        <v>1.2E-2</v>
      </c>
    </row>
    <row r="253" spans="1:11" ht="15" hidden="1" x14ac:dyDescent="0.25">
      <c r="A253" s="41" t="s">
        <v>952</v>
      </c>
      <c r="B253" s="43">
        <v>66170</v>
      </c>
      <c r="C253" s="33">
        <f t="shared" si="3"/>
        <v>252</v>
      </c>
      <c r="D253" s="48" t="s">
        <v>113</v>
      </c>
      <c r="E253" s="47">
        <v>44960</v>
      </c>
      <c r="F253" s="46">
        <v>2.1000000000000001E-2</v>
      </c>
      <c r="G253" s="45">
        <v>0.32</v>
      </c>
      <c r="H253" s="44">
        <v>26.27</v>
      </c>
      <c r="I253" s="44">
        <v>31.81</v>
      </c>
      <c r="J253" s="43">
        <v>66170</v>
      </c>
      <c r="K253" s="42">
        <v>0.01</v>
      </c>
    </row>
    <row r="254" spans="1:11" ht="15" hidden="1" x14ac:dyDescent="0.25">
      <c r="A254" s="41" t="s">
        <v>951</v>
      </c>
      <c r="B254" s="43">
        <v>54520</v>
      </c>
      <c r="C254" s="33">
        <f t="shared" si="3"/>
        <v>253</v>
      </c>
      <c r="D254" s="54" t="s">
        <v>184</v>
      </c>
      <c r="E254" s="53">
        <v>8636430</v>
      </c>
      <c r="F254" s="52">
        <v>3.0000000000000001E-3</v>
      </c>
      <c r="G254" s="51">
        <v>61.512999999999998</v>
      </c>
      <c r="H254" s="50">
        <v>23.08</v>
      </c>
      <c r="I254" s="50">
        <v>26.21</v>
      </c>
      <c r="J254" s="43">
        <v>54520</v>
      </c>
      <c r="K254" s="49">
        <v>5.0000000000000001E-3</v>
      </c>
    </row>
    <row r="255" spans="1:11" ht="15" hidden="1" x14ac:dyDescent="0.25">
      <c r="A255" s="41" t="s">
        <v>950</v>
      </c>
      <c r="B255" s="43">
        <v>81880</v>
      </c>
      <c r="C255" s="33">
        <f t="shared" si="3"/>
        <v>254</v>
      </c>
      <c r="D255" s="48" t="s">
        <v>136</v>
      </c>
      <c r="E255" s="47">
        <v>1530010</v>
      </c>
      <c r="F255" s="46">
        <v>8.9999999999999993E-3</v>
      </c>
      <c r="G255" s="45">
        <v>10.897</v>
      </c>
      <c r="H255" s="56">
        <v>-4</v>
      </c>
      <c r="I255" s="56">
        <v>-4</v>
      </c>
      <c r="J255" s="43">
        <v>81880</v>
      </c>
      <c r="K255" s="42">
        <v>8.9999999999999993E-3</v>
      </c>
    </row>
    <row r="256" spans="1:11" ht="15" hidden="1" x14ac:dyDescent="0.25">
      <c r="A256" s="41" t="s">
        <v>949</v>
      </c>
      <c r="B256" s="43">
        <v>96770</v>
      </c>
      <c r="C256" s="33">
        <f t="shared" si="3"/>
        <v>255</v>
      </c>
      <c r="D256" s="54" t="s">
        <v>113</v>
      </c>
      <c r="E256" s="53">
        <v>83030</v>
      </c>
      <c r="F256" s="52">
        <v>0.02</v>
      </c>
      <c r="G256" s="51">
        <v>0.59099999999999997</v>
      </c>
      <c r="H256" s="55">
        <v>-4</v>
      </c>
      <c r="I256" s="55">
        <v>-4</v>
      </c>
      <c r="J256" s="43">
        <v>96770</v>
      </c>
      <c r="K256" s="49">
        <v>1.2999999999999999E-2</v>
      </c>
    </row>
    <row r="257" spans="1:11" ht="15" hidden="1" x14ac:dyDescent="0.25">
      <c r="A257" s="41" t="s">
        <v>948</v>
      </c>
      <c r="B257" s="43">
        <v>85350</v>
      </c>
      <c r="C257" s="33">
        <f t="shared" si="3"/>
        <v>256</v>
      </c>
      <c r="D257" s="48" t="s">
        <v>121</v>
      </c>
      <c r="E257" s="47">
        <v>84560</v>
      </c>
      <c r="F257" s="46">
        <v>1.4E-2</v>
      </c>
      <c r="G257" s="45">
        <v>0.60199999999999998</v>
      </c>
      <c r="H257" s="56">
        <v>-4</v>
      </c>
      <c r="I257" s="56">
        <v>-4</v>
      </c>
      <c r="J257" s="43">
        <v>85350</v>
      </c>
      <c r="K257" s="42">
        <v>0.01</v>
      </c>
    </row>
    <row r="258" spans="1:11" ht="15" hidden="1" x14ac:dyDescent="0.25">
      <c r="A258" s="41" t="s">
        <v>947</v>
      </c>
      <c r="B258" s="43">
        <v>89670</v>
      </c>
      <c r="C258" s="33">
        <f t="shared" si="3"/>
        <v>257</v>
      </c>
      <c r="D258" s="54" t="s">
        <v>113</v>
      </c>
      <c r="E258" s="53">
        <v>32540</v>
      </c>
      <c r="F258" s="52">
        <v>1.9E-2</v>
      </c>
      <c r="G258" s="51">
        <v>0.23200000000000001</v>
      </c>
      <c r="H258" s="55">
        <v>-4</v>
      </c>
      <c r="I258" s="55">
        <v>-4</v>
      </c>
      <c r="J258" s="43">
        <v>89670</v>
      </c>
      <c r="K258" s="49">
        <v>1.0999999999999999E-2</v>
      </c>
    </row>
    <row r="259" spans="1:11" ht="15" hidden="1" x14ac:dyDescent="0.25">
      <c r="A259" s="41" t="s">
        <v>946</v>
      </c>
      <c r="B259" s="43">
        <v>82650</v>
      </c>
      <c r="C259" s="33">
        <f t="shared" ref="C259:C322" si="4">C258+1</f>
        <v>258</v>
      </c>
      <c r="D259" s="48" t="s">
        <v>113</v>
      </c>
      <c r="E259" s="47">
        <v>52020</v>
      </c>
      <c r="F259" s="46">
        <v>1.4999999999999999E-2</v>
      </c>
      <c r="G259" s="45">
        <v>0.371</v>
      </c>
      <c r="H259" s="56">
        <v>-4</v>
      </c>
      <c r="I259" s="56">
        <v>-4</v>
      </c>
      <c r="J259" s="43">
        <v>82650</v>
      </c>
      <c r="K259" s="42">
        <v>0.01</v>
      </c>
    </row>
    <row r="260" spans="1:11" ht="15" hidden="1" x14ac:dyDescent="0.25">
      <c r="A260" s="41" t="s">
        <v>945</v>
      </c>
      <c r="B260" s="43">
        <v>105120</v>
      </c>
      <c r="C260" s="33">
        <f t="shared" si="4"/>
        <v>259</v>
      </c>
      <c r="D260" s="54" t="s">
        <v>121</v>
      </c>
      <c r="E260" s="53">
        <v>45370</v>
      </c>
      <c r="F260" s="52">
        <v>2.4E-2</v>
      </c>
      <c r="G260" s="51">
        <v>0.32300000000000001</v>
      </c>
      <c r="H260" s="55">
        <v>-4</v>
      </c>
      <c r="I260" s="55">
        <v>-4</v>
      </c>
      <c r="J260" s="43">
        <v>105120</v>
      </c>
      <c r="K260" s="49">
        <v>1.2E-2</v>
      </c>
    </row>
    <row r="261" spans="1:11" ht="15" hidden="1" x14ac:dyDescent="0.25">
      <c r="A261" s="41" t="s">
        <v>944</v>
      </c>
      <c r="B261" s="43">
        <v>92890</v>
      </c>
      <c r="C261" s="33">
        <f t="shared" si="4"/>
        <v>260</v>
      </c>
      <c r="D261" s="48" t="s">
        <v>113</v>
      </c>
      <c r="E261" s="47">
        <v>7370</v>
      </c>
      <c r="F261" s="46">
        <v>5.5E-2</v>
      </c>
      <c r="G261" s="45">
        <v>5.1999999999999998E-2</v>
      </c>
      <c r="H261" s="56">
        <v>-4</v>
      </c>
      <c r="I261" s="56">
        <v>-4</v>
      </c>
      <c r="J261" s="43">
        <v>92890</v>
      </c>
      <c r="K261" s="42">
        <v>3.1E-2</v>
      </c>
    </row>
    <row r="262" spans="1:11" ht="15" hidden="1" x14ac:dyDescent="0.25">
      <c r="A262" s="41" t="s">
        <v>943</v>
      </c>
      <c r="B262" s="43">
        <v>107490</v>
      </c>
      <c r="C262" s="33">
        <f t="shared" si="4"/>
        <v>261</v>
      </c>
      <c r="D262" s="54" t="s">
        <v>113</v>
      </c>
      <c r="E262" s="53">
        <v>38000</v>
      </c>
      <c r="F262" s="52">
        <v>2.1000000000000001E-2</v>
      </c>
      <c r="G262" s="51">
        <v>0.27100000000000002</v>
      </c>
      <c r="H262" s="55">
        <v>-4</v>
      </c>
      <c r="I262" s="55">
        <v>-4</v>
      </c>
      <c r="J262" s="43">
        <v>107490</v>
      </c>
      <c r="K262" s="49">
        <v>1.2E-2</v>
      </c>
    </row>
    <row r="263" spans="1:11" ht="15" hidden="1" x14ac:dyDescent="0.25">
      <c r="A263" s="41" t="s">
        <v>942</v>
      </c>
      <c r="B263" s="43">
        <v>91440</v>
      </c>
      <c r="C263" s="33">
        <f t="shared" si="4"/>
        <v>262</v>
      </c>
      <c r="D263" s="48" t="s">
        <v>121</v>
      </c>
      <c r="E263" s="47">
        <v>62920</v>
      </c>
      <c r="F263" s="46">
        <v>1.7000000000000001E-2</v>
      </c>
      <c r="G263" s="45">
        <v>0.44800000000000001</v>
      </c>
      <c r="H263" s="56">
        <v>-4</v>
      </c>
      <c r="I263" s="56">
        <v>-4</v>
      </c>
      <c r="J263" s="43">
        <v>91440</v>
      </c>
      <c r="K263" s="42">
        <v>8.9999999999999993E-3</v>
      </c>
    </row>
    <row r="264" spans="1:11" ht="15" hidden="1" x14ac:dyDescent="0.25">
      <c r="A264" s="41" t="s">
        <v>941</v>
      </c>
      <c r="B264" s="43">
        <v>96630</v>
      </c>
      <c r="C264" s="33">
        <f t="shared" si="4"/>
        <v>263</v>
      </c>
      <c r="D264" s="54" t="s">
        <v>113</v>
      </c>
      <c r="E264" s="53">
        <v>10340</v>
      </c>
      <c r="F264" s="52">
        <v>3.6999999999999998E-2</v>
      </c>
      <c r="G264" s="51">
        <v>7.3999999999999996E-2</v>
      </c>
      <c r="H264" s="55">
        <v>-4</v>
      </c>
      <c r="I264" s="55">
        <v>-4</v>
      </c>
      <c r="J264" s="43">
        <v>96630</v>
      </c>
      <c r="K264" s="49">
        <v>1.4E-2</v>
      </c>
    </row>
    <row r="265" spans="1:11" ht="15" hidden="1" x14ac:dyDescent="0.25">
      <c r="A265" s="41" t="s">
        <v>940</v>
      </c>
      <c r="B265" s="43">
        <v>90420</v>
      </c>
      <c r="C265" s="33">
        <f t="shared" si="4"/>
        <v>264</v>
      </c>
      <c r="D265" s="48" t="s">
        <v>113</v>
      </c>
      <c r="E265" s="47">
        <v>50820</v>
      </c>
      <c r="F265" s="46">
        <v>1.9E-2</v>
      </c>
      <c r="G265" s="45">
        <v>0.36199999999999999</v>
      </c>
      <c r="H265" s="56">
        <v>-4</v>
      </c>
      <c r="I265" s="56">
        <v>-4</v>
      </c>
      <c r="J265" s="43">
        <v>90420</v>
      </c>
      <c r="K265" s="42">
        <v>0.01</v>
      </c>
    </row>
    <row r="266" spans="1:11" ht="15" hidden="1" x14ac:dyDescent="0.25">
      <c r="A266" s="41" t="s">
        <v>939</v>
      </c>
      <c r="B266" s="43">
        <v>90480</v>
      </c>
      <c r="C266" s="33">
        <f t="shared" si="4"/>
        <v>265</v>
      </c>
      <c r="D266" s="54" t="s">
        <v>113</v>
      </c>
      <c r="E266" s="53">
        <v>1750</v>
      </c>
      <c r="F266" s="52">
        <v>5.7000000000000002E-2</v>
      </c>
      <c r="G266" s="51">
        <v>1.2E-2</v>
      </c>
      <c r="H266" s="55">
        <v>-4</v>
      </c>
      <c r="I266" s="55">
        <v>-4</v>
      </c>
      <c r="J266" s="43">
        <v>90480</v>
      </c>
      <c r="K266" s="49">
        <v>1.9E-2</v>
      </c>
    </row>
    <row r="267" spans="1:11" ht="15" hidden="1" x14ac:dyDescent="0.25">
      <c r="A267" s="41" t="s">
        <v>938</v>
      </c>
      <c r="B267" s="43">
        <v>92900</v>
      </c>
      <c r="C267" s="33">
        <f t="shared" si="4"/>
        <v>266</v>
      </c>
      <c r="D267" s="48" t="s">
        <v>121</v>
      </c>
      <c r="E267" s="47">
        <v>51780</v>
      </c>
      <c r="F267" s="46">
        <v>1.4E-2</v>
      </c>
      <c r="G267" s="45">
        <v>0.36899999999999999</v>
      </c>
      <c r="H267" s="56">
        <v>-4</v>
      </c>
      <c r="I267" s="56">
        <v>-4</v>
      </c>
      <c r="J267" s="43">
        <v>92900</v>
      </c>
      <c r="K267" s="42">
        <v>0.01</v>
      </c>
    </row>
    <row r="268" spans="1:11" ht="15" hidden="1" x14ac:dyDescent="0.25">
      <c r="A268" s="41" t="s">
        <v>937</v>
      </c>
      <c r="B268" s="43">
        <v>95900</v>
      </c>
      <c r="C268" s="33">
        <f t="shared" si="4"/>
        <v>267</v>
      </c>
      <c r="D268" s="54" t="s">
        <v>113</v>
      </c>
      <c r="E268" s="53">
        <v>10850</v>
      </c>
      <c r="F268" s="52">
        <v>3.7999999999999999E-2</v>
      </c>
      <c r="G268" s="51">
        <v>7.6999999999999999E-2</v>
      </c>
      <c r="H268" s="55">
        <v>-4</v>
      </c>
      <c r="I268" s="55">
        <v>-4</v>
      </c>
      <c r="J268" s="43">
        <v>95900</v>
      </c>
      <c r="K268" s="49">
        <v>1.2999999999999999E-2</v>
      </c>
    </row>
    <row r="269" spans="1:11" ht="15" hidden="1" x14ac:dyDescent="0.25">
      <c r="A269" s="41" t="s">
        <v>936</v>
      </c>
      <c r="B269" s="43">
        <v>89320</v>
      </c>
      <c r="C269" s="33">
        <f t="shared" si="4"/>
        <v>268</v>
      </c>
      <c r="D269" s="48" t="s">
        <v>113</v>
      </c>
      <c r="E269" s="47">
        <v>21250</v>
      </c>
      <c r="F269" s="46">
        <v>1.4999999999999999E-2</v>
      </c>
      <c r="G269" s="45">
        <v>0.151</v>
      </c>
      <c r="H269" s="56">
        <v>-4</v>
      </c>
      <c r="I269" s="56">
        <v>-4</v>
      </c>
      <c r="J269" s="43">
        <v>89320</v>
      </c>
      <c r="K269" s="42">
        <v>0.01</v>
      </c>
    </row>
    <row r="270" spans="1:11" ht="15" hidden="1" x14ac:dyDescent="0.25">
      <c r="A270" s="41" t="s">
        <v>935</v>
      </c>
      <c r="B270" s="43">
        <v>88880</v>
      </c>
      <c r="C270" s="33">
        <f t="shared" si="4"/>
        <v>269</v>
      </c>
      <c r="D270" s="54" t="s">
        <v>113</v>
      </c>
      <c r="E270" s="53">
        <v>5520</v>
      </c>
      <c r="F270" s="52">
        <v>2.5000000000000001E-2</v>
      </c>
      <c r="G270" s="51">
        <v>3.9E-2</v>
      </c>
      <c r="H270" s="55">
        <v>-4</v>
      </c>
      <c r="I270" s="55">
        <v>-4</v>
      </c>
      <c r="J270" s="43">
        <v>88880</v>
      </c>
      <c r="K270" s="49">
        <v>1.4999999999999999E-2</v>
      </c>
    </row>
    <row r="271" spans="1:11" ht="15" hidden="1" x14ac:dyDescent="0.25">
      <c r="A271" s="41" t="s">
        <v>934</v>
      </c>
      <c r="B271" s="43">
        <v>97520</v>
      </c>
      <c r="C271" s="33">
        <f t="shared" si="4"/>
        <v>270</v>
      </c>
      <c r="D271" s="48" t="s">
        <v>113</v>
      </c>
      <c r="E271" s="47">
        <v>14160</v>
      </c>
      <c r="F271" s="46">
        <v>1.6E-2</v>
      </c>
      <c r="G271" s="45">
        <v>0.10100000000000001</v>
      </c>
      <c r="H271" s="56">
        <v>-4</v>
      </c>
      <c r="I271" s="56">
        <v>-4</v>
      </c>
      <c r="J271" s="43">
        <v>97520</v>
      </c>
      <c r="K271" s="42">
        <v>1.2999999999999999E-2</v>
      </c>
    </row>
    <row r="272" spans="1:11" ht="15" hidden="1" x14ac:dyDescent="0.25">
      <c r="A272" s="41" t="s">
        <v>933</v>
      </c>
      <c r="B272" s="43">
        <v>89150</v>
      </c>
      <c r="C272" s="33">
        <f t="shared" si="4"/>
        <v>271</v>
      </c>
      <c r="D272" s="54" t="s">
        <v>121</v>
      </c>
      <c r="E272" s="53">
        <v>114230</v>
      </c>
      <c r="F272" s="52">
        <v>1.2999999999999999E-2</v>
      </c>
      <c r="G272" s="51">
        <v>0.81399999999999995</v>
      </c>
      <c r="H272" s="55">
        <v>-4</v>
      </c>
      <c r="I272" s="55">
        <v>-4</v>
      </c>
      <c r="J272" s="43">
        <v>89150</v>
      </c>
      <c r="K272" s="49">
        <v>0.01</v>
      </c>
    </row>
    <row r="273" spans="1:11" ht="15" hidden="1" x14ac:dyDescent="0.25">
      <c r="A273" s="41" t="s">
        <v>932</v>
      </c>
      <c r="B273" s="43">
        <v>91940</v>
      </c>
      <c r="C273" s="33">
        <f t="shared" si="4"/>
        <v>272</v>
      </c>
      <c r="D273" s="48" t="s">
        <v>113</v>
      </c>
      <c r="E273" s="47">
        <v>5700</v>
      </c>
      <c r="F273" s="46">
        <v>2.4E-2</v>
      </c>
      <c r="G273" s="45">
        <v>4.1000000000000002E-2</v>
      </c>
      <c r="H273" s="56">
        <v>-4</v>
      </c>
      <c r="I273" s="56">
        <v>-4</v>
      </c>
      <c r="J273" s="43">
        <v>91940</v>
      </c>
      <c r="K273" s="42">
        <v>1.4E-2</v>
      </c>
    </row>
    <row r="274" spans="1:11" ht="15" hidden="1" x14ac:dyDescent="0.25">
      <c r="A274" s="41" t="s">
        <v>931</v>
      </c>
      <c r="B274" s="43">
        <v>84590</v>
      </c>
      <c r="C274" s="33">
        <f t="shared" si="4"/>
        <v>273</v>
      </c>
      <c r="D274" s="54" t="s">
        <v>113</v>
      </c>
      <c r="E274" s="53">
        <v>9060</v>
      </c>
      <c r="F274" s="52">
        <v>2.7E-2</v>
      </c>
      <c r="G274" s="51">
        <v>6.5000000000000002E-2</v>
      </c>
      <c r="H274" s="55">
        <v>-4</v>
      </c>
      <c r="I274" s="55">
        <v>-4</v>
      </c>
      <c r="J274" s="43">
        <v>84590</v>
      </c>
      <c r="K274" s="49">
        <v>1.7000000000000001E-2</v>
      </c>
    </row>
    <row r="275" spans="1:11" ht="15" hidden="1" x14ac:dyDescent="0.25">
      <c r="A275" s="41" t="s">
        <v>930</v>
      </c>
      <c r="B275" s="43">
        <v>111520</v>
      </c>
      <c r="C275" s="33">
        <f t="shared" si="4"/>
        <v>274</v>
      </c>
      <c r="D275" s="48" t="s">
        <v>113</v>
      </c>
      <c r="E275" s="47">
        <v>13060</v>
      </c>
      <c r="F275" s="46">
        <v>1.9E-2</v>
      </c>
      <c r="G275" s="45">
        <v>9.2999999999999999E-2</v>
      </c>
      <c r="H275" s="56">
        <v>-4</v>
      </c>
      <c r="I275" s="56">
        <v>-4</v>
      </c>
      <c r="J275" s="43">
        <v>111520</v>
      </c>
      <c r="K275" s="42">
        <v>1.4E-2</v>
      </c>
    </row>
    <row r="276" spans="1:11" ht="15" hidden="1" x14ac:dyDescent="0.25">
      <c r="A276" s="41" t="s">
        <v>929</v>
      </c>
      <c r="B276" s="43">
        <v>84660</v>
      </c>
      <c r="C276" s="33">
        <f t="shared" si="4"/>
        <v>275</v>
      </c>
      <c r="D276" s="54" t="s">
        <v>113</v>
      </c>
      <c r="E276" s="53">
        <v>4140</v>
      </c>
      <c r="F276" s="52">
        <v>2.7E-2</v>
      </c>
      <c r="G276" s="51">
        <v>2.9000000000000001E-2</v>
      </c>
      <c r="H276" s="55">
        <v>-4</v>
      </c>
      <c r="I276" s="55">
        <v>-4</v>
      </c>
      <c r="J276" s="43">
        <v>84660</v>
      </c>
      <c r="K276" s="49">
        <v>1.4E-2</v>
      </c>
    </row>
    <row r="277" spans="1:11" ht="15" hidden="1" x14ac:dyDescent="0.25">
      <c r="A277" s="41" t="s">
        <v>928</v>
      </c>
      <c r="B277" s="43">
        <v>94090</v>
      </c>
      <c r="C277" s="33">
        <f t="shared" si="4"/>
        <v>276</v>
      </c>
      <c r="D277" s="48" t="s">
        <v>113</v>
      </c>
      <c r="E277" s="47">
        <v>16720</v>
      </c>
      <c r="F277" s="46">
        <v>1.7000000000000001E-2</v>
      </c>
      <c r="G277" s="45">
        <v>0.11899999999999999</v>
      </c>
      <c r="H277" s="56">
        <v>-4</v>
      </c>
      <c r="I277" s="56">
        <v>-4</v>
      </c>
      <c r="J277" s="43">
        <v>94090</v>
      </c>
      <c r="K277" s="42">
        <v>1.7000000000000001E-2</v>
      </c>
    </row>
    <row r="278" spans="1:11" ht="15" hidden="1" x14ac:dyDescent="0.25">
      <c r="A278" s="41" t="s">
        <v>927</v>
      </c>
      <c r="B278" s="43">
        <v>84440</v>
      </c>
      <c r="C278" s="33">
        <f t="shared" si="4"/>
        <v>277</v>
      </c>
      <c r="D278" s="54" t="s">
        <v>113</v>
      </c>
      <c r="E278" s="53">
        <v>37640</v>
      </c>
      <c r="F278" s="52">
        <v>1.7999999999999999E-2</v>
      </c>
      <c r="G278" s="51">
        <v>0.26800000000000002</v>
      </c>
      <c r="H278" s="55">
        <v>-4</v>
      </c>
      <c r="I278" s="55">
        <v>-4</v>
      </c>
      <c r="J278" s="43">
        <v>84440</v>
      </c>
      <c r="K278" s="49">
        <v>1.0999999999999999E-2</v>
      </c>
    </row>
    <row r="279" spans="1:11" ht="15" hidden="1" x14ac:dyDescent="0.25">
      <c r="A279" s="41" t="s">
        <v>926</v>
      </c>
      <c r="B279" s="43">
        <v>81600</v>
      </c>
      <c r="C279" s="33">
        <f t="shared" si="4"/>
        <v>278</v>
      </c>
      <c r="D279" s="48" t="s">
        <v>113</v>
      </c>
      <c r="E279" s="47">
        <v>14580</v>
      </c>
      <c r="F279" s="46">
        <v>0.02</v>
      </c>
      <c r="G279" s="45">
        <v>0.104</v>
      </c>
      <c r="H279" s="56">
        <v>-4</v>
      </c>
      <c r="I279" s="56">
        <v>-4</v>
      </c>
      <c r="J279" s="43">
        <v>81600</v>
      </c>
      <c r="K279" s="42">
        <v>0.01</v>
      </c>
    </row>
    <row r="280" spans="1:11" ht="15" hidden="1" x14ac:dyDescent="0.25">
      <c r="A280" s="41" t="s">
        <v>925</v>
      </c>
      <c r="B280" s="43">
        <v>85950</v>
      </c>
      <c r="C280" s="33">
        <f t="shared" si="4"/>
        <v>279</v>
      </c>
      <c r="D280" s="54" t="s">
        <v>113</v>
      </c>
      <c r="E280" s="53">
        <v>13320</v>
      </c>
      <c r="F280" s="52">
        <v>2.9000000000000001E-2</v>
      </c>
      <c r="G280" s="51">
        <v>9.5000000000000001E-2</v>
      </c>
      <c r="H280" s="55">
        <v>-4</v>
      </c>
      <c r="I280" s="55">
        <v>-4</v>
      </c>
      <c r="J280" s="43">
        <v>85950</v>
      </c>
      <c r="K280" s="49">
        <v>2.1999999999999999E-2</v>
      </c>
    </row>
    <row r="281" spans="1:11" ht="15" hidden="1" x14ac:dyDescent="0.25">
      <c r="A281" s="41" t="s">
        <v>924</v>
      </c>
      <c r="B281" s="43">
        <v>113770</v>
      </c>
      <c r="C281" s="33">
        <f t="shared" si="4"/>
        <v>280</v>
      </c>
      <c r="D281" s="48" t="s">
        <v>121</v>
      </c>
      <c r="E281" s="47">
        <v>242940</v>
      </c>
      <c r="F281" s="46">
        <v>1.9E-2</v>
      </c>
      <c r="G281" s="45">
        <v>1.73</v>
      </c>
      <c r="H281" s="56">
        <v>-4</v>
      </c>
      <c r="I281" s="56">
        <v>-4</v>
      </c>
      <c r="J281" s="43">
        <v>113770</v>
      </c>
      <c r="K281" s="42">
        <v>1.9E-2</v>
      </c>
    </row>
    <row r="282" spans="1:11" ht="15" hidden="1" x14ac:dyDescent="0.25">
      <c r="A282" s="41" t="s">
        <v>923</v>
      </c>
      <c r="B282" s="43">
        <v>125430</v>
      </c>
      <c r="C282" s="33">
        <f t="shared" si="4"/>
        <v>281</v>
      </c>
      <c r="D282" s="54" t="s">
        <v>113</v>
      </c>
      <c r="E282" s="53">
        <v>186740</v>
      </c>
      <c r="F282" s="52">
        <v>2.4E-2</v>
      </c>
      <c r="G282" s="51">
        <v>1.33</v>
      </c>
      <c r="H282" s="55">
        <v>-4</v>
      </c>
      <c r="I282" s="55">
        <v>-4</v>
      </c>
      <c r="J282" s="43">
        <v>125430</v>
      </c>
      <c r="K282" s="49">
        <v>0.02</v>
      </c>
    </row>
    <row r="283" spans="1:11" ht="15" hidden="1" x14ac:dyDescent="0.25">
      <c r="A283" s="41" t="s">
        <v>922</v>
      </c>
      <c r="B283" s="43">
        <v>75030</v>
      </c>
      <c r="C283" s="33">
        <f t="shared" si="4"/>
        <v>282</v>
      </c>
      <c r="D283" s="48" t="s">
        <v>113</v>
      </c>
      <c r="E283" s="47">
        <v>56210</v>
      </c>
      <c r="F283" s="46">
        <v>2.1000000000000001E-2</v>
      </c>
      <c r="G283" s="45">
        <v>0.4</v>
      </c>
      <c r="H283" s="56">
        <v>-4</v>
      </c>
      <c r="I283" s="56">
        <v>-4</v>
      </c>
      <c r="J283" s="43">
        <v>75030</v>
      </c>
      <c r="K283" s="42">
        <v>8.9999999999999993E-3</v>
      </c>
    </row>
    <row r="284" spans="1:11" ht="15" hidden="1" x14ac:dyDescent="0.25">
      <c r="A284" s="41" t="s">
        <v>921</v>
      </c>
      <c r="B284" s="43">
        <v>70420</v>
      </c>
      <c r="C284" s="33">
        <f t="shared" si="4"/>
        <v>283</v>
      </c>
      <c r="D284" s="54" t="s">
        <v>121</v>
      </c>
      <c r="E284" s="53">
        <v>63720</v>
      </c>
      <c r="F284" s="52">
        <v>1.9E-2</v>
      </c>
      <c r="G284" s="51">
        <v>0.45400000000000001</v>
      </c>
      <c r="H284" s="55">
        <v>-4</v>
      </c>
      <c r="I284" s="55">
        <v>-4</v>
      </c>
      <c r="J284" s="43">
        <v>70420</v>
      </c>
      <c r="K284" s="49">
        <v>0.01</v>
      </c>
    </row>
    <row r="285" spans="1:11" ht="15" hidden="1" x14ac:dyDescent="0.25">
      <c r="A285" s="41" t="s">
        <v>920</v>
      </c>
      <c r="B285" s="43">
        <v>70260</v>
      </c>
      <c r="C285" s="33">
        <f t="shared" si="4"/>
        <v>284</v>
      </c>
      <c r="D285" s="48" t="s">
        <v>113</v>
      </c>
      <c r="E285" s="47">
        <v>58850</v>
      </c>
      <c r="F285" s="46">
        <v>1.9E-2</v>
      </c>
      <c r="G285" s="45">
        <v>0.41899999999999998</v>
      </c>
      <c r="H285" s="56">
        <v>-4</v>
      </c>
      <c r="I285" s="56">
        <v>-4</v>
      </c>
      <c r="J285" s="43">
        <v>70260</v>
      </c>
      <c r="K285" s="42">
        <v>1.0999999999999999E-2</v>
      </c>
    </row>
    <row r="286" spans="1:11" ht="15" hidden="1" x14ac:dyDescent="0.25">
      <c r="A286" s="41" t="s">
        <v>919</v>
      </c>
      <c r="B286" s="43">
        <v>72340</v>
      </c>
      <c r="C286" s="33">
        <f t="shared" si="4"/>
        <v>285</v>
      </c>
      <c r="D286" s="54" t="s">
        <v>113</v>
      </c>
      <c r="E286" s="53">
        <v>4870</v>
      </c>
      <c r="F286" s="52">
        <v>0.05</v>
      </c>
      <c r="G286" s="51">
        <v>3.5000000000000003E-2</v>
      </c>
      <c r="H286" s="55">
        <v>-4</v>
      </c>
      <c r="I286" s="55">
        <v>-4</v>
      </c>
      <c r="J286" s="43">
        <v>72340</v>
      </c>
      <c r="K286" s="49">
        <v>1.2E-2</v>
      </c>
    </row>
    <row r="287" spans="1:11" ht="15" hidden="1" x14ac:dyDescent="0.25">
      <c r="A287" s="41" t="s">
        <v>918</v>
      </c>
      <c r="B287" s="43">
        <v>94490</v>
      </c>
      <c r="C287" s="33">
        <f t="shared" si="4"/>
        <v>286</v>
      </c>
      <c r="D287" s="48" t="s">
        <v>121</v>
      </c>
      <c r="E287" s="47">
        <v>42490</v>
      </c>
      <c r="F287" s="46">
        <v>2.7E-2</v>
      </c>
      <c r="G287" s="45">
        <v>0.30299999999999999</v>
      </c>
      <c r="H287" s="56">
        <v>-4</v>
      </c>
      <c r="I287" s="56">
        <v>-4</v>
      </c>
      <c r="J287" s="43">
        <v>94490</v>
      </c>
      <c r="K287" s="42">
        <v>1.7000000000000001E-2</v>
      </c>
    </row>
    <row r="288" spans="1:11" ht="15" hidden="1" x14ac:dyDescent="0.25">
      <c r="A288" s="41" t="s">
        <v>917</v>
      </c>
      <c r="B288" s="43">
        <v>67040</v>
      </c>
      <c r="C288" s="33">
        <f t="shared" si="4"/>
        <v>287</v>
      </c>
      <c r="D288" s="54" t="s">
        <v>113</v>
      </c>
      <c r="E288" s="53">
        <v>14620</v>
      </c>
      <c r="F288" s="52">
        <v>3.5000000000000003E-2</v>
      </c>
      <c r="G288" s="51">
        <v>0.104</v>
      </c>
      <c r="H288" s="55">
        <v>-4</v>
      </c>
      <c r="I288" s="55">
        <v>-4</v>
      </c>
      <c r="J288" s="43">
        <v>67040</v>
      </c>
      <c r="K288" s="49">
        <v>1.4E-2</v>
      </c>
    </row>
    <row r="289" spans="1:11" ht="15" hidden="1" x14ac:dyDescent="0.25">
      <c r="A289" s="41" t="s">
        <v>916</v>
      </c>
      <c r="B289" s="43">
        <v>134530</v>
      </c>
      <c r="C289" s="33">
        <f t="shared" si="4"/>
        <v>288</v>
      </c>
      <c r="D289" s="48" t="s">
        <v>113</v>
      </c>
      <c r="E289" s="47">
        <v>16010</v>
      </c>
      <c r="F289" s="46">
        <v>4.2000000000000003E-2</v>
      </c>
      <c r="G289" s="45">
        <v>0.114</v>
      </c>
      <c r="H289" s="56">
        <v>-4</v>
      </c>
      <c r="I289" s="56">
        <v>-4</v>
      </c>
      <c r="J289" s="43">
        <v>134530</v>
      </c>
      <c r="K289" s="42">
        <v>2.1000000000000001E-2</v>
      </c>
    </row>
    <row r="290" spans="1:11" ht="15" hidden="1" x14ac:dyDescent="0.25">
      <c r="A290" s="41" t="s">
        <v>915</v>
      </c>
      <c r="B290" s="43">
        <v>74280</v>
      </c>
      <c r="C290" s="33">
        <f t="shared" si="4"/>
        <v>289</v>
      </c>
      <c r="D290" s="54" t="s">
        <v>113</v>
      </c>
      <c r="E290" s="53">
        <v>11860</v>
      </c>
      <c r="F290" s="52">
        <v>3.6999999999999998E-2</v>
      </c>
      <c r="G290" s="51">
        <v>8.4000000000000005E-2</v>
      </c>
      <c r="H290" s="55">
        <v>-4</v>
      </c>
      <c r="I290" s="55">
        <v>-4</v>
      </c>
      <c r="J290" s="43">
        <v>74280</v>
      </c>
      <c r="K290" s="49">
        <v>1.9E-2</v>
      </c>
    </row>
    <row r="291" spans="1:11" ht="15" hidden="1" x14ac:dyDescent="0.25">
      <c r="A291" s="41" t="s">
        <v>914</v>
      </c>
      <c r="B291" s="43">
        <v>77980</v>
      </c>
      <c r="C291" s="33">
        <f t="shared" si="4"/>
        <v>290</v>
      </c>
      <c r="D291" s="48" t="s">
        <v>121</v>
      </c>
      <c r="E291" s="47">
        <v>272170</v>
      </c>
      <c r="F291" s="46">
        <v>1.4999999999999999E-2</v>
      </c>
      <c r="G291" s="45">
        <v>1.9390000000000001</v>
      </c>
      <c r="H291" s="56">
        <v>-4</v>
      </c>
      <c r="I291" s="56">
        <v>-4</v>
      </c>
      <c r="J291" s="43">
        <v>77980</v>
      </c>
      <c r="K291" s="42">
        <v>1.0999999999999999E-2</v>
      </c>
    </row>
    <row r="292" spans="1:11" ht="15" hidden="1" x14ac:dyDescent="0.25">
      <c r="A292" s="41" t="s">
        <v>913</v>
      </c>
      <c r="B292" s="43">
        <v>81050</v>
      </c>
      <c r="C292" s="33">
        <f t="shared" si="4"/>
        <v>291</v>
      </c>
      <c r="D292" s="54" t="s">
        <v>113</v>
      </c>
      <c r="E292" s="53">
        <v>99020</v>
      </c>
      <c r="F292" s="52">
        <v>2.4E-2</v>
      </c>
      <c r="G292" s="51">
        <v>0.70499999999999996</v>
      </c>
      <c r="H292" s="55">
        <v>-4</v>
      </c>
      <c r="I292" s="55">
        <v>-4</v>
      </c>
      <c r="J292" s="43">
        <v>81050</v>
      </c>
      <c r="K292" s="49">
        <v>0.02</v>
      </c>
    </row>
    <row r="293" spans="1:11" ht="15" hidden="1" x14ac:dyDescent="0.25">
      <c r="A293" s="41" t="s">
        <v>912</v>
      </c>
      <c r="B293" s="43">
        <v>74360</v>
      </c>
      <c r="C293" s="33">
        <f t="shared" si="4"/>
        <v>292</v>
      </c>
      <c r="D293" s="48" t="s">
        <v>113</v>
      </c>
      <c r="E293" s="47">
        <v>28180</v>
      </c>
      <c r="F293" s="46">
        <v>1.7999999999999999E-2</v>
      </c>
      <c r="G293" s="45">
        <v>0.20100000000000001</v>
      </c>
      <c r="H293" s="56">
        <v>-4</v>
      </c>
      <c r="I293" s="56">
        <v>-4</v>
      </c>
      <c r="J293" s="43">
        <v>74360</v>
      </c>
      <c r="K293" s="42">
        <v>1.2E-2</v>
      </c>
    </row>
    <row r="294" spans="1:11" ht="15" hidden="1" x14ac:dyDescent="0.25">
      <c r="A294" s="41" t="s">
        <v>911</v>
      </c>
      <c r="B294" s="43">
        <v>76140</v>
      </c>
      <c r="C294" s="33">
        <f t="shared" si="4"/>
        <v>293</v>
      </c>
      <c r="D294" s="54" t="s">
        <v>113</v>
      </c>
      <c r="E294" s="53">
        <v>71270</v>
      </c>
      <c r="F294" s="52">
        <v>1.6E-2</v>
      </c>
      <c r="G294" s="51">
        <v>0.50800000000000001</v>
      </c>
      <c r="H294" s="55">
        <v>-4</v>
      </c>
      <c r="I294" s="55">
        <v>-4</v>
      </c>
      <c r="J294" s="43">
        <v>76140</v>
      </c>
      <c r="K294" s="49">
        <v>1.0999999999999999E-2</v>
      </c>
    </row>
    <row r="295" spans="1:11" ht="15" hidden="1" x14ac:dyDescent="0.25">
      <c r="A295" s="41" t="s">
        <v>910</v>
      </c>
      <c r="B295" s="43">
        <v>73750</v>
      </c>
      <c r="C295" s="33">
        <f t="shared" si="4"/>
        <v>294</v>
      </c>
      <c r="D295" s="48" t="s">
        <v>113</v>
      </c>
      <c r="E295" s="47">
        <v>28720</v>
      </c>
      <c r="F295" s="46">
        <v>2.3E-2</v>
      </c>
      <c r="G295" s="45">
        <v>0.20499999999999999</v>
      </c>
      <c r="H295" s="56">
        <v>-4</v>
      </c>
      <c r="I295" s="56">
        <v>-4</v>
      </c>
      <c r="J295" s="43">
        <v>73750</v>
      </c>
      <c r="K295" s="42">
        <v>1.0999999999999999E-2</v>
      </c>
    </row>
    <row r="296" spans="1:11" ht="15" hidden="1" x14ac:dyDescent="0.25">
      <c r="A296" s="41" t="s">
        <v>909</v>
      </c>
      <c r="B296" s="43">
        <v>80880</v>
      </c>
      <c r="C296" s="33">
        <f t="shared" si="4"/>
        <v>295</v>
      </c>
      <c r="D296" s="54" t="s">
        <v>113</v>
      </c>
      <c r="E296" s="53">
        <v>21800</v>
      </c>
      <c r="F296" s="52">
        <v>2.1000000000000001E-2</v>
      </c>
      <c r="G296" s="51">
        <v>0.155</v>
      </c>
      <c r="H296" s="55">
        <v>-4</v>
      </c>
      <c r="I296" s="55">
        <v>-4</v>
      </c>
      <c r="J296" s="43">
        <v>80880</v>
      </c>
      <c r="K296" s="49">
        <v>0.01</v>
      </c>
    </row>
    <row r="297" spans="1:11" ht="15" hidden="1" x14ac:dyDescent="0.25">
      <c r="A297" s="41" t="s">
        <v>908</v>
      </c>
      <c r="B297" s="43">
        <v>77420</v>
      </c>
      <c r="C297" s="33">
        <f t="shared" si="4"/>
        <v>296</v>
      </c>
      <c r="D297" s="48" t="s">
        <v>113</v>
      </c>
      <c r="E297" s="47">
        <v>23180</v>
      </c>
      <c r="F297" s="46">
        <v>3.2000000000000001E-2</v>
      </c>
      <c r="G297" s="45">
        <v>0.16500000000000001</v>
      </c>
      <c r="H297" s="56">
        <v>-4</v>
      </c>
      <c r="I297" s="56">
        <v>-4</v>
      </c>
      <c r="J297" s="43">
        <v>77420</v>
      </c>
      <c r="K297" s="42">
        <v>0.01</v>
      </c>
    </row>
    <row r="298" spans="1:11" ht="15" hidden="1" x14ac:dyDescent="0.25">
      <c r="A298" s="41" t="s">
        <v>907</v>
      </c>
      <c r="B298" s="43">
        <v>58150</v>
      </c>
      <c r="C298" s="33">
        <f t="shared" si="4"/>
        <v>297</v>
      </c>
      <c r="D298" s="54" t="s">
        <v>121</v>
      </c>
      <c r="E298" s="53">
        <v>466790</v>
      </c>
      <c r="F298" s="52">
        <v>1.6E-2</v>
      </c>
      <c r="G298" s="51">
        <v>3.3250000000000002</v>
      </c>
      <c r="H298" s="55">
        <v>-4</v>
      </c>
      <c r="I298" s="55">
        <v>-4</v>
      </c>
      <c r="J298" s="43">
        <v>58150</v>
      </c>
      <c r="K298" s="49">
        <v>1.2999999999999999E-2</v>
      </c>
    </row>
    <row r="299" spans="1:11" ht="15" hidden="1" x14ac:dyDescent="0.25">
      <c r="A299" s="41" t="s">
        <v>906</v>
      </c>
      <c r="B299" s="43">
        <v>35810</v>
      </c>
      <c r="C299" s="33">
        <f t="shared" si="4"/>
        <v>298</v>
      </c>
      <c r="D299" s="48" t="s">
        <v>113</v>
      </c>
      <c r="E299" s="47">
        <v>135130</v>
      </c>
      <c r="F299" s="46">
        <v>2.1999999999999999E-2</v>
      </c>
      <c r="G299" s="45">
        <v>0.96199999999999997</v>
      </c>
      <c r="H299" s="56">
        <v>-4</v>
      </c>
      <c r="I299" s="56">
        <v>-4</v>
      </c>
      <c r="J299" s="43">
        <v>35810</v>
      </c>
      <c r="K299" s="42">
        <v>1.7999999999999999E-2</v>
      </c>
    </row>
    <row r="300" spans="1:11" ht="15" hidden="1" x14ac:dyDescent="0.25">
      <c r="A300" s="41" t="s">
        <v>905</v>
      </c>
      <c r="B300" s="43">
        <v>72790</v>
      </c>
      <c r="C300" s="33">
        <f t="shared" si="4"/>
        <v>299</v>
      </c>
      <c r="D300" s="54" t="s">
        <v>113</v>
      </c>
      <c r="E300" s="53">
        <v>2970</v>
      </c>
      <c r="F300" s="52">
        <v>4.7E-2</v>
      </c>
      <c r="G300" s="51">
        <v>2.1000000000000001E-2</v>
      </c>
      <c r="H300" s="55">
        <v>-4</v>
      </c>
      <c r="I300" s="55">
        <v>-4</v>
      </c>
      <c r="J300" s="43">
        <v>72790</v>
      </c>
      <c r="K300" s="49">
        <v>1.7000000000000001E-2</v>
      </c>
    </row>
    <row r="301" spans="1:11" ht="15" hidden="1" x14ac:dyDescent="0.25">
      <c r="A301" s="41" t="s">
        <v>904</v>
      </c>
      <c r="B301" s="43">
        <v>67870</v>
      </c>
      <c r="C301" s="33">
        <f t="shared" si="4"/>
        <v>300</v>
      </c>
      <c r="D301" s="48" t="s">
        <v>113</v>
      </c>
      <c r="E301" s="47">
        <v>17390</v>
      </c>
      <c r="F301" s="46">
        <v>2.4E-2</v>
      </c>
      <c r="G301" s="45">
        <v>0.124</v>
      </c>
      <c r="H301" s="56">
        <v>-4</v>
      </c>
      <c r="I301" s="56">
        <v>-4</v>
      </c>
      <c r="J301" s="43">
        <v>67870</v>
      </c>
      <c r="K301" s="42">
        <v>1.4999999999999999E-2</v>
      </c>
    </row>
    <row r="302" spans="1:11" ht="15" hidden="1" x14ac:dyDescent="0.25">
      <c r="A302" s="41" t="s">
        <v>903</v>
      </c>
      <c r="B302" s="43">
        <v>55730</v>
      </c>
      <c r="C302" s="33">
        <f t="shared" si="4"/>
        <v>301</v>
      </c>
      <c r="D302" s="54" t="s">
        <v>113</v>
      </c>
      <c r="E302" s="53">
        <v>116430</v>
      </c>
      <c r="F302" s="52">
        <v>1.7999999999999999E-2</v>
      </c>
      <c r="G302" s="51">
        <v>0.82899999999999996</v>
      </c>
      <c r="H302" s="50">
        <v>24.36</v>
      </c>
      <c r="I302" s="50">
        <v>26.8</v>
      </c>
      <c r="J302" s="43">
        <v>55730</v>
      </c>
      <c r="K302" s="49">
        <v>8.9999999999999993E-3</v>
      </c>
    </row>
    <row r="303" spans="1:11" ht="15" hidden="1" x14ac:dyDescent="0.25">
      <c r="A303" s="41" t="s">
        <v>902</v>
      </c>
      <c r="B303" s="43">
        <v>73990</v>
      </c>
      <c r="C303" s="33">
        <f t="shared" si="4"/>
        <v>302</v>
      </c>
      <c r="D303" s="48" t="s">
        <v>113</v>
      </c>
      <c r="E303" s="47">
        <v>194870</v>
      </c>
      <c r="F303" s="46">
        <v>3.5000000000000003E-2</v>
      </c>
      <c r="G303" s="45">
        <v>1.3879999999999999</v>
      </c>
      <c r="H303" s="56">
        <v>-4</v>
      </c>
      <c r="I303" s="56">
        <v>-4</v>
      </c>
      <c r="J303" s="43">
        <v>73990</v>
      </c>
      <c r="K303" s="42">
        <v>1.4E-2</v>
      </c>
    </row>
    <row r="304" spans="1:11" ht="15" hidden="1" x14ac:dyDescent="0.25">
      <c r="A304" s="41" t="s">
        <v>901</v>
      </c>
      <c r="B304" s="43">
        <v>57470</v>
      </c>
      <c r="C304" s="33">
        <f t="shared" si="4"/>
        <v>303</v>
      </c>
      <c r="D304" s="54" t="s">
        <v>136</v>
      </c>
      <c r="E304" s="53">
        <v>4133490</v>
      </c>
      <c r="F304" s="52">
        <v>4.0000000000000001E-3</v>
      </c>
      <c r="G304" s="51">
        <v>29.440999999999999</v>
      </c>
      <c r="H304" s="55">
        <v>-4</v>
      </c>
      <c r="I304" s="55">
        <v>-4</v>
      </c>
      <c r="J304" s="43">
        <v>57470</v>
      </c>
      <c r="K304" s="49">
        <v>7.0000000000000001E-3</v>
      </c>
    </row>
    <row r="305" spans="1:11" ht="15" hidden="1" x14ac:dyDescent="0.25">
      <c r="A305" s="41" t="s">
        <v>900</v>
      </c>
      <c r="B305" s="43">
        <v>39550</v>
      </c>
      <c r="C305" s="33">
        <f t="shared" si="4"/>
        <v>304</v>
      </c>
      <c r="D305" s="48" t="s">
        <v>121</v>
      </c>
      <c r="E305" s="47">
        <v>536840</v>
      </c>
      <c r="F305" s="46">
        <v>0.01</v>
      </c>
      <c r="G305" s="45">
        <v>3.8239999999999998</v>
      </c>
      <c r="H305" s="44">
        <v>16.350000000000001</v>
      </c>
      <c r="I305" s="44">
        <v>19.010000000000002</v>
      </c>
      <c r="J305" s="43">
        <v>39550</v>
      </c>
      <c r="K305" s="42">
        <v>1.0999999999999999E-2</v>
      </c>
    </row>
    <row r="306" spans="1:11" ht="15" hidden="1" x14ac:dyDescent="0.25">
      <c r="A306" s="41" t="s">
        <v>899</v>
      </c>
      <c r="B306" s="43">
        <v>33300</v>
      </c>
      <c r="C306" s="33">
        <f t="shared" si="4"/>
        <v>305</v>
      </c>
      <c r="D306" s="54" t="s">
        <v>113</v>
      </c>
      <c r="E306" s="53">
        <v>385550</v>
      </c>
      <c r="F306" s="52">
        <v>1.2999999999999999E-2</v>
      </c>
      <c r="G306" s="51">
        <v>2.746</v>
      </c>
      <c r="H306" s="50">
        <v>13.84</v>
      </c>
      <c r="I306" s="50">
        <v>16.010000000000002</v>
      </c>
      <c r="J306" s="43">
        <v>33300</v>
      </c>
      <c r="K306" s="49">
        <v>1.7000000000000001E-2</v>
      </c>
    </row>
    <row r="307" spans="1:11" ht="15" hidden="1" x14ac:dyDescent="0.25">
      <c r="A307" s="41" t="s">
        <v>898</v>
      </c>
      <c r="B307" s="43">
        <v>55460</v>
      </c>
      <c r="C307" s="33">
        <f t="shared" si="4"/>
        <v>306</v>
      </c>
      <c r="D307" s="48" t="s">
        <v>113</v>
      </c>
      <c r="E307" s="47">
        <v>151290</v>
      </c>
      <c r="F307" s="46">
        <v>1.2999999999999999E-2</v>
      </c>
      <c r="G307" s="45">
        <v>1.0780000000000001</v>
      </c>
      <c r="H307" s="56">
        <v>-4</v>
      </c>
      <c r="I307" s="56">
        <v>-4</v>
      </c>
      <c r="J307" s="43">
        <v>55460</v>
      </c>
      <c r="K307" s="42">
        <v>6.0000000000000001E-3</v>
      </c>
    </row>
    <row r="308" spans="1:11" ht="15" hidden="1" x14ac:dyDescent="0.25">
      <c r="A308" s="41" t="s">
        <v>897</v>
      </c>
      <c r="B308" s="43">
        <v>59270</v>
      </c>
      <c r="C308" s="33">
        <f t="shared" si="4"/>
        <v>307</v>
      </c>
      <c r="D308" s="54" t="s">
        <v>121</v>
      </c>
      <c r="E308" s="53">
        <v>2031700</v>
      </c>
      <c r="F308" s="52">
        <v>6.0000000000000001E-3</v>
      </c>
      <c r="G308" s="51">
        <v>14.471</v>
      </c>
      <c r="H308" s="55">
        <v>-4</v>
      </c>
      <c r="I308" s="55">
        <v>-4</v>
      </c>
      <c r="J308" s="43">
        <v>59270</v>
      </c>
      <c r="K308" s="49">
        <v>6.0000000000000001E-3</v>
      </c>
    </row>
    <row r="309" spans="1:11" ht="15" hidden="1" x14ac:dyDescent="0.25">
      <c r="A309" s="41" t="s">
        <v>896</v>
      </c>
      <c r="B309" s="43">
        <v>59020</v>
      </c>
      <c r="C309" s="33">
        <f t="shared" si="4"/>
        <v>308</v>
      </c>
      <c r="D309" s="48" t="s">
        <v>113</v>
      </c>
      <c r="E309" s="47">
        <v>1392660</v>
      </c>
      <c r="F309" s="46">
        <v>7.0000000000000001E-3</v>
      </c>
      <c r="G309" s="45">
        <v>9.9190000000000005</v>
      </c>
      <c r="H309" s="56">
        <v>-4</v>
      </c>
      <c r="I309" s="56">
        <v>-4</v>
      </c>
      <c r="J309" s="43">
        <v>59020</v>
      </c>
      <c r="K309" s="42">
        <v>7.0000000000000001E-3</v>
      </c>
    </row>
    <row r="310" spans="1:11" ht="15" hidden="1" x14ac:dyDescent="0.25">
      <c r="A310" s="41" t="s">
        <v>895</v>
      </c>
      <c r="B310" s="43">
        <v>59800</v>
      </c>
      <c r="C310" s="33">
        <f t="shared" si="4"/>
        <v>309</v>
      </c>
      <c r="D310" s="54" t="s">
        <v>113</v>
      </c>
      <c r="E310" s="53">
        <v>626310</v>
      </c>
      <c r="F310" s="52">
        <v>1.2999999999999999E-2</v>
      </c>
      <c r="G310" s="51">
        <v>4.4610000000000003</v>
      </c>
      <c r="H310" s="55">
        <v>-4</v>
      </c>
      <c r="I310" s="55">
        <v>-4</v>
      </c>
      <c r="J310" s="43">
        <v>59800</v>
      </c>
      <c r="K310" s="49">
        <v>7.0000000000000001E-3</v>
      </c>
    </row>
    <row r="311" spans="1:11" ht="15" hidden="1" x14ac:dyDescent="0.25">
      <c r="A311" s="41" t="s">
        <v>894</v>
      </c>
      <c r="B311" s="43">
        <v>60350</v>
      </c>
      <c r="C311" s="33">
        <f t="shared" si="4"/>
        <v>310</v>
      </c>
      <c r="D311" s="48" t="s">
        <v>113</v>
      </c>
      <c r="E311" s="47">
        <v>12730</v>
      </c>
      <c r="F311" s="46">
        <v>7.1999999999999995E-2</v>
      </c>
      <c r="G311" s="45">
        <v>9.0999999999999998E-2</v>
      </c>
      <c r="H311" s="56">
        <v>-4</v>
      </c>
      <c r="I311" s="56">
        <v>-4</v>
      </c>
      <c r="J311" s="43">
        <v>60350</v>
      </c>
      <c r="K311" s="42">
        <v>1.2E-2</v>
      </c>
    </row>
    <row r="312" spans="1:11" ht="15" hidden="1" x14ac:dyDescent="0.25">
      <c r="A312" s="41" t="s">
        <v>893</v>
      </c>
      <c r="B312" s="43">
        <v>61280</v>
      </c>
      <c r="C312" s="33">
        <f t="shared" si="4"/>
        <v>311</v>
      </c>
      <c r="D312" s="54" t="s">
        <v>121</v>
      </c>
      <c r="E312" s="53">
        <v>1083350</v>
      </c>
      <c r="F312" s="52">
        <v>8.9999999999999993E-3</v>
      </c>
      <c r="G312" s="51">
        <v>7.7160000000000002</v>
      </c>
      <c r="H312" s="55">
        <v>-4</v>
      </c>
      <c r="I312" s="55">
        <v>-4</v>
      </c>
      <c r="J312" s="43">
        <v>61280</v>
      </c>
      <c r="K312" s="49">
        <v>5.0000000000000001E-3</v>
      </c>
    </row>
    <row r="313" spans="1:11" ht="15" hidden="1" x14ac:dyDescent="0.25">
      <c r="A313" s="41" t="s">
        <v>892</v>
      </c>
      <c r="B313" s="43">
        <v>61420</v>
      </c>
      <c r="C313" s="33">
        <f t="shared" si="4"/>
        <v>312</v>
      </c>
      <c r="D313" s="48" t="s">
        <v>113</v>
      </c>
      <c r="E313" s="47">
        <v>1003250</v>
      </c>
      <c r="F313" s="46">
        <v>0.01</v>
      </c>
      <c r="G313" s="45">
        <v>7.1459999999999999</v>
      </c>
      <c r="H313" s="56">
        <v>-4</v>
      </c>
      <c r="I313" s="56">
        <v>-4</v>
      </c>
      <c r="J313" s="43">
        <v>61420</v>
      </c>
      <c r="K313" s="42">
        <v>6.0000000000000001E-3</v>
      </c>
    </row>
    <row r="314" spans="1:11" ht="15" hidden="1" x14ac:dyDescent="0.25">
      <c r="A314" s="41" t="s">
        <v>891</v>
      </c>
      <c r="B314" s="43">
        <v>59480</v>
      </c>
      <c r="C314" s="33">
        <f t="shared" si="4"/>
        <v>313</v>
      </c>
      <c r="D314" s="54" t="s">
        <v>113</v>
      </c>
      <c r="E314" s="53">
        <v>80100</v>
      </c>
      <c r="F314" s="52">
        <v>2.1999999999999999E-2</v>
      </c>
      <c r="G314" s="51">
        <v>0.57099999999999995</v>
      </c>
      <c r="H314" s="55">
        <v>-4</v>
      </c>
      <c r="I314" s="55">
        <v>-4</v>
      </c>
      <c r="J314" s="43">
        <v>59480</v>
      </c>
      <c r="K314" s="49">
        <v>7.0000000000000001E-3</v>
      </c>
    </row>
    <row r="315" spans="1:11" ht="15" hidden="1" x14ac:dyDescent="0.25">
      <c r="A315" s="41" t="s">
        <v>890</v>
      </c>
      <c r="B315" s="43">
        <v>61280</v>
      </c>
      <c r="C315" s="33">
        <f t="shared" si="4"/>
        <v>314</v>
      </c>
      <c r="D315" s="48" t="s">
        <v>121</v>
      </c>
      <c r="E315" s="47">
        <v>481600</v>
      </c>
      <c r="F315" s="46">
        <v>8.0000000000000002E-3</v>
      </c>
      <c r="G315" s="45">
        <v>3.43</v>
      </c>
      <c r="H315" s="56">
        <v>-4</v>
      </c>
      <c r="I315" s="56">
        <v>-4</v>
      </c>
      <c r="J315" s="43">
        <v>61280</v>
      </c>
      <c r="K315" s="42">
        <v>8.9999999999999993E-3</v>
      </c>
    </row>
    <row r="316" spans="1:11" ht="15" hidden="1" x14ac:dyDescent="0.25">
      <c r="A316" s="41" t="s">
        <v>889</v>
      </c>
      <c r="B316" s="43">
        <v>56990</v>
      </c>
      <c r="C316" s="33">
        <f t="shared" si="4"/>
        <v>315</v>
      </c>
      <c r="D316" s="54" t="s">
        <v>113</v>
      </c>
      <c r="E316" s="53">
        <v>28140</v>
      </c>
      <c r="F316" s="52">
        <v>3.4000000000000002E-2</v>
      </c>
      <c r="G316" s="51">
        <v>0.2</v>
      </c>
      <c r="H316" s="55">
        <v>-4</v>
      </c>
      <c r="I316" s="55">
        <v>-4</v>
      </c>
      <c r="J316" s="43">
        <v>56990</v>
      </c>
      <c r="K316" s="49">
        <v>1.6E-2</v>
      </c>
    </row>
    <row r="317" spans="1:11" ht="15" hidden="1" x14ac:dyDescent="0.25">
      <c r="A317" s="41" t="s">
        <v>888</v>
      </c>
      <c r="B317" s="43">
        <v>60090</v>
      </c>
      <c r="C317" s="33">
        <f t="shared" si="4"/>
        <v>316</v>
      </c>
      <c r="D317" s="48" t="s">
        <v>113</v>
      </c>
      <c r="E317" s="47">
        <v>190530</v>
      </c>
      <c r="F317" s="46">
        <v>1.2999999999999999E-2</v>
      </c>
      <c r="G317" s="45">
        <v>1.357</v>
      </c>
      <c r="H317" s="56">
        <v>-4</v>
      </c>
      <c r="I317" s="56">
        <v>-4</v>
      </c>
      <c r="J317" s="43">
        <v>60090</v>
      </c>
      <c r="K317" s="42">
        <v>8.9999999999999993E-3</v>
      </c>
    </row>
    <row r="318" spans="1:11" ht="15" hidden="1" x14ac:dyDescent="0.25">
      <c r="A318" s="41" t="s">
        <v>887</v>
      </c>
      <c r="B318" s="43">
        <v>61910</v>
      </c>
      <c r="C318" s="33">
        <f t="shared" si="4"/>
        <v>317</v>
      </c>
      <c r="D318" s="54" t="s">
        <v>113</v>
      </c>
      <c r="E318" s="53">
        <v>90250</v>
      </c>
      <c r="F318" s="52">
        <v>1.7999999999999999E-2</v>
      </c>
      <c r="G318" s="51">
        <v>0.64300000000000002</v>
      </c>
      <c r="H318" s="55">
        <v>-4</v>
      </c>
      <c r="I318" s="55">
        <v>-4</v>
      </c>
      <c r="J318" s="43">
        <v>61910</v>
      </c>
      <c r="K318" s="49">
        <v>1.2999999999999999E-2</v>
      </c>
    </row>
    <row r="319" spans="1:11" ht="15" hidden="1" x14ac:dyDescent="0.25">
      <c r="A319" s="41" t="s">
        <v>886</v>
      </c>
      <c r="B319" s="43">
        <v>64020</v>
      </c>
      <c r="C319" s="33">
        <f t="shared" si="4"/>
        <v>318</v>
      </c>
      <c r="D319" s="48" t="s">
        <v>113</v>
      </c>
      <c r="E319" s="47">
        <v>132490</v>
      </c>
      <c r="F319" s="46">
        <v>1.4999999999999999E-2</v>
      </c>
      <c r="G319" s="45">
        <v>0.94399999999999995</v>
      </c>
      <c r="H319" s="56">
        <v>-4</v>
      </c>
      <c r="I319" s="56">
        <v>-4</v>
      </c>
      <c r="J319" s="43">
        <v>64020</v>
      </c>
      <c r="K319" s="42">
        <v>0.01</v>
      </c>
    </row>
    <row r="320" spans="1:11" ht="15" hidden="1" x14ac:dyDescent="0.25">
      <c r="A320" s="41" t="s">
        <v>885</v>
      </c>
      <c r="B320" s="43">
        <v>59450</v>
      </c>
      <c r="C320" s="33">
        <f t="shared" si="4"/>
        <v>319</v>
      </c>
      <c r="D320" s="54" t="s">
        <v>113</v>
      </c>
      <c r="E320" s="53">
        <v>40190</v>
      </c>
      <c r="F320" s="52">
        <v>2.8000000000000001E-2</v>
      </c>
      <c r="G320" s="51">
        <v>0.28599999999999998</v>
      </c>
      <c r="H320" s="55">
        <v>-4</v>
      </c>
      <c r="I320" s="55">
        <v>-4</v>
      </c>
      <c r="J320" s="43">
        <v>59450</v>
      </c>
      <c r="K320" s="49">
        <v>2.1000000000000001E-2</v>
      </c>
    </row>
    <row r="321" spans="1:11" ht="15" hidden="1" x14ac:dyDescent="0.25">
      <c r="A321" s="41" t="s">
        <v>884</v>
      </c>
      <c r="B321" s="43">
        <v>38560</v>
      </c>
      <c r="C321" s="33">
        <f t="shared" si="4"/>
        <v>320</v>
      </c>
      <c r="D321" s="48" t="s">
        <v>136</v>
      </c>
      <c r="E321" s="47">
        <v>1191570</v>
      </c>
      <c r="F321" s="46">
        <v>8.9999999999999993E-3</v>
      </c>
      <c r="G321" s="45">
        <v>8.4870000000000001</v>
      </c>
      <c r="H321" s="44">
        <v>15.34</v>
      </c>
      <c r="I321" s="44">
        <v>18.54</v>
      </c>
      <c r="J321" s="43">
        <v>38560</v>
      </c>
      <c r="K321" s="42">
        <v>7.0000000000000001E-3</v>
      </c>
    </row>
    <row r="322" spans="1:11" ht="15" hidden="1" x14ac:dyDescent="0.25">
      <c r="A322" s="41" t="s">
        <v>883</v>
      </c>
      <c r="B322" s="43">
        <v>55140</v>
      </c>
      <c r="C322" s="33">
        <f t="shared" si="4"/>
        <v>321</v>
      </c>
      <c r="D322" s="54" t="s">
        <v>113</v>
      </c>
      <c r="E322" s="53">
        <v>58810</v>
      </c>
      <c r="F322" s="52">
        <v>4.1000000000000002E-2</v>
      </c>
      <c r="G322" s="51">
        <v>0.41899999999999998</v>
      </c>
      <c r="H322" s="50">
        <v>24.35</v>
      </c>
      <c r="I322" s="50">
        <v>26.51</v>
      </c>
      <c r="J322" s="43">
        <v>55140</v>
      </c>
      <c r="K322" s="49">
        <v>1.2999999999999999E-2</v>
      </c>
    </row>
    <row r="323" spans="1:11" ht="15" hidden="1" x14ac:dyDescent="0.25">
      <c r="A323" s="41" t="s">
        <v>882</v>
      </c>
      <c r="B323" s="43">
        <v>43150</v>
      </c>
      <c r="C323" s="33">
        <f t="shared" ref="C323:C386" si="5">C322+1</f>
        <v>322</v>
      </c>
      <c r="D323" s="48" t="s">
        <v>113</v>
      </c>
      <c r="E323" s="47">
        <v>229840</v>
      </c>
      <c r="F323" s="46">
        <v>1.4999999999999999E-2</v>
      </c>
      <c r="G323" s="45">
        <v>1.637</v>
      </c>
      <c r="H323" s="44">
        <v>17.95</v>
      </c>
      <c r="I323" s="44">
        <v>20.75</v>
      </c>
      <c r="J323" s="43">
        <v>43150</v>
      </c>
      <c r="K323" s="42">
        <v>8.9999999999999993E-3</v>
      </c>
    </row>
    <row r="324" spans="1:11" ht="15" hidden="1" x14ac:dyDescent="0.25">
      <c r="A324" s="41" t="s">
        <v>881</v>
      </c>
      <c r="B324" s="43">
        <v>36310</v>
      </c>
      <c r="C324" s="33">
        <f t="shared" si="5"/>
        <v>323</v>
      </c>
      <c r="D324" s="54" t="s">
        <v>121</v>
      </c>
      <c r="E324" s="53">
        <v>902910</v>
      </c>
      <c r="F324" s="52">
        <v>0.01</v>
      </c>
      <c r="G324" s="51">
        <v>6.431</v>
      </c>
      <c r="H324" s="50">
        <v>14.48</v>
      </c>
      <c r="I324" s="50">
        <v>17.46</v>
      </c>
      <c r="J324" s="43">
        <v>36310</v>
      </c>
      <c r="K324" s="49">
        <v>8.9999999999999993E-3</v>
      </c>
    </row>
    <row r="325" spans="1:11" ht="15" hidden="1" x14ac:dyDescent="0.25">
      <c r="A325" s="41" t="s">
        <v>880</v>
      </c>
      <c r="B325" s="43">
        <v>47570</v>
      </c>
      <c r="C325" s="33">
        <f t="shared" si="5"/>
        <v>324</v>
      </c>
      <c r="D325" s="48" t="s">
        <v>113</v>
      </c>
      <c r="E325" s="47">
        <v>292950</v>
      </c>
      <c r="F325" s="46">
        <v>1.6E-2</v>
      </c>
      <c r="G325" s="45">
        <v>2.0870000000000002</v>
      </c>
      <c r="H325" s="56">
        <v>-4</v>
      </c>
      <c r="I325" s="56">
        <v>-4</v>
      </c>
      <c r="J325" s="43">
        <v>47570</v>
      </c>
      <c r="K325" s="42">
        <v>1.0999999999999999E-2</v>
      </c>
    </row>
    <row r="326" spans="1:11" ht="15" hidden="1" x14ac:dyDescent="0.25">
      <c r="A326" s="41" t="s">
        <v>879</v>
      </c>
      <c r="B326" s="43">
        <v>30900</v>
      </c>
      <c r="C326" s="33">
        <f t="shared" si="5"/>
        <v>325</v>
      </c>
      <c r="D326" s="54" t="s">
        <v>113</v>
      </c>
      <c r="E326" s="53">
        <v>609960</v>
      </c>
      <c r="F326" s="52">
        <v>1.2999999999999999E-2</v>
      </c>
      <c r="G326" s="51">
        <v>4.3440000000000003</v>
      </c>
      <c r="H326" s="50">
        <v>13.47</v>
      </c>
      <c r="I326" s="50">
        <v>14.86</v>
      </c>
      <c r="J326" s="43">
        <v>30900</v>
      </c>
      <c r="K326" s="49">
        <v>1.2999999999999999E-2</v>
      </c>
    </row>
    <row r="327" spans="1:11" ht="15" hidden="1" x14ac:dyDescent="0.25">
      <c r="A327" s="41" t="s">
        <v>878</v>
      </c>
      <c r="B327" s="43">
        <v>49700</v>
      </c>
      <c r="C327" s="33">
        <f t="shared" si="5"/>
        <v>326</v>
      </c>
      <c r="D327" s="48" t="s">
        <v>136</v>
      </c>
      <c r="E327" s="47">
        <v>250660</v>
      </c>
      <c r="F327" s="46">
        <v>8.9999999999999993E-3</v>
      </c>
      <c r="G327" s="45">
        <v>1.7849999999999999</v>
      </c>
      <c r="H327" s="44">
        <v>22.41</v>
      </c>
      <c r="I327" s="44">
        <v>23.89</v>
      </c>
      <c r="J327" s="43">
        <v>49700</v>
      </c>
      <c r="K327" s="42">
        <v>5.0000000000000001E-3</v>
      </c>
    </row>
    <row r="328" spans="1:11" ht="15" hidden="1" x14ac:dyDescent="0.25">
      <c r="A328" s="41" t="s">
        <v>877</v>
      </c>
      <c r="B328" s="43">
        <v>52460</v>
      </c>
      <c r="C328" s="33">
        <f t="shared" si="5"/>
        <v>327</v>
      </c>
      <c r="D328" s="54" t="s">
        <v>121</v>
      </c>
      <c r="E328" s="53">
        <v>27900</v>
      </c>
      <c r="F328" s="52">
        <v>0.02</v>
      </c>
      <c r="G328" s="51">
        <v>0.19900000000000001</v>
      </c>
      <c r="H328" s="50">
        <v>22.71</v>
      </c>
      <c r="I328" s="50">
        <v>25.22</v>
      </c>
      <c r="J328" s="43">
        <v>52460</v>
      </c>
      <c r="K328" s="49">
        <v>1.0999999999999999E-2</v>
      </c>
    </row>
    <row r="329" spans="1:11" ht="15" hidden="1" x14ac:dyDescent="0.25">
      <c r="A329" s="41" t="s">
        <v>876</v>
      </c>
      <c r="B329" s="43">
        <v>54570</v>
      </c>
      <c r="C329" s="33">
        <f t="shared" si="5"/>
        <v>328</v>
      </c>
      <c r="D329" s="48" t="s">
        <v>113</v>
      </c>
      <c r="E329" s="47">
        <v>5760</v>
      </c>
      <c r="F329" s="46">
        <v>0.04</v>
      </c>
      <c r="G329" s="45">
        <v>4.1000000000000002E-2</v>
      </c>
      <c r="H329" s="44">
        <v>24.28</v>
      </c>
      <c r="I329" s="44">
        <v>26.24</v>
      </c>
      <c r="J329" s="43">
        <v>54570</v>
      </c>
      <c r="K329" s="42">
        <v>1.7000000000000001E-2</v>
      </c>
    </row>
    <row r="330" spans="1:11" ht="15" hidden="1" x14ac:dyDescent="0.25">
      <c r="A330" s="41" t="s">
        <v>875</v>
      </c>
      <c r="B330" s="43">
        <v>58910</v>
      </c>
      <c r="C330" s="33">
        <f t="shared" si="5"/>
        <v>329</v>
      </c>
      <c r="D330" s="54" t="s">
        <v>113</v>
      </c>
      <c r="E330" s="53">
        <v>11170</v>
      </c>
      <c r="F330" s="52">
        <v>2.5999999999999999E-2</v>
      </c>
      <c r="G330" s="51">
        <v>0.08</v>
      </c>
      <c r="H330" s="50">
        <v>25.66</v>
      </c>
      <c r="I330" s="50">
        <v>28.32</v>
      </c>
      <c r="J330" s="43">
        <v>58910</v>
      </c>
      <c r="K330" s="49">
        <v>1.2E-2</v>
      </c>
    </row>
    <row r="331" spans="1:11" ht="15" hidden="1" x14ac:dyDescent="0.25">
      <c r="A331" s="41" t="s">
        <v>874</v>
      </c>
      <c r="B331" s="43">
        <v>44780</v>
      </c>
      <c r="C331" s="33">
        <f t="shared" si="5"/>
        <v>330</v>
      </c>
      <c r="D331" s="48" t="s">
        <v>113</v>
      </c>
      <c r="E331" s="47">
        <v>10970</v>
      </c>
      <c r="F331" s="46">
        <v>3.1E-2</v>
      </c>
      <c r="G331" s="45">
        <v>7.8E-2</v>
      </c>
      <c r="H331" s="44">
        <v>19.25</v>
      </c>
      <c r="I331" s="44">
        <v>21.53</v>
      </c>
      <c r="J331" s="43">
        <v>44780</v>
      </c>
      <c r="K331" s="42">
        <v>1.6E-2</v>
      </c>
    </row>
    <row r="332" spans="1:11" ht="15" hidden="1" x14ac:dyDescent="0.25">
      <c r="A332" s="41" t="s">
        <v>873</v>
      </c>
      <c r="B332" s="43">
        <v>59870</v>
      </c>
      <c r="C332" s="33">
        <f t="shared" si="5"/>
        <v>331</v>
      </c>
      <c r="D332" s="54" t="s">
        <v>113</v>
      </c>
      <c r="E332" s="53">
        <v>129350</v>
      </c>
      <c r="F332" s="52">
        <v>8.0000000000000002E-3</v>
      </c>
      <c r="G332" s="51">
        <v>0.92100000000000004</v>
      </c>
      <c r="H332" s="50">
        <v>27.73</v>
      </c>
      <c r="I332" s="50">
        <v>28.78</v>
      </c>
      <c r="J332" s="43">
        <v>59870</v>
      </c>
      <c r="K332" s="49">
        <v>4.0000000000000001E-3</v>
      </c>
    </row>
    <row r="333" spans="1:11" ht="15" hidden="1" x14ac:dyDescent="0.25">
      <c r="A333" s="41" t="s">
        <v>872</v>
      </c>
      <c r="B333" s="43">
        <v>34780</v>
      </c>
      <c r="C333" s="33">
        <f t="shared" si="5"/>
        <v>332</v>
      </c>
      <c r="D333" s="48" t="s">
        <v>113</v>
      </c>
      <c r="E333" s="47">
        <v>93410</v>
      </c>
      <c r="F333" s="46">
        <v>1.4999999999999999E-2</v>
      </c>
      <c r="G333" s="45">
        <v>0.66500000000000004</v>
      </c>
      <c r="H333" s="44">
        <v>15.81</v>
      </c>
      <c r="I333" s="44">
        <v>16.72</v>
      </c>
      <c r="J333" s="43">
        <v>34780</v>
      </c>
      <c r="K333" s="42">
        <v>6.0000000000000001E-3</v>
      </c>
    </row>
    <row r="334" spans="1:11" ht="15" hidden="1" x14ac:dyDescent="0.25">
      <c r="A334" s="41" t="s">
        <v>871</v>
      </c>
      <c r="B334" s="43">
        <v>32420</v>
      </c>
      <c r="C334" s="33">
        <f t="shared" si="5"/>
        <v>333</v>
      </c>
      <c r="D334" s="54" t="s">
        <v>136</v>
      </c>
      <c r="E334" s="53">
        <v>1530700</v>
      </c>
      <c r="F334" s="52">
        <v>5.0000000000000001E-3</v>
      </c>
      <c r="G334" s="51">
        <v>10.901999999999999</v>
      </c>
      <c r="H334" s="55">
        <v>-4</v>
      </c>
      <c r="I334" s="55">
        <v>-4</v>
      </c>
      <c r="J334" s="43">
        <v>32420</v>
      </c>
      <c r="K334" s="49">
        <v>4.0000000000000001E-3</v>
      </c>
    </row>
    <row r="335" spans="1:11" ht="15" hidden="1" x14ac:dyDescent="0.25">
      <c r="A335" s="41" t="s">
        <v>870</v>
      </c>
      <c r="B335" s="43">
        <v>50130</v>
      </c>
      <c r="C335" s="33">
        <f t="shared" si="5"/>
        <v>334</v>
      </c>
      <c r="D335" s="48" t="s">
        <v>113</v>
      </c>
      <c r="E335" s="47">
        <v>10300</v>
      </c>
      <c r="F335" s="46">
        <v>2.8000000000000001E-2</v>
      </c>
      <c r="G335" s="45">
        <v>7.2999999999999995E-2</v>
      </c>
      <c r="H335" s="44">
        <v>23</v>
      </c>
      <c r="I335" s="44">
        <v>24.1</v>
      </c>
      <c r="J335" s="43">
        <v>50130</v>
      </c>
      <c r="K335" s="42">
        <v>0.01</v>
      </c>
    </row>
    <row r="336" spans="1:11" ht="15" hidden="1" x14ac:dyDescent="0.25">
      <c r="A336" s="41" t="s">
        <v>869</v>
      </c>
      <c r="B336" s="43">
        <v>52150</v>
      </c>
      <c r="C336" s="33">
        <f t="shared" si="5"/>
        <v>335</v>
      </c>
      <c r="D336" s="54" t="s">
        <v>113</v>
      </c>
      <c r="E336" s="53">
        <v>8620</v>
      </c>
      <c r="F336" s="52">
        <v>3.7999999999999999E-2</v>
      </c>
      <c r="G336" s="51">
        <v>6.0999999999999999E-2</v>
      </c>
      <c r="H336" s="50">
        <v>23.79</v>
      </c>
      <c r="I336" s="50">
        <v>25.07</v>
      </c>
      <c r="J336" s="43">
        <v>52150</v>
      </c>
      <c r="K336" s="49">
        <v>1.4999999999999999E-2</v>
      </c>
    </row>
    <row r="337" spans="1:11" ht="15" hidden="1" x14ac:dyDescent="0.25">
      <c r="A337" s="41" t="s">
        <v>868</v>
      </c>
      <c r="B337" s="43">
        <v>65500</v>
      </c>
      <c r="C337" s="33">
        <f t="shared" si="5"/>
        <v>336</v>
      </c>
      <c r="D337" s="48" t="s">
        <v>113</v>
      </c>
      <c r="E337" s="47">
        <v>147330</v>
      </c>
      <c r="F337" s="46">
        <v>1.4E-2</v>
      </c>
      <c r="G337" s="45">
        <v>1.0489999999999999</v>
      </c>
      <c r="H337" s="44">
        <v>30.03</v>
      </c>
      <c r="I337" s="44">
        <v>31.49</v>
      </c>
      <c r="J337" s="43">
        <v>65500</v>
      </c>
      <c r="K337" s="42">
        <v>5.0000000000000001E-3</v>
      </c>
    </row>
    <row r="338" spans="1:11" ht="15" hidden="1" x14ac:dyDescent="0.25">
      <c r="A338" s="41" t="s">
        <v>867</v>
      </c>
      <c r="B338" s="43">
        <v>27120</v>
      </c>
      <c r="C338" s="33">
        <f t="shared" si="5"/>
        <v>337</v>
      </c>
      <c r="D338" s="54" t="s">
        <v>113</v>
      </c>
      <c r="E338" s="53">
        <v>1263820</v>
      </c>
      <c r="F338" s="52">
        <v>6.0000000000000001E-3</v>
      </c>
      <c r="G338" s="51">
        <v>9.0020000000000007</v>
      </c>
      <c r="H338" s="55">
        <v>-4</v>
      </c>
      <c r="I338" s="55">
        <v>-4</v>
      </c>
      <c r="J338" s="43">
        <v>27120</v>
      </c>
      <c r="K338" s="49">
        <v>4.0000000000000001E-3</v>
      </c>
    </row>
    <row r="339" spans="1:11" ht="15" hidden="1" x14ac:dyDescent="0.25">
      <c r="A339" s="41" t="s">
        <v>866</v>
      </c>
      <c r="B339" s="43">
        <v>46970</v>
      </c>
      <c r="C339" s="33">
        <f t="shared" si="5"/>
        <v>338</v>
      </c>
      <c r="D339" s="48" t="s">
        <v>113</v>
      </c>
      <c r="E339" s="47">
        <v>100640</v>
      </c>
      <c r="F339" s="46">
        <v>2.7E-2</v>
      </c>
      <c r="G339" s="45">
        <v>0.71699999999999997</v>
      </c>
      <c r="H339" s="44">
        <v>20.48</v>
      </c>
      <c r="I339" s="44">
        <v>22.58</v>
      </c>
      <c r="J339" s="43">
        <v>46970</v>
      </c>
      <c r="K339" s="42">
        <v>1.4E-2</v>
      </c>
    </row>
    <row r="340" spans="1:11" ht="15" hidden="1" x14ac:dyDescent="0.25">
      <c r="A340" s="41" t="s">
        <v>865</v>
      </c>
      <c r="B340" s="43">
        <v>58390</v>
      </c>
      <c r="C340" s="33">
        <f t="shared" si="5"/>
        <v>339</v>
      </c>
      <c r="D340" s="54" t="s">
        <v>184</v>
      </c>
      <c r="E340" s="53">
        <v>1902970</v>
      </c>
      <c r="F340" s="52">
        <v>6.0000000000000001E-3</v>
      </c>
      <c r="G340" s="51">
        <v>13.554</v>
      </c>
      <c r="H340" s="50">
        <v>22.69</v>
      </c>
      <c r="I340" s="50">
        <v>28.07</v>
      </c>
      <c r="J340" s="43">
        <v>58390</v>
      </c>
      <c r="K340" s="49">
        <v>5.0000000000000001E-3</v>
      </c>
    </row>
    <row r="341" spans="1:11" ht="15" hidden="1" x14ac:dyDescent="0.25">
      <c r="A341" s="41" t="s">
        <v>864</v>
      </c>
      <c r="B341" s="43">
        <v>52660</v>
      </c>
      <c r="C341" s="33">
        <f t="shared" si="5"/>
        <v>340</v>
      </c>
      <c r="D341" s="48" t="s">
        <v>136</v>
      </c>
      <c r="E341" s="47">
        <v>582550</v>
      </c>
      <c r="F341" s="46">
        <v>8.0000000000000002E-3</v>
      </c>
      <c r="G341" s="45">
        <v>4.149</v>
      </c>
      <c r="H341" s="44">
        <v>21.35</v>
      </c>
      <c r="I341" s="44">
        <v>25.32</v>
      </c>
      <c r="J341" s="43">
        <v>52660</v>
      </c>
      <c r="K341" s="42">
        <v>5.0000000000000001E-3</v>
      </c>
    </row>
    <row r="342" spans="1:11" ht="15" hidden="1" x14ac:dyDescent="0.25">
      <c r="A342" s="41" t="s">
        <v>863</v>
      </c>
      <c r="B342" s="43">
        <v>79530</v>
      </c>
      <c r="C342" s="33">
        <f t="shared" si="5"/>
        <v>341</v>
      </c>
      <c r="D342" s="54" t="s">
        <v>121</v>
      </c>
      <c r="E342" s="53">
        <v>89620</v>
      </c>
      <c r="F342" s="52">
        <v>2.1000000000000001E-2</v>
      </c>
      <c r="G342" s="51">
        <v>0.63800000000000001</v>
      </c>
      <c r="H342" s="50">
        <v>33.69</v>
      </c>
      <c r="I342" s="50">
        <v>38.24</v>
      </c>
      <c r="J342" s="43">
        <v>79530</v>
      </c>
      <c r="K342" s="49">
        <v>8.0000000000000002E-3</v>
      </c>
    </row>
    <row r="343" spans="1:11" ht="15" hidden="1" x14ac:dyDescent="0.25">
      <c r="A343" s="41" t="s">
        <v>862</v>
      </c>
      <c r="B343" s="43">
        <v>101170</v>
      </c>
      <c r="C343" s="33">
        <f t="shared" si="5"/>
        <v>342</v>
      </c>
      <c r="D343" s="48" t="s">
        <v>113</v>
      </c>
      <c r="E343" s="47">
        <v>36210</v>
      </c>
      <c r="F343" s="46">
        <v>2.1999999999999999E-2</v>
      </c>
      <c r="G343" s="45">
        <v>0.25800000000000001</v>
      </c>
      <c r="H343" s="44">
        <v>43.18</v>
      </c>
      <c r="I343" s="44">
        <v>48.64</v>
      </c>
      <c r="J343" s="43">
        <v>101170</v>
      </c>
      <c r="K343" s="42">
        <v>8.0000000000000002E-3</v>
      </c>
    </row>
    <row r="344" spans="1:11" ht="15" hidden="1" x14ac:dyDescent="0.25">
      <c r="A344" s="41" t="s">
        <v>861</v>
      </c>
      <c r="B344" s="43">
        <v>38900</v>
      </c>
      <c r="C344" s="33">
        <f t="shared" si="5"/>
        <v>343</v>
      </c>
      <c r="D344" s="54" t="s">
        <v>113</v>
      </c>
      <c r="E344" s="53">
        <v>5070</v>
      </c>
      <c r="F344" s="52">
        <v>7.0999999999999994E-2</v>
      </c>
      <c r="G344" s="51">
        <v>3.5999999999999997E-2</v>
      </c>
      <c r="H344" s="50">
        <v>16.079999999999998</v>
      </c>
      <c r="I344" s="50">
        <v>18.7</v>
      </c>
      <c r="J344" s="43">
        <v>38900</v>
      </c>
      <c r="K344" s="49">
        <v>2.3E-2</v>
      </c>
    </row>
    <row r="345" spans="1:11" ht="15" hidden="1" x14ac:dyDescent="0.25">
      <c r="A345" s="41" t="s">
        <v>860</v>
      </c>
      <c r="B345" s="43">
        <v>57410</v>
      </c>
      <c r="C345" s="33">
        <f t="shared" si="5"/>
        <v>344</v>
      </c>
      <c r="D345" s="48" t="s">
        <v>113</v>
      </c>
      <c r="E345" s="47">
        <v>11520</v>
      </c>
      <c r="F345" s="46">
        <v>7.2999999999999995E-2</v>
      </c>
      <c r="G345" s="45">
        <v>8.2000000000000003E-2</v>
      </c>
      <c r="H345" s="44">
        <v>24.42</v>
      </c>
      <c r="I345" s="44">
        <v>27.6</v>
      </c>
      <c r="J345" s="43">
        <v>57410</v>
      </c>
      <c r="K345" s="42">
        <v>2.5999999999999999E-2</v>
      </c>
    </row>
    <row r="346" spans="1:11" ht="15" hidden="1" x14ac:dyDescent="0.25">
      <c r="A346" s="41" t="s">
        <v>859</v>
      </c>
      <c r="B346" s="43">
        <v>72200</v>
      </c>
      <c r="C346" s="33">
        <f t="shared" si="5"/>
        <v>345</v>
      </c>
      <c r="D346" s="54" t="s">
        <v>113</v>
      </c>
      <c r="E346" s="53">
        <v>29810</v>
      </c>
      <c r="F346" s="52">
        <v>0.04</v>
      </c>
      <c r="G346" s="51">
        <v>0.21199999999999999</v>
      </c>
      <c r="H346" s="50">
        <v>31.4</v>
      </c>
      <c r="I346" s="50">
        <v>34.71</v>
      </c>
      <c r="J346" s="43">
        <v>72200</v>
      </c>
      <c r="K346" s="49">
        <v>1.2E-2</v>
      </c>
    </row>
    <row r="347" spans="1:11" ht="15" hidden="1" x14ac:dyDescent="0.25">
      <c r="A347" s="41" t="s">
        <v>858</v>
      </c>
      <c r="B347" s="43">
        <v>64630</v>
      </c>
      <c r="C347" s="33">
        <f t="shared" si="5"/>
        <v>346</v>
      </c>
      <c r="D347" s="48" t="s">
        <v>113</v>
      </c>
      <c r="E347" s="47">
        <v>7010</v>
      </c>
      <c r="F347" s="46">
        <v>6.5000000000000002E-2</v>
      </c>
      <c r="G347" s="45">
        <v>0.05</v>
      </c>
      <c r="H347" s="44">
        <v>29.5</v>
      </c>
      <c r="I347" s="44">
        <v>31.07</v>
      </c>
      <c r="J347" s="43">
        <v>64630</v>
      </c>
      <c r="K347" s="42">
        <v>3.3000000000000002E-2</v>
      </c>
    </row>
    <row r="348" spans="1:11" ht="15" hidden="1" x14ac:dyDescent="0.25">
      <c r="A348" s="41" t="s">
        <v>857</v>
      </c>
      <c r="B348" s="43">
        <v>47780</v>
      </c>
      <c r="C348" s="33">
        <f t="shared" si="5"/>
        <v>347</v>
      </c>
      <c r="D348" s="54" t="s">
        <v>121</v>
      </c>
      <c r="E348" s="53">
        <v>492930</v>
      </c>
      <c r="F348" s="52">
        <v>8.9999999999999993E-3</v>
      </c>
      <c r="G348" s="51">
        <v>3.5110000000000001</v>
      </c>
      <c r="H348" s="50">
        <v>19.61</v>
      </c>
      <c r="I348" s="50">
        <v>22.97</v>
      </c>
      <c r="J348" s="43">
        <v>47780</v>
      </c>
      <c r="K348" s="49">
        <v>5.0000000000000001E-3</v>
      </c>
    </row>
    <row r="349" spans="1:11" ht="15" hidden="1" x14ac:dyDescent="0.25">
      <c r="A349" s="41" t="s">
        <v>856</v>
      </c>
      <c r="B349" s="43">
        <v>70880</v>
      </c>
      <c r="C349" s="33">
        <f t="shared" si="5"/>
        <v>348</v>
      </c>
      <c r="D349" s="48" t="s">
        <v>113</v>
      </c>
      <c r="E349" s="47">
        <v>31860</v>
      </c>
      <c r="F349" s="46">
        <v>4.7E-2</v>
      </c>
      <c r="G349" s="45">
        <v>0.22700000000000001</v>
      </c>
      <c r="H349" s="44">
        <v>32.590000000000003</v>
      </c>
      <c r="I349" s="44">
        <v>34.08</v>
      </c>
      <c r="J349" s="43">
        <v>70880</v>
      </c>
      <c r="K349" s="42">
        <v>1.0999999999999999E-2</v>
      </c>
    </row>
    <row r="350" spans="1:11" ht="15" hidden="1" x14ac:dyDescent="0.25">
      <c r="A350" s="41" t="s">
        <v>855</v>
      </c>
      <c r="B350" s="43">
        <v>76480</v>
      </c>
      <c r="C350" s="33">
        <f t="shared" si="5"/>
        <v>349</v>
      </c>
      <c r="D350" s="54" t="s">
        <v>113</v>
      </c>
      <c r="E350" s="53">
        <v>19230</v>
      </c>
      <c r="F350" s="52">
        <v>4.9000000000000002E-2</v>
      </c>
      <c r="G350" s="51">
        <v>0.13700000000000001</v>
      </c>
      <c r="H350" s="50">
        <v>31.33</v>
      </c>
      <c r="I350" s="50">
        <v>36.770000000000003</v>
      </c>
      <c r="J350" s="43">
        <v>76480</v>
      </c>
      <c r="K350" s="49">
        <v>1.6E-2</v>
      </c>
    </row>
    <row r="351" spans="1:11" ht="15" hidden="1" x14ac:dyDescent="0.25">
      <c r="A351" s="41" t="s">
        <v>854</v>
      </c>
      <c r="B351" s="43">
        <v>27610</v>
      </c>
      <c r="C351" s="33">
        <f t="shared" si="5"/>
        <v>350</v>
      </c>
      <c r="D351" s="48" t="s">
        <v>113</v>
      </c>
      <c r="E351" s="47">
        <v>43990</v>
      </c>
      <c r="F351" s="46">
        <v>0.02</v>
      </c>
      <c r="G351" s="45">
        <v>0.313</v>
      </c>
      <c r="H351" s="44">
        <v>12.43</v>
      </c>
      <c r="I351" s="44">
        <v>13.27</v>
      </c>
      <c r="J351" s="43">
        <v>27610</v>
      </c>
      <c r="K351" s="42">
        <v>7.0000000000000001E-3</v>
      </c>
    </row>
    <row r="352" spans="1:11" ht="15" hidden="1" x14ac:dyDescent="0.25">
      <c r="A352" s="41" t="s">
        <v>853</v>
      </c>
      <c r="B352" s="43">
        <v>52290</v>
      </c>
      <c r="C352" s="33">
        <f t="shared" si="5"/>
        <v>351</v>
      </c>
      <c r="D352" s="54" t="s">
        <v>113</v>
      </c>
      <c r="E352" s="53">
        <v>210710</v>
      </c>
      <c r="F352" s="52">
        <v>8.9999999999999993E-3</v>
      </c>
      <c r="G352" s="51">
        <v>1.5009999999999999</v>
      </c>
      <c r="H352" s="50">
        <v>22.9</v>
      </c>
      <c r="I352" s="50">
        <v>25.14</v>
      </c>
      <c r="J352" s="43">
        <v>52290</v>
      </c>
      <c r="K352" s="49">
        <v>4.0000000000000001E-3</v>
      </c>
    </row>
    <row r="353" spans="1:11" ht="15" hidden="1" x14ac:dyDescent="0.25">
      <c r="A353" s="41" t="s">
        <v>852</v>
      </c>
      <c r="B353" s="43">
        <v>56220</v>
      </c>
      <c r="C353" s="33">
        <f t="shared" si="5"/>
        <v>352</v>
      </c>
      <c r="D353" s="48" t="s">
        <v>113</v>
      </c>
      <c r="E353" s="47">
        <v>53160</v>
      </c>
      <c r="F353" s="46">
        <v>2.5000000000000001E-2</v>
      </c>
      <c r="G353" s="45">
        <v>0.379</v>
      </c>
      <c r="H353" s="44">
        <v>23.95</v>
      </c>
      <c r="I353" s="44">
        <v>27.03</v>
      </c>
      <c r="J353" s="43">
        <v>56220</v>
      </c>
      <c r="K353" s="42">
        <v>1.2E-2</v>
      </c>
    </row>
    <row r="354" spans="1:11" ht="15" hidden="1" x14ac:dyDescent="0.25">
      <c r="A354" s="41" t="s">
        <v>851</v>
      </c>
      <c r="B354" s="43">
        <v>30090</v>
      </c>
      <c r="C354" s="33">
        <f t="shared" si="5"/>
        <v>353</v>
      </c>
      <c r="D354" s="54" t="s">
        <v>113</v>
      </c>
      <c r="E354" s="53">
        <v>114690</v>
      </c>
      <c r="F354" s="52">
        <v>2.7E-2</v>
      </c>
      <c r="G354" s="51">
        <v>0.81699999999999995</v>
      </c>
      <c r="H354" s="50">
        <v>12.83</v>
      </c>
      <c r="I354" s="50">
        <v>14.47</v>
      </c>
      <c r="J354" s="43">
        <v>30090</v>
      </c>
      <c r="K354" s="49">
        <v>8.0000000000000002E-3</v>
      </c>
    </row>
    <row r="355" spans="1:11" ht="15" hidden="1" x14ac:dyDescent="0.25">
      <c r="A355" s="41" t="s">
        <v>850</v>
      </c>
      <c r="B355" s="43">
        <v>57600</v>
      </c>
      <c r="C355" s="33">
        <f t="shared" si="5"/>
        <v>354</v>
      </c>
      <c r="D355" s="48" t="s">
        <v>113</v>
      </c>
      <c r="E355" s="47">
        <v>12060</v>
      </c>
      <c r="F355" s="46">
        <v>3.9E-2</v>
      </c>
      <c r="G355" s="45">
        <v>8.5999999999999993E-2</v>
      </c>
      <c r="H355" s="44">
        <v>24.51</v>
      </c>
      <c r="I355" s="44">
        <v>27.69</v>
      </c>
      <c r="J355" s="43">
        <v>57600</v>
      </c>
      <c r="K355" s="42">
        <v>1.9E-2</v>
      </c>
    </row>
    <row r="356" spans="1:11" ht="15" hidden="1" x14ac:dyDescent="0.25">
      <c r="A356" s="41" t="s">
        <v>849</v>
      </c>
      <c r="B356" s="43">
        <v>63270</v>
      </c>
      <c r="C356" s="33">
        <f t="shared" si="5"/>
        <v>355</v>
      </c>
      <c r="D356" s="54" t="s">
        <v>113</v>
      </c>
      <c r="E356" s="53">
        <v>7230</v>
      </c>
      <c r="F356" s="52">
        <v>4.7E-2</v>
      </c>
      <c r="G356" s="51">
        <v>5.0999999999999997E-2</v>
      </c>
      <c r="H356" s="50">
        <v>25.66</v>
      </c>
      <c r="I356" s="50">
        <v>30.42</v>
      </c>
      <c r="J356" s="43">
        <v>63270</v>
      </c>
      <c r="K356" s="49">
        <v>2.7E-2</v>
      </c>
    </row>
    <row r="357" spans="1:11" ht="15" hidden="1" x14ac:dyDescent="0.25">
      <c r="A357" s="41" t="s">
        <v>848</v>
      </c>
      <c r="B357" s="43">
        <v>60910</v>
      </c>
      <c r="C357" s="33">
        <f t="shared" si="5"/>
        <v>356</v>
      </c>
      <c r="D357" s="48" t="s">
        <v>136</v>
      </c>
      <c r="E357" s="47">
        <v>509840</v>
      </c>
      <c r="F357" s="46">
        <v>1.2999999999999999E-2</v>
      </c>
      <c r="G357" s="45">
        <v>3.6309999999999998</v>
      </c>
      <c r="H357" s="44">
        <v>19.649999999999999</v>
      </c>
      <c r="I357" s="44">
        <v>29.29</v>
      </c>
      <c r="J357" s="43">
        <v>60910</v>
      </c>
      <c r="K357" s="42">
        <v>1.2999999999999999E-2</v>
      </c>
    </row>
    <row r="358" spans="1:11" ht="15" hidden="1" x14ac:dyDescent="0.25">
      <c r="A358" s="41" t="s">
        <v>847</v>
      </c>
      <c r="B358" s="43">
        <v>90570</v>
      </c>
      <c r="C358" s="33">
        <f t="shared" si="5"/>
        <v>357</v>
      </c>
      <c r="D358" s="54" t="s">
        <v>121</v>
      </c>
      <c r="E358" s="53">
        <v>163130</v>
      </c>
      <c r="F358" s="52">
        <v>2.9000000000000001E-2</v>
      </c>
      <c r="G358" s="51">
        <v>1.1619999999999999</v>
      </c>
      <c r="H358" s="50">
        <v>30.22</v>
      </c>
      <c r="I358" s="50">
        <v>43.54</v>
      </c>
      <c r="J358" s="43">
        <v>90570</v>
      </c>
      <c r="K358" s="49">
        <v>1.7000000000000001E-2</v>
      </c>
    </row>
    <row r="359" spans="1:11" ht="15" hidden="1" x14ac:dyDescent="0.25">
      <c r="A359" s="41" t="s">
        <v>846</v>
      </c>
      <c r="B359" s="57">
        <v>-4</v>
      </c>
      <c r="C359" s="33">
        <f t="shared" si="5"/>
        <v>358</v>
      </c>
      <c r="D359" s="48" t="s">
        <v>113</v>
      </c>
      <c r="E359" s="47">
        <v>48620</v>
      </c>
      <c r="F359" s="46">
        <v>8.2000000000000003E-2</v>
      </c>
      <c r="G359" s="45">
        <v>0.34599999999999997</v>
      </c>
      <c r="H359" s="44">
        <v>18.7</v>
      </c>
      <c r="I359" s="44">
        <v>39.840000000000003</v>
      </c>
      <c r="J359" s="57">
        <v>-4</v>
      </c>
      <c r="K359" s="42">
        <v>5.1999999999999998E-2</v>
      </c>
    </row>
    <row r="360" spans="1:11" ht="15" hidden="1" x14ac:dyDescent="0.25">
      <c r="A360" s="41" t="s">
        <v>845</v>
      </c>
      <c r="B360" s="43">
        <v>93840</v>
      </c>
      <c r="C360" s="33">
        <f t="shared" si="5"/>
        <v>359</v>
      </c>
      <c r="D360" s="54" t="s">
        <v>113</v>
      </c>
      <c r="E360" s="53">
        <v>114510</v>
      </c>
      <c r="F360" s="52">
        <v>1.9E-2</v>
      </c>
      <c r="G360" s="51">
        <v>0.81599999999999995</v>
      </c>
      <c r="H360" s="50">
        <v>34.11</v>
      </c>
      <c r="I360" s="50">
        <v>45.12</v>
      </c>
      <c r="J360" s="43">
        <v>93840</v>
      </c>
      <c r="K360" s="49">
        <v>1.4E-2</v>
      </c>
    </row>
    <row r="361" spans="1:11" ht="15" hidden="1" x14ac:dyDescent="0.25">
      <c r="A361" s="41" t="s">
        <v>844</v>
      </c>
      <c r="B361" s="43">
        <v>42290</v>
      </c>
      <c r="C361" s="33">
        <f t="shared" si="5"/>
        <v>360</v>
      </c>
      <c r="D361" s="48" t="s">
        <v>121</v>
      </c>
      <c r="E361" s="47">
        <v>259850</v>
      </c>
      <c r="F361" s="46">
        <v>1.4E-2</v>
      </c>
      <c r="G361" s="45">
        <v>1.851</v>
      </c>
      <c r="H361" s="56">
        <v>-4</v>
      </c>
      <c r="I361" s="56">
        <v>-4</v>
      </c>
      <c r="J361" s="43">
        <v>42290</v>
      </c>
      <c r="K361" s="42">
        <v>1.0999999999999999E-2</v>
      </c>
    </row>
    <row r="362" spans="1:11" ht="15" hidden="1" x14ac:dyDescent="0.25">
      <c r="A362" s="41" t="s">
        <v>843</v>
      </c>
      <c r="B362" s="43">
        <v>83730</v>
      </c>
      <c r="C362" s="33">
        <f t="shared" si="5"/>
        <v>361</v>
      </c>
      <c r="D362" s="54" t="s">
        <v>113</v>
      </c>
      <c r="E362" s="53">
        <v>10260</v>
      </c>
      <c r="F362" s="52">
        <v>6.4000000000000001E-2</v>
      </c>
      <c r="G362" s="51">
        <v>7.2999999999999995E-2</v>
      </c>
      <c r="H362" s="55">
        <v>-4</v>
      </c>
      <c r="I362" s="55">
        <v>-4</v>
      </c>
      <c r="J362" s="43">
        <v>83730</v>
      </c>
      <c r="K362" s="49">
        <v>0.05</v>
      </c>
    </row>
    <row r="363" spans="1:11" ht="15" hidden="1" x14ac:dyDescent="0.25">
      <c r="A363" s="41" t="s">
        <v>842</v>
      </c>
      <c r="B363" s="43">
        <v>41000</v>
      </c>
      <c r="C363" s="33">
        <f t="shared" si="5"/>
        <v>362</v>
      </c>
      <c r="D363" s="48" t="s">
        <v>113</v>
      </c>
      <c r="E363" s="47">
        <v>230930</v>
      </c>
      <c r="F363" s="46">
        <v>1.4999999999999999E-2</v>
      </c>
      <c r="G363" s="45">
        <v>1.645</v>
      </c>
      <c r="H363" s="56">
        <v>-4</v>
      </c>
      <c r="I363" s="56">
        <v>-4</v>
      </c>
      <c r="J363" s="43">
        <v>41000</v>
      </c>
      <c r="K363" s="42">
        <v>8.9999999999999993E-3</v>
      </c>
    </row>
    <row r="364" spans="1:11" ht="15" hidden="1" x14ac:dyDescent="0.25">
      <c r="A364" s="41" t="s">
        <v>841</v>
      </c>
      <c r="B364" s="43">
        <v>35540</v>
      </c>
      <c r="C364" s="33">
        <f t="shared" si="5"/>
        <v>363</v>
      </c>
      <c r="D364" s="54" t="s">
        <v>113</v>
      </c>
      <c r="E364" s="53">
        <v>18660</v>
      </c>
      <c r="F364" s="52">
        <v>5.0999999999999997E-2</v>
      </c>
      <c r="G364" s="51">
        <v>0.13300000000000001</v>
      </c>
      <c r="H364" s="55">
        <v>-4</v>
      </c>
      <c r="I364" s="55">
        <v>-4</v>
      </c>
      <c r="J364" s="43">
        <v>35540</v>
      </c>
      <c r="K364" s="49">
        <v>6.2E-2</v>
      </c>
    </row>
    <row r="365" spans="1:11" ht="15" hidden="1" x14ac:dyDescent="0.25">
      <c r="A365" s="41" t="s">
        <v>840</v>
      </c>
      <c r="B365" s="43">
        <v>43320</v>
      </c>
      <c r="C365" s="33">
        <f t="shared" si="5"/>
        <v>364</v>
      </c>
      <c r="D365" s="48" t="s">
        <v>121</v>
      </c>
      <c r="E365" s="47">
        <v>15220</v>
      </c>
      <c r="F365" s="46">
        <v>6.3E-2</v>
      </c>
      <c r="G365" s="45">
        <v>0.108</v>
      </c>
      <c r="H365" s="44">
        <v>16.850000000000001</v>
      </c>
      <c r="I365" s="44">
        <v>20.83</v>
      </c>
      <c r="J365" s="43">
        <v>43320</v>
      </c>
      <c r="K365" s="42">
        <v>2.7E-2</v>
      </c>
    </row>
    <row r="366" spans="1:11" ht="15" hidden="1" x14ac:dyDescent="0.25">
      <c r="A366" s="41" t="s">
        <v>839</v>
      </c>
      <c r="B366" s="57">
        <v>-4</v>
      </c>
      <c r="C366" s="33">
        <f t="shared" si="5"/>
        <v>365</v>
      </c>
      <c r="D366" s="54" t="s">
        <v>113</v>
      </c>
      <c r="E366" s="53">
        <v>10060</v>
      </c>
      <c r="F366" s="52">
        <v>8.3000000000000004E-2</v>
      </c>
      <c r="G366" s="51">
        <v>7.1999999999999995E-2</v>
      </c>
      <c r="H366" s="50">
        <v>13.74</v>
      </c>
      <c r="I366" s="50">
        <v>18.29</v>
      </c>
      <c r="J366" s="57">
        <v>-4</v>
      </c>
      <c r="K366" s="49">
        <v>3.5999999999999997E-2</v>
      </c>
    </row>
    <row r="367" spans="1:11" ht="15" hidden="1" x14ac:dyDescent="0.25">
      <c r="A367" s="41" t="s">
        <v>838</v>
      </c>
      <c r="B367" s="43">
        <v>53610</v>
      </c>
      <c r="C367" s="33">
        <f t="shared" si="5"/>
        <v>366</v>
      </c>
      <c r="D367" s="48" t="s">
        <v>113</v>
      </c>
      <c r="E367" s="47">
        <v>5160</v>
      </c>
      <c r="F367" s="46">
        <v>7.8E-2</v>
      </c>
      <c r="G367" s="45">
        <v>3.6999999999999998E-2</v>
      </c>
      <c r="H367" s="44">
        <v>23.19</v>
      </c>
      <c r="I367" s="44">
        <v>25.77</v>
      </c>
      <c r="J367" s="43">
        <v>53610</v>
      </c>
      <c r="K367" s="42">
        <v>3.5999999999999997E-2</v>
      </c>
    </row>
    <row r="368" spans="1:11" ht="15" hidden="1" x14ac:dyDescent="0.25">
      <c r="A368" s="41" t="s">
        <v>837</v>
      </c>
      <c r="B368" s="57">
        <v>-4</v>
      </c>
      <c r="C368" s="33">
        <f t="shared" si="5"/>
        <v>367</v>
      </c>
      <c r="D368" s="54" t="s">
        <v>121</v>
      </c>
      <c r="E368" s="53">
        <v>58490</v>
      </c>
      <c r="F368" s="52">
        <v>2.3E-2</v>
      </c>
      <c r="G368" s="51">
        <v>0.41699999999999998</v>
      </c>
      <c r="H368" s="50">
        <v>24.67</v>
      </c>
      <c r="I368" s="50">
        <v>32.86</v>
      </c>
      <c r="J368" s="57">
        <v>-4</v>
      </c>
      <c r="K368" s="49">
        <v>2.1000000000000001E-2</v>
      </c>
    </row>
    <row r="369" spans="1:11" ht="15" hidden="1" x14ac:dyDescent="0.25">
      <c r="A369" s="41" t="s">
        <v>836</v>
      </c>
      <c r="B369" s="43">
        <v>60630</v>
      </c>
      <c r="C369" s="33">
        <f t="shared" si="5"/>
        <v>368</v>
      </c>
      <c r="D369" s="48" t="s">
        <v>113</v>
      </c>
      <c r="E369" s="47">
        <v>18380</v>
      </c>
      <c r="F369" s="46">
        <v>3.2000000000000001E-2</v>
      </c>
      <c r="G369" s="45">
        <v>0.13100000000000001</v>
      </c>
      <c r="H369" s="44">
        <v>24.09</v>
      </c>
      <c r="I369" s="44">
        <v>29.15</v>
      </c>
      <c r="J369" s="43">
        <v>60630</v>
      </c>
      <c r="K369" s="42">
        <v>2.7E-2</v>
      </c>
    </row>
    <row r="370" spans="1:11" ht="15" hidden="1" x14ac:dyDescent="0.25">
      <c r="A370" s="41" t="s">
        <v>835</v>
      </c>
      <c r="B370" s="57">
        <v>-4</v>
      </c>
      <c r="C370" s="33">
        <f t="shared" si="5"/>
        <v>369</v>
      </c>
      <c r="D370" s="54" t="s">
        <v>113</v>
      </c>
      <c r="E370" s="53">
        <v>40110</v>
      </c>
      <c r="F370" s="52">
        <v>0.03</v>
      </c>
      <c r="G370" s="51">
        <v>0.28599999999999998</v>
      </c>
      <c r="H370" s="50">
        <v>25.14</v>
      </c>
      <c r="I370" s="50">
        <v>34.56</v>
      </c>
      <c r="J370" s="57">
        <v>-4</v>
      </c>
      <c r="K370" s="49">
        <v>2.5000000000000001E-2</v>
      </c>
    </row>
    <row r="371" spans="1:11" ht="15" hidden="1" x14ac:dyDescent="0.25">
      <c r="A371" s="41" t="s">
        <v>834</v>
      </c>
      <c r="B371" s="57">
        <v>-4</v>
      </c>
      <c r="C371" s="33">
        <f t="shared" si="5"/>
        <v>370</v>
      </c>
      <c r="D371" s="48" t="s">
        <v>113</v>
      </c>
      <c r="E371" s="47">
        <v>13150</v>
      </c>
      <c r="F371" s="46">
        <v>0.11899999999999999</v>
      </c>
      <c r="G371" s="45">
        <v>9.4E-2</v>
      </c>
      <c r="H371" s="44">
        <v>17.34</v>
      </c>
      <c r="I371" s="44">
        <v>23.2</v>
      </c>
      <c r="J371" s="57">
        <v>-4</v>
      </c>
      <c r="K371" s="42">
        <v>3.2000000000000001E-2</v>
      </c>
    </row>
    <row r="372" spans="1:11" ht="15" hidden="1" x14ac:dyDescent="0.25">
      <c r="A372" s="41" t="s">
        <v>833</v>
      </c>
      <c r="B372" s="43">
        <v>63130</v>
      </c>
      <c r="C372" s="33">
        <f t="shared" si="5"/>
        <v>371</v>
      </c>
      <c r="D372" s="54" t="s">
        <v>136</v>
      </c>
      <c r="E372" s="53">
        <v>575630</v>
      </c>
      <c r="F372" s="52">
        <v>7.0000000000000001E-3</v>
      </c>
      <c r="G372" s="51">
        <v>4.0999999999999996</v>
      </c>
      <c r="H372" s="50">
        <v>26.34</v>
      </c>
      <c r="I372" s="50">
        <v>30.35</v>
      </c>
      <c r="J372" s="43">
        <v>63130</v>
      </c>
      <c r="K372" s="49">
        <v>4.0000000000000001E-3</v>
      </c>
    </row>
    <row r="373" spans="1:11" ht="15" hidden="1" x14ac:dyDescent="0.25">
      <c r="A373" s="41" t="s">
        <v>832</v>
      </c>
      <c r="B373" s="43">
        <v>47000</v>
      </c>
      <c r="C373" s="33">
        <f t="shared" si="5"/>
        <v>372</v>
      </c>
      <c r="D373" s="48" t="s">
        <v>121</v>
      </c>
      <c r="E373" s="47">
        <v>37230</v>
      </c>
      <c r="F373" s="46">
        <v>2.5999999999999999E-2</v>
      </c>
      <c r="G373" s="45">
        <v>0.26500000000000001</v>
      </c>
      <c r="H373" s="44">
        <v>14.82</v>
      </c>
      <c r="I373" s="44">
        <v>22.6</v>
      </c>
      <c r="J373" s="43">
        <v>47000</v>
      </c>
      <c r="K373" s="42">
        <v>0.02</v>
      </c>
    </row>
    <row r="374" spans="1:11" ht="15" hidden="1" x14ac:dyDescent="0.25">
      <c r="A374" s="41" t="s">
        <v>831</v>
      </c>
      <c r="B374" s="43">
        <v>48170</v>
      </c>
      <c r="C374" s="33">
        <f t="shared" si="5"/>
        <v>373</v>
      </c>
      <c r="D374" s="54" t="s">
        <v>113</v>
      </c>
      <c r="E374" s="53">
        <v>29210</v>
      </c>
      <c r="F374" s="52">
        <v>2.8000000000000001E-2</v>
      </c>
      <c r="G374" s="51">
        <v>0.20799999999999999</v>
      </c>
      <c r="H374" s="50">
        <v>15.1</v>
      </c>
      <c r="I374" s="50">
        <v>23.16</v>
      </c>
      <c r="J374" s="43">
        <v>48170</v>
      </c>
      <c r="K374" s="49">
        <v>2.1000000000000001E-2</v>
      </c>
    </row>
    <row r="375" spans="1:11" ht="15" hidden="1" x14ac:dyDescent="0.25">
      <c r="A375" s="41" t="s">
        <v>830</v>
      </c>
      <c r="B375" s="43">
        <v>42740</v>
      </c>
      <c r="C375" s="33">
        <f t="shared" si="5"/>
        <v>374</v>
      </c>
      <c r="D375" s="48" t="s">
        <v>113</v>
      </c>
      <c r="E375" s="47">
        <v>8020</v>
      </c>
      <c r="F375" s="46">
        <v>5.8999999999999997E-2</v>
      </c>
      <c r="G375" s="45">
        <v>5.7000000000000002E-2</v>
      </c>
      <c r="H375" s="44">
        <v>13.91</v>
      </c>
      <c r="I375" s="44">
        <v>20.55</v>
      </c>
      <c r="J375" s="43">
        <v>42740</v>
      </c>
      <c r="K375" s="42">
        <v>5.3999999999999999E-2</v>
      </c>
    </row>
    <row r="376" spans="1:11" ht="15" hidden="1" x14ac:dyDescent="0.25">
      <c r="A376" s="41" t="s">
        <v>829</v>
      </c>
      <c r="B376" s="43">
        <v>52960</v>
      </c>
      <c r="C376" s="33">
        <f t="shared" si="5"/>
        <v>375</v>
      </c>
      <c r="D376" s="54" t="s">
        <v>121</v>
      </c>
      <c r="E376" s="53">
        <v>45160</v>
      </c>
      <c r="F376" s="52">
        <v>2.5999999999999999E-2</v>
      </c>
      <c r="G376" s="51">
        <v>0.32200000000000001</v>
      </c>
      <c r="H376" s="50">
        <v>18.690000000000001</v>
      </c>
      <c r="I376" s="50">
        <v>25.46</v>
      </c>
      <c r="J376" s="43">
        <v>52960</v>
      </c>
      <c r="K376" s="49">
        <v>1.7000000000000001E-2</v>
      </c>
    </row>
    <row r="377" spans="1:11" ht="15" hidden="1" x14ac:dyDescent="0.25">
      <c r="A377" s="41" t="s">
        <v>828</v>
      </c>
      <c r="B377" s="43">
        <v>78200</v>
      </c>
      <c r="C377" s="33">
        <f t="shared" si="5"/>
        <v>376</v>
      </c>
      <c r="D377" s="48" t="s">
        <v>113</v>
      </c>
      <c r="E377" s="47">
        <v>5070</v>
      </c>
      <c r="F377" s="46">
        <v>0.08</v>
      </c>
      <c r="G377" s="45">
        <v>3.5999999999999997E-2</v>
      </c>
      <c r="H377" s="44">
        <v>27.25</v>
      </c>
      <c r="I377" s="44">
        <v>37.6</v>
      </c>
      <c r="J377" s="43">
        <v>78200</v>
      </c>
      <c r="K377" s="42">
        <v>2.7E-2</v>
      </c>
    </row>
    <row r="378" spans="1:11" ht="15" hidden="1" x14ac:dyDescent="0.25">
      <c r="A378" s="41" t="s">
        <v>827</v>
      </c>
      <c r="B378" s="43">
        <v>49770</v>
      </c>
      <c r="C378" s="33">
        <f t="shared" si="5"/>
        <v>377</v>
      </c>
      <c r="D378" s="54" t="s">
        <v>113</v>
      </c>
      <c r="E378" s="53">
        <v>40090</v>
      </c>
      <c r="F378" s="52">
        <v>2.5999999999999999E-2</v>
      </c>
      <c r="G378" s="51">
        <v>0.28599999999999998</v>
      </c>
      <c r="H378" s="50">
        <v>18.18</v>
      </c>
      <c r="I378" s="50">
        <v>23.93</v>
      </c>
      <c r="J378" s="43">
        <v>49770</v>
      </c>
      <c r="K378" s="49">
        <v>0.02</v>
      </c>
    </row>
    <row r="379" spans="1:11" ht="15" hidden="1" x14ac:dyDescent="0.25">
      <c r="A379" s="41" t="s">
        <v>826</v>
      </c>
      <c r="B379" s="43">
        <v>66540</v>
      </c>
      <c r="C379" s="33">
        <f t="shared" si="5"/>
        <v>378</v>
      </c>
      <c r="D379" s="48" t="s">
        <v>113</v>
      </c>
      <c r="E379" s="47">
        <v>226940</v>
      </c>
      <c r="F379" s="46">
        <v>8.9999999999999993E-3</v>
      </c>
      <c r="G379" s="45">
        <v>1.6160000000000001</v>
      </c>
      <c r="H379" s="44">
        <v>27.89</v>
      </c>
      <c r="I379" s="44">
        <v>31.99</v>
      </c>
      <c r="J379" s="43">
        <v>66540</v>
      </c>
      <c r="K379" s="42">
        <v>5.0000000000000001E-3</v>
      </c>
    </row>
    <row r="380" spans="1:11" ht="15" hidden="1" x14ac:dyDescent="0.25">
      <c r="A380" s="41" t="s">
        <v>825</v>
      </c>
      <c r="B380" s="43">
        <v>69280</v>
      </c>
      <c r="C380" s="33">
        <f t="shared" si="5"/>
        <v>379</v>
      </c>
      <c r="D380" s="54" t="s">
        <v>121</v>
      </c>
      <c r="E380" s="53">
        <v>191640</v>
      </c>
      <c r="F380" s="52">
        <v>1.0999999999999999E-2</v>
      </c>
      <c r="G380" s="51">
        <v>1.365</v>
      </c>
      <c r="H380" s="50">
        <v>29.59</v>
      </c>
      <c r="I380" s="50">
        <v>33.31</v>
      </c>
      <c r="J380" s="43">
        <v>69280</v>
      </c>
      <c r="K380" s="49">
        <v>5.0000000000000001E-3</v>
      </c>
    </row>
    <row r="381" spans="1:11" ht="15" hidden="1" x14ac:dyDescent="0.25">
      <c r="A381" s="41" t="s">
        <v>824</v>
      </c>
      <c r="B381" s="43">
        <v>66080</v>
      </c>
      <c r="C381" s="33">
        <f t="shared" si="5"/>
        <v>380</v>
      </c>
      <c r="D381" s="48" t="s">
        <v>113</v>
      </c>
      <c r="E381" s="47">
        <v>97170</v>
      </c>
      <c r="F381" s="46">
        <v>1.7000000000000001E-2</v>
      </c>
      <c r="G381" s="45">
        <v>0.69199999999999995</v>
      </c>
      <c r="H381" s="44">
        <v>27.51</v>
      </c>
      <c r="I381" s="44">
        <v>31.77</v>
      </c>
      <c r="J381" s="43">
        <v>66080</v>
      </c>
      <c r="K381" s="42">
        <v>7.0000000000000001E-3</v>
      </c>
    </row>
    <row r="382" spans="1:11" ht="15" hidden="1" x14ac:dyDescent="0.25">
      <c r="A382" s="41" t="s">
        <v>823</v>
      </c>
      <c r="B382" s="43">
        <v>73160</v>
      </c>
      <c r="C382" s="33">
        <f t="shared" si="5"/>
        <v>381</v>
      </c>
      <c r="D382" s="54" t="s">
        <v>113</v>
      </c>
      <c r="E382" s="53">
        <v>49780</v>
      </c>
      <c r="F382" s="52">
        <v>1.7999999999999999E-2</v>
      </c>
      <c r="G382" s="51">
        <v>0.35499999999999998</v>
      </c>
      <c r="H382" s="50">
        <v>33.58</v>
      </c>
      <c r="I382" s="50">
        <v>35.18</v>
      </c>
      <c r="J382" s="43">
        <v>73160</v>
      </c>
      <c r="K382" s="49">
        <v>5.0000000000000001E-3</v>
      </c>
    </row>
    <row r="383" spans="1:11" ht="15" hidden="1" x14ac:dyDescent="0.25">
      <c r="A383" s="41" t="s">
        <v>822</v>
      </c>
      <c r="B383" s="43">
        <v>71920</v>
      </c>
      <c r="C383" s="33">
        <f t="shared" si="5"/>
        <v>382</v>
      </c>
      <c r="D383" s="48" t="s">
        <v>113</v>
      </c>
      <c r="E383" s="47">
        <v>44690</v>
      </c>
      <c r="F383" s="46">
        <v>1.9E-2</v>
      </c>
      <c r="G383" s="45">
        <v>0.318</v>
      </c>
      <c r="H383" s="44">
        <v>29.44</v>
      </c>
      <c r="I383" s="44">
        <v>34.58</v>
      </c>
      <c r="J383" s="43">
        <v>71920</v>
      </c>
      <c r="K383" s="42">
        <v>1.4999999999999999E-2</v>
      </c>
    </row>
    <row r="384" spans="1:11" ht="15" hidden="1" x14ac:dyDescent="0.25">
      <c r="A384" s="41" t="s">
        <v>821</v>
      </c>
      <c r="B384" s="43">
        <v>51130</v>
      </c>
      <c r="C384" s="33">
        <f t="shared" si="5"/>
        <v>383</v>
      </c>
      <c r="D384" s="54" t="s">
        <v>121</v>
      </c>
      <c r="E384" s="53">
        <v>74660</v>
      </c>
      <c r="F384" s="52">
        <v>2.4E-2</v>
      </c>
      <c r="G384" s="51">
        <v>0.53200000000000003</v>
      </c>
      <c r="H384" s="50">
        <v>21.85</v>
      </c>
      <c r="I384" s="50">
        <v>24.58</v>
      </c>
      <c r="J384" s="43">
        <v>51130</v>
      </c>
      <c r="K384" s="49">
        <v>1.2E-2</v>
      </c>
    </row>
    <row r="385" spans="1:11" ht="15" hidden="1" x14ac:dyDescent="0.25">
      <c r="A385" s="41" t="s">
        <v>820</v>
      </c>
      <c r="B385" s="43">
        <v>51260</v>
      </c>
      <c r="C385" s="33">
        <f t="shared" si="5"/>
        <v>384</v>
      </c>
      <c r="D385" s="48" t="s">
        <v>113</v>
      </c>
      <c r="E385" s="47">
        <v>51350</v>
      </c>
      <c r="F385" s="46">
        <v>3.1E-2</v>
      </c>
      <c r="G385" s="45">
        <v>0.36599999999999999</v>
      </c>
      <c r="H385" s="44">
        <v>22.17</v>
      </c>
      <c r="I385" s="44">
        <v>24.64</v>
      </c>
      <c r="J385" s="43">
        <v>51260</v>
      </c>
      <c r="K385" s="42">
        <v>1.6E-2</v>
      </c>
    </row>
    <row r="386" spans="1:11" ht="15" hidden="1" x14ac:dyDescent="0.25">
      <c r="A386" s="41" t="s">
        <v>819</v>
      </c>
      <c r="B386" s="43">
        <v>50860</v>
      </c>
      <c r="C386" s="33">
        <f t="shared" si="5"/>
        <v>385</v>
      </c>
      <c r="D386" s="54" t="s">
        <v>113</v>
      </c>
      <c r="E386" s="53">
        <v>23310</v>
      </c>
      <c r="F386" s="52">
        <v>3.9E-2</v>
      </c>
      <c r="G386" s="51">
        <v>0.16600000000000001</v>
      </c>
      <c r="H386" s="50">
        <v>20.96</v>
      </c>
      <c r="I386" s="50">
        <v>24.45</v>
      </c>
      <c r="J386" s="43">
        <v>50860</v>
      </c>
      <c r="K386" s="49">
        <v>2.4E-2</v>
      </c>
    </row>
    <row r="387" spans="1:11" ht="15" hidden="1" x14ac:dyDescent="0.25">
      <c r="A387" s="41" t="s">
        <v>818</v>
      </c>
      <c r="B387" s="43">
        <v>55520</v>
      </c>
      <c r="C387" s="33">
        <f t="shared" ref="C387:C450" si="6">C386+1</f>
        <v>386</v>
      </c>
      <c r="D387" s="48" t="s">
        <v>136</v>
      </c>
      <c r="E387" s="47">
        <v>234960</v>
      </c>
      <c r="F387" s="46">
        <v>1.7000000000000001E-2</v>
      </c>
      <c r="G387" s="45">
        <v>1.673</v>
      </c>
      <c r="H387" s="44">
        <v>21.96</v>
      </c>
      <c r="I387" s="44">
        <v>26.69</v>
      </c>
      <c r="J387" s="43">
        <v>55520</v>
      </c>
      <c r="K387" s="42">
        <v>1.4E-2</v>
      </c>
    </row>
    <row r="388" spans="1:11" ht="15" hidden="1" x14ac:dyDescent="0.25">
      <c r="A388" s="41" t="s">
        <v>817</v>
      </c>
      <c r="B388" s="43">
        <v>49250</v>
      </c>
      <c r="C388" s="33">
        <f t="shared" si="6"/>
        <v>387</v>
      </c>
      <c r="D388" s="54" t="s">
        <v>121</v>
      </c>
      <c r="E388" s="53">
        <v>116080</v>
      </c>
      <c r="F388" s="52">
        <v>2.1999999999999999E-2</v>
      </c>
      <c r="G388" s="51">
        <v>0.82699999999999996</v>
      </c>
      <c r="H388" s="50">
        <v>20.47</v>
      </c>
      <c r="I388" s="50">
        <v>23.68</v>
      </c>
      <c r="J388" s="43">
        <v>49250</v>
      </c>
      <c r="K388" s="49">
        <v>8.9999999999999993E-3</v>
      </c>
    </row>
    <row r="389" spans="1:11" ht="15" hidden="1" x14ac:dyDescent="0.25">
      <c r="A389" s="41" t="s">
        <v>816</v>
      </c>
      <c r="B389" s="43">
        <v>47450</v>
      </c>
      <c r="C389" s="33">
        <f t="shared" si="6"/>
        <v>388</v>
      </c>
      <c r="D389" s="48" t="s">
        <v>113</v>
      </c>
      <c r="E389" s="47">
        <v>69670</v>
      </c>
      <c r="F389" s="46">
        <v>2.1999999999999999E-2</v>
      </c>
      <c r="G389" s="45">
        <v>0.496</v>
      </c>
      <c r="H389" s="44">
        <v>20.3</v>
      </c>
      <c r="I389" s="44">
        <v>22.81</v>
      </c>
      <c r="J389" s="43">
        <v>47450</v>
      </c>
      <c r="K389" s="42">
        <v>8.0000000000000002E-3</v>
      </c>
    </row>
    <row r="390" spans="1:11" ht="15" hidden="1" x14ac:dyDescent="0.25">
      <c r="A390" s="41" t="s">
        <v>815</v>
      </c>
      <c r="B390" s="43">
        <v>45430</v>
      </c>
      <c r="C390" s="33">
        <f t="shared" si="6"/>
        <v>389</v>
      </c>
      <c r="D390" s="54" t="s">
        <v>113</v>
      </c>
      <c r="E390" s="53">
        <v>30330</v>
      </c>
      <c r="F390" s="52">
        <v>4.9000000000000002E-2</v>
      </c>
      <c r="G390" s="51">
        <v>0.216</v>
      </c>
      <c r="H390" s="50">
        <v>18.54</v>
      </c>
      <c r="I390" s="50">
        <v>21.84</v>
      </c>
      <c r="J390" s="43">
        <v>45430</v>
      </c>
      <c r="K390" s="49">
        <v>1.4999999999999999E-2</v>
      </c>
    </row>
    <row r="391" spans="1:11" ht="15" hidden="1" x14ac:dyDescent="0.25">
      <c r="A391" s="41" t="s">
        <v>814</v>
      </c>
      <c r="B391" s="43">
        <v>46780</v>
      </c>
      <c r="C391" s="33">
        <f t="shared" si="6"/>
        <v>390</v>
      </c>
      <c r="D391" s="48" t="s">
        <v>113</v>
      </c>
      <c r="E391" s="45">
        <v>870</v>
      </c>
      <c r="F391" s="46">
        <v>9.0999999999999998E-2</v>
      </c>
      <c r="G391" s="45">
        <v>6.0000000000000001E-3</v>
      </c>
      <c r="H391" s="44">
        <v>22.24</v>
      </c>
      <c r="I391" s="44">
        <v>22.49</v>
      </c>
      <c r="J391" s="43">
        <v>46780</v>
      </c>
      <c r="K391" s="42">
        <v>2.7E-2</v>
      </c>
    </row>
    <row r="392" spans="1:11" ht="15" hidden="1" x14ac:dyDescent="0.25">
      <c r="A392" s="41" t="s">
        <v>813</v>
      </c>
      <c r="B392" s="43">
        <v>65240</v>
      </c>
      <c r="C392" s="33">
        <f t="shared" si="6"/>
        <v>391</v>
      </c>
      <c r="D392" s="54" t="s">
        <v>113</v>
      </c>
      <c r="E392" s="53">
        <v>15210</v>
      </c>
      <c r="F392" s="52">
        <v>4.2999999999999997E-2</v>
      </c>
      <c r="G392" s="51">
        <v>0.108</v>
      </c>
      <c r="H392" s="50">
        <v>25.81</v>
      </c>
      <c r="I392" s="50">
        <v>31.37</v>
      </c>
      <c r="J392" s="43">
        <v>65240</v>
      </c>
      <c r="K392" s="49">
        <v>2.4E-2</v>
      </c>
    </row>
    <row r="393" spans="1:11" ht="15" hidden="1" x14ac:dyDescent="0.25">
      <c r="A393" s="41" t="s">
        <v>812</v>
      </c>
      <c r="B393" s="43">
        <v>42640</v>
      </c>
      <c r="C393" s="33">
        <f t="shared" si="6"/>
        <v>392</v>
      </c>
      <c r="D393" s="48" t="s">
        <v>113</v>
      </c>
      <c r="E393" s="47">
        <v>48660</v>
      </c>
      <c r="F393" s="46">
        <v>2.3E-2</v>
      </c>
      <c r="G393" s="45">
        <v>0.34699999999999998</v>
      </c>
      <c r="H393" s="44">
        <v>16.38</v>
      </c>
      <c r="I393" s="44">
        <v>20.5</v>
      </c>
      <c r="J393" s="43">
        <v>42640</v>
      </c>
      <c r="K393" s="42">
        <v>1.7999999999999999E-2</v>
      </c>
    </row>
    <row r="394" spans="1:11" ht="15" hidden="1" x14ac:dyDescent="0.25">
      <c r="A394" s="41" t="s">
        <v>811</v>
      </c>
      <c r="B394" s="43">
        <v>74200</v>
      </c>
      <c r="C394" s="33">
        <f t="shared" si="6"/>
        <v>393</v>
      </c>
      <c r="D394" s="54" t="s">
        <v>121</v>
      </c>
      <c r="E394" s="53">
        <v>51590</v>
      </c>
      <c r="F394" s="52">
        <v>3.2000000000000001E-2</v>
      </c>
      <c r="G394" s="51">
        <v>0.36699999999999999</v>
      </c>
      <c r="H394" s="50">
        <v>28.39</v>
      </c>
      <c r="I394" s="50">
        <v>35.67</v>
      </c>
      <c r="J394" s="43">
        <v>74200</v>
      </c>
      <c r="K394" s="49">
        <v>2.4E-2</v>
      </c>
    </row>
    <row r="395" spans="1:11" ht="15" hidden="1" x14ac:dyDescent="0.25">
      <c r="A395" s="41" t="s">
        <v>810</v>
      </c>
      <c r="B395" s="43">
        <v>63200</v>
      </c>
      <c r="C395" s="33">
        <f t="shared" si="6"/>
        <v>394</v>
      </c>
      <c r="D395" s="48" t="s">
        <v>113</v>
      </c>
      <c r="E395" s="47">
        <v>21710</v>
      </c>
      <c r="F395" s="46">
        <v>3.6999999999999998E-2</v>
      </c>
      <c r="G395" s="45">
        <v>0.155</v>
      </c>
      <c r="H395" s="44">
        <v>26.48</v>
      </c>
      <c r="I395" s="44">
        <v>30.38</v>
      </c>
      <c r="J395" s="43">
        <v>63200</v>
      </c>
      <c r="K395" s="42">
        <v>1.7000000000000001E-2</v>
      </c>
    </row>
    <row r="396" spans="1:11" ht="15" hidden="1" x14ac:dyDescent="0.25">
      <c r="A396" s="41" t="s">
        <v>809</v>
      </c>
      <c r="B396" s="43">
        <v>82190</v>
      </c>
      <c r="C396" s="33">
        <f t="shared" si="6"/>
        <v>395</v>
      </c>
      <c r="D396" s="54" t="s">
        <v>113</v>
      </c>
      <c r="E396" s="53">
        <v>29880</v>
      </c>
      <c r="F396" s="52">
        <v>4.3999999999999997E-2</v>
      </c>
      <c r="G396" s="51">
        <v>0.21299999999999999</v>
      </c>
      <c r="H396" s="50">
        <v>30.18</v>
      </c>
      <c r="I396" s="50">
        <v>39.520000000000003</v>
      </c>
      <c r="J396" s="43">
        <v>82190</v>
      </c>
      <c r="K396" s="49">
        <v>2.8000000000000001E-2</v>
      </c>
    </row>
    <row r="397" spans="1:11" ht="15" hidden="1" x14ac:dyDescent="0.25">
      <c r="A397" s="41" t="s">
        <v>808</v>
      </c>
      <c r="B397" s="43">
        <v>76500</v>
      </c>
      <c r="C397" s="33">
        <f t="shared" si="6"/>
        <v>396</v>
      </c>
      <c r="D397" s="48" t="s">
        <v>113</v>
      </c>
      <c r="E397" s="47">
        <v>18620</v>
      </c>
      <c r="F397" s="46">
        <v>6.2E-2</v>
      </c>
      <c r="G397" s="45">
        <v>0.13300000000000001</v>
      </c>
      <c r="H397" s="44">
        <v>36.39</v>
      </c>
      <c r="I397" s="44">
        <v>36.78</v>
      </c>
      <c r="J397" s="43">
        <v>76500</v>
      </c>
      <c r="K397" s="42">
        <v>0.01</v>
      </c>
    </row>
    <row r="398" spans="1:11" ht="15" hidden="1" x14ac:dyDescent="0.25">
      <c r="A398" s="41" t="s">
        <v>807</v>
      </c>
      <c r="B398" s="43">
        <v>79160</v>
      </c>
      <c r="C398" s="33">
        <f t="shared" si="6"/>
        <v>397</v>
      </c>
      <c r="D398" s="54" t="s">
        <v>184</v>
      </c>
      <c r="E398" s="53">
        <v>8318500</v>
      </c>
      <c r="F398" s="52">
        <v>4.0000000000000001E-3</v>
      </c>
      <c r="G398" s="51">
        <v>59.249000000000002</v>
      </c>
      <c r="H398" s="50">
        <v>30.49</v>
      </c>
      <c r="I398" s="50">
        <v>38.06</v>
      </c>
      <c r="J398" s="43">
        <v>79160</v>
      </c>
      <c r="K398" s="49">
        <v>2E-3</v>
      </c>
    </row>
    <row r="399" spans="1:11" ht="15" hidden="1" x14ac:dyDescent="0.25">
      <c r="A399" s="41" t="s">
        <v>806</v>
      </c>
      <c r="B399" s="43">
        <v>98830</v>
      </c>
      <c r="C399" s="33">
        <f t="shared" si="6"/>
        <v>398</v>
      </c>
      <c r="D399" s="48" t="s">
        <v>136</v>
      </c>
      <c r="E399" s="47">
        <v>5143640</v>
      </c>
      <c r="F399" s="46">
        <v>4.0000000000000001E-3</v>
      </c>
      <c r="G399" s="45">
        <v>36.636000000000003</v>
      </c>
      <c r="H399" s="44">
        <v>37.49</v>
      </c>
      <c r="I399" s="44">
        <v>47.51</v>
      </c>
      <c r="J399" s="43">
        <v>98830</v>
      </c>
      <c r="K399" s="42">
        <v>3.0000000000000001E-3</v>
      </c>
    </row>
    <row r="400" spans="1:11" ht="15" hidden="1" x14ac:dyDescent="0.25">
      <c r="A400" s="41" t="s">
        <v>805</v>
      </c>
      <c r="B400" s="43">
        <v>81210</v>
      </c>
      <c r="C400" s="33">
        <f t="shared" si="6"/>
        <v>399</v>
      </c>
      <c r="D400" s="54" t="s">
        <v>113</v>
      </c>
      <c r="E400" s="53">
        <v>32960</v>
      </c>
      <c r="F400" s="52">
        <v>2.3E-2</v>
      </c>
      <c r="G400" s="51">
        <v>0.23499999999999999</v>
      </c>
      <c r="H400" s="50">
        <v>32.46</v>
      </c>
      <c r="I400" s="50">
        <v>39.04</v>
      </c>
      <c r="J400" s="43">
        <v>81210</v>
      </c>
      <c r="K400" s="49">
        <v>1.7999999999999999E-2</v>
      </c>
    </row>
    <row r="401" spans="1:11" ht="15" hidden="1" x14ac:dyDescent="0.25">
      <c r="A401" s="41" t="s">
        <v>804</v>
      </c>
      <c r="B401" s="43">
        <v>178670</v>
      </c>
      <c r="C401" s="33">
        <f t="shared" si="6"/>
        <v>400</v>
      </c>
      <c r="D401" s="48" t="s">
        <v>121</v>
      </c>
      <c r="E401" s="47">
        <v>122330</v>
      </c>
      <c r="F401" s="46">
        <v>1.6E-2</v>
      </c>
      <c r="G401" s="45">
        <v>0.871</v>
      </c>
      <c r="H401" s="44">
        <v>76.81</v>
      </c>
      <c r="I401" s="44">
        <v>85.9</v>
      </c>
      <c r="J401" s="43">
        <v>178670</v>
      </c>
      <c r="K401" s="42">
        <v>1.0999999999999999E-2</v>
      </c>
    </row>
    <row r="402" spans="1:11" ht="15" hidden="1" x14ac:dyDescent="0.25">
      <c r="A402" s="41" t="s">
        <v>803</v>
      </c>
      <c r="B402" s="43">
        <v>173860</v>
      </c>
      <c r="C402" s="33">
        <f t="shared" si="6"/>
        <v>401</v>
      </c>
      <c r="D402" s="54" t="s">
        <v>113</v>
      </c>
      <c r="E402" s="53">
        <v>105620</v>
      </c>
      <c r="F402" s="52">
        <v>1.9E-2</v>
      </c>
      <c r="G402" s="51">
        <v>0.752</v>
      </c>
      <c r="H402" s="50">
        <v>73.989999999999995</v>
      </c>
      <c r="I402" s="50">
        <v>83.59</v>
      </c>
      <c r="J402" s="43">
        <v>173860</v>
      </c>
      <c r="K402" s="49">
        <v>1.2E-2</v>
      </c>
    </row>
    <row r="403" spans="1:11" ht="15" hidden="1" x14ac:dyDescent="0.25">
      <c r="A403" s="41" t="s">
        <v>802</v>
      </c>
      <c r="B403" s="43">
        <v>232870</v>
      </c>
      <c r="C403" s="33">
        <f t="shared" si="6"/>
        <v>402</v>
      </c>
      <c r="D403" s="48" t="s">
        <v>113</v>
      </c>
      <c r="E403" s="47">
        <v>5380</v>
      </c>
      <c r="F403" s="46">
        <v>9.8000000000000004E-2</v>
      </c>
      <c r="G403" s="45">
        <v>3.7999999999999999E-2</v>
      </c>
      <c r="H403" s="56">
        <v>-5</v>
      </c>
      <c r="I403" s="44">
        <v>111.96</v>
      </c>
      <c r="J403" s="43">
        <v>232870</v>
      </c>
      <c r="K403" s="42">
        <v>3.7999999999999999E-2</v>
      </c>
    </row>
    <row r="404" spans="1:11" ht="15" hidden="1" x14ac:dyDescent="0.25">
      <c r="A404" s="41" t="s">
        <v>801</v>
      </c>
      <c r="B404" s="43">
        <v>228780</v>
      </c>
      <c r="C404" s="33">
        <f t="shared" si="6"/>
        <v>403</v>
      </c>
      <c r="D404" s="54" t="s">
        <v>113</v>
      </c>
      <c r="E404" s="53">
        <v>5200</v>
      </c>
      <c r="F404" s="52">
        <v>8.5999999999999993E-2</v>
      </c>
      <c r="G404" s="51">
        <v>3.6999999999999998E-2</v>
      </c>
      <c r="H404" s="55">
        <v>-5</v>
      </c>
      <c r="I404" s="50">
        <v>109.99</v>
      </c>
      <c r="J404" s="43">
        <v>228780</v>
      </c>
      <c r="K404" s="49">
        <v>3.5000000000000003E-2</v>
      </c>
    </row>
    <row r="405" spans="1:11" ht="15" hidden="1" x14ac:dyDescent="0.25">
      <c r="A405" s="41" t="s">
        <v>800</v>
      </c>
      <c r="B405" s="43">
        <v>168140</v>
      </c>
      <c r="C405" s="33">
        <f t="shared" si="6"/>
        <v>404</v>
      </c>
      <c r="D405" s="48" t="s">
        <v>113</v>
      </c>
      <c r="E405" s="45">
        <v>750</v>
      </c>
      <c r="F405" s="46">
        <v>0.38300000000000001</v>
      </c>
      <c r="G405" s="45">
        <v>5.0000000000000001E-3</v>
      </c>
      <c r="H405" s="44">
        <v>60.6</v>
      </c>
      <c r="I405" s="44">
        <v>80.84</v>
      </c>
      <c r="J405" s="43">
        <v>168140</v>
      </c>
      <c r="K405" s="42">
        <v>8.3000000000000004E-2</v>
      </c>
    </row>
    <row r="406" spans="1:11" ht="15" hidden="1" x14ac:dyDescent="0.25">
      <c r="A406" s="41" t="s">
        <v>799</v>
      </c>
      <c r="B406" s="43">
        <v>171900</v>
      </c>
      <c r="C406" s="33">
        <f t="shared" si="6"/>
        <v>405</v>
      </c>
      <c r="D406" s="54" t="s">
        <v>113</v>
      </c>
      <c r="E406" s="53">
        <v>5380</v>
      </c>
      <c r="F406" s="52">
        <v>0.111</v>
      </c>
      <c r="G406" s="51">
        <v>3.7999999999999999E-2</v>
      </c>
      <c r="H406" s="50">
        <v>83.17</v>
      </c>
      <c r="I406" s="50">
        <v>82.64</v>
      </c>
      <c r="J406" s="43">
        <v>171900</v>
      </c>
      <c r="K406" s="49">
        <v>8.4000000000000005E-2</v>
      </c>
    </row>
    <row r="407" spans="1:11" ht="15" hidden="1" x14ac:dyDescent="0.25">
      <c r="A407" s="41" t="s">
        <v>798</v>
      </c>
      <c r="B407" s="43">
        <v>59670</v>
      </c>
      <c r="C407" s="33">
        <f t="shared" si="6"/>
        <v>406</v>
      </c>
      <c r="D407" s="48" t="s">
        <v>113</v>
      </c>
      <c r="E407" s="47">
        <v>61430</v>
      </c>
      <c r="F407" s="46">
        <v>1.2999999999999999E-2</v>
      </c>
      <c r="G407" s="45">
        <v>0.438</v>
      </c>
      <c r="H407" s="44">
        <v>28.33</v>
      </c>
      <c r="I407" s="44">
        <v>28.69</v>
      </c>
      <c r="J407" s="43">
        <v>59670</v>
      </c>
      <c r="K407" s="42">
        <v>4.0000000000000001E-3</v>
      </c>
    </row>
    <row r="408" spans="1:11" ht="15" hidden="1" x14ac:dyDescent="0.25">
      <c r="A408" s="41" t="s">
        <v>797</v>
      </c>
      <c r="B408" s="43">
        <v>117580</v>
      </c>
      <c r="C408" s="33">
        <f t="shared" si="6"/>
        <v>407</v>
      </c>
      <c r="D408" s="54" t="s">
        <v>113</v>
      </c>
      <c r="E408" s="53">
        <v>36430</v>
      </c>
      <c r="F408" s="52">
        <v>2.5000000000000001E-2</v>
      </c>
      <c r="G408" s="51">
        <v>0.25900000000000001</v>
      </c>
      <c r="H408" s="50">
        <v>51.03</v>
      </c>
      <c r="I408" s="50">
        <v>56.53</v>
      </c>
      <c r="J408" s="43">
        <v>117580</v>
      </c>
      <c r="K408" s="49">
        <v>1.2999999999999999E-2</v>
      </c>
    </row>
    <row r="409" spans="1:11" ht="15" hidden="1" x14ac:dyDescent="0.25">
      <c r="A409" s="41" t="s">
        <v>796</v>
      </c>
      <c r="B409" s="43">
        <v>120270</v>
      </c>
      <c r="C409" s="33">
        <f t="shared" si="6"/>
        <v>408</v>
      </c>
      <c r="D409" s="48" t="s">
        <v>113</v>
      </c>
      <c r="E409" s="47">
        <v>305510</v>
      </c>
      <c r="F409" s="46">
        <v>8.0000000000000002E-3</v>
      </c>
      <c r="G409" s="45">
        <v>2.1760000000000002</v>
      </c>
      <c r="H409" s="44">
        <v>58.77</v>
      </c>
      <c r="I409" s="44">
        <v>57.82</v>
      </c>
      <c r="J409" s="43">
        <v>120270</v>
      </c>
      <c r="K409" s="42">
        <v>3.0000000000000001E-3</v>
      </c>
    </row>
    <row r="410" spans="1:11" ht="15" hidden="1" x14ac:dyDescent="0.25">
      <c r="A410" s="41" t="s">
        <v>795</v>
      </c>
      <c r="B410" s="43">
        <v>210170</v>
      </c>
      <c r="C410" s="33">
        <f t="shared" si="6"/>
        <v>409</v>
      </c>
      <c r="D410" s="54" t="s">
        <v>121</v>
      </c>
      <c r="E410" s="53">
        <v>649850</v>
      </c>
      <c r="F410" s="52">
        <v>8.9999999999999993E-3</v>
      </c>
      <c r="G410" s="51">
        <v>4.6289999999999996</v>
      </c>
      <c r="H410" s="55">
        <v>-5</v>
      </c>
      <c r="I410" s="50">
        <v>101.04</v>
      </c>
      <c r="J410" s="43">
        <v>210170</v>
      </c>
      <c r="K410" s="49">
        <v>6.0000000000000001E-3</v>
      </c>
    </row>
    <row r="411" spans="1:11" ht="15" hidden="1" x14ac:dyDescent="0.25">
      <c r="A411" s="41" t="s">
        <v>794</v>
      </c>
      <c r="B411" s="43">
        <v>269600</v>
      </c>
      <c r="C411" s="33">
        <f t="shared" si="6"/>
        <v>410</v>
      </c>
      <c r="D411" s="48" t="s">
        <v>113</v>
      </c>
      <c r="E411" s="47">
        <v>30190</v>
      </c>
      <c r="F411" s="46">
        <v>5.3999999999999999E-2</v>
      </c>
      <c r="G411" s="45">
        <v>0.215</v>
      </c>
      <c r="H411" s="56">
        <v>-5</v>
      </c>
      <c r="I411" s="44">
        <v>129.62</v>
      </c>
      <c r="J411" s="43">
        <v>269600</v>
      </c>
      <c r="K411" s="42">
        <v>1.4E-2</v>
      </c>
    </row>
    <row r="412" spans="1:11" ht="15" hidden="1" x14ac:dyDescent="0.25">
      <c r="A412" s="41" t="s">
        <v>793</v>
      </c>
      <c r="B412" s="43">
        <v>200810</v>
      </c>
      <c r="C412" s="33">
        <f t="shared" si="6"/>
        <v>411</v>
      </c>
      <c r="D412" s="54" t="s">
        <v>113</v>
      </c>
      <c r="E412" s="53">
        <v>122970</v>
      </c>
      <c r="F412" s="52">
        <v>0.02</v>
      </c>
      <c r="G412" s="51">
        <v>0.876</v>
      </c>
      <c r="H412" s="50">
        <v>91.58</v>
      </c>
      <c r="I412" s="50">
        <v>96.54</v>
      </c>
      <c r="J412" s="43">
        <v>200810</v>
      </c>
      <c r="K412" s="49">
        <v>0.01</v>
      </c>
    </row>
    <row r="413" spans="1:11" ht="15" hidden="1" x14ac:dyDescent="0.25">
      <c r="A413" s="41" t="s">
        <v>792</v>
      </c>
      <c r="B413" s="43">
        <v>201840</v>
      </c>
      <c r="C413" s="33">
        <f t="shared" si="6"/>
        <v>412</v>
      </c>
      <c r="D413" s="48" t="s">
        <v>113</v>
      </c>
      <c r="E413" s="47">
        <v>45290</v>
      </c>
      <c r="F413" s="46">
        <v>3.4000000000000002E-2</v>
      </c>
      <c r="G413" s="45">
        <v>0.32300000000000001</v>
      </c>
      <c r="H413" s="44">
        <v>94.42</v>
      </c>
      <c r="I413" s="44">
        <v>97.04</v>
      </c>
      <c r="J413" s="43">
        <v>201840</v>
      </c>
      <c r="K413" s="42">
        <v>1.9E-2</v>
      </c>
    </row>
    <row r="414" spans="1:11" ht="15" hidden="1" x14ac:dyDescent="0.25">
      <c r="A414" s="41" t="s">
        <v>791</v>
      </c>
      <c r="B414" s="43">
        <v>234310</v>
      </c>
      <c r="C414" s="33">
        <f t="shared" si="6"/>
        <v>413</v>
      </c>
      <c r="D414" s="54" t="s">
        <v>113</v>
      </c>
      <c r="E414" s="53">
        <v>19800</v>
      </c>
      <c r="F414" s="52">
        <v>4.2999999999999997E-2</v>
      </c>
      <c r="G414" s="51">
        <v>0.14099999999999999</v>
      </c>
      <c r="H414" s="55">
        <v>-5</v>
      </c>
      <c r="I414" s="50">
        <v>112.65</v>
      </c>
      <c r="J414" s="43">
        <v>234310</v>
      </c>
      <c r="K414" s="49">
        <v>1.7999999999999999E-2</v>
      </c>
    </row>
    <row r="415" spans="1:11" ht="15" hidden="1" x14ac:dyDescent="0.25">
      <c r="A415" s="41" t="s">
        <v>790</v>
      </c>
      <c r="B415" s="43">
        <v>184240</v>
      </c>
      <c r="C415" s="33">
        <f t="shared" si="6"/>
        <v>414</v>
      </c>
      <c r="D415" s="48" t="s">
        <v>113</v>
      </c>
      <c r="E415" s="47">
        <v>26960</v>
      </c>
      <c r="F415" s="46">
        <v>3.2000000000000001E-2</v>
      </c>
      <c r="G415" s="45">
        <v>0.192</v>
      </c>
      <c r="H415" s="44">
        <v>81.239999999999995</v>
      </c>
      <c r="I415" s="44">
        <v>88.58</v>
      </c>
      <c r="J415" s="43">
        <v>184240</v>
      </c>
      <c r="K415" s="42">
        <v>1.4E-2</v>
      </c>
    </row>
    <row r="416" spans="1:11" ht="15" hidden="1" x14ac:dyDescent="0.25">
      <c r="A416" s="41" t="s">
        <v>789</v>
      </c>
      <c r="B416" s="43">
        <v>200220</v>
      </c>
      <c r="C416" s="33">
        <f t="shared" si="6"/>
        <v>415</v>
      </c>
      <c r="D416" s="54" t="s">
        <v>113</v>
      </c>
      <c r="E416" s="53">
        <v>24820</v>
      </c>
      <c r="F416" s="52">
        <v>3.5999999999999997E-2</v>
      </c>
      <c r="G416" s="51">
        <v>0.17699999999999999</v>
      </c>
      <c r="H416" s="50">
        <v>93.63</v>
      </c>
      <c r="I416" s="50">
        <v>96.26</v>
      </c>
      <c r="J416" s="43">
        <v>200220</v>
      </c>
      <c r="K416" s="49">
        <v>1.9E-2</v>
      </c>
    </row>
    <row r="417" spans="1:11" ht="15" hidden="1" x14ac:dyDescent="0.25">
      <c r="A417" s="41" t="s">
        <v>788</v>
      </c>
      <c r="B417" s="43">
        <v>252910</v>
      </c>
      <c r="C417" s="33">
        <f t="shared" si="6"/>
        <v>416</v>
      </c>
      <c r="D417" s="48" t="s">
        <v>113</v>
      </c>
      <c r="E417" s="47">
        <v>41190</v>
      </c>
      <c r="F417" s="46">
        <v>3.2000000000000001E-2</v>
      </c>
      <c r="G417" s="45">
        <v>0.29299999999999998</v>
      </c>
      <c r="H417" s="56">
        <v>-5</v>
      </c>
      <c r="I417" s="44">
        <v>121.59</v>
      </c>
      <c r="J417" s="43">
        <v>252910</v>
      </c>
      <c r="K417" s="42">
        <v>1.0999999999999999E-2</v>
      </c>
    </row>
    <row r="418" spans="1:11" ht="15" hidden="1" x14ac:dyDescent="0.25">
      <c r="A418" s="41" t="s">
        <v>787</v>
      </c>
      <c r="B418" s="43">
        <v>205560</v>
      </c>
      <c r="C418" s="33">
        <f t="shared" si="6"/>
        <v>417</v>
      </c>
      <c r="D418" s="54" t="s">
        <v>113</v>
      </c>
      <c r="E418" s="53">
        <v>338620</v>
      </c>
      <c r="F418" s="52">
        <v>1.2E-2</v>
      </c>
      <c r="G418" s="51">
        <v>2.4119999999999999</v>
      </c>
      <c r="H418" s="50">
        <v>99.48</v>
      </c>
      <c r="I418" s="50">
        <v>98.83</v>
      </c>
      <c r="J418" s="43">
        <v>205560</v>
      </c>
      <c r="K418" s="49">
        <v>8.9999999999999993E-3</v>
      </c>
    </row>
    <row r="419" spans="1:11" ht="15" hidden="1" x14ac:dyDescent="0.25">
      <c r="A419" s="41" t="s">
        <v>786</v>
      </c>
      <c r="B419" s="43">
        <v>102090</v>
      </c>
      <c r="C419" s="33">
        <f t="shared" si="6"/>
        <v>418</v>
      </c>
      <c r="D419" s="48" t="s">
        <v>113</v>
      </c>
      <c r="E419" s="47">
        <v>104050</v>
      </c>
      <c r="F419" s="46">
        <v>1.6E-2</v>
      </c>
      <c r="G419" s="45">
        <v>0.74099999999999999</v>
      </c>
      <c r="H419" s="44">
        <v>48.79</v>
      </c>
      <c r="I419" s="44">
        <v>49.08</v>
      </c>
      <c r="J419" s="43">
        <v>102090</v>
      </c>
      <c r="K419" s="42">
        <v>4.0000000000000001E-3</v>
      </c>
    </row>
    <row r="420" spans="1:11" ht="15" hidden="1" x14ac:dyDescent="0.25">
      <c r="A420" s="41" t="s">
        <v>785</v>
      </c>
      <c r="B420" s="43">
        <v>144110</v>
      </c>
      <c r="C420" s="33">
        <f t="shared" si="6"/>
        <v>419</v>
      </c>
      <c r="D420" s="54" t="s">
        <v>113</v>
      </c>
      <c r="E420" s="53">
        <v>9800</v>
      </c>
      <c r="F420" s="52">
        <v>3.7999999999999999E-2</v>
      </c>
      <c r="G420" s="51">
        <v>7.0000000000000007E-2</v>
      </c>
      <c r="H420" s="50">
        <v>60.01</v>
      </c>
      <c r="I420" s="50">
        <v>69.28</v>
      </c>
      <c r="J420" s="43">
        <v>144110</v>
      </c>
      <c r="K420" s="49">
        <v>2.3E-2</v>
      </c>
    </row>
    <row r="421" spans="1:11" ht="15" hidden="1" x14ac:dyDescent="0.25">
      <c r="A421" s="41" t="s">
        <v>784</v>
      </c>
      <c r="B421" s="43">
        <v>77540</v>
      </c>
      <c r="C421" s="33">
        <f t="shared" si="6"/>
        <v>420</v>
      </c>
      <c r="D421" s="48" t="s">
        <v>121</v>
      </c>
      <c r="E421" s="47">
        <v>651500</v>
      </c>
      <c r="F421" s="46">
        <v>7.0000000000000001E-3</v>
      </c>
      <c r="G421" s="45">
        <v>4.6399999999999997</v>
      </c>
      <c r="H421" s="44">
        <v>36.07</v>
      </c>
      <c r="I421" s="44">
        <v>37.28</v>
      </c>
      <c r="J421" s="43">
        <v>77540</v>
      </c>
      <c r="K421" s="42">
        <v>3.0000000000000001E-3</v>
      </c>
    </row>
    <row r="422" spans="1:11" ht="15" hidden="1" x14ac:dyDescent="0.25">
      <c r="A422" s="41" t="s">
        <v>783</v>
      </c>
      <c r="B422" s="43">
        <v>83730</v>
      </c>
      <c r="C422" s="33">
        <f t="shared" si="6"/>
        <v>421</v>
      </c>
      <c r="D422" s="54" t="s">
        <v>113</v>
      </c>
      <c r="E422" s="53">
        <v>118070</v>
      </c>
      <c r="F422" s="52">
        <v>1.2E-2</v>
      </c>
      <c r="G422" s="51">
        <v>0.84099999999999997</v>
      </c>
      <c r="H422" s="50">
        <v>39.380000000000003</v>
      </c>
      <c r="I422" s="50">
        <v>40.25</v>
      </c>
      <c r="J422" s="43">
        <v>83730</v>
      </c>
      <c r="K422" s="49">
        <v>4.0000000000000001E-3</v>
      </c>
    </row>
    <row r="423" spans="1:11" ht="15" hidden="1" x14ac:dyDescent="0.25">
      <c r="A423" s="41" t="s">
        <v>782</v>
      </c>
      <c r="B423" s="43">
        <v>87220</v>
      </c>
      <c r="C423" s="33">
        <f t="shared" si="6"/>
        <v>422</v>
      </c>
      <c r="D423" s="48" t="s">
        <v>113</v>
      </c>
      <c r="E423" s="47">
        <v>216920</v>
      </c>
      <c r="F423" s="46">
        <v>0.01</v>
      </c>
      <c r="G423" s="45">
        <v>1.5449999999999999</v>
      </c>
      <c r="H423" s="44">
        <v>41.06</v>
      </c>
      <c r="I423" s="44">
        <v>41.93</v>
      </c>
      <c r="J423" s="43">
        <v>87220</v>
      </c>
      <c r="K423" s="42">
        <v>3.0000000000000001E-3</v>
      </c>
    </row>
    <row r="424" spans="1:11" ht="15" hidden="1" x14ac:dyDescent="0.25">
      <c r="A424" s="41" t="s">
        <v>781</v>
      </c>
      <c r="B424" s="43">
        <v>84980</v>
      </c>
      <c r="C424" s="33">
        <f t="shared" si="6"/>
        <v>423</v>
      </c>
      <c r="D424" s="54" t="s">
        <v>113</v>
      </c>
      <c r="E424" s="53">
        <v>17450</v>
      </c>
      <c r="F424" s="52">
        <v>2.8000000000000001E-2</v>
      </c>
      <c r="G424" s="51">
        <v>0.124</v>
      </c>
      <c r="H424" s="50">
        <v>38.54</v>
      </c>
      <c r="I424" s="50">
        <v>40.86</v>
      </c>
      <c r="J424" s="43">
        <v>84980</v>
      </c>
      <c r="K424" s="49">
        <v>1.2999999999999999E-2</v>
      </c>
    </row>
    <row r="425" spans="1:11" ht="15" hidden="1" x14ac:dyDescent="0.25">
      <c r="A425" s="41" t="s">
        <v>780</v>
      </c>
      <c r="B425" s="43">
        <v>48190</v>
      </c>
      <c r="C425" s="33">
        <f t="shared" si="6"/>
        <v>424</v>
      </c>
      <c r="D425" s="48" t="s">
        <v>113</v>
      </c>
      <c r="E425" s="47">
        <v>18100</v>
      </c>
      <c r="F425" s="46">
        <v>2.3E-2</v>
      </c>
      <c r="G425" s="45">
        <v>0.129</v>
      </c>
      <c r="H425" s="44">
        <v>22.31</v>
      </c>
      <c r="I425" s="44">
        <v>23.17</v>
      </c>
      <c r="J425" s="43">
        <v>48190</v>
      </c>
      <c r="K425" s="42">
        <v>8.0000000000000002E-3</v>
      </c>
    </row>
    <row r="426" spans="1:11" ht="15" hidden="1" x14ac:dyDescent="0.25">
      <c r="A426" s="41" t="s">
        <v>779</v>
      </c>
      <c r="B426" s="43">
        <v>60640</v>
      </c>
      <c r="C426" s="33">
        <f t="shared" si="6"/>
        <v>425</v>
      </c>
      <c r="D426" s="54" t="s">
        <v>113</v>
      </c>
      <c r="E426" s="53">
        <v>126770</v>
      </c>
      <c r="F426" s="52">
        <v>1.4E-2</v>
      </c>
      <c r="G426" s="51">
        <v>0.90300000000000002</v>
      </c>
      <c r="H426" s="50">
        <v>28.21</v>
      </c>
      <c r="I426" s="50">
        <v>29.15</v>
      </c>
      <c r="J426" s="43">
        <v>60640</v>
      </c>
      <c r="K426" s="49">
        <v>3.0000000000000001E-3</v>
      </c>
    </row>
    <row r="427" spans="1:11" ht="15" hidden="1" x14ac:dyDescent="0.25">
      <c r="A427" s="41" t="s">
        <v>778</v>
      </c>
      <c r="B427" s="43">
        <v>78210</v>
      </c>
      <c r="C427" s="33">
        <f t="shared" si="6"/>
        <v>426</v>
      </c>
      <c r="D427" s="48" t="s">
        <v>113</v>
      </c>
      <c r="E427" s="47">
        <v>135980</v>
      </c>
      <c r="F427" s="46">
        <v>1.0999999999999999E-2</v>
      </c>
      <c r="G427" s="45">
        <v>0.96899999999999997</v>
      </c>
      <c r="H427" s="44">
        <v>35.9</v>
      </c>
      <c r="I427" s="44">
        <v>37.6</v>
      </c>
      <c r="J427" s="43">
        <v>78210</v>
      </c>
      <c r="K427" s="42">
        <v>6.0000000000000001E-3</v>
      </c>
    </row>
    <row r="428" spans="1:11" ht="15" hidden="1" x14ac:dyDescent="0.25">
      <c r="A428" s="41" t="s">
        <v>777</v>
      </c>
      <c r="B428" s="43">
        <v>50310</v>
      </c>
      <c r="C428" s="33">
        <f t="shared" si="6"/>
        <v>427</v>
      </c>
      <c r="D428" s="54" t="s">
        <v>113</v>
      </c>
      <c r="E428" s="53">
        <v>6880</v>
      </c>
      <c r="F428" s="52">
        <v>4.3999999999999997E-2</v>
      </c>
      <c r="G428" s="51">
        <v>4.9000000000000002E-2</v>
      </c>
      <c r="H428" s="50">
        <v>22.76</v>
      </c>
      <c r="I428" s="50">
        <v>24.19</v>
      </c>
      <c r="J428" s="43">
        <v>50310</v>
      </c>
      <c r="K428" s="49">
        <v>1.4E-2</v>
      </c>
    </row>
    <row r="429" spans="1:11" ht="15" hidden="1" x14ac:dyDescent="0.25">
      <c r="A429" s="41" t="s">
        <v>776</v>
      </c>
      <c r="B429" s="43">
        <v>60590</v>
      </c>
      <c r="C429" s="33">
        <f t="shared" si="6"/>
        <v>428</v>
      </c>
      <c r="D429" s="48" t="s">
        <v>113</v>
      </c>
      <c r="E429" s="47">
        <v>11320</v>
      </c>
      <c r="F429" s="46">
        <v>5.5E-2</v>
      </c>
      <c r="G429" s="45">
        <v>8.1000000000000003E-2</v>
      </c>
      <c r="H429" s="44">
        <v>27.26</v>
      </c>
      <c r="I429" s="44">
        <v>29.13</v>
      </c>
      <c r="J429" s="43">
        <v>60590</v>
      </c>
      <c r="K429" s="42">
        <v>1.4E-2</v>
      </c>
    </row>
    <row r="430" spans="1:11" ht="15" hidden="1" x14ac:dyDescent="0.25">
      <c r="A430" s="41" t="s">
        <v>33</v>
      </c>
      <c r="B430" s="43">
        <v>100560</v>
      </c>
      <c r="C430" s="33">
        <f t="shared" si="6"/>
        <v>429</v>
      </c>
      <c r="D430" s="54" t="s">
        <v>113</v>
      </c>
      <c r="E430" s="53">
        <v>67650</v>
      </c>
      <c r="F430" s="52">
        <v>1.4999999999999999E-2</v>
      </c>
      <c r="G430" s="51">
        <v>0.48199999999999998</v>
      </c>
      <c r="H430" s="50">
        <v>42.68</v>
      </c>
      <c r="I430" s="50">
        <v>48.34</v>
      </c>
      <c r="J430" s="43">
        <v>100560</v>
      </c>
      <c r="K430" s="49">
        <v>1.0999999999999999E-2</v>
      </c>
    </row>
    <row r="431" spans="1:11" ht="15" hidden="1" x14ac:dyDescent="0.25">
      <c r="A431" s="41" t="s">
        <v>775</v>
      </c>
      <c r="B431" s="43">
        <v>72180</v>
      </c>
      <c r="C431" s="33">
        <f t="shared" si="6"/>
        <v>430</v>
      </c>
      <c r="D431" s="48" t="s">
        <v>113</v>
      </c>
      <c r="E431" s="47">
        <v>2857180</v>
      </c>
      <c r="F431" s="46">
        <v>6.0000000000000001E-3</v>
      </c>
      <c r="G431" s="45">
        <v>20.350000000000001</v>
      </c>
      <c r="H431" s="44">
        <v>32.909999999999997</v>
      </c>
      <c r="I431" s="44">
        <v>34.700000000000003</v>
      </c>
      <c r="J431" s="43">
        <v>72180</v>
      </c>
      <c r="K431" s="42">
        <v>3.0000000000000001E-3</v>
      </c>
    </row>
    <row r="432" spans="1:11" ht="15" hidden="1" x14ac:dyDescent="0.25">
      <c r="A432" s="41" t="s">
        <v>774</v>
      </c>
      <c r="B432" s="43">
        <v>164030</v>
      </c>
      <c r="C432" s="33">
        <f t="shared" si="6"/>
        <v>431</v>
      </c>
      <c r="D432" s="54" t="s">
        <v>113</v>
      </c>
      <c r="E432" s="53">
        <v>39860</v>
      </c>
      <c r="F432" s="52">
        <v>3.6999999999999998E-2</v>
      </c>
      <c r="G432" s="51">
        <v>0.28399999999999997</v>
      </c>
      <c r="H432" s="50">
        <v>77.05</v>
      </c>
      <c r="I432" s="50">
        <v>78.86</v>
      </c>
      <c r="J432" s="43">
        <v>164030</v>
      </c>
      <c r="K432" s="49">
        <v>8.9999999999999993E-3</v>
      </c>
    </row>
    <row r="433" spans="1:11" ht="15" hidden="1" x14ac:dyDescent="0.25">
      <c r="A433" s="41" t="s">
        <v>773</v>
      </c>
      <c r="B433" s="43">
        <v>102390</v>
      </c>
      <c r="C433" s="33">
        <f t="shared" si="6"/>
        <v>432</v>
      </c>
      <c r="D433" s="48" t="s">
        <v>113</v>
      </c>
      <c r="E433" s="47">
        <v>6270</v>
      </c>
      <c r="F433" s="46">
        <v>4.8000000000000001E-2</v>
      </c>
      <c r="G433" s="45">
        <v>4.4999999999999998E-2</v>
      </c>
      <c r="H433" s="44">
        <v>47.97</v>
      </c>
      <c r="I433" s="44">
        <v>49.23</v>
      </c>
      <c r="J433" s="43">
        <v>102390</v>
      </c>
      <c r="K433" s="42">
        <v>1.0999999999999999E-2</v>
      </c>
    </row>
    <row r="434" spans="1:11" ht="15" hidden="1" x14ac:dyDescent="0.25">
      <c r="A434" s="41" t="s">
        <v>772</v>
      </c>
      <c r="B434" s="43">
        <v>104610</v>
      </c>
      <c r="C434" s="33">
        <f t="shared" si="6"/>
        <v>433</v>
      </c>
      <c r="D434" s="54" t="s">
        <v>113</v>
      </c>
      <c r="E434" s="53">
        <v>150230</v>
      </c>
      <c r="F434" s="52">
        <v>1.2999999999999999E-2</v>
      </c>
      <c r="G434" s="51">
        <v>1.07</v>
      </c>
      <c r="H434" s="50">
        <v>48.52</v>
      </c>
      <c r="I434" s="50">
        <v>50.3</v>
      </c>
      <c r="J434" s="43">
        <v>104610</v>
      </c>
      <c r="K434" s="49">
        <v>5.0000000000000001E-3</v>
      </c>
    </row>
    <row r="435" spans="1:11" ht="15" hidden="1" x14ac:dyDescent="0.25">
      <c r="A435" s="41" t="s">
        <v>771</v>
      </c>
      <c r="B435" s="43">
        <v>79290</v>
      </c>
      <c r="C435" s="33">
        <f t="shared" si="6"/>
        <v>434</v>
      </c>
      <c r="D435" s="48" t="s">
        <v>113</v>
      </c>
      <c r="E435" s="47">
        <v>12310</v>
      </c>
      <c r="F435" s="46">
        <v>4.4999999999999998E-2</v>
      </c>
      <c r="G435" s="45">
        <v>8.7999999999999995E-2</v>
      </c>
      <c r="H435" s="44">
        <v>36.53</v>
      </c>
      <c r="I435" s="44">
        <v>38.119999999999997</v>
      </c>
      <c r="J435" s="43">
        <v>79290</v>
      </c>
      <c r="K435" s="42">
        <v>1.2999999999999999E-2</v>
      </c>
    </row>
    <row r="436" spans="1:11" ht="15" hidden="1" x14ac:dyDescent="0.25">
      <c r="A436" s="41" t="s">
        <v>770</v>
      </c>
      <c r="B436" s="43">
        <v>84800</v>
      </c>
      <c r="C436" s="33">
        <f t="shared" si="6"/>
        <v>435</v>
      </c>
      <c r="D436" s="54" t="s">
        <v>113</v>
      </c>
      <c r="E436" s="53">
        <v>36280</v>
      </c>
      <c r="F436" s="52">
        <v>2.5000000000000001E-2</v>
      </c>
      <c r="G436" s="51">
        <v>0.25800000000000001</v>
      </c>
      <c r="H436" s="50">
        <v>35.83</v>
      </c>
      <c r="I436" s="50">
        <v>40.770000000000003</v>
      </c>
      <c r="J436" s="43">
        <v>84800</v>
      </c>
      <c r="K436" s="49">
        <v>3.6999999999999998E-2</v>
      </c>
    </row>
    <row r="437" spans="1:11" ht="15" hidden="1" x14ac:dyDescent="0.25">
      <c r="A437" s="41" t="s">
        <v>769</v>
      </c>
      <c r="B437" s="43">
        <v>46460</v>
      </c>
      <c r="C437" s="33">
        <f t="shared" si="6"/>
        <v>436</v>
      </c>
      <c r="D437" s="48" t="s">
        <v>136</v>
      </c>
      <c r="E437" s="47">
        <v>3018820</v>
      </c>
      <c r="F437" s="46">
        <v>4.0000000000000001E-3</v>
      </c>
      <c r="G437" s="45">
        <v>21.501999999999999</v>
      </c>
      <c r="H437" s="44">
        <v>20.55</v>
      </c>
      <c r="I437" s="44">
        <v>22.34</v>
      </c>
      <c r="J437" s="43">
        <v>46460</v>
      </c>
      <c r="K437" s="42">
        <v>2E-3</v>
      </c>
    </row>
    <row r="438" spans="1:11" ht="15" hidden="1" x14ac:dyDescent="0.25">
      <c r="A438" s="41" t="s">
        <v>768</v>
      </c>
      <c r="B438" s="43">
        <v>52280</v>
      </c>
      <c r="C438" s="33">
        <f t="shared" si="6"/>
        <v>437</v>
      </c>
      <c r="D438" s="54" t="s">
        <v>121</v>
      </c>
      <c r="E438" s="53">
        <v>326920</v>
      </c>
      <c r="F438" s="52">
        <v>1.2999999999999999E-2</v>
      </c>
      <c r="G438" s="51">
        <v>2.3279999999999998</v>
      </c>
      <c r="H438" s="50">
        <v>24.48</v>
      </c>
      <c r="I438" s="50">
        <v>25.13</v>
      </c>
      <c r="J438" s="43">
        <v>52280</v>
      </c>
      <c r="K438" s="49">
        <v>3.0000000000000001E-3</v>
      </c>
    </row>
    <row r="439" spans="1:11" ht="15" hidden="1" x14ac:dyDescent="0.25">
      <c r="A439" s="41" t="s">
        <v>767</v>
      </c>
      <c r="B439" s="43">
        <v>62440</v>
      </c>
      <c r="C439" s="33">
        <f t="shared" si="6"/>
        <v>438</v>
      </c>
      <c r="D439" s="48" t="s">
        <v>113</v>
      </c>
      <c r="E439" s="47">
        <v>166730</v>
      </c>
      <c r="F439" s="46">
        <v>1.4E-2</v>
      </c>
      <c r="G439" s="45">
        <v>1.1879999999999999</v>
      </c>
      <c r="H439" s="44">
        <v>29.36</v>
      </c>
      <c r="I439" s="44">
        <v>30.02</v>
      </c>
      <c r="J439" s="43">
        <v>62440</v>
      </c>
      <c r="K439" s="42">
        <v>3.0000000000000001E-3</v>
      </c>
    </row>
    <row r="440" spans="1:11" ht="15" hidden="1" x14ac:dyDescent="0.25">
      <c r="A440" s="41" t="s">
        <v>766</v>
      </c>
      <c r="B440" s="43">
        <v>41700</v>
      </c>
      <c r="C440" s="33">
        <f t="shared" si="6"/>
        <v>439</v>
      </c>
      <c r="D440" s="54" t="s">
        <v>113</v>
      </c>
      <c r="E440" s="53">
        <v>160190</v>
      </c>
      <c r="F440" s="52">
        <v>1.6E-2</v>
      </c>
      <c r="G440" s="51">
        <v>1.141</v>
      </c>
      <c r="H440" s="50">
        <v>18.73</v>
      </c>
      <c r="I440" s="50">
        <v>20.05</v>
      </c>
      <c r="J440" s="43">
        <v>41700</v>
      </c>
      <c r="K440" s="49">
        <v>4.0000000000000001E-3</v>
      </c>
    </row>
    <row r="441" spans="1:11" ht="15" hidden="1" x14ac:dyDescent="0.25">
      <c r="A441" s="41" t="s">
        <v>765</v>
      </c>
      <c r="B441" s="43">
        <v>73440</v>
      </c>
      <c r="C441" s="33">
        <f t="shared" si="6"/>
        <v>440</v>
      </c>
      <c r="D441" s="48" t="s">
        <v>113</v>
      </c>
      <c r="E441" s="47">
        <v>204990</v>
      </c>
      <c r="F441" s="46">
        <v>1.2E-2</v>
      </c>
      <c r="G441" s="45">
        <v>1.46</v>
      </c>
      <c r="H441" s="44">
        <v>35.049999999999997</v>
      </c>
      <c r="I441" s="44">
        <v>35.31</v>
      </c>
      <c r="J441" s="43">
        <v>73440</v>
      </c>
      <c r="K441" s="42">
        <v>5.0000000000000001E-3</v>
      </c>
    </row>
    <row r="442" spans="1:11" ht="15" hidden="1" x14ac:dyDescent="0.25">
      <c r="A442" s="41" t="s">
        <v>764</v>
      </c>
      <c r="B442" s="43">
        <v>62960</v>
      </c>
      <c r="C442" s="33">
        <f t="shared" si="6"/>
        <v>441</v>
      </c>
      <c r="D442" s="54" t="s">
        <v>121</v>
      </c>
      <c r="E442" s="53">
        <v>375690</v>
      </c>
      <c r="F442" s="52">
        <v>8.0000000000000002E-3</v>
      </c>
      <c r="G442" s="51">
        <v>2.6760000000000002</v>
      </c>
      <c r="H442" s="50">
        <v>29.4</v>
      </c>
      <c r="I442" s="50">
        <v>30.27</v>
      </c>
      <c r="J442" s="43">
        <v>62960</v>
      </c>
      <c r="K442" s="49">
        <v>3.0000000000000001E-3</v>
      </c>
    </row>
    <row r="443" spans="1:11" ht="15" hidden="1" x14ac:dyDescent="0.25">
      <c r="A443" s="41" t="s">
        <v>763</v>
      </c>
      <c r="B443" s="43">
        <v>57100</v>
      </c>
      <c r="C443" s="33">
        <f t="shared" si="6"/>
        <v>442</v>
      </c>
      <c r="D443" s="48" t="s">
        <v>113</v>
      </c>
      <c r="E443" s="47">
        <v>53760</v>
      </c>
      <c r="F443" s="46">
        <v>1.4E-2</v>
      </c>
      <c r="G443" s="45">
        <v>0.38300000000000001</v>
      </c>
      <c r="H443" s="44">
        <v>26.71</v>
      </c>
      <c r="I443" s="44">
        <v>27.45</v>
      </c>
      <c r="J443" s="43">
        <v>57100</v>
      </c>
      <c r="K443" s="42">
        <v>5.0000000000000001E-3</v>
      </c>
    </row>
    <row r="444" spans="1:11" ht="15" hidden="1" x14ac:dyDescent="0.25">
      <c r="A444" s="41" t="s">
        <v>762</v>
      </c>
      <c r="B444" s="43">
        <v>71750</v>
      </c>
      <c r="C444" s="33">
        <f t="shared" si="6"/>
        <v>443</v>
      </c>
      <c r="D444" s="54" t="s">
        <v>113</v>
      </c>
      <c r="E444" s="53">
        <v>65790</v>
      </c>
      <c r="F444" s="52">
        <v>1.4E-2</v>
      </c>
      <c r="G444" s="51">
        <v>0.46899999999999997</v>
      </c>
      <c r="H444" s="50">
        <v>33.49</v>
      </c>
      <c r="I444" s="50">
        <v>34.49</v>
      </c>
      <c r="J444" s="43">
        <v>71750</v>
      </c>
      <c r="K444" s="49">
        <v>6.0000000000000001E-3</v>
      </c>
    </row>
    <row r="445" spans="1:11" ht="15" hidden="1" x14ac:dyDescent="0.25">
      <c r="A445" s="41" t="s">
        <v>761</v>
      </c>
      <c r="B445" s="43">
        <v>75960</v>
      </c>
      <c r="C445" s="33">
        <f t="shared" si="6"/>
        <v>444</v>
      </c>
      <c r="D445" s="48" t="s">
        <v>113</v>
      </c>
      <c r="E445" s="47">
        <v>19650</v>
      </c>
      <c r="F445" s="46">
        <v>1.4999999999999999E-2</v>
      </c>
      <c r="G445" s="45">
        <v>0.14000000000000001</v>
      </c>
      <c r="H445" s="44">
        <v>35.75</v>
      </c>
      <c r="I445" s="44">
        <v>36.520000000000003</v>
      </c>
      <c r="J445" s="43">
        <v>75960</v>
      </c>
      <c r="K445" s="42">
        <v>4.0000000000000001E-3</v>
      </c>
    </row>
    <row r="446" spans="1:11" ht="15" hidden="1" x14ac:dyDescent="0.25">
      <c r="A446" s="41" t="s">
        <v>760</v>
      </c>
      <c r="B446" s="43">
        <v>59260</v>
      </c>
      <c r="C446" s="33">
        <f t="shared" si="6"/>
        <v>445</v>
      </c>
      <c r="D446" s="54" t="s">
        <v>113</v>
      </c>
      <c r="E446" s="53">
        <v>200650</v>
      </c>
      <c r="F446" s="52">
        <v>8.9999999999999993E-3</v>
      </c>
      <c r="G446" s="51">
        <v>1.429</v>
      </c>
      <c r="H446" s="50">
        <v>27.62</v>
      </c>
      <c r="I446" s="50">
        <v>28.49</v>
      </c>
      <c r="J446" s="43">
        <v>59260</v>
      </c>
      <c r="K446" s="49">
        <v>3.0000000000000001E-3</v>
      </c>
    </row>
    <row r="447" spans="1:11" ht="15" hidden="1" x14ac:dyDescent="0.25">
      <c r="A447" s="41" t="s">
        <v>759</v>
      </c>
      <c r="B447" s="43">
        <v>69240</v>
      </c>
      <c r="C447" s="33">
        <f t="shared" si="6"/>
        <v>446</v>
      </c>
      <c r="D447" s="48" t="s">
        <v>113</v>
      </c>
      <c r="E447" s="47">
        <v>35850</v>
      </c>
      <c r="F447" s="46">
        <v>1.9E-2</v>
      </c>
      <c r="G447" s="45">
        <v>0.255</v>
      </c>
      <c r="H447" s="44">
        <v>32.9</v>
      </c>
      <c r="I447" s="44">
        <v>33.29</v>
      </c>
      <c r="J447" s="43">
        <v>69240</v>
      </c>
      <c r="K447" s="42">
        <v>4.0000000000000001E-3</v>
      </c>
    </row>
    <row r="448" spans="1:11" ht="15" hidden="1" x14ac:dyDescent="0.25">
      <c r="A448" s="41" t="s">
        <v>758</v>
      </c>
      <c r="B448" s="43">
        <v>36110</v>
      </c>
      <c r="C448" s="33">
        <f t="shared" si="6"/>
        <v>447</v>
      </c>
      <c r="D448" s="54" t="s">
        <v>113</v>
      </c>
      <c r="E448" s="53">
        <v>244960</v>
      </c>
      <c r="F448" s="52">
        <v>1.2E-2</v>
      </c>
      <c r="G448" s="51">
        <v>1.7450000000000001</v>
      </c>
      <c r="H448" s="50">
        <v>15.71</v>
      </c>
      <c r="I448" s="50">
        <v>17.36</v>
      </c>
      <c r="J448" s="43">
        <v>36110</v>
      </c>
      <c r="K448" s="49">
        <v>7.0000000000000001E-3</v>
      </c>
    </row>
    <row r="449" spans="1:11" ht="15" hidden="1" x14ac:dyDescent="0.25">
      <c r="A449" s="41" t="s">
        <v>757</v>
      </c>
      <c r="B449" s="43">
        <v>35180</v>
      </c>
      <c r="C449" s="33">
        <f t="shared" si="6"/>
        <v>448</v>
      </c>
      <c r="D449" s="48" t="s">
        <v>121</v>
      </c>
      <c r="E449" s="47">
        <v>752050</v>
      </c>
      <c r="F449" s="46">
        <v>6.0000000000000001E-3</v>
      </c>
      <c r="G449" s="45">
        <v>5.3559999999999999</v>
      </c>
      <c r="H449" s="44">
        <v>15.93</v>
      </c>
      <c r="I449" s="44">
        <v>16.91</v>
      </c>
      <c r="J449" s="43">
        <v>35180</v>
      </c>
      <c r="K449" s="42">
        <v>3.0000000000000001E-3</v>
      </c>
    </row>
    <row r="450" spans="1:11" ht="15" hidden="1" x14ac:dyDescent="0.25">
      <c r="A450" s="41" t="s">
        <v>756</v>
      </c>
      <c r="B450" s="43">
        <v>29360</v>
      </c>
      <c r="C450" s="33">
        <f t="shared" si="6"/>
        <v>449</v>
      </c>
      <c r="D450" s="54" t="s">
        <v>113</v>
      </c>
      <c r="E450" s="53">
        <v>32240</v>
      </c>
      <c r="F450" s="52">
        <v>0.03</v>
      </c>
      <c r="G450" s="51">
        <v>0.23</v>
      </c>
      <c r="H450" s="50">
        <v>12.67</v>
      </c>
      <c r="I450" s="50">
        <v>14.12</v>
      </c>
      <c r="J450" s="43">
        <v>29360</v>
      </c>
      <c r="K450" s="49">
        <v>8.0000000000000002E-3</v>
      </c>
    </row>
    <row r="451" spans="1:11" ht="15" hidden="1" x14ac:dyDescent="0.25">
      <c r="A451" s="41" t="s">
        <v>755</v>
      </c>
      <c r="B451" s="43">
        <v>32170</v>
      </c>
      <c r="C451" s="33">
        <f t="shared" ref="C451:C514" si="7">C450+1</f>
        <v>450</v>
      </c>
      <c r="D451" s="48" t="s">
        <v>113</v>
      </c>
      <c r="E451" s="47">
        <v>398390</v>
      </c>
      <c r="F451" s="46">
        <v>8.0000000000000002E-3</v>
      </c>
      <c r="G451" s="45">
        <v>2.8380000000000001</v>
      </c>
      <c r="H451" s="44">
        <v>14.86</v>
      </c>
      <c r="I451" s="44">
        <v>15.47</v>
      </c>
      <c r="J451" s="43">
        <v>32170</v>
      </c>
      <c r="K451" s="42">
        <v>3.0000000000000001E-3</v>
      </c>
    </row>
    <row r="452" spans="1:11" ht="15" hidden="1" x14ac:dyDescent="0.25">
      <c r="A452" s="41" t="s">
        <v>754</v>
      </c>
      <c r="B452" s="43">
        <v>35870</v>
      </c>
      <c r="C452" s="33">
        <f t="shared" si="7"/>
        <v>451</v>
      </c>
      <c r="D452" s="54" t="s">
        <v>113</v>
      </c>
      <c r="E452" s="53">
        <v>61720</v>
      </c>
      <c r="F452" s="52">
        <v>1.6E-2</v>
      </c>
      <c r="G452" s="51">
        <v>0.44</v>
      </c>
      <c r="H452" s="50">
        <v>14.89</v>
      </c>
      <c r="I452" s="50">
        <v>17.25</v>
      </c>
      <c r="J452" s="43">
        <v>35870</v>
      </c>
      <c r="K452" s="49">
        <v>1.2E-2</v>
      </c>
    </row>
    <row r="453" spans="1:11" ht="15" hidden="1" x14ac:dyDescent="0.25">
      <c r="A453" s="41" t="s">
        <v>753</v>
      </c>
      <c r="B453" s="43">
        <v>50520</v>
      </c>
      <c r="C453" s="33">
        <f t="shared" si="7"/>
        <v>452</v>
      </c>
      <c r="D453" s="48" t="s">
        <v>113</v>
      </c>
      <c r="E453" s="47">
        <v>10600</v>
      </c>
      <c r="F453" s="46">
        <v>3.3000000000000002E-2</v>
      </c>
      <c r="G453" s="45">
        <v>7.4999999999999997E-2</v>
      </c>
      <c r="H453" s="44">
        <v>23.93</v>
      </c>
      <c r="I453" s="44">
        <v>24.29</v>
      </c>
      <c r="J453" s="43">
        <v>50520</v>
      </c>
      <c r="K453" s="42">
        <v>0.01</v>
      </c>
    </row>
    <row r="454" spans="1:11" ht="15" hidden="1" x14ac:dyDescent="0.25">
      <c r="A454" s="41" t="s">
        <v>752</v>
      </c>
      <c r="B454" s="43">
        <v>46800</v>
      </c>
      <c r="C454" s="33">
        <f t="shared" si="7"/>
        <v>453</v>
      </c>
      <c r="D454" s="54" t="s">
        <v>113</v>
      </c>
      <c r="E454" s="53">
        <v>105720</v>
      </c>
      <c r="F454" s="52">
        <v>1.2E-2</v>
      </c>
      <c r="G454" s="51">
        <v>0.753</v>
      </c>
      <c r="H454" s="50">
        <v>21.71</v>
      </c>
      <c r="I454" s="50">
        <v>22.5</v>
      </c>
      <c r="J454" s="43">
        <v>46800</v>
      </c>
      <c r="K454" s="49">
        <v>3.0000000000000001E-3</v>
      </c>
    </row>
    <row r="455" spans="1:11" ht="15" hidden="1" x14ac:dyDescent="0.25">
      <c r="A455" s="41" t="s">
        <v>751</v>
      </c>
      <c r="B455" s="43">
        <v>33870</v>
      </c>
      <c r="C455" s="33">
        <f t="shared" si="7"/>
        <v>454</v>
      </c>
      <c r="D455" s="48" t="s">
        <v>113</v>
      </c>
      <c r="E455" s="47">
        <v>99390</v>
      </c>
      <c r="F455" s="46">
        <v>0.02</v>
      </c>
      <c r="G455" s="45">
        <v>0.70799999999999996</v>
      </c>
      <c r="H455" s="44">
        <v>15.62</v>
      </c>
      <c r="I455" s="44">
        <v>16.29</v>
      </c>
      <c r="J455" s="43">
        <v>33870</v>
      </c>
      <c r="K455" s="42">
        <v>6.0000000000000001E-3</v>
      </c>
    </row>
    <row r="456" spans="1:11" ht="15" hidden="1" x14ac:dyDescent="0.25">
      <c r="A456" s="41" t="s">
        <v>750</v>
      </c>
      <c r="B456" s="43">
        <v>37040</v>
      </c>
      <c r="C456" s="33">
        <f t="shared" si="7"/>
        <v>455</v>
      </c>
      <c r="D456" s="54" t="s">
        <v>113</v>
      </c>
      <c r="E456" s="53">
        <v>43990</v>
      </c>
      <c r="F456" s="52">
        <v>3.2000000000000001E-2</v>
      </c>
      <c r="G456" s="51">
        <v>0.313</v>
      </c>
      <c r="H456" s="50">
        <v>17.079999999999998</v>
      </c>
      <c r="I456" s="50">
        <v>17.809999999999999</v>
      </c>
      <c r="J456" s="43">
        <v>37040</v>
      </c>
      <c r="K456" s="49">
        <v>6.0000000000000001E-3</v>
      </c>
    </row>
    <row r="457" spans="1:11" ht="15" hidden="1" x14ac:dyDescent="0.25">
      <c r="A457" s="41" t="s">
        <v>749</v>
      </c>
      <c r="B457" s="43">
        <v>44840</v>
      </c>
      <c r="C457" s="33">
        <f t="shared" si="7"/>
        <v>456</v>
      </c>
      <c r="D457" s="48" t="s">
        <v>113</v>
      </c>
      <c r="E457" s="47">
        <v>702400</v>
      </c>
      <c r="F457" s="46">
        <v>6.0000000000000001E-3</v>
      </c>
      <c r="G457" s="45">
        <v>5.0030000000000001</v>
      </c>
      <c r="H457" s="44">
        <v>21.2</v>
      </c>
      <c r="I457" s="44">
        <v>21.56</v>
      </c>
      <c r="J457" s="43">
        <v>44840</v>
      </c>
      <c r="K457" s="42">
        <v>2E-3</v>
      </c>
    </row>
    <row r="458" spans="1:11" ht="15" hidden="1" x14ac:dyDescent="0.25">
      <c r="A458" s="41" t="s">
        <v>748</v>
      </c>
      <c r="B458" s="43">
        <v>41460</v>
      </c>
      <c r="C458" s="33">
        <f t="shared" si="7"/>
        <v>457</v>
      </c>
      <c r="D458" s="54" t="s">
        <v>113</v>
      </c>
      <c r="E458" s="53">
        <v>200140</v>
      </c>
      <c r="F458" s="52">
        <v>0.01</v>
      </c>
      <c r="G458" s="51">
        <v>1.4259999999999999</v>
      </c>
      <c r="H458" s="50">
        <v>18.29</v>
      </c>
      <c r="I458" s="50">
        <v>19.93</v>
      </c>
      <c r="J458" s="43">
        <v>41460</v>
      </c>
      <c r="K458" s="49">
        <v>4.0000000000000001E-3</v>
      </c>
    </row>
    <row r="459" spans="1:11" ht="15" hidden="1" x14ac:dyDescent="0.25">
      <c r="A459" s="41" t="s">
        <v>747</v>
      </c>
      <c r="B459" s="43">
        <v>37860</v>
      </c>
      <c r="C459" s="33">
        <f t="shared" si="7"/>
        <v>458</v>
      </c>
      <c r="D459" s="48" t="s">
        <v>113</v>
      </c>
      <c r="E459" s="47">
        <v>75270</v>
      </c>
      <c r="F459" s="46">
        <v>0.02</v>
      </c>
      <c r="G459" s="45">
        <v>0.53600000000000003</v>
      </c>
      <c r="H459" s="44">
        <v>17.079999999999998</v>
      </c>
      <c r="I459" s="44">
        <v>18.2</v>
      </c>
      <c r="J459" s="43">
        <v>37860</v>
      </c>
      <c r="K459" s="42">
        <v>8.9999999999999993E-3</v>
      </c>
    </row>
    <row r="460" spans="1:11" ht="15" hidden="1" x14ac:dyDescent="0.25">
      <c r="A460" s="41" t="s">
        <v>746</v>
      </c>
      <c r="B460" s="43">
        <v>47680</v>
      </c>
      <c r="C460" s="33">
        <f t="shared" si="7"/>
        <v>459</v>
      </c>
      <c r="D460" s="54" t="s">
        <v>121</v>
      </c>
      <c r="E460" s="53">
        <v>136410</v>
      </c>
      <c r="F460" s="52">
        <v>1.6E-2</v>
      </c>
      <c r="G460" s="51">
        <v>0.97199999999999998</v>
      </c>
      <c r="H460" s="50">
        <v>20.43</v>
      </c>
      <c r="I460" s="50">
        <v>22.92</v>
      </c>
      <c r="J460" s="43">
        <v>47680</v>
      </c>
      <c r="K460" s="49">
        <v>6.0000000000000001E-3</v>
      </c>
    </row>
    <row r="461" spans="1:11" ht="15" hidden="1" x14ac:dyDescent="0.25">
      <c r="A461" s="41" t="s">
        <v>745</v>
      </c>
      <c r="B461" s="43">
        <v>69920</v>
      </c>
      <c r="C461" s="33">
        <f t="shared" si="7"/>
        <v>460</v>
      </c>
      <c r="D461" s="48" t="s">
        <v>113</v>
      </c>
      <c r="E461" s="47">
        <v>7500</v>
      </c>
      <c r="F461" s="46">
        <v>7.0999999999999994E-2</v>
      </c>
      <c r="G461" s="45">
        <v>5.2999999999999999E-2</v>
      </c>
      <c r="H461" s="44">
        <v>31.55</v>
      </c>
      <c r="I461" s="44">
        <v>33.619999999999997</v>
      </c>
      <c r="J461" s="43">
        <v>69920</v>
      </c>
      <c r="K461" s="42">
        <v>1.4E-2</v>
      </c>
    </row>
    <row r="462" spans="1:11" ht="15" hidden="1" x14ac:dyDescent="0.25">
      <c r="A462" s="41" t="s">
        <v>744</v>
      </c>
      <c r="B462" s="43">
        <v>53000</v>
      </c>
      <c r="C462" s="33">
        <f t="shared" si="7"/>
        <v>461</v>
      </c>
      <c r="D462" s="54" t="s">
        <v>113</v>
      </c>
      <c r="E462" s="53">
        <v>6740</v>
      </c>
      <c r="F462" s="52">
        <v>6.6000000000000003E-2</v>
      </c>
      <c r="G462" s="51">
        <v>4.8000000000000001E-2</v>
      </c>
      <c r="H462" s="50">
        <v>24.16</v>
      </c>
      <c r="I462" s="50">
        <v>25.48</v>
      </c>
      <c r="J462" s="43">
        <v>53000</v>
      </c>
      <c r="K462" s="49">
        <v>0.02</v>
      </c>
    </row>
    <row r="463" spans="1:11" ht="15" hidden="1" x14ac:dyDescent="0.25">
      <c r="A463" s="41" t="s">
        <v>743</v>
      </c>
      <c r="B463" s="43">
        <v>46020</v>
      </c>
      <c r="C463" s="33">
        <f t="shared" si="7"/>
        <v>462</v>
      </c>
      <c r="D463" s="48" t="s">
        <v>113</v>
      </c>
      <c r="E463" s="47">
        <v>122170</v>
      </c>
      <c r="F463" s="46">
        <v>1.7000000000000001E-2</v>
      </c>
      <c r="G463" s="45">
        <v>0.87</v>
      </c>
      <c r="H463" s="44">
        <v>19.75</v>
      </c>
      <c r="I463" s="44">
        <v>22.13</v>
      </c>
      <c r="J463" s="43">
        <v>46020</v>
      </c>
      <c r="K463" s="42">
        <v>6.0000000000000001E-3</v>
      </c>
    </row>
    <row r="464" spans="1:11" ht="15" hidden="1" x14ac:dyDescent="0.25">
      <c r="A464" s="41" t="s">
        <v>742</v>
      </c>
      <c r="B464" s="43">
        <v>63250</v>
      </c>
      <c r="C464" s="33">
        <f t="shared" si="7"/>
        <v>463</v>
      </c>
      <c r="D464" s="54" t="s">
        <v>136</v>
      </c>
      <c r="E464" s="53">
        <v>156040</v>
      </c>
      <c r="F464" s="52">
        <v>8.9999999999999993E-3</v>
      </c>
      <c r="G464" s="51">
        <v>1.111</v>
      </c>
      <c r="H464" s="50">
        <v>28.49</v>
      </c>
      <c r="I464" s="50">
        <v>30.41</v>
      </c>
      <c r="J464" s="43">
        <v>63250</v>
      </c>
      <c r="K464" s="49">
        <v>3.0000000000000001E-3</v>
      </c>
    </row>
    <row r="465" spans="1:11" ht="15" hidden="1" x14ac:dyDescent="0.25">
      <c r="A465" s="41" t="s">
        <v>741</v>
      </c>
      <c r="B465" s="43">
        <v>68930</v>
      </c>
      <c r="C465" s="33">
        <f t="shared" si="7"/>
        <v>464</v>
      </c>
      <c r="D465" s="48" t="s">
        <v>121</v>
      </c>
      <c r="E465" s="47">
        <v>93190</v>
      </c>
      <c r="F465" s="46">
        <v>0.01</v>
      </c>
      <c r="G465" s="45">
        <v>0.66400000000000003</v>
      </c>
      <c r="H465" s="44">
        <v>32.130000000000003</v>
      </c>
      <c r="I465" s="44">
        <v>33.14</v>
      </c>
      <c r="J465" s="43">
        <v>68930</v>
      </c>
      <c r="K465" s="42">
        <v>4.0000000000000001E-3</v>
      </c>
    </row>
    <row r="466" spans="1:11" ht="15" hidden="1" x14ac:dyDescent="0.25">
      <c r="A466" s="41" t="s">
        <v>740</v>
      </c>
      <c r="B466" s="43">
        <v>72480</v>
      </c>
      <c r="C466" s="33">
        <f t="shared" si="7"/>
        <v>465</v>
      </c>
      <c r="D466" s="54" t="s">
        <v>113</v>
      </c>
      <c r="E466" s="53">
        <v>76630</v>
      </c>
      <c r="F466" s="52">
        <v>1.0999999999999999E-2</v>
      </c>
      <c r="G466" s="51">
        <v>0.54600000000000004</v>
      </c>
      <c r="H466" s="50">
        <v>34.090000000000003</v>
      </c>
      <c r="I466" s="50">
        <v>34.85</v>
      </c>
      <c r="J466" s="43">
        <v>72480</v>
      </c>
      <c r="K466" s="49">
        <v>4.0000000000000001E-3</v>
      </c>
    </row>
    <row r="467" spans="1:11" ht="15" hidden="1" x14ac:dyDescent="0.25">
      <c r="A467" s="41" t="s">
        <v>739</v>
      </c>
      <c r="B467" s="43">
        <v>52520</v>
      </c>
      <c r="C467" s="33">
        <f t="shared" si="7"/>
        <v>466</v>
      </c>
      <c r="D467" s="48" t="s">
        <v>113</v>
      </c>
      <c r="E467" s="47">
        <v>16560</v>
      </c>
      <c r="F467" s="46">
        <v>2.1999999999999999E-2</v>
      </c>
      <c r="G467" s="45">
        <v>0.11799999999999999</v>
      </c>
      <c r="H467" s="44">
        <v>23.47</v>
      </c>
      <c r="I467" s="44">
        <v>25.25</v>
      </c>
      <c r="J467" s="43">
        <v>52520</v>
      </c>
      <c r="K467" s="42">
        <v>8.0000000000000002E-3</v>
      </c>
    </row>
    <row r="468" spans="1:11" ht="15" hidden="1" x14ac:dyDescent="0.25">
      <c r="A468" s="41" t="s">
        <v>738</v>
      </c>
      <c r="B468" s="43">
        <v>54830</v>
      </c>
      <c r="C468" s="33">
        <f t="shared" si="7"/>
        <v>467</v>
      </c>
      <c r="D468" s="54" t="s">
        <v>121</v>
      </c>
      <c r="E468" s="53">
        <v>62850</v>
      </c>
      <c r="F468" s="52">
        <v>1.4999999999999999E-2</v>
      </c>
      <c r="G468" s="51">
        <v>0.44800000000000001</v>
      </c>
      <c r="H468" s="50">
        <v>22.98</v>
      </c>
      <c r="I468" s="50">
        <v>26.36</v>
      </c>
      <c r="J468" s="43">
        <v>54830</v>
      </c>
      <c r="K468" s="49">
        <v>6.0000000000000001E-3</v>
      </c>
    </row>
    <row r="469" spans="1:11" ht="15" hidden="1" x14ac:dyDescent="0.25">
      <c r="A469" s="41" t="s">
        <v>737</v>
      </c>
      <c r="B469" s="43">
        <v>47880</v>
      </c>
      <c r="C469" s="33">
        <f t="shared" si="7"/>
        <v>468</v>
      </c>
      <c r="D469" s="48" t="s">
        <v>113</v>
      </c>
      <c r="E469" s="47">
        <v>24130</v>
      </c>
      <c r="F469" s="46">
        <v>2.7E-2</v>
      </c>
      <c r="G469" s="45">
        <v>0.17199999999999999</v>
      </c>
      <c r="H469" s="56">
        <v>-4</v>
      </c>
      <c r="I469" s="56">
        <v>-4</v>
      </c>
      <c r="J469" s="43">
        <v>47880</v>
      </c>
      <c r="K469" s="42">
        <v>7.0000000000000001E-3</v>
      </c>
    </row>
    <row r="470" spans="1:11" ht="15" hidden="1" x14ac:dyDescent="0.25">
      <c r="A470" s="41" t="s">
        <v>736</v>
      </c>
      <c r="B470" s="43">
        <v>74960</v>
      </c>
      <c r="C470" s="33">
        <f t="shared" si="7"/>
        <v>469</v>
      </c>
      <c r="D470" s="54" t="s">
        <v>113</v>
      </c>
      <c r="E470" s="53">
        <v>2720</v>
      </c>
      <c r="F470" s="52">
        <v>8.6999999999999994E-2</v>
      </c>
      <c r="G470" s="51">
        <v>1.9E-2</v>
      </c>
      <c r="H470" s="50">
        <v>35.64</v>
      </c>
      <c r="I470" s="50">
        <v>36.04</v>
      </c>
      <c r="J470" s="43">
        <v>74960</v>
      </c>
      <c r="K470" s="49">
        <v>1.9E-2</v>
      </c>
    </row>
    <row r="471" spans="1:11" ht="15" hidden="1" x14ac:dyDescent="0.25">
      <c r="A471" s="41" t="s">
        <v>735</v>
      </c>
      <c r="B471" s="43">
        <v>57960</v>
      </c>
      <c r="C471" s="33">
        <f t="shared" si="7"/>
        <v>470</v>
      </c>
      <c r="D471" s="48" t="s">
        <v>113</v>
      </c>
      <c r="E471" s="47">
        <v>36000</v>
      </c>
      <c r="F471" s="46">
        <v>1.9E-2</v>
      </c>
      <c r="G471" s="45">
        <v>0.25600000000000001</v>
      </c>
      <c r="H471" s="44">
        <v>23.47</v>
      </c>
      <c r="I471" s="44">
        <v>27.87</v>
      </c>
      <c r="J471" s="43">
        <v>57960</v>
      </c>
      <c r="K471" s="42">
        <v>1.2999999999999999E-2</v>
      </c>
    </row>
    <row r="472" spans="1:11" ht="15" hidden="1" x14ac:dyDescent="0.25">
      <c r="A472" s="41" t="s">
        <v>734</v>
      </c>
      <c r="B472" s="43">
        <v>30470</v>
      </c>
      <c r="C472" s="33">
        <f t="shared" si="7"/>
        <v>471</v>
      </c>
      <c r="D472" s="54" t="s">
        <v>184</v>
      </c>
      <c r="E472" s="53">
        <v>4043480</v>
      </c>
      <c r="F472" s="52">
        <v>4.0000000000000001E-3</v>
      </c>
      <c r="G472" s="51">
        <v>28.8</v>
      </c>
      <c r="H472" s="50">
        <v>13.42</v>
      </c>
      <c r="I472" s="50">
        <v>14.65</v>
      </c>
      <c r="J472" s="43">
        <v>30470</v>
      </c>
      <c r="K472" s="49">
        <v>2E-3</v>
      </c>
    </row>
    <row r="473" spans="1:11" ht="15" hidden="1" x14ac:dyDescent="0.25">
      <c r="A473" s="41" t="s">
        <v>733</v>
      </c>
      <c r="B473" s="43">
        <v>26320</v>
      </c>
      <c r="C473" s="33">
        <f t="shared" si="7"/>
        <v>472</v>
      </c>
      <c r="D473" s="48" t="s">
        <v>121</v>
      </c>
      <c r="E473" s="47">
        <v>2377790</v>
      </c>
      <c r="F473" s="46">
        <v>5.0000000000000001E-3</v>
      </c>
      <c r="G473" s="45">
        <v>16.936</v>
      </c>
      <c r="H473" s="44">
        <v>11.93</v>
      </c>
      <c r="I473" s="44">
        <v>12.65</v>
      </c>
      <c r="J473" s="43">
        <v>26320</v>
      </c>
      <c r="K473" s="42">
        <v>3.0000000000000001E-3</v>
      </c>
    </row>
    <row r="474" spans="1:11" ht="15" hidden="1" x14ac:dyDescent="0.25">
      <c r="A474" s="41" t="s">
        <v>732</v>
      </c>
      <c r="B474" s="43">
        <v>23600</v>
      </c>
      <c r="C474" s="33">
        <f t="shared" si="7"/>
        <v>473</v>
      </c>
      <c r="D474" s="54" t="s">
        <v>113</v>
      </c>
      <c r="E474" s="53">
        <v>814300</v>
      </c>
      <c r="F474" s="52">
        <v>1.2E-2</v>
      </c>
      <c r="G474" s="51">
        <v>5.8</v>
      </c>
      <c r="H474" s="50">
        <v>10.87</v>
      </c>
      <c r="I474" s="50">
        <v>11.35</v>
      </c>
      <c r="J474" s="43">
        <v>23600</v>
      </c>
      <c r="K474" s="49">
        <v>4.0000000000000001E-3</v>
      </c>
    </row>
    <row r="475" spans="1:11" ht="15" hidden="1" x14ac:dyDescent="0.25">
      <c r="A475" s="41" t="s">
        <v>731</v>
      </c>
      <c r="B475" s="43">
        <v>28770</v>
      </c>
      <c r="C475" s="33">
        <f t="shared" si="7"/>
        <v>474</v>
      </c>
      <c r="D475" s="48" t="s">
        <v>113</v>
      </c>
      <c r="E475" s="47">
        <v>67410</v>
      </c>
      <c r="F475" s="46">
        <v>1.9E-2</v>
      </c>
      <c r="G475" s="45">
        <v>0.48</v>
      </c>
      <c r="H475" s="44">
        <v>12.85</v>
      </c>
      <c r="I475" s="44">
        <v>13.83</v>
      </c>
      <c r="J475" s="43">
        <v>28770</v>
      </c>
      <c r="K475" s="42">
        <v>7.0000000000000001E-3</v>
      </c>
    </row>
    <row r="476" spans="1:11" ht="15" hidden="1" x14ac:dyDescent="0.25">
      <c r="A476" s="41" t="s">
        <v>730</v>
      </c>
      <c r="B476" s="43">
        <v>27650</v>
      </c>
      <c r="C476" s="33">
        <f t="shared" si="7"/>
        <v>475</v>
      </c>
      <c r="D476" s="54" t="s">
        <v>113</v>
      </c>
      <c r="E476" s="53">
        <v>1443150</v>
      </c>
      <c r="F476" s="52">
        <v>6.0000000000000001E-3</v>
      </c>
      <c r="G476" s="51">
        <v>10.279</v>
      </c>
      <c r="H476" s="50">
        <v>12.78</v>
      </c>
      <c r="I476" s="50">
        <v>13.29</v>
      </c>
      <c r="J476" s="43">
        <v>27650</v>
      </c>
      <c r="K476" s="49">
        <v>2E-3</v>
      </c>
    </row>
    <row r="477" spans="1:11" ht="15" hidden="1" x14ac:dyDescent="0.25">
      <c r="A477" s="41" t="s">
        <v>729</v>
      </c>
      <c r="B477" s="43">
        <v>28550</v>
      </c>
      <c r="C477" s="33">
        <f t="shared" si="7"/>
        <v>476</v>
      </c>
      <c r="D477" s="48" t="s">
        <v>113</v>
      </c>
      <c r="E477" s="47">
        <v>52940</v>
      </c>
      <c r="F477" s="46">
        <v>2.4E-2</v>
      </c>
      <c r="G477" s="45">
        <v>0.377</v>
      </c>
      <c r="H477" s="44">
        <v>12.83</v>
      </c>
      <c r="I477" s="44">
        <v>13.73</v>
      </c>
      <c r="J477" s="43">
        <v>28550</v>
      </c>
      <c r="K477" s="42">
        <v>7.0000000000000001E-3</v>
      </c>
    </row>
    <row r="478" spans="1:11" ht="15" hidden="1" x14ac:dyDescent="0.25">
      <c r="A478" s="41" t="s">
        <v>728</v>
      </c>
      <c r="B478" s="43">
        <v>48410</v>
      </c>
      <c r="C478" s="33">
        <f t="shared" si="7"/>
        <v>477</v>
      </c>
      <c r="D478" s="54" t="s">
        <v>136</v>
      </c>
      <c r="E478" s="53">
        <v>181000</v>
      </c>
      <c r="F478" s="52">
        <v>1.2999999999999999E-2</v>
      </c>
      <c r="G478" s="51">
        <v>1.2889999999999999</v>
      </c>
      <c r="H478" s="50">
        <v>23.54</v>
      </c>
      <c r="I478" s="50">
        <v>23.28</v>
      </c>
      <c r="J478" s="43">
        <v>48410</v>
      </c>
      <c r="K478" s="49">
        <v>5.0000000000000001E-3</v>
      </c>
    </row>
    <row r="479" spans="1:11" ht="15" hidden="1" x14ac:dyDescent="0.25">
      <c r="A479" s="41" t="s">
        <v>727</v>
      </c>
      <c r="B479" s="43">
        <v>55130</v>
      </c>
      <c r="C479" s="33">
        <f t="shared" si="7"/>
        <v>478</v>
      </c>
      <c r="D479" s="48" t="s">
        <v>121</v>
      </c>
      <c r="E479" s="47">
        <v>45380</v>
      </c>
      <c r="F479" s="46">
        <v>2.4E-2</v>
      </c>
      <c r="G479" s="45">
        <v>0.32300000000000001</v>
      </c>
      <c r="H479" s="44">
        <v>26.96</v>
      </c>
      <c r="I479" s="44">
        <v>26.51</v>
      </c>
      <c r="J479" s="43">
        <v>55130</v>
      </c>
      <c r="K479" s="42">
        <v>0.01</v>
      </c>
    </row>
    <row r="480" spans="1:11" ht="15" hidden="1" x14ac:dyDescent="0.25">
      <c r="A480" s="41" t="s">
        <v>726</v>
      </c>
      <c r="B480" s="43">
        <v>59530</v>
      </c>
      <c r="C480" s="33">
        <f t="shared" si="7"/>
        <v>479</v>
      </c>
      <c r="D480" s="54" t="s">
        <v>113</v>
      </c>
      <c r="E480" s="53">
        <v>38170</v>
      </c>
      <c r="F480" s="52">
        <v>2.3E-2</v>
      </c>
      <c r="G480" s="51">
        <v>0.27200000000000002</v>
      </c>
      <c r="H480" s="50">
        <v>28.37</v>
      </c>
      <c r="I480" s="50">
        <v>28.62</v>
      </c>
      <c r="J480" s="43">
        <v>59530</v>
      </c>
      <c r="K480" s="49">
        <v>6.0000000000000001E-3</v>
      </c>
    </row>
    <row r="481" spans="1:11" ht="15" hidden="1" x14ac:dyDescent="0.25">
      <c r="A481" s="41" t="s">
        <v>725</v>
      </c>
      <c r="B481" s="43">
        <v>31840</v>
      </c>
      <c r="C481" s="33">
        <f t="shared" si="7"/>
        <v>480</v>
      </c>
      <c r="D481" s="48" t="s">
        <v>113</v>
      </c>
      <c r="E481" s="47">
        <v>7210</v>
      </c>
      <c r="F481" s="46">
        <v>8.8999999999999996E-2</v>
      </c>
      <c r="G481" s="45">
        <v>5.0999999999999997E-2</v>
      </c>
      <c r="H481" s="44">
        <v>13.62</v>
      </c>
      <c r="I481" s="44">
        <v>15.31</v>
      </c>
      <c r="J481" s="43">
        <v>31840</v>
      </c>
      <c r="K481" s="42">
        <v>2.5999999999999999E-2</v>
      </c>
    </row>
    <row r="482" spans="1:11" ht="15" hidden="1" x14ac:dyDescent="0.25">
      <c r="A482" s="41" t="s">
        <v>724</v>
      </c>
      <c r="B482" s="43">
        <v>46170</v>
      </c>
      <c r="C482" s="33">
        <f t="shared" si="7"/>
        <v>481</v>
      </c>
      <c r="D482" s="54" t="s">
        <v>121</v>
      </c>
      <c r="E482" s="53">
        <v>135610</v>
      </c>
      <c r="F482" s="52">
        <v>1.2999999999999999E-2</v>
      </c>
      <c r="G482" s="51">
        <v>0.96599999999999997</v>
      </c>
      <c r="H482" s="50">
        <v>21.77</v>
      </c>
      <c r="I482" s="50">
        <v>22.2</v>
      </c>
      <c r="J482" s="43">
        <v>46170</v>
      </c>
      <c r="K482" s="49">
        <v>6.0000000000000001E-3</v>
      </c>
    </row>
    <row r="483" spans="1:11" ht="15" hidden="1" x14ac:dyDescent="0.25">
      <c r="A483" s="41" t="s">
        <v>723</v>
      </c>
      <c r="B483" s="43">
        <v>56850</v>
      </c>
      <c r="C483" s="33">
        <f t="shared" si="7"/>
        <v>482</v>
      </c>
      <c r="D483" s="48" t="s">
        <v>113</v>
      </c>
      <c r="E483" s="47">
        <v>85580</v>
      </c>
      <c r="F483" s="46">
        <v>1.4E-2</v>
      </c>
      <c r="G483" s="45">
        <v>0.61</v>
      </c>
      <c r="H483" s="44">
        <v>27.21</v>
      </c>
      <c r="I483" s="44">
        <v>27.33</v>
      </c>
      <c r="J483" s="43">
        <v>56850</v>
      </c>
      <c r="K483" s="42">
        <v>5.0000000000000001E-3</v>
      </c>
    </row>
    <row r="484" spans="1:11" ht="15" hidden="1" x14ac:dyDescent="0.25">
      <c r="A484" s="41" t="s">
        <v>722</v>
      </c>
      <c r="B484" s="43">
        <v>27890</v>
      </c>
      <c r="C484" s="33">
        <f t="shared" si="7"/>
        <v>483</v>
      </c>
      <c r="D484" s="54" t="s">
        <v>113</v>
      </c>
      <c r="E484" s="53">
        <v>50030</v>
      </c>
      <c r="F484" s="52">
        <v>2.3E-2</v>
      </c>
      <c r="G484" s="51">
        <v>0.35599999999999998</v>
      </c>
      <c r="H484" s="50">
        <v>12.35</v>
      </c>
      <c r="I484" s="50">
        <v>13.41</v>
      </c>
      <c r="J484" s="43">
        <v>27890</v>
      </c>
      <c r="K484" s="49">
        <v>7.0000000000000001E-3</v>
      </c>
    </row>
    <row r="485" spans="1:11" ht="15" hidden="1" x14ac:dyDescent="0.25">
      <c r="A485" s="41" t="s">
        <v>721</v>
      </c>
      <c r="B485" s="43">
        <v>34920</v>
      </c>
      <c r="C485" s="33">
        <f t="shared" si="7"/>
        <v>484</v>
      </c>
      <c r="D485" s="48" t="s">
        <v>136</v>
      </c>
      <c r="E485" s="47">
        <v>1484690</v>
      </c>
      <c r="F485" s="46">
        <v>5.0000000000000001E-3</v>
      </c>
      <c r="G485" s="45">
        <v>10.574999999999999</v>
      </c>
      <c r="H485" s="44">
        <v>15.95</v>
      </c>
      <c r="I485" s="44">
        <v>16.79</v>
      </c>
      <c r="J485" s="43">
        <v>34920</v>
      </c>
      <c r="K485" s="42">
        <v>2E-3</v>
      </c>
    </row>
    <row r="486" spans="1:11" ht="15" hidden="1" x14ac:dyDescent="0.25">
      <c r="A486" s="41" t="s">
        <v>720</v>
      </c>
      <c r="B486" s="43">
        <v>44480</v>
      </c>
      <c r="C486" s="33">
        <f t="shared" si="7"/>
        <v>485</v>
      </c>
      <c r="D486" s="54" t="s">
        <v>113</v>
      </c>
      <c r="E486" s="53">
        <v>95830</v>
      </c>
      <c r="F486" s="52">
        <v>2.5999999999999999E-2</v>
      </c>
      <c r="G486" s="51">
        <v>0.68300000000000005</v>
      </c>
      <c r="H486" s="50">
        <v>19.170000000000002</v>
      </c>
      <c r="I486" s="50">
        <v>21.39</v>
      </c>
      <c r="J486" s="43">
        <v>44480</v>
      </c>
      <c r="K486" s="49">
        <v>1.0999999999999999E-2</v>
      </c>
    </row>
    <row r="487" spans="1:11" ht="15" hidden="1" x14ac:dyDescent="0.25">
      <c r="A487" s="41" t="s">
        <v>719</v>
      </c>
      <c r="B487" s="43">
        <v>34260</v>
      </c>
      <c r="C487" s="33">
        <f t="shared" si="7"/>
        <v>486</v>
      </c>
      <c r="D487" s="48" t="s">
        <v>121</v>
      </c>
      <c r="E487" s="47">
        <v>1388860</v>
      </c>
      <c r="F487" s="46">
        <v>5.0000000000000001E-3</v>
      </c>
      <c r="G487" s="45">
        <v>9.8919999999999995</v>
      </c>
      <c r="H487" s="44">
        <v>15.81</v>
      </c>
      <c r="I487" s="44">
        <v>16.47</v>
      </c>
      <c r="J487" s="43">
        <v>34260</v>
      </c>
      <c r="K487" s="42">
        <v>2E-3</v>
      </c>
    </row>
    <row r="488" spans="1:11" ht="15" hidden="1" x14ac:dyDescent="0.25">
      <c r="A488" s="41" t="s">
        <v>718</v>
      </c>
      <c r="B488" s="43">
        <v>37890</v>
      </c>
      <c r="C488" s="33">
        <f t="shared" si="7"/>
        <v>487</v>
      </c>
      <c r="D488" s="54" t="s">
        <v>113</v>
      </c>
      <c r="E488" s="53">
        <v>327290</v>
      </c>
      <c r="F488" s="52">
        <v>8.9999999999999993E-3</v>
      </c>
      <c r="G488" s="51">
        <v>2.331</v>
      </c>
      <c r="H488" s="50">
        <v>17.760000000000002</v>
      </c>
      <c r="I488" s="50">
        <v>18.22</v>
      </c>
      <c r="J488" s="43">
        <v>37890</v>
      </c>
      <c r="K488" s="49">
        <v>4.0000000000000001E-3</v>
      </c>
    </row>
    <row r="489" spans="1:11" ht="15" hidden="1" x14ac:dyDescent="0.25">
      <c r="A489" s="41" t="s">
        <v>717</v>
      </c>
      <c r="B489" s="43">
        <v>32850</v>
      </c>
      <c r="C489" s="33">
        <f t="shared" si="7"/>
        <v>488</v>
      </c>
      <c r="D489" s="48" t="s">
        <v>113</v>
      </c>
      <c r="E489" s="47">
        <v>623560</v>
      </c>
      <c r="F489" s="46">
        <v>8.0000000000000002E-3</v>
      </c>
      <c r="G489" s="45">
        <v>4.4409999999999998</v>
      </c>
      <c r="H489" s="44">
        <v>15.17</v>
      </c>
      <c r="I489" s="44">
        <v>15.79</v>
      </c>
      <c r="J489" s="43">
        <v>32850</v>
      </c>
      <c r="K489" s="42">
        <v>2E-3</v>
      </c>
    </row>
    <row r="490" spans="1:11" ht="15" hidden="1" x14ac:dyDescent="0.25">
      <c r="A490" s="41" t="s">
        <v>716</v>
      </c>
      <c r="B490" s="43">
        <v>35960</v>
      </c>
      <c r="C490" s="33">
        <f t="shared" si="7"/>
        <v>489</v>
      </c>
      <c r="D490" s="54" t="s">
        <v>113</v>
      </c>
      <c r="E490" s="53">
        <v>52500</v>
      </c>
      <c r="F490" s="52">
        <v>1.6E-2</v>
      </c>
      <c r="G490" s="51">
        <v>0.374</v>
      </c>
      <c r="H490" s="50">
        <v>16.54</v>
      </c>
      <c r="I490" s="50">
        <v>17.29</v>
      </c>
      <c r="J490" s="43">
        <v>35960</v>
      </c>
      <c r="K490" s="49">
        <v>4.0000000000000001E-3</v>
      </c>
    </row>
    <row r="491" spans="1:11" ht="15" hidden="1" x14ac:dyDescent="0.25">
      <c r="A491" s="41" t="s">
        <v>715</v>
      </c>
      <c r="B491" s="43">
        <v>37150</v>
      </c>
      <c r="C491" s="33">
        <f t="shared" si="7"/>
        <v>490</v>
      </c>
      <c r="D491" s="48" t="s">
        <v>113</v>
      </c>
      <c r="E491" s="47">
        <v>54070</v>
      </c>
      <c r="F491" s="46">
        <v>2.8000000000000001E-2</v>
      </c>
      <c r="G491" s="45">
        <v>0.38500000000000001</v>
      </c>
      <c r="H491" s="44">
        <v>17.170000000000002</v>
      </c>
      <c r="I491" s="44">
        <v>17.86</v>
      </c>
      <c r="J491" s="43">
        <v>37150</v>
      </c>
      <c r="K491" s="42">
        <v>1.0999999999999999E-2</v>
      </c>
    </row>
    <row r="492" spans="1:11" ht="15" hidden="1" x14ac:dyDescent="0.25">
      <c r="A492" s="41" t="s">
        <v>714</v>
      </c>
      <c r="B492" s="43">
        <v>28420</v>
      </c>
      <c r="C492" s="33">
        <f t="shared" si="7"/>
        <v>491</v>
      </c>
      <c r="D492" s="54" t="s">
        <v>113</v>
      </c>
      <c r="E492" s="53">
        <v>36660</v>
      </c>
      <c r="F492" s="52">
        <v>3.9E-2</v>
      </c>
      <c r="G492" s="51">
        <v>0.26100000000000001</v>
      </c>
      <c r="H492" s="50">
        <v>12.14</v>
      </c>
      <c r="I492" s="50">
        <v>13.66</v>
      </c>
      <c r="J492" s="43">
        <v>28420</v>
      </c>
      <c r="K492" s="49">
        <v>1.2999999999999999E-2</v>
      </c>
    </row>
    <row r="493" spans="1:11" ht="15" hidden="1" x14ac:dyDescent="0.25">
      <c r="A493" s="41" t="s">
        <v>713</v>
      </c>
      <c r="B493" s="43">
        <v>26810</v>
      </c>
      <c r="C493" s="33">
        <f t="shared" si="7"/>
        <v>492</v>
      </c>
      <c r="D493" s="48" t="s">
        <v>113</v>
      </c>
      <c r="E493" s="47">
        <v>79990</v>
      </c>
      <c r="F493" s="46">
        <v>2.7E-2</v>
      </c>
      <c r="G493" s="45">
        <v>0.56999999999999995</v>
      </c>
      <c r="H493" s="44">
        <v>12.14</v>
      </c>
      <c r="I493" s="44">
        <v>12.89</v>
      </c>
      <c r="J493" s="43">
        <v>26810</v>
      </c>
      <c r="K493" s="42">
        <v>7.0000000000000001E-3</v>
      </c>
    </row>
    <row r="494" spans="1:11" ht="15" hidden="1" x14ac:dyDescent="0.25">
      <c r="A494" s="41" t="s">
        <v>712</v>
      </c>
      <c r="B494" s="43">
        <v>33750</v>
      </c>
      <c r="C494" s="33">
        <f t="shared" si="7"/>
        <v>493</v>
      </c>
      <c r="D494" s="54" t="s">
        <v>113</v>
      </c>
      <c r="E494" s="53">
        <v>120970</v>
      </c>
      <c r="F494" s="52">
        <v>1.4E-2</v>
      </c>
      <c r="G494" s="51">
        <v>0.86199999999999999</v>
      </c>
      <c r="H494" s="50">
        <v>15.72</v>
      </c>
      <c r="I494" s="50">
        <v>16.22</v>
      </c>
      <c r="J494" s="43">
        <v>33750</v>
      </c>
      <c r="K494" s="49">
        <v>3.0000000000000001E-3</v>
      </c>
    </row>
    <row r="495" spans="1:11" ht="15" hidden="1" x14ac:dyDescent="0.25">
      <c r="A495" s="41" t="s">
        <v>711</v>
      </c>
      <c r="B495" s="43">
        <v>37720</v>
      </c>
      <c r="C495" s="33">
        <f t="shared" si="7"/>
        <v>494</v>
      </c>
      <c r="D495" s="48" t="s">
        <v>113</v>
      </c>
      <c r="E495" s="47">
        <v>93830</v>
      </c>
      <c r="F495" s="46">
        <v>1.9E-2</v>
      </c>
      <c r="G495" s="45">
        <v>0.66800000000000004</v>
      </c>
      <c r="H495" s="44">
        <v>17.46</v>
      </c>
      <c r="I495" s="44">
        <v>18.13</v>
      </c>
      <c r="J495" s="43">
        <v>37720</v>
      </c>
      <c r="K495" s="42">
        <v>8.9999999999999993E-3</v>
      </c>
    </row>
    <row r="496" spans="1:11" ht="15" hidden="1" x14ac:dyDescent="0.25">
      <c r="A496" s="41" t="s">
        <v>710</v>
      </c>
      <c r="B496" s="43">
        <v>45810</v>
      </c>
      <c r="C496" s="33">
        <f t="shared" si="7"/>
        <v>495</v>
      </c>
      <c r="D496" s="54" t="s">
        <v>184</v>
      </c>
      <c r="E496" s="53">
        <v>3386360</v>
      </c>
      <c r="F496" s="52">
        <v>4.0000000000000001E-3</v>
      </c>
      <c r="G496" s="51">
        <v>24.119</v>
      </c>
      <c r="H496" s="50">
        <v>18.59</v>
      </c>
      <c r="I496" s="50">
        <v>22.03</v>
      </c>
      <c r="J496" s="43">
        <v>45810</v>
      </c>
      <c r="K496" s="49">
        <v>7.0000000000000001E-3</v>
      </c>
    </row>
    <row r="497" spans="1:11" ht="15" hidden="1" x14ac:dyDescent="0.25">
      <c r="A497" s="41" t="s">
        <v>709</v>
      </c>
      <c r="B497" s="43">
        <v>72300</v>
      </c>
      <c r="C497" s="33">
        <f t="shared" si="7"/>
        <v>496</v>
      </c>
      <c r="D497" s="48" t="s">
        <v>136</v>
      </c>
      <c r="E497" s="47">
        <v>273490</v>
      </c>
      <c r="F497" s="46">
        <v>5.0000000000000001E-3</v>
      </c>
      <c r="G497" s="45">
        <v>1.948</v>
      </c>
      <c r="H497" s="44">
        <v>32.42</v>
      </c>
      <c r="I497" s="44">
        <v>34.76</v>
      </c>
      <c r="J497" s="43">
        <v>72300</v>
      </c>
      <c r="K497" s="42">
        <v>7.0000000000000001E-3</v>
      </c>
    </row>
    <row r="498" spans="1:11" ht="15" hidden="1" x14ac:dyDescent="0.25">
      <c r="A498" s="41" t="s">
        <v>708</v>
      </c>
      <c r="B498" s="43">
        <v>81380</v>
      </c>
      <c r="C498" s="33">
        <f t="shared" si="7"/>
        <v>497</v>
      </c>
      <c r="D498" s="54" t="s">
        <v>121</v>
      </c>
      <c r="E498" s="53">
        <v>143430</v>
      </c>
      <c r="F498" s="52">
        <v>4.0000000000000001E-3</v>
      </c>
      <c r="G498" s="51">
        <v>1.022</v>
      </c>
      <c r="H498" s="50">
        <v>37.26</v>
      </c>
      <c r="I498" s="50">
        <v>39.130000000000003</v>
      </c>
      <c r="J498" s="43">
        <v>81380</v>
      </c>
      <c r="K498" s="49">
        <v>6.0000000000000001E-3</v>
      </c>
    </row>
    <row r="499" spans="1:11" ht="15" hidden="1" x14ac:dyDescent="0.25">
      <c r="A499" s="41" t="s">
        <v>707</v>
      </c>
      <c r="B499" s="43">
        <v>65100</v>
      </c>
      <c r="C499" s="33">
        <f t="shared" si="7"/>
        <v>498</v>
      </c>
      <c r="D499" s="48" t="s">
        <v>113</v>
      </c>
      <c r="E499" s="47">
        <v>43230</v>
      </c>
      <c r="F499" s="46">
        <v>4.0000000000000001E-3</v>
      </c>
      <c r="G499" s="45">
        <v>0.308</v>
      </c>
      <c r="H499" s="44">
        <v>29.12</v>
      </c>
      <c r="I499" s="44">
        <v>31.3</v>
      </c>
      <c r="J499" s="43">
        <v>65100</v>
      </c>
      <c r="K499" s="42">
        <v>8.0000000000000002E-3</v>
      </c>
    </row>
    <row r="500" spans="1:11" ht="15" hidden="1" x14ac:dyDescent="0.25">
      <c r="A500" s="41" t="s">
        <v>706</v>
      </c>
      <c r="B500" s="43">
        <v>88400</v>
      </c>
      <c r="C500" s="33">
        <f t="shared" si="7"/>
        <v>499</v>
      </c>
      <c r="D500" s="54" t="s">
        <v>113</v>
      </c>
      <c r="E500" s="53">
        <v>100200</v>
      </c>
      <c r="F500" s="52">
        <v>6.0000000000000001E-3</v>
      </c>
      <c r="G500" s="51">
        <v>0.71399999999999997</v>
      </c>
      <c r="H500" s="50">
        <v>40.79</v>
      </c>
      <c r="I500" s="50">
        <v>42.5</v>
      </c>
      <c r="J500" s="43">
        <v>88400</v>
      </c>
      <c r="K500" s="49">
        <v>6.0000000000000001E-3</v>
      </c>
    </row>
    <row r="501" spans="1:11" ht="15" hidden="1" x14ac:dyDescent="0.25">
      <c r="A501" s="41" t="s">
        <v>705</v>
      </c>
      <c r="B501" s="43">
        <v>77050</v>
      </c>
      <c r="C501" s="33">
        <f t="shared" si="7"/>
        <v>500</v>
      </c>
      <c r="D501" s="48" t="s">
        <v>113</v>
      </c>
      <c r="E501" s="47">
        <v>57170</v>
      </c>
      <c r="F501" s="46">
        <v>0.01</v>
      </c>
      <c r="G501" s="45">
        <v>0.40699999999999997</v>
      </c>
      <c r="H501" s="44">
        <v>35.840000000000003</v>
      </c>
      <c r="I501" s="44">
        <v>37.04</v>
      </c>
      <c r="J501" s="43">
        <v>77050</v>
      </c>
      <c r="K501" s="42">
        <v>7.0000000000000001E-3</v>
      </c>
    </row>
    <row r="502" spans="1:11" ht="15" hidden="1" x14ac:dyDescent="0.25">
      <c r="A502" s="41" t="s">
        <v>704</v>
      </c>
      <c r="B502" s="43">
        <v>50690</v>
      </c>
      <c r="C502" s="33">
        <f t="shared" si="7"/>
        <v>501</v>
      </c>
      <c r="D502" s="54" t="s">
        <v>113</v>
      </c>
      <c r="E502" s="53">
        <v>72880</v>
      </c>
      <c r="F502" s="52">
        <v>1.4999999999999999E-2</v>
      </c>
      <c r="G502" s="51">
        <v>0.51900000000000002</v>
      </c>
      <c r="H502" s="50">
        <v>22.99</v>
      </c>
      <c r="I502" s="50">
        <v>24.37</v>
      </c>
      <c r="J502" s="43">
        <v>50690</v>
      </c>
      <c r="K502" s="49">
        <v>8.0000000000000002E-3</v>
      </c>
    </row>
    <row r="503" spans="1:11" ht="15" hidden="1" x14ac:dyDescent="0.25">
      <c r="A503" s="41" t="s">
        <v>703</v>
      </c>
      <c r="B503" s="43">
        <v>50890</v>
      </c>
      <c r="C503" s="33">
        <f t="shared" si="7"/>
        <v>502</v>
      </c>
      <c r="D503" s="48" t="s">
        <v>136</v>
      </c>
      <c r="E503" s="47">
        <v>329480</v>
      </c>
      <c r="F503" s="46">
        <v>8.0000000000000002E-3</v>
      </c>
      <c r="G503" s="45">
        <v>2.347</v>
      </c>
      <c r="H503" s="44">
        <v>23.22</v>
      </c>
      <c r="I503" s="44">
        <v>24.47</v>
      </c>
      <c r="J503" s="43">
        <v>50890</v>
      </c>
      <c r="K503" s="42">
        <v>7.0000000000000001E-3</v>
      </c>
    </row>
    <row r="504" spans="1:11" ht="15" hidden="1" x14ac:dyDescent="0.25">
      <c r="A504" s="41" t="s">
        <v>702</v>
      </c>
      <c r="B504" s="43">
        <v>50520</v>
      </c>
      <c r="C504" s="33">
        <f t="shared" si="7"/>
        <v>503</v>
      </c>
      <c r="D504" s="54" t="s">
        <v>113</v>
      </c>
      <c r="E504" s="53">
        <v>315910</v>
      </c>
      <c r="F504" s="52">
        <v>8.0000000000000002E-3</v>
      </c>
      <c r="G504" s="51">
        <v>2.25</v>
      </c>
      <c r="H504" s="50">
        <v>23.09</v>
      </c>
      <c r="I504" s="50">
        <v>24.29</v>
      </c>
      <c r="J504" s="43">
        <v>50520</v>
      </c>
      <c r="K504" s="49">
        <v>7.0000000000000001E-3</v>
      </c>
    </row>
    <row r="505" spans="1:11" ht="15" hidden="1" x14ac:dyDescent="0.25">
      <c r="A505" s="41" t="s">
        <v>701</v>
      </c>
      <c r="B505" s="43">
        <v>59550</v>
      </c>
      <c r="C505" s="33">
        <f t="shared" si="7"/>
        <v>504</v>
      </c>
      <c r="D505" s="48" t="s">
        <v>121</v>
      </c>
      <c r="E505" s="47">
        <v>13570</v>
      </c>
      <c r="F505" s="46">
        <v>2.1000000000000001E-2</v>
      </c>
      <c r="G505" s="45">
        <v>9.7000000000000003E-2</v>
      </c>
      <c r="H505" s="44">
        <v>26.98</v>
      </c>
      <c r="I505" s="44">
        <v>28.63</v>
      </c>
      <c r="J505" s="43">
        <v>59550</v>
      </c>
      <c r="K505" s="42">
        <v>0.01</v>
      </c>
    </row>
    <row r="506" spans="1:11" ht="15" hidden="1" x14ac:dyDescent="0.25">
      <c r="A506" s="41" t="s">
        <v>700</v>
      </c>
      <c r="B506" s="43">
        <v>61660</v>
      </c>
      <c r="C506" s="33">
        <f t="shared" si="7"/>
        <v>505</v>
      </c>
      <c r="D506" s="54" t="s">
        <v>113</v>
      </c>
      <c r="E506" s="53">
        <v>11910</v>
      </c>
      <c r="F506" s="52">
        <v>2.3E-2</v>
      </c>
      <c r="G506" s="51">
        <v>8.5000000000000006E-2</v>
      </c>
      <c r="H506" s="50">
        <v>28.1</v>
      </c>
      <c r="I506" s="50">
        <v>29.64</v>
      </c>
      <c r="J506" s="43">
        <v>61660</v>
      </c>
      <c r="K506" s="49">
        <v>0.01</v>
      </c>
    </row>
    <row r="507" spans="1:11" ht="15" hidden="1" x14ac:dyDescent="0.25">
      <c r="A507" s="41" t="s">
        <v>699</v>
      </c>
      <c r="B507" s="43">
        <v>44300</v>
      </c>
      <c r="C507" s="33">
        <f t="shared" si="7"/>
        <v>506</v>
      </c>
      <c r="D507" s="48" t="s">
        <v>113</v>
      </c>
      <c r="E507" s="47">
        <v>1650</v>
      </c>
      <c r="F507" s="46">
        <v>2.1999999999999999E-2</v>
      </c>
      <c r="G507" s="45">
        <v>1.2E-2</v>
      </c>
      <c r="H507" s="44">
        <v>17.420000000000002</v>
      </c>
      <c r="I507" s="44">
        <v>21.3</v>
      </c>
      <c r="J507" s="43">
        <v>44300</v>
      </c>
      <c r="K507" s="42">
        <v>1.6E-2</v>
      </c>
    </row>
    <row r="508" spans="1:11" ht="15" hidden="1" x14ac:dyDescent="0.25">
      <c r="A508" s="41" t="s">
        <v>698</v>
      </c>
      <c r="B508" s="43">
        <v>58310</v>
      </c>
      <c r="C508" s="33">
        <f t="shared" si="7"/>
        <v>507</v>
      </c>
      <c r="D508" s="54" t="s">
        <v>136</v>
      </c>
      <c r="E508" s="53">
        <v>1232490</v>
      </c>
      <c r="F508" s="52">
        <v>4.0000000000000001E-3</v>
      </c>
      <c r="G508" s="51">
        <v>8.7780000000000005</v>
      </c>
      <c r="H508" s="50">
        <v>25.6</v>
      </c>
      <c r="I508" s="50">
        <v>28.03</v>
      </c>
      <c r="J508" s="43">
        <v>58310</v>
      </c>
      <c r="K508" s="49">
        <v>7.0000000000000001E-3</v>
      </c>
    </row>
    <row r="509" spans="1:11" ht="15" hidden="1" x14ac:dyDescent="0.25">
      <c r="A509" s="41" t="s">
        <v>697</v>
      </c>
      <c r="B509" s="43">
        <v>46710</v>
      </c>
      <c r="C509" s="33">
        <f t="shared" si="7"/>
        <v>508</v>
      </c>
      <c r="D509" s="48" t="s">
        <v>121</v>
      </c>
      <c r="E509" s="47">
        <v>449480</v>
      </c>
      <c r="F509" s="46">
        <v>5.0000000000000001E-3</v>
      </c>
      <c r="G509" s="45">
        <v>3.2010000000000001</v>
      </c>
      <c r="H509" s="44">
        <v>20.59</v>
      </c>
      <c r="I509" s="44">
        <v>22.46</v>
      </c>
      <c r="J509" s="43">
        <v>46710</v>
      </c>
      <c r="K509" s="42">
        <v>7.0000000000000001E-3</v>
      </c>
    </row>
    <row r="510" spans="1:11" ht="15" hidden="1" x14ac:dyDescent="0.25">
      <c r="A510" s="41" t="s">
        <v>696</v>
      </c>
      <c r="B510" s="43">
        <v>45740</v>
      </c>
      <c r="C510" s="33">
        <f t="shared" si="7"/>
        <v>509</v>
      </c>
      <c r="D510" s="54" t="s">
        <v>113</v>
      </c>
      <c r="E510" s="53">
        <v>17880</v>
      </c>
      <c r="F510" s="52">
        <v>1.2E-2</v>
      </c>
      <c r="G510" s="51">
        <v>0.127</v>
      </c>
      <c r="H510" s="50">
        <v>20.52</v>
      </c>
      <c r="I510" s="50">
        <v>21.99</v>
      </c>
      <c r="J510" s="43">
        <v>45740</v>
      </c>
      <c r="K510" s="49">
        <v>0.01</v>
      </c>
    </row>
    <row r="511" spans="1:11" ht="15" hidden="1" x14ac:dyDescent="0.25">
      <c r="A511" s="41" t="s">
        <v>695</v>
      </c>
      <c r="B511" s="43">
        <v>46750</v>
      </c>
      <c r="C511" s="33">
        <f t="shared" si="7"/>
        <v>510</v>
      </c>
      <c r="D511" s="48" t="s">
        <v>113</v>
      </c>
      <c r="E511" s="47">
        <v>431600</v>
      </c>
      <c r="F511" s="46">
        <v>5.0000000000000001E-3</v>
      </c>
      <c r="G511" s="45">
        <v>3.0739999999999998</v>
      </c>
      <c r="H511" s="44">
        <v>20.59</v>
      </c>
      <c r="I511" s="44">
        <v>22.48</v>
      </c>
      <c r="J511" s="43">
        <v>46750</v>
      </c>
      <c r="K511" s="42">
        <v>7.0000000000000001E-3</v>
      </c>
    </row>
    <row r="512" spans="1:11" ht="15" hidden="1" x14ac:dyDescent="0.25">
      <c r="A512" s="41" t="s">
        <v>694</v>
      </c>
      <c r="B512" s="43">
        <v>81490</v>
      </c>
      <c r="C512" s="33">
        <f t="shared" si="7"/>
        <v>511</v>
      </c>
      <c r="D512" s="54" t="s">
        <v>113</v>
      </c>
      <c r="E512" s="53">
        <v>104980</v>
      </c>
      <c r="F512" s="52">
        <v>3.0000000000000001E-3</v>
      </c>
      <c r="G512" s="51">
        <v>0.748</v>
      </c>
      <c r="H512" s="50">
        <v>37.56</v>
      </c>
      <c r="I512" s="50">
        <v>39.18</v>
      </c>
      <c r="J512" s="43">
        <v>81490</v>
      </c>
      <c r="K512" s="49">
        <v>6.0000000000000001E-3</v>
      </c>
    </row>
    <row r="513" spans="1:11" ht="15" hidden="1" x14ac:dyDescent="0.25">
      <c r="A513" s="41" t="s">
        <v>693</v>
      </c>
      <c r="B513" s="43">
        <v>54760</v>
      </c>
      <c r="C513" s="33">
        <f t="shared" si="7"/>
        <v>512</v>
      </c>
      <c r="D513" s="48" t="s">
        <v>113</v>
      </c>
      <c r="E513" s="47">
        <v>6610</v>
      </c>
      <c r="F513" s="46">
        <v>2.5000000000000001E-2</v>
      </c>
      <c r="G513" s="45">
        <v>4.7E-2</v>
      </c>
      <c r="H513" s="44">
        <v>24.87</v>
      </c>
      <c r="I513" s="44">
        <v>26.33</v>
      </c>
      <c r="J513" s="43">
        <v>54760</v>
      </c>
      <c r="K513" s="42">
        <v>8.0000000000000002E-3</v>
      </c>
    </row>
    <row r="514" spans="1:11" ht="15" hidden="1" x14ac:dyDescent="0.25">
      <c r="A514" s="41" t="s">
        <v>692</v>
      </c>
      <c r="B514" s="43">
        <v>39650</v>
      </c>
      <c r="C514" s="33">
        <f t="shared" si="7"/>
        <v>513</v>
      </c>
      <c r="D514" s="54" t="s">
        <v>113</v>
      </c>
      <c r="E514" s="53">
        <v>8920</v>
      </c>
      <c r="F514" s="52">
        <v>2.7E-2</v>
      </c>
      <c r="G514" s="51">
        <v>6.4000000000000001E-2</v>
      </c>
      <c r="H514" s="50">
        <v>18.25</v>
      </c>
      <c r="I514" s="50">
        <v>19.059999999999999</v>
      </c>
      <c r="J514" s="43">
        <v>39650</v>
      </c>
      <c r="K514" s="49">
        <v>1.2999999999999999E-2</v>
      </c>
    </row>
    <row r="515" spans="1:11" ht="15" hidden="1" x14ac:dyDescent="0.25">
      <c r="A515" s="41" t="s">
        <v>691</v>
      </c>
      <c r="B515" s="43">
        <v>62790</v>
      </c>
      <c r="C515" s="33">
        <f t="shared" ref="C515:C578" si="8">C514+1</f>
        <v>514</v>
      </c>
      <c r="D515" s="48" t="s">
        <v>121</v>
      </c>
      <c r="E515" s="47">
        <v>662500</v>
      </c>
      <c r="F515" s="46">
        <v>6.0000000000000001E-3</v>
      </c>
      <c r="G515" s="45">
        <v>4.7190000000000003</v>
      </c>
      <c r="H515" s="44">
        <v>28.73</v>
      </c>
      <c r="I515" s="44">
        <v>30.19</v>
      </c>
      <c r="J515" s="43">
        <v>62790</v>
      </c>
      <c r="K515" s="42">
        <v>8.9999999999999993E-3</v>
      </c>
    </row>
    <row r="516" spans="1:11" ht="15" hidden="1" x14ac:dyDescent="0.25">
      <c r="A516" s="41" t="s">
        <v>690</v>
      </c>
      <c r="B516" s="43">
        <v>62760</v>
      </c>
      <c r="C516" s="33">
        <f t="shared" si="8"/>
        <v>515</v>
      </c>
      <c r="D516" s="54" t="s">
        <v>113</v>
      </c>
      <c r="E516" s="53">
        <v>657690</v>
      </c>
      <c r="F516" s="52">
        <v>6.0000000000000001E-3</v>
      </c>
      <c r="G516" s="51">
        <v>4.6840000000000002</v>
      </c>
      <c r="H516" s="50">
        <v>28.69</v>
      </c>
      <c r="I516" s="50">
        <v>30.17</v>
      </c>
      <c r="J516" s="43">
        <v>62760</v>
      </c>
      <c r="K516" s="49">
        <v>8.9999999999999993E-3</v>
      </c>
    </row>
    <row r="517" spans="1:11" ht="15" hidden="1" x14ac:dyDescent="0.25">
      <c r="A517" s="41" t="s">
        <v>689</v>
      </c>
      <c r="B517" s="43">
        <v>67850</v>
      </c>
      <c r="C517" s="33">
        <f t="shared" si="8"/>
        <v>516</v>
      </c>
      <c r="D517" s="48" t="s">
        <v>113</v>
      </c>
      <c r="E517" s="47">
        <v>4810</v>
      </c>
      <c r="F517" s="46">
        <v>5.7000000000000002E-2</v>
      </c>
      <c r="G517" s="45">
        <v>3.4000000000000002E-2</v>
      </c>
      <c r="H517" s="44">
        <v>32.03</v>
      </c>
      <c r="I517" s="44">
        <v>32.619999999999997</v>
      </c>
      <c r="J517" s="43">
        <v>67850</v>
      </c>
      <c r="K517" s="42">
        <v>2.1000000000000001E-2</v>
      </c>
    </row>
    <row r="518" spans="1:11" ht="15" hidden="1" x14ac:dyDescent="0.25">
      <c r="A518" s="41" t="s">
        <v>688</v>
      </c>
      <c r="B518" s="43">
        <v>30130</v>
      </c>
      <c r="C518" s="33">
        <f t="shared" si="8"/>
        <v>517</v>
      </c>
      <c r="D518" s="54" t="s">
        <v>136</v>
      </c>
      <c r="E518" s="53">
        <v>1550910</v>
      </c>
      <c r="F518" s="52">
        <v>7.0000000000000001E-3</v>
      </c>
      <c r="G518" s="51">
        <v>11.045999999999999</v>
      </c>
      <c r="H518" s="50">
        <v>12.48</v>
      </c>
      <c r="I518" s="50">
        <v>14.49</v>
      </c>
      <c r="J518" s="43">
        <v>30130</v>
      </c>
      <c r="K518" s="49">
        <v>5.0000000000000001E-3</v>
      </c>
    </row>
    <row r="519" spans="1:11" ht="15" hidden="1" x14ac:dyDescent="0.25">
      <c r="A519" s="41" t="s">
        <v>687</v>
      </c>
      <c r="B519" s="43">
        <v>36600</v>
      </c>
      <c r="C519" s="33">
        <f t="shared" si="8"/>
        <v>518</v>
      </c>
      <c r="D519" s="48" t="s">
        <v>113</v>
      </c>
      <c r="E519" s="47">
        <v>12970</v>
      </c>
      <c r="F519" s="46">
        <v>1.4E-2</v>
      </c>
      <c r="G519" s="45">
        <v>9.1999999999999998E-2</v>
      </c>
      <c r="H519" s="44">
        <v>16.61</v>
      </c>
      <c r="I519" s="44">
        <v>17.600000000000001</v>
      </c>
      <c r="J519" s="43">
        <v>36600</v>
      </c>
      <c r="K519" s="42">
        <v>6.0000000000000001E-3</v>
      </c>
    </row>
    <row r="520" spans="1:11" ht="15" hidden="1" x14ac:dyDescent="0.25">
      <c r="A520" s="41" t="s">
        <v>686</v>
      </c>
      <c r="B520" s="43">
        <v>53530</v>
      </c>
      <c r="C520" s="33">
        <f t="shared" si="8"/>
        <v>519</v>
      </c>
      <c r="D520" s="54" t="s">
        <v>113</v>
      </c>
      <c r="E520" s="53">
        <v>28490</v>
      </c>
      <c r="F520" s="52">
        <v>8.5999999999999993E-2</v>
      </c>
      <c r="G520" s="51">
        <v>0.20300000000000001</v>
      </c>
      <c r="H520" s="50">
        <v>23.17</v>
      </c>
      <c r="I520" s="50">
        <v>25.74</v>
      </c>
      <c r="J520" s="43">
        <v>53530</v>
      </c>
      <c r="K520" s="49">
        <v>2.5000000000000001E-2</v>
      </c>
    </row>
    <row r="521" spans="1:11" ht="15" hidden="1" x14ac:dyDescent="0.25">
      <c r="A521" s="41" t="s">
        <v>685</v>
      </c>
      <c r="B521" s="43">
        <v>29780</v>
      </c>
      <c r="C521" s="33">
        <f t="shared" si="8"/>
        <v>520</v>
      </c>
      <c r="D521" s="48" t="s">
        <v>121</v>
      </c>
      <c r="E521" s="47">
        <v>1113580</v>
      </c>
      <c r="F521" s="46">
        <v>8.9999999999999993E-3</v>
      </c>
      <c r="G521" s="45">
        <v>7.931</v>
      </c>
      <c r="H521" s="44">
        <v>12.43</v>
      </c>
      <c r="I521" s="44">
        <v>14.32</v>
      </c>
      <c r="J521" s="43">
        <v>29780</v>
      </c>
      <c r="K521" s="42">
        <v>6.0000000000000001E-3</v>
      </c>
    </row>
    <row r="522" spans="1:11" ht="15" hidden="1" x14ac:dyDescent="0.25">
      <c r="A522" s="41" t="s">
        <v>684</v>
      </c>
      <c r="B522" s="43">
        <v>35280</v>
      </c>
      <c r="C522" s="33">
        <f t="shared" si="8"/>
        <v>521</v>
      </c>
      <c r="D522" s="54" t="s">
        <v>113</v>
      </c>
      <c r="E522" s="53">
        <v>10460</v>
      </c>
      <c r="F522" s="52">
        <v>0.04</v>
      </c>
      <c r="G522" s="51">
        <v>7.3999999999999996E-2</v>
      </c>
      <c r="H522" s="50">
        <v>15.69</v>
      </c>
      <c r="I522" s="50">
        <v>16.96</v>
      </c>
      <c r="J522" s="43">
        <v>35280</v>
      </c>
      <c r="K522" s="49">
        <v>1.2999999999999999E-2</v>
      </c>
    </row>
    <row r="523" spans="1:11" ht="15" hidden="1" x14ac:dyDescent="0.25">
      <c r="A523" s="41" t="s">
        <v>683</v>
      </c>
      <c r="B523" s="43">
        <v>29730</v>
      </c>
      <c r="C523" s="33">
        <f t="shared" si="8"/>
        <v>522</v>
      </c>
      <c r="D523" s="48" t="s">
        <v>113</v>
      </c>
      <c r="E523" s="47">
        <v>1103120</v>
      </c>
      <c r="F523" s="46">
        <v>8.9999999999999993E-3</v>
      </c>
      <c r="G523" s="45">
        <v>7.8570000000000002</v>
      </c>
      <c r="H523" s="44">
        <v>12.39</v>
      </c>
      <c r="I523" s="44">
        <v>14.29</v>
      </c>
      <c r="J523" s="43">
        <v>29730</v>
      </c>
      <c r="K523" s="42">
        <v>6.0000000000000001E-3</v>
      </c>
    </row>
    <row r="524" spans="1:11" ht="15" hidden="1" x14ac:dyDescent="0.25">
      <c r="A524" s="41" t="s">
        <v>682</v>
      </c>
      <c r="B524" s="43">
        <v>29230</v>
      </c>
      <c r="C524" s="33">
        <f t="shared" si="8"/>
        <v>523</v>
      </c>
      <c r="D524" s="54" t="s">
        <v>121</v>
      </c>
      <c r="E524" s="53">
        <v>395870</v>
      </c>
      <c r="F524" s="52">
        <v>0.01</v>
      </c>
      <c r="G524" s="51">
        <v>2.82</v>
      </c>
      <c r="H524" s="50">
        <v>12.03</v>
      </c>
      <c r="I524" s="50">
        <v>14.05</v>
      </c>
      <c r="J524" s="43">
        <v>29230</v>
      </c>
      <c r="K524" s="49">
        <v>5.0000000000000001E-3</v>
      </c>
    </row>
    <row r="525" spans="1:11" ht="15" hidden="1" x14ac:dyDescent="0.25">
      <c r="A525" s="41" t="s">
        <v>681</v>
      </c>
      <c r="B525" s="43">
        <v>29190</v>
      </c>
      <c r="C525" s="33">
        <f t="shared" si="8"/>
        <v>524</v>
      </c>
      <c r="D525" s="48" t="s">
        <v>113</v>
      </c>
      <c r="E525" s="47">
        <v>72900</v>
      </c>
      <c r="F525" s="46">
        <v>2.4E-2</v>
      </c>
      <c r="G525" s="45">
        <v>0.51900000000000002</v>
      </c>
      <c r="H525" s="44">
        <v>12.84</v>
      </c>
      <c r="I525" s="44">
        <v>14.03</v>
      </c>
      <c r="J525" s="43">
        <v>29190</v>
      </c>
      <c r="K525" s="42">
        <v>1.2E-2</v>
      </c>
    </row>
    <row r="526" spans="1:11" ht="15" hidden="1" x14ac:dyDescent="0.25">
      <c r="A526" s="41" t="s">
        <v>680</v>
      </c>
      <c r="B526" s="43">
        <v>22640</v>
      </c>
      <c r="C526" s="33">
        <f t="shared" si="8"/>
        <v>525</v>
      </c>
      <c r="D526" s="54" t="s">
        <v>113</v>
      </c>
      <c r="E526" s="53">
        <v>145100</v>
      </c>
      <c r="F526" s="52">
        <v>1.7000000000000001E-2</v>
      </c>
      <c r="G526" s="51">
        <v>1.0329999999999999</v>
      </c>
      <c r="H526" s="50">
        <v>9.76</v>
      </c>
      <c r="I526" s="50">
        <v>10.89</v>
      </c>
      <c r="J526" s="43">
        <v>22640</v>
      </c>
      <c r="K526" s="49">
        <v>1.0999999999999999E-2</v>
      </c>
    </row>
    <row r="527" spans="1:11" ht="15" hidden="1" x14ac:dyDescent="0.25">
      <c r="A527" s="41" t="s">
        <v>679</v>
      </c>
      <c r="B527" s="43">
        <v>40160</v>
      </c>
      <c r="C527" s="33">
        <f t="shared" si="8"/>
        <v>526</v>
      </c>
      <c r="D527" s="48" t="s">
        <v>113</v>
      </c>
      <c r="E527" s="47">
        <v>42750</v>
      </c>
      <c r="F527" s="46">
        <v>4.0000000000000001E-3</v>
      </c>
      <c r="G527" s="45">
        <v>0.30499999999999999</v>
      </c>
      <c r="H527" s="44">
        <v>19.079999999999998</v>
      </c>
      <c r="I527" s="44">
        <v>19.309999999999999</v>
      </c>
      <c r="J527" s="43">
        <v>40160</v>
      </c>
      <c r="K527" s="42">
        <v>7.0000000000000001E-3</v>
      </c>
    </row>
    <row r="528" spans="1:11" ht="15" hidden="1" x14ac:dyDescent="0.25">
      <c r="A528" s="41" t="s">
        <v>678</v>
      </c>
      <c r="B528" s="43">
        <v>32880</v>
      </c>
      <c r="C528" s="33">
        <f t="shared" si="8"/>
        <v>527</v>
      </c>
      <c r="D528" s="54" t="s">
        <v>113</v>
      </c>
      <c r="E528" s="53">
        <v>135120</v>
      </c>
      <c r="F528" s="52">
        <v>1.9E-2</v>
      </c>
      <c r="G528" s="51">
        <v>0.96199999999999997</v>
      </c>
      <c r="H528" s="50">
        <v>13.81</v>
      </c>
      <c r="I528" s="50">
        <v>15.81</v>
      </c>
      <c r="J528" s="43">
        <v>32880</v>
      </c>
      <c r="K528" s="49">
        <v>8.0000000000000002E-3</v>
      </c>
    </row>
    <row r="529" spans="1:11" ht="15" hidden="1" x14ac:dyDescent="0.25">
      <c r="A529" s="41" t="s">
        <v>677</v>
      </c>
      <c r="B529" s="43">
        <v>23850</v>
      </c>
      <c r="C529" s="33">
        <f t="shared" si="8"/>
        <v>528</v>
      </c>
      <c r="D529" s="48" t="s">
        <v>184</v>
      </c>
      <c r="E529" s="47">
        <v>12981720</v>
      </c>
      <c r="F529" s="46">
        <v>1E-3</v>
      </c>
      <c r="G529" s="45">
        <v>92.462000000000003</v>
      </c>
      <c r="H529" s="44">
        <v>10.01</v>
      </c>
      <c r="I529" s="44">
        <v>11.47</v>
      </c>
      <c r="J529" s="43">
        <v>23850</v>
      </c>
      <c r="K529" s="42">
        <v>2E-3</v>
      </c>
    </row>
    <row r="530" spans="1:11" ht="15" hidden="1" x14ac:dyDescent="0.25">
      <c r="A530" s="41" t="s">
        <v>676</v>
      </c>
      <c r="B530" s="43">
        <v>36340</v>
      </c>
      <c r="C530" s="33">
        <f t="shared" si="8"/>
        <v>529</v>
      </c>
      <c r="D530" s="54" t="s">
        <v>121</v>
      </c>
      <c r="E530" s="53">
        <v>1042750</v>
      </c>
      <c r="F530" s="52">
        <v>5.0000000000000001E-3</v>
      </c>
      <c r="G530" s="51">
        <v>7.4269999999999996</v>
      </c>
      <c r="H530" s="50">
        <v>15.77</v>
      </c>
      <c r="I530" s="50">
        <v>17.47</v>
      </c>
      <c r="J530" s="43">
        <v>36340</v>
      </c>
      <c r="K530" s="49">
        <v>3.0000000000000001E-3</v>
      </c>
    </row>
    <row r="531" spans="1:11" ht="15" hidden="1" x14ac:dyDescent="0.25">
      <c r="A531" s="41" t="s">
        <v>675</v>
      </c>
      <c r="B531" s="43">
        <v>47390</v>
      </c>
      <c r="C531" s="33">
        <f t="shared" si="8"/>
        <v>530</v>
      </c>
      <c r="D531" s="48" t="s">
        <v>113</v>
      </c>
      <c r="E531" s="47">
        <v>134190</v>
      </c>
      <c r="F531" s="46">
        <v>2.3E-2</v>
      </c>
      <c r="G531" s="45">
        <v>0.95599999999999996</v>
      </c>
      <c r="H531" s="44">
        <v>20.76</v>
      </c>
      <c r="I531" s="44">
        <v>22.79</v>
      </c>
      <c r="J531" s="43">
        <v>47390</v>
      </c>
      <c r="K531" s="42">
        <v>8.9999999999999993E-3</v>
      </c>
    </row>
    <row r="532" spans="1:11" ht="15" hidden="1" x14ac:dyDescent="0.25">
      <c r="A532" s="41" t="s">
        <v>674</v>
      </c>
      <c r="B532" s="43">
        <v>34700</v>
      </c>
      <c r="C532" s="33">
        <f t="shared" si="8"/>
        <v>531</v>
      </c>
      <c r="D532" s="54" t="s">
        <v>113</v>
      </c>
      <c r="E532" s="53">
        <v>908550</v>
      </c>
      <c r="F532" s="52">
        <v>6.0000000000000001E-3</v>
      </c>
      <c r="G532" s="51">
        <v>6.4710000000000001</v>
      </c>
      <c r="H532" s="50">
        <v>15.13</v>
      </c>
      <c r="I532" s="50">
        <v>16.68</v>
      </c>
      <c r="J532" s="43">
        <v>34700</v>
      </c>
      <c r="K532" s="49">
        <v>3.0000000000000001E-3</v>
      </c>
    </row>
    <row r="533" spans="1:11" ht="15" hidden="1" x14ac:dyDescent="0.25">
      <c r="A533" s="41" t="s">
        <v>673</v>
      </c>
      <c r="B533" s="43">
        <v>23990</v>
      </c>
      <c r="C533" s="33">
        <f t="shared" si="8"/>
        <v>532</v>
      </c>
      <c r="D533" s="48" t="s">
        <v>136</v>
      </c>
      <c r="E533" s="47">
        <v>3190940</v>
      </c>
      <c r="F533" s="46">
        <v>5.0000000000000001E-3</v>
      </c>
      <c r="G533" s="45">
        <v>22.728000000000002</v>
      </c>
      <c r="H533" s="44">
        <v>10.8</v>
      </c>
      <c r="I533" s="44">
        <v>11.53</v>
      </c>
      <c r="J533" s="43">
        <v>23990</v>
      </c>
      <c r="K533" s="42">
        <v>2E-3</v>
      </c>
    </row>
    <row r="534" spans="1:11" ht="15" hidden="1" x14ac:dyDescent="0.25">
      <c r="A534" s="41" t="s">
        <v>672</v>
      </c>
      <c r="B534" s="43">
        <v>24370</v>
      </c>
      <c r="C534" s="33">
        <f t="shared" si="8"/>
        <v>533</v>
      </c>
      <c r="D534" s="54" t="s">
        <v>121</v>
      </c>
      <c r="E534" s="53">
        <v>2340280</v>
      </c>
      <c r="F534" s="52">
        <v>5.0000000000000001E-3</v>
      </c>
      <c r="G534" s="51">
        <v>16.669</v>
      </c>
      <c r="H534" s="50">
        <v>10.99</v>
      </c>
      <c r="I534" s="50">
        <v>11.72</v>
      </c>
      <c r="J534" s="43">
        <v>24370</v>
      </c>
      <c r="K534" s="49">
        <v>2E-3</v>
      </c>
    </row>
    <row r="535" spans="1:11" ht="15" hidden="1" x14ac:dyDescent="0.25">
      <c r="A535" s="41" t="s">
        <v>671</v>
      </c>
      <c r="B535" s="43">
        <v>20570</v>
      </c>
      <c r="C535" s="33">
        <f t="shared" si="8"/>
        <v>534</v>
      </c>
      <c r="D535" s="48" t="s">
        <v>113</v>
      </c>
      <c r="E535" s="47">
        <v>513200</v>
      </c>
      <c r="F535" s="46">
        <v>1.7999999999999999E-2</v>
      </c>
      <c r="G535" s="45">
        <v>3.6549999999999998</v>
      </c>
      <c r="H535" s="44">
        <v>9.5500000000000007</v>
      </c>
      <c r="I535" s="44">
        <v>9.89</v>
      </c>
      <c r="J535" s="43">
        <v>20570</v>
      </c>
      <c r="K535" s="42">
        <v>4.0000000000000001E-3</v>
      </c>
    </row>
    <row r="536" spans="1:11" ht="15" hidden="1" x14ac:dyDescent="0.25">
      <c r="A536" s="41" t="s">
        <v>670</v>
      </c>
      <c r="B536" s="43">
        <v>26370</v>
      </c>
      <c r="C536" s="33">
        <f t="shared" si="8"/>
        <v>535</v>
      </c>
      <c r="D536" s="54" t="s">
        <v>113</v>
      </c>
      <c r="E536" s="53">
        <v>409850</v>
      </c>
      <c r="F536" s="52">
        <v>7.0000000000000001E-3</v>
      </c>
      <c r="G536" s="51">
        <v>2.919</v>
      </c>
      <c r="H536" s="50">
        <v>11.9</v>
      </c>
      <c r="I536" s="50">
        <v>12.68</v>
      </c>
      <c r="J536" s="43">
        <v>26370</v>
      </c>
      <c r="K536" s="49">
        <v>2E-3</v>
      </c>
    </row>
    <row r="537" spans="1:11" ht="15" hidden="1" x14ac:dyDescent="0.25">
      <c r="A537" s="41" t="s">
        <v>669</v>
      </c>
      <c r="B537" s="43">
        <v>42220</v>
      </c>
      <c r="C537" s="33">
        <f t="shared" si="8"/>
        <v>536</v>
      </c>
      <c r="D537" s="48" t="s">
        <v>113</v>
      </c>
      <c r="E537" s="45">
        <v>370</v>
      </c>
      <c r="F537" s="46">
        <v>0.28000000000000003</v>
      </c>
      <c r="G537" s="45">
        <v>3.0000000000000001E-3</v>
      </c>
      <c r="H537" s="44">
        <v>15.42</v>
      </c>
      <c r="I537" s="44">
        <v>20.3</v>
      </c>
      <c r="J537" s="43">
        <v>42220</v>
      </c>
      <c r="K537" s="42">
        <v>0.13200000000000001</v>
      </c>
    </row>
    <row r="538" spans="1:11" ht="15" hidden="1" x14ac:dyDescent="0.25">
      <c r="A538" s="41" t="s">
        <v>668</v>
      </c>
      <c r="B538" s="43">
        <v>25430</v>
      </c>
      <c r="C538" s="33">
        <f t="shared" si="8"/>
        <v>537</v>
      </c>
      <c r="D538" s="54" t="s">
        <v>113</v>
      </c>
      <c r="E538" s="53">
        <v>1217370</v>
      </c>
      <c r="F538" s="52">
        <v>7.0000000000000001E-3</v>
      </c>
      <c r="G538" s="51">
        <v>8.6709999999999994</v>
      </c>
      <c r="H538" s="50">
        <v>11.61</v>
      </c>
      <c r="I538" s="50">
        <v>12.23</v>
      </c>
      <c r="J538" s="43">
        <v>25430</v>
      </c>
      <c r="K538" s="49">
        <v>3.0000000000000001E-3</v>
      </c>
    </row>
    <row r="539" spans="1:11" ht="15" hidden="1" x14ac:dyDescent="0.25">
      <c r="A539" s="41" t="s">
        <v>667</v>
      </c>
      <c r="B539" s="43">
        <v>23130</v>
      </c>
      <c r="C539" s="33">
        <f t="shared" si="8"/>
        <v>538</v>
      </c>
      <c r="D539" s="48" t="s">
        <v>113</v>
      </c>
      <c r="E539" s="47">
        <v>183990</v>
      </c>
      <c r="F539" s="46">
        <v>0.03</v>
      </c>
      <c r="G539" s="45">
        <v>1.31</v>
      </c>
      <c r="H539" s="44">
        <v>10.52</v>
      </c>
      <c r="I539" s="44">
        <v>11.12</v>
      </c>
      <c r="J539" s="43">
        <v>23130</v>
      </c>
      <c r="K539" s="42">
        <v>6.0000000000000001E-3</v>
      </c>
    </row>
    <row r="540" spans="1:11" ht="15" hidden="1" x14ac:dyDescent="0.25">
      <c r="A540" s="41" t="s">
        <v>666</v>
      </c>
      <c r="B540" s="43">
        <v>29210</v>
      </c>
      <c r="C540" s="33">
        <f t="shared" si="8"/>
        <v>539</v>
      </c>
      <c r="D540" s="54" t="s">
        <v>113</v>
      </c>
      <c r="E540" s="53">
        <v>15490</v>
      </c>
      <c r="F540" s="52">
        <v>0.05</v>
      </c>
      <c r="G540" s="51">
        <v>0.11</v>
      </c>
      <c r="H540" s="50">
        <v>13.04</v>
      </c>
      <c r="I540" s="50">
        <v>14.04</v>
      </c>
      <c r="J540" s="43">
        <v>29210</v>
      </c>
      <c r="K540" s="49">
        <v>1.2E-2</v>
      </c>
    </row>
    <row r="541" spans="1:11" ht="15" hidden="1" x14ac:dyDescent="0.25">
      <c r="A541" s="41" t="s">
        <v>665</v>
      </c>
      <c r="B541" s="43">
        <v>22920</v>
      </c>
      <c r="C541" s="33">
        <f t="shared" si="8"/>
        <v>540</v>
      </c>
      <c r="D541" s="48" t="s">
        <v>113</v>
      </c>
      <c r="E541" s="47">
        <v>850670</v>
      </c>
      <c r="F541" s="46">
        <v>1.2E-2</v>
      </c>
      <c r="G541" s="45">
        <v>6.0590000000000002</v>
      </c>
      <c r="H541" s="44">
        <v>10.31</v>
      </c>
      <c r="I541" s="44">
        <v>11.02</v>
      </c>
      <c r="J541" s="43">
        <v>22920</v>
      </c>
      <c r="K541" s="42">
        <v>4.0000000000000001E-3</v>
      </c>
    </row>
    <row r="542" spans="1:11" ht="15" hidden="1" x14ac:dyDescent="0.25">
      <c r="A542" s="41" t="s">
        <v>664</v>
      </c>
      <c r="B542" s="43">
        <v>22430</v>
      </c>
      <c r="C542" s="33">
        <f t="shared" si="8"/>
        <v>541</v>
      </c>
      <c r="D542" s="54" t="s">
        <v>136</v>
      </c>
      <c r="E542" s="53">
        <v>7355090</v>
      </c>
      <c r="F542" s="52">
        <v>3.0000000000000001E-3</v>
      </c>
      <c r="G542" s="51">
        <v>52.387</v>
      </c>
      <c r="H542" s="50">
        <v>9.5</v>
      </c>
      <c r="I542" s="50">
        <v>10.78</v>
      </c>
      <c r="J542" s="43">
        <v>22430</v>
      </c>
      <c r="K542" s="49">
        <v>2E-3</v>
      </c>
    </row>
    <row r="543" spans="1:11" ht="15" hidden="1" x14ac:dyDescent="0.25">
      <c r="A543" s="41" t="s">
        <v>663</v>
      </c>
      <c r="B543" s="43">
        <v>25580</v>
      </c>
      <c r="C543" s="33">
        <f t="shared" si="8"/>
        <v>542</v>
      </c>
      <c r="D543" s="48" t="s">
        <v>113</v>
      </c>
      <c r="E543" s="47">
        <v>603320</v>
      </c>
      <c r="F543" s="46">
        <v>8.9999999999999993E-3</v>
      </c>
      <c r="G543" s="45">
        <v>4.2969999999999997</v>
      </c>
      <c r="H543" s="44">
        <v>10</v>
      </c>
      <c r="I543" s="44">
        <v>12.3</v>
      </c>
      <c r="J543" s="43">
        <v>25580</v>
      </c>
      <c r="K543" s="42">
        <v>5.0000000000000001E-3</v>
      </c>
    </row>
    <row r="544" spans="1:11" ht="15" hidden="1" x14ac:dyDescent="0.25">
      <c r="A544" s="41" t="s">
        <v>662</v>
      </c>
      <c r="B544" s="43">
        <v>20580</v>
      </c>
      <c r="C544" s="33">
        <f t="shared" si="8"/>
        <v>543</v>
      </c>
      <c r="D544" s="54" t="s">
        <v>121</v>
      </c>
      <c r="E544" s="53">
        <v>3925640</v>
      </c>
      <c r="F544" s="52">
        <v>5.0000000000000001E-3</v>
      </c>
      <c r="G544" s="51">
        <v>27.96</v>
      </c>
      <c r="H544" s="50">
        <v>9.3800000000000008</v>
      </c>
      <c r="I544" s="50">
        <v>9.89</v>
      </c>
      <c r="J544" s="43">
        <v>20580</v>
      </c>
      <c r="K544" s="49">
        <v>2E-3</v>
      </c>
    </row>
    <row r="545" spans="1:11" ht="15" hidden="1" x14ac:dyDescent="0.25">
      <c r="A545" s="41" t="s">
        <v>661</v>
      </c>
      <c r="B545" s="43">
        <v>20460</v>
      </c>
      <c r="C545" s="33">
        <f t="shared" si="8"/>
        <v>544</v>
      </c>
      <c r="D545" s="48" t="s">
        <v>113</v>
      </c>
      <c r="E545" s="47">
        <v>3426090</v>
      </c>
      <c r="F545" s="46">
        <v>6.0000000000000001E-3</v>
      </c>
      <c r="G545" s="45">
        <v>24.402000000000001</v>
      </c>
      <c r="H545" s="44">
        <v>9.35</v>
      </c>
      <c r="I545" s="44">
        <v>9.84</v>
      </c>
      <c r="J545" s="43">
        <v>20460</v>
      </c>
      <c r="K545" s="42">
        <v>2E-3</v>
      </c>
    </row>
    <row r="546" spans="1:11" ht="15" hidden="1" x14ac:dyDescent="0.25">
      <c r="A546" s="41" t="s">
        <v>660</v>
      </c>
      <c r="B546" s="43">
        <v>21380</v>
      </c>
      <c r="C546" s="33">
        <f t="shared" si="8"/>
        <v>545</v>
      </c>
      <c r="D546" s="54" t="s">
        <v>113</v>
      </c>
      <c r="E546" s="53">
        <v>499550</v>
      </c>
      <c r="F546" s="52">
        <v>2.1000000000000001E-2</v>
      </c>
      <c r="G546" s="51">
        <v>3.5579999999999998</v>
      </c>
      <c r="H546" s="50">
        <v>9.6</v>
      </c>
      <c r="I546" s="50">
        <v>10.28</v>
      </c>
      <c r="J546" s="43">
        <v>21380</v>
      </c>
      <c r="K546" s="49">
        <v>4.0000000000000001E-3</v>
      </c>
    </row>
    <row r="547" spans="1:11" ht="15" hidden="1" x14ac:dyDescent="0.25">
      <c r="A547" s="41" t="s">
        <v>659</v>
      </c>
      <c r="B547" s="43">
        <v>24410</v>
      </c>
      <c r="C547" s="33">
        <f t="shared" si="8"/>
        <v>546</v>
      </c>
      <c r="D547" s="48" t="s">
        <v>113</v>
      </c>
      <c r="E547" s="47">
        <v>2564610</v>
      </c>
      <c r="F547" s="46">
        <v>5.0000000000000001E-3</v>
      </c>
      <c r="G547" s="45">
        <v>18.265999999999998</v>
      </c>
      <c r="H547" s="44">
        <v>9.61</v>
      </c>
      <c r="I547" s="44">
        <v>11.73</v>
      </c>
      <c r="J547" s="43">
        <v>24410</v>
      </c>
      <c r="K547" s="42">
        <v>4.0000000000000001E-3</v>
      </c>
    </row>
    <row r="548" spans="1:11" ht="15" hidden="1" x14ac:dyDescent="0.25">
      <c r="A548" s="41" t="s">
        <v>658</v>
      </c>
      <c r="B548" s="43">
        <v>23490</v>
      </c>
      <c r="C548" s="33">
        <f t="shared" si="8"/>
        <v>547</v>
      </c>
      <c r="D548" s="54" t="s">
        <v>113</v>
      </c>
      <c r="E548" s="53">
        <v>261520</v>
      </c>
      <c r="F548" s="52">
        <v>1.4999999999999999E-2</v>
      </c>
      <c r="G548" s="51">
        <v>1.863</v>
      </c>
      <c r="H548" s="50">
        <v>10.210000000000001</v>
      </c>
      <c r="I548" s="50">
        <v>11.29</v>
      </c>
      <c r="J548" s="43">
        <v>23490</v>
      </c>
      <c r="K548" s="49">
        <v>4.0000000000000001E-3</v>
      </c>
    </row>
    <row r="549" spans="1:11" ht="15" hidden="1" x14ac:dyDescent="0.25">
      <c r="A549" s="41" t="s">
        <v>657</v>
      </c>
      <c r="B549" s="43">
        <v>21710</v>
      </c>
      <c r="C549" s="33">
        <f t="shared" si="8"/>
        <v>548</v>
      </c>
      <c r="D549" s="48" t="s">
        <v>136</v>
      </c>
      <c r="E549" s="47">
        <v>1392950</v>
      </c>
      <c r="F549" s="46">
        <v>7.0000000000000001E-3</v>
      </c>
      <c r="G549" s="45">
        <v>9.9209999999999994</v>
      </c>
      <c r="H549" s="44">
        <v>9.77</v>
      </c>
      <c r="I549" s="44">
        <v>10.44</v>
      </c>
      <c r="J549" s="43">
        <v>21710</v>
      </c>
      <c r="K549" s="42">
        <v>3.0000000000000001E-3</v>
      </c>
    </row>
    <row r="550" spans="1:11" ht="15" hidden="1" x14ac:dyDescent="0.25">
      <c r="A550" s="41" t="s">
        <v>656</v>
      </c>
      <c r="B550" s="43">
        <v>22340</v>
      </c>
      <c r="C550" s="33">
        <f t="shared" si="8"/>
        <v>549</v>
      </c>
      <c r="D550" s="54" t="s">
        <v>113</v>
      </c>
      <c r="E550" s="53">
        <v>423080</v>
      </c>
      <c r="F550" s="52">
        <v>1.2999999999999999E-2</v>
      </c>
      <c r="G550" s="51">
        <v>3.0129999999999999</v>
      </c>
      <c r="H550" s="50">
        <v>9.7100000000000009</v>
      </c>
      <c r="I550" s="50">
        <v>10.74</v>
      </c>
      <c r="J550" s="43">
        <v>22340</v>
      </c>
      <c r="K550" s="49">
        <v>5.0000000000000001E-3</v>
      </c>
    </row>
    <row r="551" spans="1:11" ht="15" hidden="1" x14ac:dyDescent="0.25">
      <c r="A551" s="41" t="s">
        <v>655</v>
      </c>
      <c r="B551" s="43">
        <v>21260</v>
      </c>
      <c r="C551" s="33">
        <f t="shared" si="8"/>
        <v>550</v>
      </c>
      <c r="D551" s="48" t="s">
        <v>113</v>
      </c>
      <c r="E551" s="47">
        <v>506450</v>
      </c>
      <c r="F551" s="46">
        <v>0.01</v>
      </c>
      <c r="G551" s="45">
        <v>3.6070000000000002</v>
      </c>
      <c r="H551" s="44">
        <v>10</v>
      </c>
      <c r="I551" s="44">
        <v>10.220000000000001</v>
      </c>
      <c r="J551" s="43">
        <v>21260</v>
      </c>
      <c r="K551" s="42">
        <v>3.0000000000000001E-3</v>
      </c>
    </row>
    <row r="552" spans="1:11" ht="15" hidden="1" x14ac:dyDescent="0.25">
      <c r="A552" s="41" t="s">
        <v>654</v>
      </c>
      <c r="B552" s="43">
        <v>21410</v>
      </c>
      <c r="C552" s="33">
        <f t="shared" si="8"/>
        <v>551</v>
      </c>
      <c r="D552" s="54" t="s">
        <v>113</v>
      </c>
      <c r="E552" s="53">
        <v>404360</v>
      </c>
      <c r="F552" s="52">
        <v>1.0999999999999999E-2</v>
      </c>
      <c r="G552" s="51">
        <v>2.88</v>
      </c>
      <c r="H552" s="50">
        <v>9.6</v>
      </c>
      <c r="I552" s="50">
        <v>10.29</v>
      </c>
      <c r="J552" s="43">
        <v>21410</v>
      </c>
      <c r="K552" s="49">
        <v>3.0000000000000001E-3</v>
      </c>
    </row>
    <row r="553" spans="1:11" ht="15" hidden="1" x14ac:dyDescent="0.25">
      <c r="A553" s="41" t="s">
        <v>653</v>
      </c>
      <c r="B553" s="43">
        <v>23200</v>
      </c>
      <c r="C553" s="33">
        <f t="shared" si="8"/>
        <v>552</v>
      </c>
      <c r="D553" s="48" t="s">
        <v>113</v>
      </c>
      <c r="E553" s="47">
        <v>59060</v>
      </c>
      <c r="F553" s="46">
        <v>4.9000000000000002E-2</v>
      </c>
      <c r="G553" s="45">
        <v>0.42099999999999999</v>
      </c>
      <c r="H553" s="44">
        <v>10.14</v>
      </c>
      <c r="I553" s="44">
        <v>11.16</v>
      </c>
      <c r="J553" s="43">
        <v>23200</v>
      </c>
      <c r="K553" s="42">
        <v>1.0999999999999999E-2</v>
      </c>
    </row>
    <row r="554" spans="1:11" ht="15" hidden="1" x14ac:dyDescent="0.25">
      <c r="A554" s="41" t="s">
        <v>652</v>
      </c>
      <c r="B554" s="43">
        <v>28010</v>
      </c>
      <c r="C554" s="33">
        <f t="shared" si="8"/>
        <v>553</v>
      </c>
      <c r="D554" s="54" t="s">
        <v>184</v>
      </c>
      <c r="E554" s="53">
        <v>4426090</v>
      </c>
      <c r="F554" s="52">
        <v>3.0000000000000001E-3</v>
      </c>
      <c r="G554" s="51">
        <v>31.524999999999999</v>
      </c>
      <c r="H554" s="50">
        <v>11.87</v>
      </c>
      <c r="I554" s="50">
        <v>13.47</v>
      </c>
      <c r="J554" s="43">
        <v>28010</v>
      </c>
      <c r="K554" s="49">
        <v>2E-3</v>
      </c>
    </row>
    <row r="555" spans="1:11" ht="30" hidden="1" x14ac:dyDescent="0.25">
      <c r="A555" s="41" t="s">
        <v>651</v>
      </c>
      <c r="B555" s="43">
        <v>44190</v>
      </c>
      <c r="C555" s="33">
        <f t="shared" si="8"/>
        <v>554</v>
      </c>
      <c r="D555" s="48" t="s">
        <v>121</v>
      </c>
      <c r="E555" s="47">
        <v>264210</v>
      </c>
      <c r="F555" s="46">
        <v>8.9999999999999993E-3</v>
      </c>
      <c r="G555" s="45">
        <v>1.8819999999999999</v>
      </c>
      <c r="H555" s="44">
        <v>19.649999999999999</v>
      </c>
      <c r="I555" s="44">
        <v>21.24</v>
      </c>
      <c r="J555" s="43">
        <v>44190</v>
      </c>
      <c r="K555" s="42">
        <v>3.0000000000000001E-3</v>
      </c>
    </row>
    <row r="556" spans="1:11" ht="15" hidden="1" x14ac:dyDescent="0.25">
      <c r="A556" s="41" t="s">
        <v>650</v>
      </c>
      <c r="B556" s="43">
        <v>41240</v>
      </c>
      <c r="C556" s="33">
        <f t="shared" si="8"/>
        <v>555</v>
      </c>
      <c r="D556" s="54" t="s">
        <v>113</v>
      </c>
      <c r="E556" s="53">
        <v>161140</v>
      </c>
      <c r="F556" s="52">
        <v>0.01</v>
      </c>
      <c r="G556" s="51">
        <v>1.1479999999999999</v>
      </c>
      <c r="H556" s="50">
        <v>18.36</v>
      </c>
      <c r="I556" s="50">
        <v>19.829999999999998</v>
      </c>
      <c r="J556" s="43">
        <v>41240</v>
      </c>
      <c r="K556" s="49">
        <v>4.0000000000000001E-3</v>
      </c>
    </row>
    <row r="557" spans="1:11" ht="30" hidden="1" x14ac:dyDescent="0.25">
      <c r="A557" s="41" t="s">
        <v>649</v>
      </c>
      <c r="B557" s="43">
        <v>48790</v>
      </c>
      <c r="C557" s="33">
        <f t="shared" si="8"/>
        <v>556</v>
      </c>
      <c r="D557" s="48" t="s">
        <v>113</v>
      </c>
      <c r="E557" s="47">
        <v>103070</v>
      </c>
      <c r="F557" s="46">
        <v>1.6E-2</v>
      </c>
      <c r="G557" s="45">
        <v>0.73399999999999999</v>
      </c>
      <c r="H557" s="44">
        <v>21.99</v>
      </c>
      <c r="I557" s="44">
        <v>23.46</v>
      </c>
      <c r="J557" s="43">
        <v>48790</v>
      </c>
      <c r="K557" s="42">
        <v>5.0000000000000001E-3</v>
      </c>
    </row>
    <row r="558" spans="1:11" ht="15" hidden="1" x14ac:dyDescent="0.25">
      <c r="A558" s="41" t="s">
        <v>648</v>
      </c>
      <c r="B558" s="43">
        <v>26300</v>
      </c>
      <c r="C558" s="33">
        <f t="shared" si="8"/>
        <v>557</v>
      </c>
      <c r="D558" s="54" t="s">
        <v>136</v>
      </c>
      <c r="E558" s="53">
        <v>3174220</v>
      </c>
      <c r="F558" s="52">
        <v>3.0000000000000001E-3</v>
      </c>
      <c r="G558" s="51">
        <v>22.608000000000001</v>
      </c>
      <c r="H558" s="50">
        <v>11.33</v>
      </c>
      <c r="I558" s="50">
        <v>12.64</v>
      </c>
      <c r="J558" s="43">
        <v>26300</v>
      </c>
      <c r="K558" s="49">
        <v>2E-3</v>
      </c>
    </row>
    <row r="559" spans="1:11" ht="15" hidden="1" x14ac:dyDescent="0.25">
      <c r="A559" s="41" t="s">
        <v>647</v>
      </c>
      <c r="B559" s="43">
        <v>26090</v>
      </c>
      <c r="C559" s="33">
        <f t="shared" si="8"/>
        <v>558</v>
      </c>
      <c r="D559" s="48" t="s">
        <v>121</v>
      </c>
      <c r="E559" s="47">
        <v>3101400</v>
      </c>
      <c r="F559" s="46">
        <v>3.0000000000000001E-3</v>
      </c>
      <c r="G559" s="45">
        <v>22.09</v>
      </c>
      <c r="H559" s="44">
        <v>11.26</v>
      </c>
      <c r="I559" s="44">
        <v>12.55</v>
      </c>
      <c r="J559" s="43">
        <v>26090</v>
      </c>
      <c r="K559" s="42">
        <v>2E-3</v>
      </c>
    </row>
    <row r="560" spans="1:11" ht="15" hidden="1" x14ac:dyDescent="0.25">
      <c r="A560" s="41" t="s">
        <v>646</v>
      </c>
      <c r="B560" s="43">
        <v>27030</v>
      </c>
      <c r="C560" s="33">
        <f t="shared" si="8"/>
        <v>559</v>
      </c>
      <c r="D560" s="54" t="s">
        <v>113</v>
      </c>
      <c r="E560" s="53">
        <v>2161740</v>
      </c>
      <c r="F560" s="52">
        <v>5.0000000000000001E-3</v>
      </c>
      <c r="G560" s="51">
        <v>15.397</v>
      </c>
      <c r="H560" s="50">
        <v>11.63</v>
      </c>
      <c r="I560" s="50">
        <v>12.99</v>
      </c>
      <c r="J560" s="43">
        <v>27030</v>
      </c>
      <c r="K560" s="49">
        <v>3.0000000000000001E-3</v>
      </c>
    </row>
    <row r="561" spans="1:11" ht="15" hidden="1" x14ac:dyDescent="0.25">
      <c r="A561" s="41" t="s">
        <v>645</v>
      </c>
      <c r="B561" s="43">
        <v>23830</v>
      </c>
      <c r="C561" s="33">
        <f t="shared" si="8"/>
        <v>560</v>
      </c>
      <c r="D561" s="48" t="s">
        <v>113</v>
      </c>
      <c r="E561" s="47">
        <v>924640</v>
      </c>
      <c r="F561" s="46">
        <v>8.0000000000000002E-3</v>
      </c>
      <c r="G561" s="45">
        <v>6.5860000000000003</v>
      </c>
      <c r="H561" s="44">
        <v>10.49</v>
      </c>
      <c r="I561" s="44">
        <v>11.46</v>
      </c>
      <c r="J561" s="43">
        <v>23830</v>
      </c>
      <c r="K561" s="42">
        <v>4.0000000000000001E-3</v>
      </c>
    </row>
    <row r="562" spans="1:11" ht="15" hidden="1" x14ac:dyDescent="0.25">
      <c r="A562" s="41" t="s">
        <v>644</v>
      </c>
      <c r="B562" s="43">
        <v>30960</v>
      </c>
      <c r="C562" s="33">
        <f t="shared" si="8"/>
        <v>561</v>
      </c>
      <c r="D562" s="54" t="s">
        <v>113</v>
      </c>
      <c r="E562" s="53">
        <v>15020</v>
      </c>
      <c r="F562" s="52">
        <v>0.125</v>
      </c>
      <c r="G562" s="51">
        <v>0.107</v>
      </c>
      <c r="H562" s="50">
        <v>14.28</v>
      </c>
      <c r="I562" s="50">
        <v>14.88</v>
      </c>
      <c r="J562" s="43">
        <v>30960</v>
      </c>
      <c r="K562" s="49">
        <v>2.8000000000000001E-2</v>
      </c>
    </row>
    <row r="563" spans="1:11" ht="15" hidden="1" x14ac:dyDescent="0.25">
      <c r="A563" s="41" t="s">
        <v>643</v>
      </c>
      <c r="B563" s="43">
        <v>35020</v>
      </c>
      <c r="C563" s="33">
        <f t="shared" si="8"/>
        <v>562</v>
      </c>
      <c r="D563" s="48" t="s">
        <v>113</v>
      </c>
      <c r="E563" s="47">
        <v>72830</v>
      </c>
      <c r="F563" s="46">
        <v>0.02</v>
      </c>
      <c r="G563" s="45">
        <v>0.51900000000000002</v>
      </c>
      <c r="H563" s="44">
        <v>15.88</v>
      </c>
      <c r="I563" s="44">
        <v>16.84</v>
      </c>
      <c r="J563" s="43">
        <v>35020</v>
      </c>
      <c r="K563" s="42">
        <v>8.9999999999999993E-3</v>
      </c>
    </row>
    <row r="564" spans="1:11" ht="15" hidden="1" x14ac:dyDescent="0.25">
      <c r="A564" s="41" t="s">
        <v>642</v>
      </c>
      <c r="B564" s="43">
        <v>29170</v>
      </c>
      <c r="C564" s="33">
        <f t="shared" si="8"/>
        <v>563</v>
      </c>
      <c r="D564" s="54" t="s">
        <v>121</v>
      </c>
      <c r="E564" s="53">
        <v>987670</v>
      </c>
      <c r="F564" s="52">
        <v>5.0000000000000001E-3</v>
      </c>
      <c r="G564" s="51">
        <v>7.0350000000000001</v>
      </c>
      <c r="H564" s="50">
        <v>12.9</v>
      </c>
      <c r="I564" s="50">
        <v>14.02</v>
      </c>
      <c r="J564" s="43">
        <v>29170</v>
      </c>
      <c r="K564" s="49">
        <v>3.0000000000000001E-3</v>
      </c>
    </row>
    <row r="565" spans="1:11" ht="15" hidden="1" x14ac:dyDescent="0.25">
      <c r="A565" s="41" t="s">
        <v>641</v>
      </c>
      <c r="B565" s="43">
        <v>28560</v>
      </c>
      <c r="C565" s="33">
        <f t="shared" si="8"/>
        <v>564</v>
      </c>
      <c r="D565" s="48" t="s">
        <v>113</v>
      </c>
      <c r="E565" s="47">
        <v>906570</v>
      </c>
      <c r="F565" s="46">
        <v>6.0000000000000001E-3</v>
      </c>
      <c r="G565" s="45">
        <v>6.4569999999999999</v>
      </c>
      <c r="H565" s="44">
        <v>12.65</v>
      </c>
      <c r="I565" s="44">
        <v>13.73</v>
      </c>
      <c r="J565" s="43">
        <v>28560</v>
      </c>
      <c r="K565" s="42">
        <v>3.0000000000000001E-3</v>
      </c>
    </row>
    <row r="566" spans="1:11" ht="15" hidden="1" x14ac:dyDescent="0.25">
      <c r="A566" s="41" t="s">
        <v>640</v>
      </c>
      <c r="B566" s="43">
        <v>35720</v>
      </c>
      <c r="C566" s="33">
        <f t="shared" si="8"/>
        <v>565</v>
      </c>
      <c r="D566" s="54" t="s">
        <v>113</v>
      </c>
      <c r="E566" s="53">
        <v>25230</v>
      </c>
      <c r="F566" s="52">
        <v>4.9000000000000002E-2</v>
      </c>
      <c r="G566" s="51">
        <v>0.18</v>
      </c>
      <c r="H566" s="50">
        <v>16.22</v>
      </c>
      <c r="I566" s="50">
        <v>17.170000000000002</v>
      </c>
      <c r="J566" s="43">
        <v>35720</v>
      </c>
      <c r="K566" s="49">
        <v>1.2E-2</v>
      </c>
    </row>
    <row r="567" spans="1:11" ht="15" hidden="1" x14ac:dyDescent="0.25">
      <c r="A567" s="41" t="s">
        <v>639</v>
      </c>
      <c r="B567" s="43">
        <v>37310</v>
      </c>
      <c r="C567" s="33">
        <f t="shared" si="8"/>
        <v>566</v>
      </c>
      <c r="D567" s="48" t="s">
        <v>113</v>
      </c>
      <c r="E567" s="47">
        <v>40680</v>
      </c>
      <c r="F567" s="46">
        <v>6.2E-2</v>
      </c>
      <c r="G567" s="45">
        <v>0.28999999999999998</v>
      </c>
      <c r="H567" s="44">
        <v>16.84</v>
      </c>
      <c r="I567" s="44">
        <v>17.940000000000001</v>
      </c>
      <c r="J567" s="43">
        <v>37310</v>
      </c>
      <c r="K567" s="42">
        <v>1.4E-2</v>
      </c>
    </row>
    <row r="568" spans="1:11" ht="15" hidden="1" x14ac:dyDescent="0.25">
      <c r="A568" s="41" t="s">
        <v>638</v>
      </c>
      <c r="B568" s="43">
        <v>32930</v>
      </c>
      <c r="C568" s="33">
        <f t="shared" si="8"/>
        <v>567</v>
      </c>
      <c r="D568" s="54" t="s">
        <v>113</v>
      </c>
      <c r="E568" s="53">
        <v>15170</v>
      </c>
      <c r="F568" s="52">
        <v>6.0999999999999999E-2</v>
      </c>
      <c r="G568" s="51">
        <v>0.108</v>
      </c>
      <c r="H568" s="50">
        <v>13.69</v>
      </c>
      <c r="I568" s="50">
        <v>15.83</v>
      </c>
      <c r="J568" s="43">
        <v>32930</v>
      </c>
      <c r="K568" s="49">
        <v>2.1000000000000001E-2</v>
      </c>
    </row>
    <row r="569" spans="1:11" ht="15" hidden="1" x14ac:dyDescent="0.25">
      <c r="A569" s="41" t="s">
        <v>637</v>
      </c>
      <c r="B569" s="43">
        <v>26510</v>
      </c>
      <c r="C569" s="33">
        <f t="shared" si="8"/>
        <v>568</v>
      </c>
      <c r="D569" s="48" t="s">
        <v>184</v>
      </c>
      <c r="E569" s="47">
        <v>4514960</v>
      </c>
      <c r="F569" s="46">
        <v>4.0000000000000001E-3</v>
      </c>
      <c r="G569" s="45">
        <v>32.158000000000001</v>
      </c>
      <c r="H569" s="44">
        <v>10.92</v>
      </c>
      <c r="I569" s="44">
        <v>12.74</v>
      </c>
      <c r="J569" s="43">
        <v>26510</v>
      </c>
      <c r="K569" s="42">
        <v>2E-3</v>
      </c>
    </row>
    <row r="570" spans="1:11" ht="15" hidden="1" x14ac:dyDescent="0.25">
      <c r="A570" s="41" t="s">
        <v>636</v>
      </c>
      <c r="B570" s="43">
        <v>40880</v>
      </c>
      <c r="C570" s="33">
        <f t="shared" si="8"/>
        <v>569</v>
      </c>
      <c r="D570" s="54" t="s">
        <v>136</v>
      </c>
      <c r="E570" s="53">
        <v>220200</v>
      </c>
      <c r="F570" s="52">
        <v>8.9999999999999993E-3</v>
      </c>
      <c r="G570" s="51">
        <v>1.5680000000000001</v>
      </c>
      <c r="H570" s="50">
        <v>18.12</v>
      </c>
      <c r="I570" s="50">
        <v>19.66</v>
      </c>
      <c r="J570" s="43">
        <v>40880</v>
      </c>
      <c r="K570" s="49">
        <v>4.0000000000000001E-3</v>
      </c>
    </row>
    <row r="571" spans="1:11" ht="15" hidden="1" x14ac:dyDescent="0.25">
      <c r="A571" s="41" t="s">
        <v>635</v>
      </c>
      <c r="B571" s="43">
        <v>47590</v>
      </c>
      <c r="C571" s="33">
        <f t="shared" si="8"/>
        <v>570</v>
      </c>
      <c r="D571" s="48" t="s">
        <v>121</v>
      </c>
      <c r="E571" s="47">
        <v>29780</v>
      </c>
      <c r="F571" s="46">
        <v>2.5000000000000001E-2</v>
      </c>
      <c r="G571" s="45">
        <v>0.21199999999999999</v>
      </c>
      <c r="H571" s="44">
        <v>22.5</v>
      </c>
      <c r="I571" s="44">
        <v>22.88</v>
      </c>
      <c r="J571" s="43">
        <v>47590</v>
      </c>
      <c r="K571" s="42">
        <v>1.2E-2</v>
      </c>
    </row>
    <row r="572" spans="1:11" ht="15" hidden="1" x14ac:dyDescent="0.25">
      <c r="A572" s="41" t="s">
        <v>634</v>
      </c>
      <c r="B572" s="43">
        <v>50810</v>
      </c>
      <c r="C572" s="33">
        <f t="shared" si="8"/>
        <v>571</v>
      </c>
      <c r="D572" s="54" t="s">
        <v>113</v>
      </c>
      <c r="E572" s="53">
        <v>22130</v>
      </c>
      <c r="F572" s="52">
        <v>2.5999999999999999E-2</v>
      </c>
      <c r="G572" s="51">
        <v>0.158</v>
      </c>
      <c r="H572" s="50">
        <v>24.29</v>
      </c>
      <c r="I572" s="50">
        <v>24.43</v>
      </c>
      <c r="J572" s="43">
        <v>50810</v>
      </c>
      <c r="K572" s="49">
        <v>1.2E-2</v>
      </c>
    </row>
    <row r="573" spans="1:11" ht="15" hidden="1" x14ac:dyDescent="0.25">
      <c r="A573" s="41" t="s">
        <v>633</v>
      </c>
      <c r="B573" s="43">
        <v>38300</v>
      </c>
      <c r="C573" s="33">
        <f t="shared" si="8"/>
        <v>572</v>
      </c>
      <c r="D573" s="48" t="s">
        <v>113</v>
      </c>
      <c r="E573" s="47">
        <v>7640</v>
      </c>
      <c r="F573" s="46">
        <v>4.1000000000000002E-2</v>
      </c>
      <c r="G573" s="45">
        <v>5.3999999999999999E-2</v>
      </c>
      <c r="H573" s="44">
        <v>17.350000000000001</v>
      </c>
      <c r="I573" s="44">
        <v>18.41</v>
      </c>
      <c r="J573" s="43">
        <v>38300</v>
      </c>
      <c r="K573" s="42">
        <v>1.2E-2</v>
      </c>
    </row>
    <row r="574" spans="1:11" ht="15" hidden="1" x14ac:dyDescent="0.25">
      <c r="A574" s="41" t="s">
        <v>632</v>
      </c>
      <c r="B574" s="43">
        <v>39830</v>
      </c>
      <c r="C574" s="33">
        <f t="shared" si="8"/>
        <v>573</v>
      </c>
      <c r="D574" s="54" t="s">
        <v>113</v>
      </c>
      <c r="E574" s="53">
        <v>190420</v>
      </c>
      <c r="F574" s="52">
        <v>8.9999999999999993E-3</v>
      </c>
      <c r="G574" s="51">
        <v>1.3560000000000001</v>
      </c>
      <c r="H574" s="50">
        <v>17.649999999999999</v>
      </c>
      <c r="I574" s="50">
        <v>19.149999999999999</v>
      </c>
      <c r="J574" s="43">
        <v>39830</v>
      </c>
      <c r="K574" s="49">
        <v>4.0000000000000001E-3</v>
      </c>
    </row>
    <row r="575" spans="1:11" ht="15" hidden="1" x14ac:dyDescent="0.25">
      <c r="A575" s="41" t="s">
        <v>631</v>
      </c>
      <c r="B575" s="43">
        <v>25110</v>
      </c>
      <c r="C575" s="33">
        <f t="shared" si="8"/>
        <v>574</v>
      </c>
      <c r="D575" s="48" t="s">
        <v>136</v>
      </c>
      <c r="E575" s="47">
        <v>200950</v>
      </c>
      <c r="F575" s="46">
        <v>1.2999999999999999E-2</v>
      </c>
      <c r="G575" s="45">
        <v>1.431</v>
      </c>
      <c r="H575" s="44">
        <v>10.69</v>
      </c>
      <c r="I575" s="44">
        <v>12.07</v>
      </c>
      <c r="J575" s="43">
        <v>25110</v>
      </c>
      <c r="K575" s="42">
        <v>5.0000000000000001E-3</v>
      </c>
    </row>
    <row r="576" spans="1:11" ht="15" hidden="1" x14ac:dyDescent="0.25">
      <c r="A576" s="41" t="s">
        <v>630</v>
      </c>
      <c r="B576" s="43">
        <v>34580</v>
      </c>
      <c r="C576" s="33">
        <f t="shared" si="8"/>
        <v>575</v>
      </c>
      <c r="D576" s="54" t="s">
        <v>113</v>
      </c>
      <c r="E576" s="53">
        <v>13590</v>
      </c>
      <c r="F576" s="52">
        <v>0.04</v>
      </c>
      <c r="G576" s="51">
        <v>9.7000000000000003E-2</v>
      </c>
      <c r="H576" s="50">
        <v>13.31</v>
      </c>
      <c r="I576" s="50">
        <v>16.62</v>
      </c>
      <c r="J576" s="43">
        <v>34580</v>
      </c>
      <c r="K576" s="49">
        <v>2.1999999999999999E-2</v>
      </c>
    </row>
    <row r="577" spans="1:11" ht="15" hidden="1" x14ac:dyDescent="0.25">
      <c r="A577" s="41" t="s">
        <v>629</v>
      </c>
      <c r="B577" s="43">
        <v>24420</v>
      </c>
      <c r="C577" s="33">
        <f t="shared" si="8"/>
        <v>576</v>
      </c>
      <c r="D577" s="48" t="s">
        <v>113</v>
      </c>
      <c r="E577" s="47">
        <v>187360</v>
      </c>
      <c r="F577" s="46">
        <v>1.4E-2</v>
      </c>
      <c r="G577" s="45">
        <v>1.3340000000000001</v>
      </c>
      <c r="H577" s="44">
        <v>10.57</v>
      </c>
      <c r="I577" s="44">
        <v>11.74</v>
      </c>
      <c r="J577" s="43">
        <v>24420</v>
      </c>
      <c r="K577" s="42">
        <v>5.0000000000000001E-3</v>
      </c>
    </row>
    <row r="578" spans="1:11" ht="15" hidden="1" x14ac:dyDescent="0.25">
      <c r="A578" s="41" t="s">
        <v>628</v>
      </c>
      <c r="B578" s="43">
        <v>22660</v>
      </c>
      <c r="C578" s="33">
        <f t="shared" si="8"/>
        <v>577</v>
      </c>
      <c r="D578" s="54" t="s">
        <v>136</v>
      </c>
      <c r="E578" s="53">
        <v>567550</v>
      </c>
      <c r="F578" s="52">
        <v>0.02</v>
      </c>
      <c r="G578" s="51">
        <v>4.0419999999999998</v>
      </c>
      <c r="H578" s="50">
        <v>9.67</v>
      </c>
      <c r="I578" s="50">
        <v>10.89</v>
      </c>
      <c r="J578" s="43">
        <v>22660</v>
      </c>
      <c r="K578" s="49">
        <v>4.0000000000000001E-3</v>
      </c>
    </row>
    <row r="579" spans="1:11" ht="15" hidden="1" x14ac:dyDescent="0.25">
      <c r="A579" s="41" t="s">
        <v>627</v>
      </c>
      <c r="B579" s="43">
        <v>23000</v>
      </c>
      <c r="C579" s="33">
        <f t="shared" ref="C579:C642" si="9">C578+1</f>
        <v>578</v>
      </c>
      <c r="D579" s="48" t="s">
        <v>121</v>
      </c>
      <c r="E579" s="47">
        <v>118170</v>
      </c>
      <c r="F579" s="46">
        <v>2.5000000000000001E-2</v>
      </c>
      <c r="G579" s="45">
        <v>0.84199999999999997</v>
      </c>
      <c r="H579" s="44">
        <v>9.4600000000000009</v>
      </c>
      <c r="I579" s="44">
        <v>11.06</v>
      </c>
      <c r="J579" s="43">
        <v>23000</v>
      </c>
      <c r="K579" s="42">
        <v>0.01</v>
      </c>
    </row>
    <row r="580" spans="1:11" ht="15" hidden="1" x14ac:dyDescent="0.25">
      <c r="A580" s="41" t="s">
        <v>626</v>
      </c>
      <c r="B580" s="43">
        <v>21990</v>
      </c>
      <c r="C580" s="33">
        <f t="shared" si="9"/>
        <v>579</v>
      </c>
      <c r="D580" s="54" t="s">
        <v>113</v>
      </c>
      <c r="E580" s="53">
        <v>94570</v>
      </c>
      <c r="F580" s="52">
        <v>2.5999999999999999E-2</v>
      </c>
      <c r="G580" s="51">
        <v>0.67400000000000004</v>
      </c>
      <c r="H580" s="50">
        <v>9.27</v>
      </c>
      <c r="I580" s="50">
        <v>10.57</v>
      </c>
      <c r="J580" s="43">
        <v>21990</v>
      </c>
      <c r="K580" s="49">
        <v>1.2E-2</v>
      </c>
    </row>
    <row r="581" spans="1:11" ht="15" hidden="1" x14ac:dyDescent="0.25">
      <c r="A581" s="41" t="s">
        <v>625</v>
      </c>
      <c r="B581" s="43">
        <v>25710</v>
      </c>
      <c r="C581" s="33">
        <f t="shared" si="9"/>
        <v>580</v>
      </c>
      <c r="D581" s="48" t="s">
        <v>113</v>
      </c>
      <c r="E581" s="47">
        <v>11460</v>
      </c>
      <c r="F581" s="46">
        <v>7.5999999999999998E-2</v>
      </c>
      <c r="G581" s="45">
        <v>8.2000000000000003E-2</v>
      </c>
      <c r="H581" s="44">
        <v>10.87</v>
      </c>
      <c r="I581" s="44">
        <v>12.36</v>
      </c>
      <c r="J581" s="43">
        <v>25710</v>
      </c>
      <c r="K581" s="42">
        <v>1.7000000000000001E-2</v>
      </c>
    </row>
    <row r="582" spans="1:11" ht="15" hidden="1" x14ac:dyDescent="0.25">
      <c r="A582" s="41" t="s">
        <v>624</v>
      </c>
      <c r="B582" s="43">
        <v>28300</v>
      </c>
      <c r="C582" s="33">
        <f t="shared" si="9"/>
        <v>581</v>
      </c>
      <c r="D582" s="54" t="s">
        <v>113</v>
      </c>
      <c r="E582" s="53">
        <v>12140</v>
      </c>
      <c r="F582" s="52">
        <v>6.8000000000000005E-2</v>
      </c>
      <c r="G582" s="51">
        <v>8.5999999999999993E-2</v>
      </c>
      <c r="H582" s="50">
        <v>11.96</v>
      </c>
      <c r="I582" s="50">
        <v>13.61</v>
      </c>
      <c r="J582" s="43">
        <v>28300</v>
      </c>
      <c r="K582" s="49">
        <v>1.7000000000000001E-2</v>
      </c>
    </row>
    <row r="583" spans="1:11" ht="15" hidden="1" x14ac:dyDescent="0.25">
      <c r="A583" s="41" t="s">
        <v>623</v>
      </c>
      <c r="B583" s="43">
        <v>24750</v>
      </c>
      <c r="C583" s="33">
        <f t="shared" si="9"/>
        <v>582</v>
      </c>
      <c r="D583" s="48" t="s">
        <v>113</v>
      </c>
      <c r="E583" s="47">
        <v>5480</v>
      </c>
      <c r="F583" s="46">
        <v>7.1999999999999995E-2</v>
      </c>
      <c r="G583" s="45">
        <v>3.9E-2</v>
      </c>
      <c r="H583" s="44">
        <v>10.62</v>
      </c>
      <c r="I583" s="44">
        <v>11.9</v>
      </c>
      <c r="J583" s="43">
        <v>24750</v>
      </c>
      <c r="K583" s="42">
        <v>1.9E-2</v>
      </c>
    </row>
    <row r="584" spans="1:11" ht="15" hidden="1" x14ac:dyDescent="0.25">
      <c r="A584" s="41" t="s">
        <v>622</v>
      </c>
      <c r="B584" s="43">
        <v>21740</v>
      </c>
      <c r="C584" s="33">
        <f t="shared" si="9"/>
        <v>583</v>
      </c>
      <c r="D584" s="54" t="s">
        <v>113</v>
      </c>
      <c r="E584" s="53">
        <v>117920</v>
      </c>
      <c r="F584" s="52">
        <v>2.4E-2</v>
      </c>
      <c r="G584" s="51">
        <v>0.84</v>
      </c>
      <c r="H584" s="50">
        <v>9.58</v>
      </c>
      <c r="I584" s="50">
        <v>10.45</v>
      </c>
      <c r="J584" s="43">
        <v>21740</v>
      </c>
      <c r="K584" s="49">
        <v>6.0000000000000001E-3</v>
      </c>
    </row>
    <row r="585" spans="1:11" ht="15" hidden="1" x14ac:dyDescent="0.25">
      <c r="A585" s="41" t="s">
        <v>621</v>
      </c>
      <c r="B585" s="43">
        <v>22830</v>
      </c>
      <c r="C585" s="33">
        <f t="shared" si="9"/>
        <v>584</v>
      </c>
      <c r="D585" s="48" t="s">
        <v>121</v>
      </c>
      <c r="E585" s="47">
        <v>325970</v>
      </c>
      <c r="F585" s="46">
        <v>2.9000000000000001E-2</v>
      </c>
      <c r="G585" s="45">
        <v>2.3220000000000001</v>
      </c>
      <c r="H585" s="44">
        <v>9.91</v>
      </c>
      <c r="I585" s="44">
        <v>10.98</v>
      </c>
      <c r="J585" s="43">
        <v>22830</v>
      </c>
      <c r="K585" s="42">
        <v>5.0000000000000001E-3</v>
      </c>
    </row>
    <row r="586" spans="1:11" ht="15" hidden="1" x14ac:dyDescent="0.25">
      <c r="A586" s="41" t="s">
        <v>620</v>
      </c>
      <c r="B586" s="43">
        <v>22000</v>
      </c>
      <c r="C586" s="33">
        <f t="shared" si="9"/>
        <v>585</v>
      </c>
      <c r="D586" s="54" t="s">
        <v>113</v>
      </c>
      <c r="E586" s="53">
        <v>286740</v>
      </c>
      <c r="F586" s="52">
        <v>3.1E-2</v>
      </c>
      <c r="G586" s="51">
        <v>2.0419999999999998</v>
      </c>
      <c r="H586" s="50">
        <v>9.69</v>
      </c>
      <c r="I586" s="50">
        <v>10.58</v>
      </c>
      <c r="J586" s="43">
        <v>22000</v>
      </c>
      <c r="K586" s="49">
        <v>5.0000000000000001E-3</v>
      </c>
    </row>
    <row r="587" spans="1:11" ht="15" hidden="1" x14ac:dyDescent="0.25">
      <c r="A587" s="41" t="s">
        <v>619</v>
      </c>
      <c r="B587" s="43">
        <v>50470</v>
      </c>
      <c r="C587" s="33">
        <f t="shared" si="9"/>
        <v>586</v>
      </c>
      <c r="D587" s="48" t="s">
        <v>113</v>
      </c>
      <c r="E587" s="47">
        <v>6640</v>
      </c>
      <c r="F587" s="46">
        <v>0.125</v>
      </c>
      <c r="G587" s="45">
        <v>4.7E-2</v>
      </c>
      <c r="H587" s="44">
        <v>22.07</v>
      </c>
      <c r="I587" s="44">
        <v>24.27</v>
      </c>
      <c r="J587" s="43">
        <v>50470</v>
      </c>
      <c r="K587" s="42">
        <v>3.2000000000000001E-2</v>
      </c>
    </row>
    <row r="588" spans="1:11" ht="15" hidden="1" x14ac:dyDescent="0.25">
      <c r="A588" s="41" t="s">
        <v>618</v>
      </c>
      <c r="B588" s="43">
        <v>24390</v>
      </c>
      <c r="C588" s="33">
        <f t="shared" si="9"/>
        <v>587</v>
      </c>
      <c r="D588" s="54" t="s">
        <v>113</v>
      </c>
      <c r="E588" s="53">
        <v>18040</v>
      </c>
      <c r="F588" s="52">
        <v>4.1000000000000002E-2</v>
      </c>
      <c r="G588" s="51">
        <v>0.128</v>
      </c>
      <c r="H588" s="50">
        <v>10.44</v>
      </c>
      <c r="I588" s="50">
        <v>11.73</v>
      </c>
      <c r="J588" s="43">
        <v>24390</v>
      </c>
      <c r="K588" s="49">
        <v>1.0999999999999999E-2</v>
      </c>
    </row>
    <row r="589" spans="1:11" ht="15" hidden="1" x14ac:dyDescent="0.25">
      <c r="A589" s="41" t="s">
        <v>617</v>
      </c>
      <c r="B589" s="43">
        <v>24610</v>
      </c>
      <c r="C589" s="33">
        <f t="shared" si="9"/>
        <v>588</v>
      </c>
      <c r="D589" s="48" t="s">
        <v>113</v>
      </c>
      <c r="E589" s="47">
        <v>14550</v>
      </c>
      <c r="F589" s="46">
        <v>3.1E-2</v>
      </c>
      <c r="G589" s="45">
        <v>0.104</v>
      </c>
      <c r="H589" s="44">
        <v>11.19</v>
      </c>
      <c r="I589" s="44">
        <v>11.83</v>
      </c>
      <c r="J589" s="43">
        <v>24610</v>
      </c>
      <c r="K589" s="42">
        <v>6.0000000000000001E-3</v>
      </c>
    </row>
    <row r="590" spans="1:11" ht="15" hidden="1" x14ac:dyDescent="0.25">
      <c r="A590" s="41" t="s">
        <v>616</v>
      </c>
      <c r="B590" s="43">
        <v>38890</v>
      </c>
      <c r="C590" s="33">
        <f t="shared" si="9"/>
        <v>589</v>
      </c>
      <c r="D590" s="54" t="s">
        <v>136</v>
      </c>
      <c r="E590" s="53">
        <v>65330</v>
      </c>
      <c r="F590" s="52">
        <v>1.7000000000000001E-2</v>
      </c>
      <c r="G590" s="51">
        <v>0.46500000000000002</v>
      </c>
      <c r="H590" s="50">
        <v>15.42</v>
      </c>
      <c r="I590" s="50">
        <v>18.7</v>
      </c>
      <c r="J590" s="43">
        <v>38890</v>
      </c>
      <c r="K590" s="49">
        <v>1.0999999999999999E-2</v>
      </c>
    </row>
    <row r="591" spans="1:11" ht="15" hidden="1" x14ac:dyDescent="0.25">
      <c r="A591" s="41" t="s">
        <v>615</v>
      </c>
      <c r="B591" s="43">
        <v>42260</v>
      </c>
      <c r="C591" s="33">
        <f t="shared" si="9"/>
        <v>590</v>
      </c>
      <c r="D591" s="48" t="s">
        <v>113</v>
      </c>
      <c r="E591" s="47">
        <v>3710</v>
      </c>
      <c r="F591" s="46">
        <v>7.1999999999999995E-2</v>
      </c>
      <c r="G591" s="45">
        <v>2.5999999999999999E-2</v>
      </c>
      <c r="H591" s="44">
        <v>19.3</v>
      </c>
      <c r="I591" s="44">
        <v>20.32</v>
      </c>
      <c r="J591" s="43">
        <v>42260</v>
      </c>
      <c r="K591" s="42">
        <v>1.9E-2</v>
      </c>
    </row>
    <row r="592" spans="1:11" ht="15" hidden="1" x14ac:dyDescent="0.25">
      <c r="A592" s="41" t="s">
        <v>614</v>
      </c>
      <c r="B592" s="43">
        <v>27110</v>
      </c>
      <c r="C592" s="33">
        <f t="shared" si="9"/>
        <v>591</v>
      </c>
      <c r="D592" s="54" t="s">
        <v>113</v>
      </c>
      <c r="E592" s="53">
        <v>35770</v>
      </c>
      <c r="F592" s="52">
        <v>2.4E-2</v>
      </c>
      <c r="G592" s="51">
        <v>0.255</v>
      </c>
      <c r="H592" s="50">
        <v>11.94</v>
      </c>
      <c r="I592" s="50">
        <v>13.03</v>
      </c>
      <c r="J592" s="43">
        <v>27110</v>
      </c>
      <c r="K592" s="49">
        <v>8.9999999999999993E-3</v>
      </c>
    </row>
    <row r="593" spans="1:11" ht="15" hidden="1" x14ac:dyDescent="0.25">
      <c r="A593" s="41" t="s">
        <v>613</v>
      </c>
      <c r="B593" s="43">
        <v>54700</v>
      </c>
      <c r="C593" s="33">
        <f t="shared" si="9"/>
        <v>592</v>
      </c>
      <c r="D593" s="48" t="s">
        <v>113</v>
      </c>
      <c r="E593" s="47">
        <v>25850</v>
      </c>
      <c r="F593" s="46">
        <v>2.7E-2</v>
      </c>
      <c r="G593" s="45">
        <v>0.184</v>
      </c>
      <c r="H593" s="44">
        <v>24.08</v>
      </c>
      <c r="I593" s="44">
        <v>26.3</v>
      </c>
      <c r="J593" s="43">
        <v>54700</v>
      </c>
      <c r="K593" s="42">
        <v>1.4999999999999999E-2</v>
      </c>
    </row>
    <row r="594" spans="1:11" ht="15" hidden="1" x14ac:dyDescent="0.25">
      <c r="A594" s="41" t="s">
        <v>612</v>
      </c>
      <c r="B594" s="43">
        <v>29190</v>
      </c>
      <c r="C594" s="33">
        <f t="shared" si="9"/>
        <v>593</v>
      </c>
      <c r="D594" s="54" t="s">
        <v>136</v>
      </c>
      <c r="E594" s="53">
        <v>521740</v>
      </c>
      <c r="F594" s="52">
        <v>7.0000000000000001E-3</v>
      </c>
      <c r="G594" s="51">
        <v>3.7160000000000002</v>
      </c>
      <c r="H594" s="50">
        <v>11.48</v>
      </c>
      <c r="I594" s="50">
        <v>14.04</v>
      </c>
      <c r="J594" s="43">
        <v>29190</v>
      </c>
      <c r="K594" s="49">
        <v>6.0000000000000001E-3</v>
      </c>
    </row>
    <row r="595" spans="1:11" ht="15" hidden="1" x14ac:dyDescent="0.25">
      <c r="A595" s="41" t="s">
        <v>611</v>
      </c>
      <c r="B595" s="43">
        <v>29600</v>
      </c>
      <c r="C595" s="33">
        <f t="shared" si="9"/>
        <v>594</v>
      </c>
      <c r="D595" s="48" t="s">
        <v>121</v>
      </c>
      <c r="E595" s="47">
        <v>368280</v>
      </c>
      <c r="F595" s="46">
        <v>1.2E-2</v>
      </c>
      <c r="G595" s="45">
        <v>2.6230000000000002</v>
      </c>
      <c r="H595" s="44">
        <v>11.68</v>
      </c>
      <c r="I595" s="44">
        <v>14.23</v>
      </c>
      <c r="J595" s="43">
        <v>29600</v>
      </c>
      <c r="K595" s="42">
        <v>7.0000000000000001E-3</v>
      </c>
    </row>
    <row r="596" spans="1:11" ht="15" hidden="1" x14ac:dyDescent="0.25">
      <c r="A596" s="41" t="s">
        <v>610</v>
      </c>
      <c r="B596" s="43">
        <v>29900</v>
      </c>
      <c r="C596" s="33">
        <f t="shared" si="9"/>
        <v>595</v>
      </c>
      <c r="D596" s="54" t="s">
        <v>113</v>
      </c>
      <c r="E596" s="53">
        <v>15900</v>
      </c>
      <c r="F596" s="52">
        <v>0.11</v>
      </c>
      <c r="G596" s="51">
        <v>0.113</v>
      </c>
      <c r="H596" s="50">
        <v>12.38</v>
      </c>
      <c r="I596" s="50">
        <v>14.38</v>
      </c>
      <c r="J596" s="43">
        <v>29900</v>
      </c>
      <c r="K596" s="49">
        <v>2.5000000000000001E-2</v>
      </c>
    </row>
    <row r="597" spans="1:11" ht="15" hidden="1" x14ac:dyDescent="0.25">
      <c r="A597" s="41" t="s">
        <v>609</v>
      </c>
      <c r="B597" s="43">
        <v>29590</v>
      </c>
      <c r="C597" s="33">
        <f t="shared" si="9"/>
        <v>596</v>
      </c>
      <c r="D597" s="48" t="s">
        <v>113</v>
      </c>
      <c r="E597" s="47">
        <v>352380</v>
      </c>
      <c r="F597" s="46">
        <v>1.2E-2</v>
      </c>
      <c r="G597" s="45">
        <v>2.5099999999999998</v>
      </c>
      <c r="H597" s="44">
        <v>11.66</v>
      </c>
      <c r="I597" s="44">
        <v>14.23</v>
      </c>
      <c r="J597" s="43">
        <v>29590</v>
      </c>
      <c r="K597" s="42">
        <v>7.0000000000000001E-3</v>
      </c>
    </row>
    <row r="598" spans="1:11" ht="15" hidden="1" x14ac:dyDescent="0.25">
      <c r="A598" s="41" t="s">
        <v>608</v>
      </c>
      <c r="B598" s="43">
        <v>28210</v>
      </c>
      <c r="C598" s="33">
        <f t="shared" si="9"/>
        <v>597</v>
      </c>
      <c r="D598" s="54" t="s">
        <v>121</v>
      </c>
      <c r="E598" s="53">
        <v>153460</v>
      </c>
      <c r="F598" s="52">
        <v>2.1999999999999999E-2</v>
      </c>
      <c r="G598" s="51">
        <v>1.093</v>
      </c>
      <c r="H598" s="50">
        <v>11.12</v>
      </c>
      <c r="I598" s="50">
        <v>13.56</v>
      </c>
      <c r="J598" s="43">
        <v>28210</v>
      </c>
      <c r="K598" s="49">
        <v>0.01</v>
      </c>
    </row>
    <row r="599" spans="1:11" ht="15" hidden="1" x14ac:dyDescent="0.25">
      <c r="A599" s="41" t="s">
        <v>607</v>
      </c>
      <c r="B599" s="43">
        <v>71590</v>
      </c>
      <c r="C599" s="33">
        <f t="shared" si="9"/>
        <v>598</v>
      </c>
      <c r="D599" s="48" t="s">
        <v>113</v>
      </c>
      <c r="E599" s="47">
        <v>3600</v>
      </c>
      <c r="F599" s="46">
        <v>0.06</v>
      </c>
      <c r="G599" s="45">
        <v>2.5999999999999999E-2</v>
      </c>
      <c r="H599" s="44">
        <v>29.31</v>
      </c>
      <c r="I599" s="44">
        <v>34.42</v>
      </c>
      <c r="J599" s="43">
        <v>71590</v>
      </c>
      <c r="K599" s="42">
        <v>3.3000000000000002E-2</v>
      </c>
    </row>
    <row r="600" spans="1:11" ht="15" hidden="1" x14ac:dyDescent="0.25">
      <c r="A600" s="41" t="s">
        <v>606</v>
      </c>
      <c r="B600" s="43">
        <v>24330</v>
      </c>
      <c r="C600" s="33">
        <f t="shared" si="9"/>
        <v>599</v>
      </c>
      <c r="D600" s="54" t="s">
        <v>113</v>
      </c>
      <c r="E600" s="53">
        <v>90630</v>
      </c>
      <c r="F600" s="52">
        <v>3.5999999999999997E-2</v>
      </c>
      <c r="G600" s="51">
        <v>0.64600000000000002</v>
      </c>
      <c r="H600" s="50">
        <v>10.65</v>
      </c>
      <c r="I600" s="50">
        <v>11.7</v>
      </c>
      <c r="J600" s="43">
        <v>24330</v>
      </c>
      <c r="K600" s="49">
        <v>0.01</v>
      </c>
    </row>
    <row r="601" spans="1:11" ht="15" hidden="1" x14ac:dyDescent="0.25">
      <c r="A601" s="41" t="s">
        <v>605</v>
      </c>
      <c r="B601" s="43">
        <v>20960</v>
      </c>
      <c r="C601" s="33">
        <f t="shared" si="9"/>
        <v>600</v>
      </c>
      <c r="D601" s="48" t="s">
        <v>113</v>
      </c>
      <c r="E601" s="47">
        <v>15240</v>
      </c>
      <c r="F601" s="46">
        <v>5.5E-2</v>
      </c>
      <c r="G601" s="45">
        <v>0.109</v>
      </c>
      <c r="H601" s="44">
        <v>9.4700000000000006</v>
      </c>
      <c r="I601" s="44">
        <v>10.08</v>
      </c>
      <c r="J601" s="43">
        <v>20960</v>
      </c>
      <c r="K601" s="42">
        <v>1.0999999999999999E-2</v>
      </c>
    </row>
    <row r="602" spans="1:11" ht="15" hidden="1" x14ac:dyDescent="0.25">
      <c r="A602" s="41" t="s">
        <v>604</v>
      </c>
      <c r="B602" s="43">
        <v>35160</v>
      </c>
      <c r="C602" s="33">
        <f t="shared" si="9"/>
        <v>601</v>
      </c>
      <c r="D602" s="54" t="s">
        <v>113</v>
      </c>
      <c r="E602" s="53">
        <v>43980</v>
      </c>
      <c r="F602" s="52">
        <v>3.5000000000000003E-2</v>
      </c>
      <c r="G602" s="51">
        <v>0.313</v>
      </c>
      <c r="H602" s="50">
        <v>14.55</v>
      </c>
      <c r="I602" s="50">
        <v>16.91</v>
      </c>
      <c r="J602" s="43">
        <v>35160</v>
      </c>
      <c r="K602" s="49">
        <v>1.6E-2</v>
      </c>
    </row>
    <row r="603" spans="1:11" ht="15" hidden="1" x14ac:dyDescent="0.25">
      <c r="A603" s="41" t="s">
        <v>603</v>
      </c>
      <c r="B603" s="43">
        <v>27630</v>
      </c>
      <c r="C603" s="33">
        <f t="shared" si="9"/>
        <v>602</v>
      </c>
      <c r="D603" s="48" t="s">
        <v>121</v>
      </c>
      <c r="E603" s="47">
        <v>76760</v>
      </c>
      <c r="F603" s="46">
        <v>2.4E-2</v>
      </c>
      <c r="G603" s="45">
        <v>0.54700000000000004</v>
      </c>
      <c r="H603" s="44">
        <v>11.88</v>
      </c>
      <c r="I603" s="44">
        <v>13.28</v>
      </c>
      <c r="J603" s="43">
        <v>27630</v>
      </c>
      <c r="K603" s="42">
        <v>8.0000000000000002E-3</v>
      </c>
    </row>
    <row r="604" spans="1:11" ht="15" hidden="1" x14ac:dyDescent="0.25">
      <c r="A604" s="41" t="s">
        <v>602</v>
      </c>
      <c r="B604" s="43">
        <v>24910</v>
      </c>
      <c r="C604" s="33">
        <f t="shared" si="9"/>
        <v>603</v>
      </c>
      <c r="D604" s="54" t="s">
        <v>113</v>
      </c>
      <c r="E604" s="53">
        <v>44750</v>
      </c>
      <c r="F604" s="52">
        <v>3.6999999999999998E-2</v>
      </c>
      <c r="G604" s="51">
        <v>0.31900000000000001</v>
      </c>
      <c r="H604" s="50">
        <v>10.7</v>
      </c>
      <c r="I604" s="50">
        <v>11.97</v>
      </c>
      <c r="J604" s="43">
        <v>24910</v>
      </c>
      <c r="K604" s="49">
        <v>8.9999999999999993E-3</v>
      </c>
    </row>
    <row r="605" spans="1:11" ht="15" hidden="1" x14ac:dyDescent="0.25">
      <c r="A605" s="41" t="s">
        <v>601</v>
      </c>
      <c r="B605" s="43">
        <v>31440</v>
      </c>
      <c r="C605" s="33">
        <f t="shared" si="9"/>
        <v>604</v>
      </c>
      <c r="D605" s="48" t="s">
        <v>113</v>
      </c>
      <c r="E605" s="47">
        <v>32020</v>
      </c>
      <c r="F605" s="46">
        <v>0.03</v>
      </c>
      <c r="G605" s="45">
        <v>0.22800000000000001</v>
      </c>
      <c r="H605" s="44">
        <v>14.06</v>
      </c>
      <c r="I605" s="44">
        <v>15.11</v>
      </c>
      <c r="J605" s="43">
        <v>31440</v>
      </c>
      <c r="K605" s="42">
        <v>0.01</v>
      </c>
    </row>
    <row r="606" spans="1:11" ht="15" hidden="1" x14ac:dyDescent="0.25">
      <c r="A606" s="41" t="s">
        <v>600</v>
      </c>
      <c r="B606" s="43">
        <v>28670</v>
      </c>
      <c r="C606" s="33">
        <f t="shared" si="9"/>
        <v>605</v>
      </c>
      <c r="D606" s="54" t="s">
        <v>121</v>
      </c>
      <c r="E606" s="53">
        <v>41690</v>
      </c>
      <c r="F606" s="52">
        <v>2.7E-2</v>
      </c>
      <c r="G606" s="51">
        <v>0.29699999999999999</v>
      </c>
      <c r="H606" s="50">
        <v>12.2</v>
      </c>
      <c r="I606" s="50">
        <v>13.78</v>
      </c>
      <c r="J606" s="43">
        <v>28670</v>
      </c>
      <c r="K606" s="49">
        <v>8.9999999999999993E-3</v>
      </c>
    </row>
    <row r="607" spans="1:11" ht="15" hidden="1" x14ac:dyDescent="0.25">
      <c r="A607" s="41" t="s">
        <v>599</v>
      </c>
      <c r="B607" s="43">
        <v>28100</v>
      </c>
      <c r="C607" s="33">
        <f t="shared" si="9"/>
        <v>606</v>
      </c>
      <c r="D607" s="48" t="s">
        <v>113</v>
      </c>
      <c r="E607" s="47">
        <v>38660</v>
      </c>
      <c r="F607" s="46">
        <v>2.9000000000000001E-2</v>
      </c>
      <c r="G607" s="45">
        <v>0.27500000000000002</v>
      </c>
      <c r="H607" s="44">
        <v>11.98</v>
      </c>
      <c r="I607" s="44">
        <v>13.51</v>
      </c>
      <c r="J607" s="43">
        <v>28100</v>
      </c>
      <c r="K607" s="42">
        <v>8.9999999999999993E-3</v>
      </c>
    </row>
    <row r="608" spans="1:11" ht="15" hidden="1" x14ac:dyDescent="0.25">
      <c r="A608" s="41" t="s">
        <v>598</v>
      </c>
      <c r="B608" s="43">
        <v>35930</v>
      </c>
      <c r="C608" s="33">
        <f t="shared" si="9"/>
        <v>607</v>
      </c>
      <c r="D608" s="54" t="s">
        <v>113</v>
      </c>
      <c r="E608" s="53">
        <v>3030</v>
      </c>
      <c r="F608" s="52">
        <v>9.6000000000000002E-2</v>
      </c>
      <c r="G608" s="51">
        <v>2.1999999999999999E-2</v>
      </c>
      <c r="H608" s="50">
        <v>15.44</v>
      </c>
      <c r="I608" s="50">
        <v>17.28</v>
      </c>
      <c r="J608" s="43">
        <v>35930</v>
      </c>
      <c r="K608" s="49">
        <v>2.7E-2</v>
      </c>
    </row>
    <row r="609" spans="1:11" ht="15" hidden="1" x14ac:dyDescent="0.25">
      <c r="A609" s="41" t="s">
        <v>597</v>
      </c>
      <c r="B609" s="43">
        <v>25410</v>
      </c>
      <c r="C609" s="33">
        <f t="shared" si="9"/>
        <v>608</v>
      </c>
      <c r="D609" s="48" t="s">
        <v>136</v>
      </c>
      <c r="E609" s="47">
        <v>2820750</v>
      </c>
      <c r="F609" s="46">
        <v>5.0000000000000001E-3</v>
      </c>
      <c r="G609" s="45">
        <v>20.091000000000001</v>
      </c>
      <c r="H609" s="44">
        <v>10.83</v>
      </c>
      <c r="I609" s="44">
        <v>12.22</v>
      </c>
      <c r="J609" s="43">
        <v>25410</v>
      </c>
      <c r="K609" s="42">
        <v>3.0000000000000001E-3</v>
      </c>
    </row>
    <row r="610" spans="1:11" ht="15" hidden="1" x14ac:dyDescent="0.25">
      <c r="A610" s="41" t="s">
        <v>596</v>
      </c>
      <c r="B610" s="43">
        <v>22930</v>
      </c>
      <c r="C610" s="33">
        <f t="shared" si="9"/>
        <v>609</v>
      </c>
      <c r="D610" s="54" t="s">
        <v>113</v>
      </c>
      <c r="E610" s="53">
        <v>569370</v>
      </c>
      <c r="F610" s="52">
        <v>0.01</v>
      </c>
      <c r="G610" s="51">
        <v>4.0549999999999997</v>
      </c>
      <c r="H610" s="50">
        <v>10.18</v>
      </c>
      <c r="I610" s="50">
        <v>11.02</v>
      </c>
      <c r="J610" s="43">
        <v>22930</v>
      </c>
      <c r="K610" s="49">
        <v>6.0000000000000001E-3</v>
      </c>
    </row>
    <row r="611" spans="1:11" ht="15" hidden="1" x14ac:dyDescent="0.25">
      <c r="A611" s="41" t="s">
        <v>595</v>
      </c>
      <c r="B611" s="43">
        <v>22710</v>
      </c>
      <c r="C611" s="33">
        <f t="shared" si="9"/>
        <v>610</v>
      </c>
      <c r="D611" s="48" t="s">
        <v>113</v>
      </c>
      <c r="E611" s="47">
        <v>1492250</v>
      </c>
      <c r="F611" s="46">
        <v>8.0000000000000002E-3</v>
      </c>
      <c r="G611" s="45">
        <v>10.629</v>
      </c>
      <c r="H611" s="44">
        <v>10.54</v>
      </c>
      <c r="I611" s="44">
        <v>10.92</v>
      </c>
      <c r="J611" s="43">
        <v>22710</v>
      </c>
      <c r="K611" s="42">
        <v>3.0000000000000001E-3</v>
      </c>
    </row>
    <row r="612" spans="1:11" ht="15" hidden="1" x14ac:dyDescent="0.25">
      <c r="A612" s="41" t="s">
        <v>594</v>
      </c>
      <c r="B612" s="43">
        <v>33970</v>
      </c>
      <c r="C612" s="33">
        <f t="shared" si="9"/>
        <v>611</v>
      </c>
      <c r="D612" s="54" t="s">
        <v>121</v>
      </c>
      <c r="E612" s="53">
        <v>594280</v>
      </c>
      <c r="F612" s="52">
        <v>8.0000000000000002E-3</v>
      </c>
      <c r="G612" s="51">
        <v>4.2329999999999997</v>
      </c>
      <c r="H612" s="50">
        <v>13.25</v>
      </c>
      <c r="I612" s="50">
        <v>16.329999999999998</v>
      </c>
      <c r="J612" s="43">
        <v>33970</v>
      </c>
      <c r="K612" s="49">
        <v>5.0000000000000001E-3</v>
      </c>
    </row>
    <row r="613" spans="1:11" ht="15" hidden="1" x14ac:dyDescent="0.25">
      <c r="A613" s="41" t="s">
        <v>593</v>
      </c>
      <c r="B613" s="43">
        <v>42780</v>
      </c>
      <c r="C613" s="33">
        <f t="shared" si="9"/>
        <v>612</v>
      </c>
      <c r="D613" s="48" t="s">
        <v>113</v>
      </c>
      <c r="E613" s="47">
        <v>257410</v>
      </c>
      <c r="F613" s="46">
        <v>1.2999999999999999E-2</v>
      </c>
      <c r="G613" s="45">
        <v>1.833</v>
      </c>
      <c r="H613" s="44">
        <v>18.34</v>
      </c>
      <c r="I613" s="44">
        <v>20.57</v>
      </c>
      <c r="J613" s="43">
        <v>42780</v>
      </c>
      <c r="K613" s="42">
        <v>8.0000000000000002E-3</v>
      </c>
    </row>
    <row r="614" spans="1:11" ht="15" hidden="1" x14ac:dyDescent="0.25">
      <c r="A614" s="41" t="s">
        <v>592</v>
      </c>
      <c r="B614" s="43">
        <v>27230</v>
      </c>
      <c r="C614" s="33">
        <f t="shared" si="9"/>
        <v>613</v>
      </c>
      <c r="D614" s="54" t="s">
        <v>113</v>
      </c>
      <c r="E614" s="53">
        <v>336880</v>
      </c>
      <c r="F614" s="52">
        <v>0.01</v>
      </c>
      <c r="G614" s="51">
        <v>2.399</v>
      </c>
      <c r="H614" s="50">
        <v>11.48</v>
      </c>
      <c r="I614" s="50">
        <v>13.09</v>
      </c>
      <c r="J614" s="43">
        <v>27230</v>
      </c>
      <c r="K614" s="49">
        <v>3.0000000000000001E-3</v>
      </c>
    </row>
    <row r="615" spans="1:11" ht="15" hidden="1" x14ac:dyDescent="0.25">
      <c r="A615" s="41" t="s">
        <v>591</v>
      </c>
      <c r="B615" s="43">
        <v>27690</v>
      </c>
      <c r="C615" s="33">
        <f t="shared" si="9"/>
        <v>614</v>
      </c>
      <c r="D615" s="48" t="s">
        <v>113</v>
      </c>
      <c r="E615" s="47">
        <v>110330</v>
      </c>
      <c r="F615" s="46">
        <v>0.02</v>
      </c>
      <c r="G615" s="45">
        <v>0.78600000000000003</v>
      </c>
      <c r="H615" s="44">
        <v>12.29</v>
      </c>
      <c r="I615" s="44">
        <v>13.31</v>
      </c>
      <c r="J615" s="43">
        <v>27690</v>
      </c>
      <c r="K615" s="42">
        <v>6.0000000000000001E-3</v>
      </c>
    </row>
    <row r="616" spans="1:11" ht="15" hidden="1" x14ac:dyDescent="0.25">
      <c r="A616" s="41" t="s">
        <v>590</v>
      </c>
      <c r="B616" s="43">
        <v>27460</v>
      </c>
      <c r="C616" s="33">
        <f t="shared" si="9"/>
        <v>615</v>
      </c>
      <c r="D616" s="54" t="s">
        <v>113</v>
      </c>
      <c r="E616" s="53">
        <v>54520</v>
      </c>
      <c r="F616" s="52">
        <v>2.5000000000000001E-2</v>
      </c>
      <c r="G616" s="51">
        <v>0.38800000000000001</v>
      </c>
      <c r="H616" s="50">
        <v>12.22</v>
      </c>
      <c r="I616" s="50">
        <v>13.2</v>
      </c>
      <c r="J616" s="43">
        <v>27460</v>
      </c>
      <c r="K616" s="49">
        <v>0.01</v>
      </c>
    </row>
    <row r="617" spans="1:11" ht="15" hidden="1" x14ac:dyDescent="0.25">
      <c r="A617" s="41" t="s">
        <v>589</v>
      </c>
      <c r="B617" s="43">
        <v>40560</v>
      </c>
      <c r="C617" s="33">
        <f t="shared" si="9"/>
        <v>616</v>
      </c>
      <c r="D617" s="48" t="s">
        <v>184</v>
      </c>
      <c r="E617" s="47">
        <v>14536530</v>
      </c>
      <c r="F617" s="46">
        <v>2E-3</v>
      </c>
      <c r="G617" s="45">
        <v>103.53700000000001</v>
      </c>
      <c r="H617" s="44">
        <v>12.78</v>
      </c>
      <c r="I617" s="44">
        <v>19.5</v>
      </c>
      <c r="J617" s="43">
        <v>40560</v>
      </c>
      <c r="K617" s="42">
        <v>2E-3</v>
      </c>
    </row>
    <row r="618" spans="1:11" ht="15" hidden="1" x14ac:dyDescent="0.25">
      <c r="A618" s="41" t="s">
        <v>588</v>
      </c>
      <c r="B618" s="43">
        <v>51230</v>
      </c>
      <c r="C618" s="33">
        <f t="shared" si="9"/>
        <v>617</v>
      </c>
      <c r="D618" s="54" t="s">
        <v>121</v>
      </c>
      <c r="E618" s="53">
        <v>1446900</v>
      </c>
      <c r="F618" s="52">
        <v>4.0000000000000001E-3</v>
      </c>
      <c r="G618" s="51">
        <v>10.305999999999999</v>
      </c>
      <c r="H618" s="50">
        <v>20.309999999999999</v>
      </c>
      <c r="I618" s="50">
        <v>24.63</v>
      </c>
      <c r="J618" s="43">
        <v>51230</v>
      </c>
      <c r="K618" s="49">
        <v>2E-3</v>
      </c>
    </row>
    <row r="619" spans="1:11" ht="15" hidden="1" x14ac:dyDescent="0.25">
      <c r="A619" s="41" t="s">
        <v>587</v>
      </c>
      <c r="B619" s="43">
        <v>43910</v>
      </c>
      <c r="C619" s="33">
        <f t="shared" si="9"/>
        <v>618</v>
      </c>
      <c r="D619" s="48" t="s">
        <v>113</v>
      </c>
      <c r="E619" s="47">
        <v>1194220</v>
      </c>
      <c r="F619" s="46">
        <v>4.0000000000000001E-3</v>
      </c>
      <c r="G619" s="45">
        <v>8.5060000000000002</v>
      </c>
      <c r="H619" s="44">
        <v>18.77</v>
      </c>
      <c r="I619" s="44">
        <v>21.11</v>
      </c>
      <c r="J619" s="43">
        <v>43910</v>
      </c>
      <c r="K619" s="42">
        <v>2E-3</v>
      </c>
    </row>
    <row r="620" spans="1:11" ht="15" hidden="1" x14ac:dyDescent="0.25">
      <c r="A620" s="41" t="s">
        <v>586</v>
      </c>
      <c r="B620" s="43">
        <v>85830</v>
      </c>
      <c r="C620" s="33">
        <f t="shared" si="9"/>
        <v>619</v>
      </c>
      <c r="D620" s="54" t="s">
        <v>113</v>
      </c>
      <c r="E620" s="53">
        <v>252670</v>
      </c>
      <c r="F620" s="52">
        <v>7.0000000000000001E-3</v>
      </c>
      <c r="G620" s="51">
        <v>1.8</v>
      </c>
      <c r="H620" s="50">
        <v>35.17</v>
      </c>
      <c r="I620" s="50">
        <v>41.27</v>
      </c>
      <c r="J620" s="43">
        <v>85830</v>
      </c>
      <c r="K620" s="49">
        <v>5.0000000000000001E-3</v>
      </c>
    </row>
    <row r="621" spans="1:11" ht="15" hidden="1" x14ac:dyDescent="0.25">
      <c r="A621" s="41" t="s">
        <v>585</v>
      </c>
      <c r="B621" s="43">
        <v>25250</v>
      </c>
      <c r="C621" s="33">
        <f t="shared" si="9"/>
        <v>620</v>
      </c>
      <c r="D621" s="48" t="s">
        <v>136</v>
      </c>
      <c r="E621" s="47">
        <v>8791750</v>
      </c>
      <c r="F621" s="46">
        <v>2E-3</v>
      </c>
      <c r="G621" s="45">
        <v>62.619</v>
      </c>
      <c r="H621" s="44">
        <v>10.37</v>
      </c>
      <c r="I621" s="44">
        <v>12.14</v>
      </c>
      <c r="J621" s="43">
        <v>25250</v>
      </c>
      <c r="K621" s="42">
        <v>2E-3</v>
      </c>
    </row>
    <row r="622" spans="1:11" ht="15" hidden="1" x14ac:dyDescent="0.25">
      <c r="A622" s="41" t="s">
        <v>584</v>
      </c>
      <c r="B622" s="43">
        <v>21710</v>
      </c>
      <c r="C622" s="33">
        <f t="shared" si="9"/>
        <v>621</v>
      </c>
      <c r="D622" s="54" t="s">
        <v>121</v>
      </c>
      <c r="E622" s="53">
        <v>3564130</v>
      </c>
      <c r="F622" s="52">
        <v>4.0000000000000001E-3</v>
      </c>
      <c r="G622" s="51">
        <v>25.385999999999999</v>
      </c>
      <c r="H622" s="50">
        <v>9.7100000000000009</v>
      </c>
      <c r="I622" s="50">
        <v>10.44</v>
      </c>
      <c r="J622" s="43">
        <v>21710</v>
      </c>
      <c r="K622" s="49">
        <v>2E-3</v>
      </c>
    </row>
    <row r="623" spans="1:11" ht="15" hidden="1" x14ac:dyDescent="0.25">
      <c r="A623" s="41" t="s">
        <v>584</v>
      </c>
      <c r="B623" s="43">
        <v>21680</v>
      </c>
      <c r="C623" s="33">
        <f t="shared" si="9"/>
        <v>622</v>
      </c>
      <c r="D623" s="48" t="s">
        <v>113</v>
      </c>
      <c r="E623" s="47">
        <v>3541010</v>
      </c>
      <c r="F623" s="46">
        <v>4.0000000000000001E-3</v>
      </c>
      <c r="G623" s="45">
        <v>25.221</v>
      </c>
      <c r="H623" s="44">
        <v>9.6999999999999993</v>
      </c>
      <c r="I623" s="44">
        <v>10.43</v>
      </c>
      <c r="J623" s="43">
        <v>21680</v>
      </c>
      <c r="K623" s="42">
        <v>2E-3</v>
      </c>
    </row>
    <row r="624" spans="1:11" ht="15" hidden="1" x14ac:dyDescent="0.25">
      <c r="A624" s="41" t="s">
        <v>583</v>
      </c>
      <c r="B624" s="43">
        <v>25940</v>
      </c>
      <c r="C624" s="33">
        <f t="shared" si="9"/>
        <v>623</v>
      </c>
      <c r="D624" s="54" t="s">
        <v>113</v>
      </c>
      <c r="E624" s="53">
        <v>23120</v>
      </c>
      <c r="F624" s="52">
        <v>5.3999999999999999E-2</v>
      </c>
      <c r="G624" s="51">
        <v>0.16500000000000001</v>
      </c>
      <c r="H624" s="50">
        <v>11.44</v>
      </c>
      <c r="I624" s="50">
        <v>12.47</v>
      </c>
      <c r="J624" s="43">
        <v>25940</v>
      </c>
      <c r="K624" s="49">
        <v>8.9999999999999993E-3</v>
      </c>
    </row>
    <row r="625" spans="1:11" ht="15" hidden="1" x14ac:dyDescent="0.25">
      <c r="A625" s="41" t="s">
        <v>582</v>
      </c>
      <c r="B625" s="43">
        <v>30750</v>
      </c>
      <c r="C625" s="33">
        <f t="shared" si="9"/>
        <v>624</v>
      </c>
      <c r="D625" s="48" t="s">
        <v>121</v>
      </c>
      <c r="E625" s="47">
        <v>699070</v>
      </c>
      <c r="F625" s="46">
        <v>7.0000000000000001E-3</v>
      </c>
      <c r="G625" s="45">
        <v>4.9790000000000001</v>
      </c>
      <c r="H625" s="44">
        <v>12.99</v>
      </c>
      <c r="I625" s="44">
        <v>14.79</v>
      </c>
      <c r="J625" s="43">
        <v>30750</v>
      </c>
      <c r="K625" s="42">
        <v>3.0000000000000001E-3</v>
      </c>
    </row>
    <row r="626" spans="1:11" ht="15" hidden="1" x14ac:dyDescent="0.25">
      <c r="A626" s="41" t="s">
        <v>581</v>
      </c>
      <c r="B626" s="43">
        <v>29390</v>
      </c>
      <c r="C626" s="33">
        <f t="shared" si="9"/>
        <v>625</v>
      </c>
      <c r="D626" s="54" t="s">
        <v>113</v>
      </c>
      <c r="E626" s="53">
        <v>450330</v>
      </c>
      <c r="F626" s="52">
        <v>0.01</v>
      </c>
      <c r="G626" s="51">
        <v>3.2069999999999999</v>
      </c>
      <c r="H626" s="50">
        <v>12.29</v>
      </c>
      <c r="I626" s="50">
        <v>14.13</v>
      </c>
      <c r="J626" s="43">
        <v>29390</v>
      </c>
      <c r="K626" s="49">
        <v>4.0000000000000001E-3</v>
      </c>
    </row>
    <row r="627" spans="1:11" ht="15" hidden="1" x14ac:dyDescent="0.25">
      <c r="A627" s="41" t="s">
        <v>580</v>
      </c>
      <c r="B627" s="43">
        <v>33220</v>
      </c>
      <c r="C627" s="33">
        <f t="shared" si="9"/>
        <v>626</v>
      </c>
      <c r="D627" s="48" t="s">
        <v>113</v>
      </c>
      <c r="E627" s="47">
        <v>248740</v>
      </c>
      <c r="F627" s="46">
        <v>1.2E-2</v>
      </c>
      <c r="G627" s="45">
        <v>1.772</v>
      </c>
      <c r="H627" s="44">
        <v>14.32</v>
      </c>
      <c r="I627" s="44">
        <v>15.97</v>
      </c>
      <c r="J627" s="43">
        <v>33220</v>
      </c>
      <c r="K627" s="42">
        <v>5.0000000000000001E-3</v>
      </c>
    </row>
    <row r="628" spans="1:11" ht="15" hidden="1" x14ac:dyDescent="0.25">
      <c r="A628" s="41" t="s">
        <v>579</v>
      </c>
      <c r="B628" s="43">
        <v>27180</v>
      </c>
      <c r="C628" s="33">
        <f t="shared" si="9"/>
        <v>627</v>
      </c>
      <c r="D628" s="54" t="s">
        <v>113</v>
      </c>
      <c r="E628" s="53">
        <v>4528550</v>
      </c>
      <c r="F628" s="52">
        <v>4.0000000000000001E-3</v>
      </c>
      <c r="G628" s="51">
        <v>32.255000000000003</v>
      </c>
      <c r="H628" s="50">
        <v>10.9</v>
      </c>
      <c r="I628" s="50">
        <v>13.07</v>
      </c>
      <c r="J628" s="43">
        <v>27180</v>
      </c>
      <c r="K628" s="49">
        <v>2E-3</v>
      </c>
    </row>
    <row r="629" spans="1:11" ht="15" hidden="1" x14ac:dyDescent="0.25">
      <c r="A629" s="41" t="s">
        <v>578</v>
      </c>
      <c r="B629" s="43">
        <v>70510</v>
      </c>
      <c r="C629" s="33">
        <f t="shared" si="9"/>
        <v>628</v>
      </c>
      <c r="D629" s="48" t="s">
        <v>136</v>
      </c>
      <c r="E629" s="47">
        <v>1903140</v>
      </c>
      <c r="F629" s="46">
        <v>5.0000000000000001E-3</v>
      </c>
      <c r="G629" s="45">
        <v>13.555</v>
      </c>
      <c r="H629" s="44">
        <v>25.29</v>
      </c>
      <c r="I629" s="44">
        <v>33.9</v>
      </c>
      <c r="J629" s="43">
        <v>70510</v>
      </c>
      <c r="K629" s="42">
        <v>6.0000000000000001E-3</v>
      </c>
    </row>
    <row r="630" spans="1:11" ht="15" hidden="1" x14ac:dyDescent="0.25">
      <c r="A630" s="41" t="s">
        <v>577</v>
      </c>
      <c r="B630" s="43">
        <v>63660</v>
      </c>
      <c r="C630" s="33">
        <f t="shared" si="9"/>
        <v>629</v>
      </c>
      <c r="D630" s="54" t="s">
        <v>113</v>
      </c>
      <c r="E630" s="53">
        <v>141100</v>
      </c>
      <c r="F630" s="52">
        <v>1.7000000000000001E-2</v>
      </c>
      <c r="G630" s="51">
        <v>1.0049999999999999</v>
      </c>
      <c r="H630" s="50">
        <v>24.22</v>
      </c>
      <c r="I630" s="50">
        <v>30.61</v>
      </c>
      <c r="J630" s="43">
        <v>63660</v>
      </c>
      <c r="K630" s="49">
        <v>1.2E-2</v>
      </c>
    </row>
    <row r="631" spans="1:11" ht="15" hidden="1" x14ac:dyDescent="0.25">
      <c r="A631" s="41" t="s">
        <v>576</v>
      </c>
      <c r="B631" s="43">
        <v>67760</v>
      </c>
      <c r="C631" s="33">
        <f t="shared" si="9"/>
        <v>630</v>
      </c>
      <c r="D631" s="48" t="s">
        <v>113</v>
      </c>
      <c r="E631" s="47">
        <v>385700</v>
      </c>
      <c r="F631" s="46">
        <v>1.0999999999999999E-2</v>
      </c>
      <c r="G631" s="45">
        <v>2.7469999999999999</v>
      </c>
      <c r="H631" s="44">
        <v>24.03</v>
      </c>
      <c r="I631" s="44">
        <v>32.58</v>
      </c>
      <c r="J631" s="43">
        <v>67760</v>
      </c>
      <c r="K631" s="42">
        <v>8.9999999999999993E-3</v>
      </c>
    </row>
    <row r="632" spans="1:11" ht="15" hidden="1" x14ac:dyDescent="0.25">
      <c r="A632" s="41" t="s">
        <v>575</v>
      </c>
      <c r="B632" s="43">
        <v>102260</v>
      </c>
      <c r="C632" s="33">
        <f t="shared" si="9"/>
        <v>631</v>
      </c>
      <c r="D632" s="54" t="s">
        <v>113</v>
      </c>
      <c r="E632" s="53">
        <v>353780</v>
      </c>
      <c r="F632" s="52">
        <v>1.2E-2</v>
      </c>
      <c r="G632" s="51">
        <v>2.52</v>
      </c>
      <c r="H632" s="50">
        <v>32.36</v>
      </c>
      <c r="I632" s="50">
        <v>49.17</v>
      </c>
      <c r="J632" s="43">
        <v>102260</v>
      </c>
      <c r="K632" s="49">
        <v>1.6E-2</v>
      </c>
    </row>
    <row r="633" spans="1:11" ht="15" hidden="1" x14ac:dyDescent="0.25">
      <c r="A633" s="41" t="s">
        <v>574</v>
      </c>
      <c r="B633" s="43">
        <v>39900</v>
      </c>
      <c r="C633" s="33">
        <f t="shared" si="9"/>
        <v>632</v>
      </c>
      <c r="D633" s="48" t="s">
        <v>113</v>
      </c>
      <c r="E633" s="47">
        <v>68680</v>
      </c>
      <c r="F633" s="46">
        <v>0.02</v>
      </c>
      <c r="G633" s="45">
        <v>0.48899999999999999</v>
      </c>
      <c r="H633" s="44">
        <v>17.53</v>
      </c>
      <c r="I633" s="44">
        <v>19.18</v>
      </c>
      <c r="J633" s="43">
        <v>39900</v>
      </c>
      <c r="K633" s="42">
        <v>0.01</v>
      </c>
    </row>
    <row r="634" spans="1:11" ht="15" hidden="1" x14ac:dyDescent="0.25">
      <c r="A634" s="41" t="s">
        <v>573</v>
      </c>
      <c r="B634" s="43">
        <v>63070</v>
      </c>
      <c r="C634" s="33">
        <f t="shared" si="9"/>
        <v>633</v>
      </c>
      <c r="D634" s="54" t="s">
        <v>113</v>
      </c>
      <c r="E634" s="53">
        <v>953870</v>
      </c>
      <c r="F634" s="52">
        <v>7.0000000000000001E-3</v>
      </c>
      <c r="G634" s="51">
        <v>6.7939999999999996</v>
      </c>
      <c r="H634" s="50">
        <v>25.23</v>
      </c>
      <c r="I634" s="50">
        <v>30.32</v>
      </c>
      <c r="J634" s="43">
        <v>63070</v>
      </c>
      <c r="K634" s="49">
        <v>4.0000000000000001E-3</v>
      </c>
    </row>
    <row r="635" spans="1:11" ht="15" hidden="1" x14ac:dyDescent="0.25">
      <c r="A635" s="41" t="s">
        <v>572</v>
      </c>
      <c r="B635" s="43">
        <v>73060</v>
      </c>
      <c r="C635" s="33">
        <f t="shared" si="9"/>
        <v>634</v>
      </c>
      <c r="D635" s="48" t="s">
        <v>121</v>
      </c>
      <c r="E635" s="47">
        <v>1732420</v>
      </c>
      <c r="F635" s="46">
        <v>5.0000000000000001E-3</v>
      </c>
      <c r="G635" s="45">
        <v>12.339</v>
      </c>
      <c r="H635" s="44">
        <v>29.1</v>
      </c>
      <c r="I635" s="44">
        <v>35.119999999999997</v>
      </c>
      <c r="J635" s="43">
        <v>73060</v>
      </c>
      <c r="K635" s="42">
        <v>4.0000000000000001E-3</v>
      </c>
    </row>
    <row r="636" spans="1:11" ht="30" hidden="1" x14ac:dyDescent="0.25">
      <c r="A636" s="41" t="s">
        <v>571</v>
      </c>
      <c r="B636" s="43">
        <v>92910</v>
      </c>
      <c r="C636" s="33">
        <f t="shared" si="9"/>
        <v>635</v>
      </c>
      <c r="D636" s="54" t="s">
        <v>113</v>
      </c>
      <c r="E636" s="53">
        <v>328370</v>
      </c>
      <c r="F636" s="52">
        <v>1.7000000000000001E-2</v>
      </c>
      <c r="G636" s="51">
        <v>2.339</v>
      </c>
      <c r="H636" s="50">
        <v>37.97</v>
      </c>
      <c r="I636" s="50">
        <v>44.67</v>
      </c>
      <c r="J636" s="43">
        <v>92910</v>
      </c>
      <c r="K636" s="49">
        <v>8.9999999999999993E-3</v>
      </c>
    </row>
    <row r="637" spans="1:11" ht="30" hidden="1" x14ac:dyDescent="0.25">
      <c r="A637" s="41" t="s">
        <v>570</v>
      </c>
      <c r="B637" s="43">
        <v>68410</v>
      </c>
      <c r="C637" s="33">
        <f t="shared" si="9"/>
        <v>636</v>
      </c>
      <c r="D637" s="48" t="s">
        <v>113</v>
      </c>
      <c r="E637" s="47">
        <v>1404050</v>
      </c>
      <c r="F637" s="46">
        <v>5.0000000000000001E-3</v>
      </c>
      <c r="G637" s="45">
        <v>10</v>
      </c>
      <c r="H637" s="44">
        <v>27.47</v>
      </c>
      <c r="I637" s="44">
        <v>32.89</v>
      </c>
      <c r="J637" s="43">
        <v>68410</v>
      </c>
      <c r="K637" s="42">
        <v>3.0000000000000001E-3</v>
      </c>
    </row>
    <row r="638" spans="1:11" ht="15" hidden="1" x14ac:dyDescent="0.25">
      <c r="A638" s="41" t="s">
        <v>569</v>
      </c>
      <c r="B638" s="43">
        <v>49440</v>
      </c>
      <c r="C638" s="33">
        <f t="shared" si="9"/>
        <v>637</v>
      </c>
      <c r="D638" s="54" t="s">
        <v>136</v>
      </c>
      <c r="E638" s="53">
        <v>662330</v>
      </c>
      <c r="F638" s="52">
        <v>1.0999999999999999E-2</v>
      </c>
      <c r="G638" s="51">
        <v>4.7169999999999996</v>
      </c>
      <c r="H638" s="50">
        <v>15.65</v>
      </c>
      <c r="I638" s="50">
        <v>23.77</v>
      </c>
      <c r="J638" s="43">
        <v>49440</v>
      </c>
      <c r="K638" s="49">
        <v>8.0000000000000002E-3</v>
      </c>
    </row>
    <row r="639" spans="1:11" ht="15" hidden="1" x14ac:dyDescent="0.25">
      <c r="A639" s="41" t="s">
        <v>568</v>
      </c>
      <c r="B639" s="43">
        <v>30860</v>
      </c>
      <c r="C639" s="33">
        <f t="shared" si="9"/>
        <v>638</v>
      </c>
      <c r="D639" s="48" t="s">
        <v>121</v>
      </c>
      <c r="E639" s="47">
        <v>90890</v>
      </c>
      <c r="F639" s="46">
        <v>3.7999999999999999E-2</v>
      </c>
      <c r="G639" s="45">
        <v>0.64700000000000002</v>
      </c>
      <c r="H639" s="44">
        <v>12.3</v>
      </c>
      <c r="I639" s="44">
        <v>14.84</v>
      </c>
      <c r="J639" s="43">
        <v>30860</v>
      </c>
      <c r="K639" s="42">
        <v>1.4999999999999999E-2</v>
      </c>
    </row>
    <row r="640" spans="1:11" ht="15" hidden="1" x14ac:dyDescent="0.25">
      <c r="A640" s="41" t="s">
        <v>567</v>
      </c>
      <c r="B640" s="43">
        <v>30570</v>
      </c>
      <c r="C640" s="33">
        <f t="shared" si="9"/>
        <v>639</v>
      </c>
      <c r="D640" s="54" t="s">
        <v>113</v>
      </c>
      <c r="E640" s="53">
        <v>86500</v>
      </c>
      <c r="F640" s="52">
        <v>3.9E-2</v>
      </c>
      <c r="G640" s="51">
        <v>0.61599999999999999</v>
      </c>
      <c r="H640" s="50">
        <v>12.31</v>
      </c>
      <c r="I640" s="50">
        <v>14.7</v>
      </c>
      <c r="J640" s="43">
        <v>30570</v>
      </c>
      <c r="K640" s="49">
        <v>1.6E-2</v>
      </c>
    </row>
    <row r="641" spans="1:11" ht="15" hidden="1" x14ac:dyDescent="0.25">
      <c r="A641" s="41" t="s">
        <v>566</v>
      </c>
      <c r="B641" s="43">
        <v>36560</v>
      </c>
      <c r="C641" s="33">
        <f t="shared" si="9"/>
        <v>640</v>
      </c>
      <c r="D641" s="48" t="s">
        <v>113</v>
      </c>
      <c r="E641" s="47">
        <v>4390</v>
      </c>
      <c r="F641" s="46">
        <v>0.156</v>
      </c>
      <c r="G641" s="45">
        <v>3.1E-2</v>
      </c>
      <c r="H641" s="44">
        <v>10.51</v>
      </c>
      <c r="I641" s="44">
        <v>17.579999999999998</v>
      </c>
      <c r="J641" s="43">
        <v>36560</v>
      </c>
      <c r="K641" s="42">
        <v>7.3999999999999996E-2</v>
      </c>
    </row>
    <row r="642" spans="1:11" ht="15" hidden="1" x14ac:dyDescent="0.25">
      <c r="A642" s="41" t="s">
        <v>565</v>
      </c>
      <c r="B642" s="43">
        <v>63590</v>
      </c>
      <c r="C642" s="33">
        <f t="shared" si="9"/>
        <v>641</v>
      </c>
      <c r="D642" s="54" t="s">
        <v>121</v>
      </c>
      <c r="E642" s="53">
        <v>192690</v>
      </c>
      <c r="F642" s="52">
        <v>1.4E-2</v>
      </c>
      <c r="G642" s="51">
        <v>1.3720000000000001</v>
      </c>
      <c r="H642" s="50">
        <v>22.32</v>
      </c>
      <c r="I642" s="50">
        <v>30.57</v>
      </c>
      <c r="J642" s="43">
        <v>63590</v>
      </c>
      <c r="K642" s="49">
        <v>1.2999999999999999E-2</v>
      </c>
    </row>
    <row r="643" spans="1:11" ht="15" hidden="1" x14ac:dyDescent="0.25">
      <c r="A643" s="41" t="s">
        <v>564</v>
      </c>
      <c r="B643" s="43">
        <v>79340</v>
      </c>
      <c r="C643" s="33">
        <f t="shared" ref="C643:C706" si="10">C642+1</f>
        <v>642</v>
      </c>
      <c r="D643" s="48" t="s">
        <v>113</v>
      </c>
      <c r="E643" s="47">
        <v>40850</v>
      </c>
      <c r="F643" s="46">
        <v>3.1E-2</v>
      </c>
      <c r="G643" s="45">
        <v>0.29099999999999998</v>
      </c>
      <c r="H643" s="44">
        <v>27.3</v>
      </c>
      <c r="I643" s="44">
        <v>38.14</v>
      </c>
      <c r="J643" s="43">
        <v>79340</v>
      </c>
      <c r="K643" s="42">
        <v>2.9000000000000001E-2</v>
      </c>
    </row>
    <row r="644" spans="1:11" ht="15" hidden="1" x14ac:dyDescent="0.25">
      <c r="A644" s="41" t="s">
        <v>563</v>
      </c>
      <c r="B644" s="43">
        <v>59360</v>
      </c>
      <c r="C644" s="33">
        <f t="shared" si="10"/>
        <v>643</v>
      </c>
      <c r="D644" s="54" t="s">
        <v>113</v>
      </c>
      <c r="E644" s="53">
        <v>151840</v>
      </c>
      <c r="F644" s="52">
        <v>1.7000000000000001E-2</v>
      </c>
      <c r="G644" s="51">
        <v>1.0820000000000001</v>
      </c>
      <c r="H644" s="50">
        <v>21.2</v>
      </c>
      <c r="I644" s="50">
        <v>28.54</v>
      </c>
      <c r="J644" s="43">
        <v>59360</v>
      </c>
      <c r="K644" s="49">
        <v>1.4E-2</v>
      </c>
    </row>
    <row r="645" spans="1:11" ht="15" hidden="1" x14ac:dyDescent="0.25">
      <c r="A645" s="41" t="s">
        <v>562</v>
      </c>
      <c r="B645" s="43">
        <v>108880</v>
      </c>
      <c r="C645" s="33">
        <f t="shared" si="10"/>
        <v>644</v>
      </c>
      <c r="D645" s="48" t="s">
        <v>113</v>
      </c>
      <c r="E645" s="47">
        <v>74330</v>
      </c>
      <c r="F645" s="46">
        <v>2.4E-2</v>
      </c>
      <c r="G645" s="45">
        <v>0.52900000000000003</v>
      </c>
      <c r="H645" s="44">
        <v>48.08</v>
      </c>
      <c r="I645" s="44">
        <v>52.35</v>
      </c>
      <c r="J645" s="43">
        <v>108880</v>
      </c>
      <c r="K645" s="42">
        <v>0.01</v>
      </c>
    </row>
    <row r="646" spans="1:11" ht="15" hidden="1" x14ac:dyDescent="0.25">
      <c r="A646" s="41" t="s">
        <v>561</v>
      </c>
      <c r="B646" s="43">
        <v>27170</v>
      </c>
      <c r="C646" s="33">
        <f t="shared" si="10"/>
        <v>645</v>
      </c>
      <c r="D646" s="54" t="s">
        <v>113</v>
      </c>
      <c r="E646" s="53">
        <v>215290</v>
      </c>
      <c r="F646" s="52">
        <v>2.4E-2</v>
      </c>
      <c r="G646" s="51">
        <v>1.5329999999999999</v>
      </c>
      <c r="H646" s="50">
        <v>11.69</v>
      </c>
      <c r="I646" s="50">
        <v>13.06</v>
      </c>
      <c r="J646" s="43">
        <v>27170</v>
      </c>
      <c r="K646" s="49">
        <v>7.0000000000000001E-3</v>
      </c>
    </row>
    <row r="647" spans="1:11" ht="15" hidden="1" x14ac:dyDescent="0.25">
      <c r="A647" s="41" t="s">
        <v>560</v>
      </c>
      <c r="B647" s="43">
        <v>42000</v>
      </c>
      <c r="C647" s="33">
        <f t="shared" si="10"/>
        <v>646</v>
      </c>
      <c r="D647" s="48" t="s">
        <v>121</v>
      </c>
      <c r="E647" s="47">
        <v>89120</v>
      </c>
      <c r="F647" s="46">
        <v>1.7000000000000001E-2</v>
      </c>
      <c r="G647" s="45">
        <v>0.63500000000000001</v>
      </c>
      <c r="H647" s="44">
        <v>17.25</v>
      </c>
      <c r="I647" s="44">
        <v>20.190000000000001</v>
      </c>
      <c r="J647" s="43">
        <v>42000</v>
      </c>
      <c r="K647" s="42">
        <v>8.0000000000000002E-3</v>
      </c>
    </row>
    <row r="648" spans="1:11" ht="30" hidden="1" x14ac:dyDescent="0.25">
      <c r="A648" s="41" t="s">
        <v>559</v>
      </c>
      <c r="B648" s="43">
        <v>28630</v>
      </c>
      <c r="C648" s="33">
        <f t="shared" si="10"/>
        <v>647</v>
      </c>
      <c r="D648" s="54" t="s">
        <v>113</v>
      </c>
      <c r="E648" s="53">
        <v>8040</v>
      </c>
      <c r="F648" s="52">
        <v>8.7999999999999995E-2</v>
      </c>
      <c r="G648" s="51">
        <v>5.7000000000000002E-2</v>
      </c>
      <c r="H648" s="50">
        <v>11.7</v>
      </c>
      <c r="I648" s="50">
        <v>13.76</v>
      </c>
      <c r="J648" s="43">
        <v>28630</v>
      </c>
      <c r="K648" s="49">
        <v>2.7E-2</v>
      </c>
    </row>
    <row r="649" spans="1:11" ht="15" hidden="1" x14ac:dyDescent="0.25">
      <c r="A649" s="41" t="s">
        <v>558</v>
      </c>
      <c r="B649" s="43">
        <v>43330</v>
      </c>
      <c r="C649" s="33">
        <f t="shared" si="10"/>
        <v>648</v>
      </c>
      <c r="D649" s="48" t="s">
        <v>113</v>
      </c>
      <c r="E649" s="47">
        <v>81080</v>
      </c>
      <c r="F649" s="46">
        <v>1.7000000000000001E-2</v>
      </c>
      <c r="G649" s="45">
        <v>0.57699999999999996</v>
      </c>
      <c r="H649" s="44">
        <v>17.88</v>
      </c>
      <c r="I649" s="44">
        <v>20.83</v>
      </c>
      <c r="J649" s="43">
        <v>43330</v>
      </c>
      <c r="K649" s="42">
        <v>8.0000000000000002E-3</v>
      </c>
    </row>
    <row r="650" spans="1:11" ht="15" hidden="1" x14ac:dyDescent="0.25">
      <c r="A650" s="41" t="s">
        <v>557</v>
      </c>
      <c r="B650" s="43">
        <v>37260</v>
      </c>
      <c r="C650" s="33">
        <f t="shared" si="10"/>
        <v>649</v>
      </c>
      <c r="D650" s="54" t="s">
        <v>184</v>
      </c>
      <c r="E650" s="53">
        <v>22026080</v>
      </c>
      <c r="F650" s="52">
        <v>2E-3</v>
      </c>
      <c r="G650" s="51">
        <v>156.881</v>
      </c>
      <c r="H650" s="50">
        <v>16.37</v>
      </c>
      <c r="I650" s="50">
        <v>17.91</v>
      </c>
      <c r="J650" s="43">
        <v>37260</v>
      </c>
      <c r="K650" s="49">
        <v>1E-3</v>
      </c>
    </row>
    <row r="651" spans="1:11" ht="15" hidden="1" x14ac:dyDescent="0.25">
      <c r="A651" s="41" t="s">
        <v>556</v>
      </c>
      <c r="B651" s="43">
        <v>57890</v>
      </c>
      <c r="C651" s="33">
        <f t="shared" si="10"/>
        <v>650</v>
      </c>
      <c r="D651" s="48" t="s">
        <v>113</v>
      </c>
      <c r="E651" s="47">
        <v>1443150</v>
      </c>
      <c r="F651" s="46">
        <v>3.0000000000000001E-3</v>
      </c>
      <c r="G651" s="45">
        <v>10.279</v>
      </c>
      <c r="H651" s="44">
        <v>26.12</v>
      </c>
      <c r="I651" s="44">
        <v>27.83</v>
      </c>
      <c r="J651" s="43">
        <v>57890</v>
      </c>
      <c r="K651" s="42">
        <v>1E-3</v>
      </c>
    </row>
    <row r="652" spans="1:11" ht="15" hidden="1" x14ac:dyDescent="0.25">
      <c r="A652" s="41" t="s">
        <v>555</v>
      </c>
      <c r="B652" s="43">
        <v>31130</v>
      </c>
      <c r="C652" s="33">
        <f t="shared" si="10"/>
        <v>651</v>
      </c>
      <c r="D652" s="54" t="s">
        <v>136</v>
      </c>
      <c r="E652" s="53">
        <v>101910</v>
      </c>
      <c r="F652" s="52">
        <v>2.1000000000000001E-2</v>
      </c>
      <c r="G652" s="51">
        <v>0.72599999999999998</v>
      </c>
      <c r="H652" s="50">
        <v>13.77</v>
      </c>
      <c r="I652" s="50">
        <v>14.97</v>
      </c>
      <c r="J652" s="43">
        <v>31130</v>
      </c>
      <c r="K652" s="49">
        <v>1.4999999999999999E-2</v>
      </c>
    </row>
    <row r="653" spans="1:11" ht="15" hidden="1" x14ac:dyDescent="0.25">
      <c r="A653" s="41" t="s">
        <v>554</v>
      </c>
      <c r="B653" s="43">
        <v>29720</v>
      </c>
      <c r="C653" s="33">
        <f t="shared" si="10"/>
        <v>652</v>
      </c>
      <c r="D653" s="48" t="s">
        <v>113</v>
      </c>
      <c r="E653" s="47">
        <v>90910</v>
      </c>
      <c r="F653" s="46">
        <v>1.9E-2</v>
      </c>
      <c r="G653" s="45">
        <v>0.64800000000000002</v>
      </c>
      <c r="H653" s="44">
        <v>13.47</v>
      </c>
      <c r="I653" s="44">
        <v>14.29</v>
      </c>
      <c r="J653" s="43">
        <v>29720</v>
      </c>
      <c r="K653" s="42">
        <v>5.0000000000000001E-3</v>
      </c>
    </row>
    <row r="654" spans="1:11" ht="15" hidden="1" x14ac:dyDescent="0.25">
      <c r="A654" s="41" t="s">
        <v>553</v>
      </c>
      <c r="B654" s="43">
        <v>43030</v>
      </c>
      <c r="C654" s="33">
        <f t="shared" si="10"/>
        <v>653</v>
      </c>
      <c r="D654" s="54" t="s">
        <v>113</v>
      </c>
      <c r="E654" s="53">
        <v>8860</v>
      </c>
      <c r="F654" s="52">
        <v>0.14199999999999999</v>
      </c>
      <c r="G654" s="51">
        <v>6.3E-2</v>
      </c>
      <c r="H654" s="50">
        <v>17.79</v>
      </c>
      <c r="I654" s="50">
        <v>20.69</v>
      </c>
      <c r="J654" s="43">
        <v>43030</v>
      </c>
      <c r="K654" s="49">
        <v>6.9000000000000006E-2</v>
      </c>
    </row>
    <row r="655" spans="1:11" ht="15" hidden="1" x14ac:dyDescent="0.25">
      <c r="A655" s="41" t="s">
        <v>552</v>
      </c>
      <c r="B655" s="43">
        <v>41910</v>
      </c>
      <c r="C655" s="33">
        <f t="shared" si="10"/>
        <v>654</v>
      </c>
      <c r="D655" s="48" t="s">
        <v>113</v>
      </c>
      <c r="E655" s="47">
        <v>2150</v>
      </c>
      <c r="F655" s="46">
        <v>5.8999999999999997E-2</v>
      </c>
      <c r="G655" s="45">
        <v>1.4999999999999999E-2</v>
      </c>
      <c r="H655" s="44">
        <v>19.059999999999999</v>
      </c>
      <c r="I655" s="44">
        <v>20.149999999999999</v>
      </c>
      <c r="J655" s="43">
        <v>41910</v>
      </c>
      <c r="K655" s="42">
        <v>2.9000000000000001E-2</v>
      </c>
    </row>
    <row r="656" spans="1:11" ht="15" hidden="1" x14ac:dyDescent="0.25">
      <c r="A656" s="41" t="s">
        <v>551</v>
      </c>
      <c r="B656" s="43">
        <v>37790</v>
      </c>
      <c r="C656" s="33">
        <f t="shared" si="10"/>
        <v>655</v>
      </c>
      <c r="D656" s="54" t="s">
        <v>136</v>
      </c>
      <c r="E656" s="53">
        <v>3133030</v>
      </c>
      <c r="F656" s="52">
        <v>3.0000000000000001E-3</v>
      </c>
      <c r="G656" s="51">
        <v>22.315000000000001</v>
      </c>
      <c r="H656" s="50">
        <v>17.23</v>
      </c>
      <c r="I656" s="50">
        <v>18.170000000000002</v>
      </c>
      <c r="J656" s="43">
        <v>37790</v>
      </c>
      <c r="K656" s="49">
        <v>1E-3</v>
      </c>
    </row>
    <row r="657" spans="1:11" ht="15" hidden="1" x14ac:dyDescent="0.25">
      <c r="A657" s="41" t="s">
        <v>550</v>
      </c>
      <c r="B657" s="43">
        <v>37620</v>
      </c>
      <c r="C657" s="33">
        <f t="shared" si="10"/>
        <v>656</v>
      </c>
      <c r="D657" s="48" t="s">
        <v>113</v>
      </c>
      <c r="E657" s="47">
        <v>298960</v>
      </c>
      <c r="F657" s="46">
        <v>1.4E-2</v>
      </c>
      <c r="G657" s="45">
        <v>2.129</v>
      </c>
      <c r="H657" s="44">
        <v>17</v>
      </c>
      <c r="I657" s="44">
        <v>18.09</v>
      </c>
      <c r="J657" s="43">
        <v>37620</v>
      </c>
      <c r="K657" s="42">
        <v>4.0000000000000001E-3</v>
      </c>
    </row>
    <row r="658" spans="1:11" ht="15" hidden="1" x14ac:dyDescent="0.25">
      <c r="A658" s="41" t="s">
        <v>549</v>
      </c>
      <c r="B658" s="43">
        <v>37570</v>
      </c>
      <c r="C658" s="33">
        <f t="shared" si="10"/>
        <v>657</v>
      </c>
      <c r="D658" s="54" t="s">
        <v>113</v>
      </c>
      <c r="E658" s="53">
        <v>485220</v>
      </c>
      <c r="F658" s="52">
        <v>8.0000000000000002E-3</v>
      </c>
      <c r="G658" s="51">
        <v>3.456</v>
      </c>
      <c r="H658" s="50">
        <v>17.38</v>
      </c>
      <c r="I658" s="50">
        <v>18.059999999999999</v>
      </c>
      <c r="J658" s="43">
        <v>37570</v>
      </c>
      <c r="K658" s="49">
        <v>2E-3</v>
      </c>
    </row>
    <row r="659" spans="1:11" ht="15" hidden="1" x14ac:dyDescent="0.25">
      <c r="A659" s="41" t="s">
        <v>548</v>
      </c>
      <c r="B659" s="43">
        <v>40220</v>
      </c>
      <c r="C659" s="33">
        <f t="shared" si="10"/>
        <v>658</v>
      </c>
      <c r="D659" s="48" t="s">
        <v>113</v>
      </c>
      <c r="E659" s="47">
        <v>1566960</v>
      </c>
      <c r="F659" s="46">
        <v>4.0000000000000001E-3</v>
      </c>
      <c r="G659" s="45">
        <v>11.161</v>
      </c>
      <c r="H659" s="44">
        <v>18.46</v>
      </c>
      <c r="I659" s="44">
        <v>19.34</v>
      </c>
      <c r="J659" s="43">
        <v>40220</v>
      </c>
      <c r="K659" s="42">
        <v>1E-3</v>
      </c>
    </row>
    <row r="660" spans="1:11" ht="15" hidden="1" x14ac:dyDescent="0.25">
      <c r="A660" s="41" t="s">
        <v>547</v>
      </c>
      <c r="B660" s="43">
        <v>28120</v>
      </c>
      <c r="C660" s="33">
        <f t="shared" si="10"/>
        <v>659</v>
      </c>
      <c r="D660" s="54" t="s">
        <v>113</v>
      </c>
      <c r="E660" s="53">
        <v>18810</v>
      </c>
      <c r="F660" s="52">
        <v>6.7000000000000004E-2</v>
      </c>
      <c r="G660" s="51">
        <v>0.13400000000000001</v>
      </c>
      <c r="H660" s="50">
        <v>12.49</v>
      </c>
      <c r="I660" s="50">
        <v>13.52</v>
      </c>
      <c r="J660" s="43">
        <v>28120</v>
      </c>
      <c r="K660" s="49">
        <v>8.9999999999999993E-3</v>
      </c>
    </row>
    <row r="661" spans="1:11" ht="15" hidden="1" x14ac:dyDescent="0.25">
      <c r="A661" s="41" t="s">
        <v>546</v>
      </c>
      <c r="B661" s="43">
        <v>43580</v>
      </c>
      <c r="C661" s="33">
        <f t="shared" si="10"/>
        <v>660</v>
      </c>
      <c r="D661" s="48" t="s">
        <v>113</v>
      </c>
      <c r="E661" s="47">
        <v>159650</v>
      </c>
      <c r="F661" s="46">
        <v>8.0000000000000002E-3</v>
      </c>
      <c r="G661" s="45">
        <v>1.137</v>
      </c>
      <c r="H661" s="44">
        <v>20.38</v>
      </c>
      <c r="I661" s="44">
        <v>20.95</v>
      </c>
      <c r="J661" s="43">
        <v>43580</v>
      </c>
      <c r="K661" s="42">
        <v>3.0000000000000001E-3</v>
      </c>
    </row>
    <row r="662" spans="1:11" ht="15" hidden="1" x14ac:dyDescent="0.25">
      <c r="A662" s="41" t="s">
        <v>545</v>
      </c>
      <c r="B662" s="43">
        <v>41980</v>
      </c>
      <c r="C662" s="33">
        <f t="shared" si="10"/>
        <v>661</v>
      </c>
      <c r="D662" s="54" t="s">
        <v>113</v>
      </c>
      <c r="E662" s="53">
        <v>72120</v>
      </c>
      <c r="F662" s="52">
        <v>1.4E-2</v>
      </c>
      <c r="G662" s="51">
        <v>0.51400000000000001</v>
      </c>
      <c r="H662" s="50">
        <v>19.91</v>
      </c>
      <c r="I662" s="50">
        <v>20.18</v>
      </c>
      <c r="J662" s="43">
        <v>41980</v>
      </c>
      <c r="K662" s="49">
        <v>4.0000000000000001E-3</v>
      </c>
    </row>
    <row r="663" spans="1:11" ht="15" hidden="1" x14ac:dyDescent="0.25">
      <c r="A663" s="41" t="s">
        <v>544</v>
      </c>
      <c r="B663" s="43">
        <v>28060</v>
      </c>
      <c r="C663" s="33">
        <f t="shared" si="10"/>
        <v>662</v>
      </c>
      <c r="D663" s="48" t="s">
        <v>113</v>
      </c>
      <c r="E663" s="47">
        <v>496760</v>
      </c>
      <c r="F663" s="46">
        <v>7.0000000000000001E-3</v>
      </c>
      <c r="G663" s="45">
        <v>3.5379999999999998</v>
      </c>
      <c r="H663" s="44">
        <v>13.11</v>
      </c>
      <c r="I663" s="44">
        <v>13.49</v>
      </c>
      <c r="J663" s="43">
        <v>28060</v>
      </c>
      <c r="K663" s="42">
        <v>2E-3</v>
      </c>
    </row>
    <row r="664" spans="1:11" ht="15" hidden="1" x14ac:dyDescent="0.25">
      <c r="A664" s="41" t="s">
        <v>543</v>
      </c>
      <c r="B664" s="43">
        <v>41870</v>
      </c>
      <c r="C664" s="33">
        <f t="shared" si="10"/>
        <v>663</v>
      </c>
      <c r="D664" s="54" t="s">
        <v>113</v>
      </c>
      <c r="E664" s="53">
        <v>34540</v>
      </c>
      <c r="F664" s="52">
        <v>4.1000000000000002E-2</v>
      </c>
      <c r="G664" s="51">
        <v>0.246</v>
      </c>
      <c r="H664" s="50">
        <v>19.010000000000002</v>
      </c>
      <c r="I664" s="50">
        <v>20.13</v>
      </c>
      <c r="J664" s="43">
        <v>41870</v>
      </c>
      <c r="K664" s="49">
        <v>8.0000000000000002E-3</v>
      </c>
    </row>
    <row r="665" spans="1:11" ht="15" hidden="1" x14ac:dyDescent="0.25">
      <c r="A665" s="41" t="s">
        <v>542</v>
      </c>
      <c r="B665" s="43">
        <v>34370</v>
      </c>
      <c r="C665" s="33">
        <f t="shared" si="10"/>
        <v>664</v>
      </c>
      <c r="D665" s="48" t="s">
        <v>136</v>
      </c>
      <c r="E665" s="47">
        <v>5630810</v>
      </c>
      <c r="F665" s="46">
        <v>3.0000000000000001E-3</v>
      </c>
      <c r="G665" s="45">
        <v>40.104999999999997</v>
      </c>
      <c r="H665" s="44">
        <v>15.24</v>
      </c>
      <c r="I665" s="44">
        <v>16.53</v>
      </c>
      <c r="J665" s="43">
        <v>34370</v>
      </c>
      <c r="K665" s="42">
        <v>1E-3</v>
      </c>
    </row>
    <row r="666" spans="1:11" ht="15" hidden="1" x14ac:dyDescent="0.25">
      <c r="A666" s="41" t="s">
        <v>541</v>
      </c>
      <c r="B666" s="43">
        <v>52380</v>
      </c>
      <c r="C666" s="33">
        <f t="shared" si="10"/>
        <v>665</v>
      </c>
      <c r="D666" s="54" t="s">
        <v>113</v>
      </c>
      <c r="E666" s="53">
        <v>59820</v>
      </c>
      <c r="F666" s="52">
        <v>2.3E-2</v>
      </c>
      <c r="G666" s="51">
        <v>0.42599999999999999</v>
      </c>
      <c r="H666" s="50">
        <v>23.65</v>
      </c>
      <c r="I666" s="50">
        <v>25.18</v>
      </c>
      <c r="J666" s="43">
        <v>52380</v>
      </c>
      <c r="K666" s="49">
        <v>6.0000000000000001E-3</v>
      </c>
    </row>
    <row r="667" spans="1:11" ht="15" hidden="1" x14ac:dyDescent="0.25">
      <c r="A667" s="41" t="s">
        <v>540</v>
      </c>
      <c r="B667" s="43">
        <v>37660</v>
      </c>
      <c r="C667" s="33">
        <f t="shared" si="10"/>
        <v>666</v>
      </c>
      <c r="D667" s="48" t="s">
        <v>113</v>
      </c>
      <c r="E667" s="47">
        <v>6780</v>
      </c>
      <c r="F667" s="46">
        <v>5.3999999999999999E-2</v>
      </c>
      <c r="G667" s="45">
        <v>4.8000000000000001E-2</v>
      </c>
      <c r="H667" s="44">
        <v>17.489999999999998</v>
      </c>
      <c r="I667" s="44">
        <v>18.11</v>
      </c>
      <c r="J667" s="43">
        <v>37660</v>
      </c>
      <c r="K667" s="42">
        <v>1.2999999999999999E-2</v>
      </c>
    </row>
    <row r="668" spans="1:11" ht="15" hidden="1" x14ac:dyDescent="0.25">
      <c r="A668" s="41" t="s">
        <v>539</v>
      </c>
      <c r="B668" s="43">
        <v>39160</v>
      </c>
      <c r="C668" s="33">
        <f t="shared" si="10"/>
        <v>667</v>
      </c>
      <c r="D668" s="54" t="s">
        <v>113</v>
      </c>
      <c r="E668" s="53">
        <v>128620</v>
      </c>
      <c r="F668" s="52">
        <v>8.9999999999999993E-3</v>
      </c>
      <c r="G668" s="51">
        <v>0.91600000000000004</v>
      </c>
      <c r="H668" s="50">
        <v>17.63</v>
      </c>
      <c r="I668" s="50">
        <v>18.829999999999998</v>
      </c>
      <c r="J668" s="43">
        <v>39160</v>
      </c>
      <c r="K668" s="49">
        <v>7.0000000000000001E-3</v>
      </c>
    </row>
    <row r="669" spans="1:11" ht="15" hidden="1" x14ac:dyDescent="0.25">
      <c r="A669" s="41" t="s">
        <v>538</v>
      </c>
      <c r="B669" s="43">
        <v>39320</v>
      </c>
      <c r="C669" s="33">
        <f t="shared" si="10"/>
        <v>668</v>
      </c>
      <c r="D669" s="48" t="s">
        <v>113</v>
      </c>
      <c r="E669" s="47">
        <v>37680</v>
      </c>
      <c r="F669" s="46">
        <v>4.9000000000000002E-2</v>
      </c>
      <c r="G669" s="45">
        <v>0.26800000000000002</v>
      </c>
      <c r="H669" s="44">
        <v>17.75</v>
      </c>
      <c r="I669" s="44">
        <v>18.91</v>
      </c>
      <c r="J669" s="43">
        <v>39320</v>
      </c>
      <c r="K669" s="42">
        <v>7.0000000000000001E-3</v>
      </c>
    </row>
    <row r="670" spans="1:11" ht="15" hidden="1" x14ac:dyDescent="0.25">
      <c r="A670" s="41" t="s">
        <v>537</v>
      </c>
      <c r="B670" s="43">
        <v>35170</v>
      </c>
      <c r="C670" s="33">
        <f t="shared" si="10"/>
        <v>669</v>
      </c>
      <c r="D670" s="54" t="s">
        <v>113</v>
      </c>
      <c r="E670" s="53">
        <v>2707040</v>
      </c>
      <c r="F670" s="52">
        <v>5.0000000000000001E-3</v>
      </c>
      <c r="G670" s="51">
        <v>19.280999999999999</v>
      </c>
      <c r="H670" s="50">
        <v>15.53</v>
      </c>
      <c r="I670" s="50">
        <v>16.91</v>
      </c>
      <c r="J670" s="43">
        <v>35170</v>
      </c>
      <c r="K670" s="49">
        <v>2E-3</v>
      </c>
    </row>
    <row r="671" spans="1:11" ht="15" hidden="1" x14ac:dyDescent="0.25">
      <c r="A671" s="41" t="s">
        <v>536</v>
      </c>
      <c r="B671" s="43">
        <v>43550</v>
      </c>
      <c r="C671" s="33">
        <f t="shared" si="10"/>
        <v>670</v>
      </c>
      <c r="D671" s="48" t="s">
        <v>113</v>
      </c>
      <c r="E671" s="47">
        <v>135940</v>
      </c>
      <c r="F671" s="46">
        <v>8.9999999999999993E-3</v>
      </c>
      <c r="G671" s="45">
        <v>0.96799999999999997</v>
      </c>
      <c r="H671" s="44">
        <v>20.84</v>
      </c>
      <c r="I671" s="44">
        <v>20.94</v>
      </c>
      <c r="J671" s="43">
        <v>43550</v>
      </c>
      <c r="K671" s="42">
        <v>6.0000000000000001E-3</v>
      </c>
    </row>
    <row r="672" spans="1:11" ht="15" hidden="1" x14ac:dyDescent="0.25">
      <c r="A672" s="41" t="s">
        <v>535</v>
      </c>
      <c r="B672" s="43">
        <v>31260</v>
      </c>
      <c r="C672" s="33">
        <f t="shared" si="10"/>
        <v>671</v>
      </c>
      <c r="D672" s="54" t="s">
        <v>113</v>
      </c>
      <c r="E672" s="53">
        <v>130950</v>
      </c>
      <c r="F672" s="52">
        <v>1.2999999999999999E-2</v>
      </c>
      <c r="G672" s="51">
        <v>0.93300000000000005</v>
      </c>
      <c r="H672" s="50">
        <v>13.99</v>
      </c>
      <c r="I672" s="50">
        <v>15.03</v>
      </c>
      <c r="J672" s="43">
        <v>31260</v>
      </c>
      <c r="K672" s="49">
        <v>4.0000000000000001E-3</v>
      </c>
    </row>
    <row r="673" spans="1:11" ht="15" hidden="1" x14ac:dyDescent="0.25">
      <c r="A673" s="41" t="s">
        <v>534</v>
      </c>
      <c r="B673" s="43">
        <v>23530</v>
      </c>
      <c r="C673" s="33">
        <f t="shared" si="10"/>
        <v>672</v>
      </c>
      <c r="D673" s="48" t="s">
        <v>113</v>
      </c>
      <c r="E673" s="47">
        <v>248440</v>
      </c>
      <c r="F673" s="46">
        <v>8.9999999999999993E-3</v>
      </c>
      <c r="G673" s="45">
        <v>1.77</v>
      </c>
      <c r="H673" s="44">
        <v>10.61</v>
      </c>
      <c r="I673" s="44">
        <v>11.32</v>
      </c>
      <c r="J673" s="43">
        <v>23530</v>
      </c>
      <c r="K673" s="42">
        <v>4.0000000000000001E-3</v>
      </c>
    </row>
    <row r="674" spans="1:11" ht="15" hidden="1" x14ac:dyDescent="0.25">
      <c r="A674" s="41" t="s">
        <v>533</v>
      </c>
      <c r="B674" s="43">
        <v>33640</v>
      </c>
      <c r="C674" s="33">
        <f t="shared" si="10"/>
        <v>673</v>
      </c>
      <c r="D674" s="54" t="s">
        <v>113</v>
      </c>
      <c r="E674" s="53">
        <v>186030</v>
      </c>
      <c r="F674" s="52">
        <v>1.4999999999999999E-2</v>
      </c>
      <c r="G674" s="51">
        <v>1.325</v>
      </c>
      <c r="H674" s="50">
        <v>15.46</v>
      </c>
      <c r="I674" s="50">
        <v>16.170000000000002</v>
      </c>
      <c r="J674" s="43">
        <v>33640</v>
      </c>
      <c r="K674" s="49">
        <v>5.0000000000000001E-3</v>
      </c>
    </row>
    <row r="675" spans="1:11" ht="15" hidden="1" x14ac:dyDescent="0.25">
      <c r="A675" s="41" t="s">
        <v>532</v>
      </c>
      <c r="B675" s="43">
        <v>27450</v>
      </c>
      <c r="C675" s="33">
        <f t="shared" si="10"/>
        <v>674</v>
      </c>
      <c r="D675" s="48" t="s">
        <v>113</v>
      </c>
      <c r="E675" s="47">
        <v>98560</v>
      </c>
      <c r="F675" s="46">
        <v>1.4E-2</v>
      </c>
      <c r="G675" s="45">
        <v>0.70199999999999996</v>
      </c>
      <c r="H675" s="44">
        <v>12.12</v>
      </c>
      <c r="I675" s="44">
        <v>13.2</v>
      </c>
      <c r="J675" s="43">
        <v>27450</v>
      </c>
      <c r="K675" s="42">
        <v>5.0000000000000001E-3</v>
      </c>
    </row>
    <row r="676" spans="1:11" ht="15" hidden="1" x14ac:dyDescent="0.25">
      <c r="A676" s="41" t="s">
        <v>531</v>
      </c>
      <c r="B676" s="43">
        <v>40300</v>
      </c>
      <c r="C676" s="33">
        <f t="shared" si="10"/>
        <v>675</v>
      </c>
      <c r="D676" s="54" t="s">
        <v>113</v>
      </c>
      <c r="E676" s="53">
        <v>224340</v>
      </c>
      <c r="F676" s="52">
        <v>1.6E-2</v>
      </c>
      <c r="G676" s="51">
        <v>1.5980000000000001</v>
      </c>
      <c r="H676" s="50">
        <v>18.57</v>
      </c>
      <c r="I676" s="50">
        <v>19.37</v>
      </c>
      <c r="J676" s="43">
        <v>40300</v>
      </c>
      <c r="K676" s="49">
        <v>4.0000000000000001E-3</v>
      </c>
    </row>
    <row r="677" spans="1:11" ht="15" hidden="1" x14ac:dyDescent="0.25">
      <c r="A677" s="41" t="s">
        <v>530</v>
      </c>
      <c r="B677" s="43">
        <v>36480</v>
      </c>
      <c r="C677" s="33">
        <f t="shared" si="10"/>
        <v>676</v>
      </c>
      <c r="D677" s="48" t="s">
        <v>113</v>
      </c>
      <c r="E677" s="47">
        <v>41630</v>
      </c>
      <c r="F677" s="46">
        <v>2.7E-2</v>
      </c>
      <c r="G677" s="45">
        <v>0.29699999999999999</v>
      </c>
      <c r="H677" s="44">
        <v>16.82</v>
      </c>
      <c r="I677" s="44">
        <v>17.54</v>
      </c>
      <c r="J677" s="43">
        <v>36480</v>
      </c>
      <c r="K677" s="42">
        <v>6.0000000000000001E-3</v>
      </c>
    </row>
    <row r="678" spans="1:11" ht="15" hidden="1" x14ac:dyDescent="0.25">
      <c r="A678" s="41" t="s">
        <v>529</v>
      </c>
      <c r="B678" s="43">
        <v>35160</v>
      </c>
      <c r="C678" s="33">
        <f t="shared" si="10"/>
        <v>677</v>
      </c>
      <c r="D678" s="54" t="s">
        <v>113</v>
      </c>
      <c r="E678" s="53">
        <v>176850</v>
      </c>
      <c r="F678" s="52">
        <v>1.6E-2</v>
      </c>
      <c r="G678" s="51">
        <v>1.26</v>
      </c>
      <c r="H678" s="50">
        <v>16.04</v>
      </c>
      <c r="I678" s="50">
        <v>16.899999999999999</v>
      </c>
      <c r="J678" s="43">
        <v>35160</v>
      </c>
      <c r="K678" s="49">
        <v>5.0000000000000001E-3</v>
      </c>
    </row>
    <row r="679" spans="1:11" ht="15" hidden="1" x14ac:dyDescent="0.25">
      <c r="A679" s="41" t="s">
        <v>528</v>
      </c>
      <c r="B679" s="43">
        <v>40100</v>
      </c>
      <c r="C679" s="33">
        <f t="shared" si="10"/>
        <v>678</v>
      </c>
      <c r="D679" s="48" t="s">
        <v>113</v>
      </c>
      <c r="E679" s="47">
        <v>137150</v>
      </c>
      <c r="F679" s="46">
        <v>7.0000000000000001E-3</v>
      </c>
      <c r="G679" s="45">
        <v>0.97699999999999998</v>
      </c>
      <c r="H679" s="44">
        <v>18.760000000000002</v>
      </c>
      <c r="I679" s="44">
        <v>19.28</v>
      </c>
      <c r="J679" s="43">
        <v>40100</v>
      </c>
      <c r="K679" s="42">
        <v>2E-3</v>
      </c>
    </row>
    <row r="680" spans="1:11" ht="15" hidden="1" x14ac:dyDescent="0.25">
      <c r="A680" s="41" t="s">
        <v>527</v>
      </c>
      <c r="B680" s="43">
        <v>29120</v>
      </c>
      <c r="C680" s="33">
        <f t="shared" si="10"/>
        <v>679</v>
      </c>
      <c r="D680" s="54" t="s">
        <v>113</v>
      </c>
      <c r="E680" s="53">
        <v>997770</v>
      </c>
      <c r="F680" s="52">
        <v>5.0000000000000001E-3</v>
      </c>
      <c r="G680" s="51">
        <v>7.1070000000000002</v>
      </c>
      <c r="H680" s="50">
        <v>13.42</v>
      </c>
      <c r="I680" s="50">
        <v>14</v>
      </c>
      <c r="J680" s="43">
        <v>29120</v>
      </c>
      <c r="K680" s="49">
        <v>2E-3</v>
      </c>
    </row>
    <row r="681" spans="1:11" ht="15" hidden="1" x14ac:dyDescent="0.25">
      <c r="A681" s="41" t="s">
        <v>526</v>
      </c>
      <c r="B681" s="43">
        <v>38050</v>
      </c>
      <c r="C681" s="33">
        <f t="shared" si="10"/>
        <v>680</v>
      </c>
      <c r="D681" s="48" t="s">
        <v>113</v>
      </c>
      <c r="E681" s="47">
        <v>146350</v>
      </c>
      <c r="F681" s="46">
        <v>2.9000000000000001E-2</v>
      </c>
      <c r="G681" s="45">
        <v>1.042</v>
      </c>
      <c r="H681" s="44">
        <v>16.940000000000001</v>
      </c>
      <c r="I681" s="44">
        <v>18.29</v>
      </c>
      <c r="J681" s="43">
        <v>38050</v>
      </c>
      <c r="K681" s="42">
        <v>1.0999999999999999E-2</v>
      </c>
    </row>
    <row r="682" spans="1:11" ht="15" hidden="1" x14ac:dyDescent="0.25">
      <c r="A682" s="41" t="s">
        <v>525</v>
      </c>
      <c r="B682" s="43">
        <v>40090</v>
      </c>
      <c r="C682" s="33">
        <f t="shared" si="10"/>
        <v>681</v>
      </c>
      <c r="D682" s="54" t="s">
        <v>113</v>
      </c>
      <c r="E682" s="53">
        <v>166850</v>
      </c>
      <c r="F682" s="52">
        <v>1.2E-2</v>
      </c>
      <c r="G682" s="51">
        <v>1.1879999999999999</v>
      </c>
      <c r="H682" s="50">
        <v>18.87</v>
      </c>
      <c r="I682" s="50">
        <v>19.28</v>
      </c>
      <c r="J682" s="43">
        <v>40090</v>
      </c>
      <c r="K682" s="49">
        <v>3.0000000000000001E-3</v>
      </c>
    </row>
    <row r="683" spans="1:11" ht="15" hidden="1" x14ac:dyDescent="0.25">
      <c r="A683" s="41" t="s">
        <v>524</v>
      </c>
      <c r="B683" s="43">
        <v>34150</v>
      </c>
      <c r="C683" s="33">
        <f t="shared" si="10"/>
        <v>682</v>
      </c>
      <c r="D683" s="48" t="s">
        <v>136</v>
      </c>
      <c r="E683" s="47">
        <v>4101520</v>
      </c>
      <c r="F683" s="46">
        <v>3.0000000000000001E-3</v>
      </c>
      <c r="G683" s="45">
        <v>29.213000000000001</v>
      </c>
      <c r="H683" s="44">
        <v>14.63</v>
      </c>
      <c r="I683" s="44">
        <v>16.420000000000002</v>
      </c>
      <c r="J683" s="43">
        <v>34150</v>
      </c>
      <c r="K683" s="42">
        <v>2E-3</v>
      </c>
    </row>
    <row r="684" spans="1:11" ht="15" hidden="1" x14ac:dyDescent="0.25">
      <c r="A684" s="41" t="s">
        <v>523</v>
      </c>
      <c r="B684" s="43">
        <v>44250</v>
      </c>
      <c r="C684" s="33">
        <f t="shared" si="10"/>
        <v>683</v>
      </c>
      <c r="D684" s="54" t="s">
        <v>113</v>
      </c>
      <c r="E684" s="53">
        <v>88920</v>
      </c>
      <c r="F684" s="52">
        <v>2.8000000000000001E-2</v>
      </c>
      <c r="G684" s="51">
        <v>0.63300000000000001</v>
      </c>
      <c r="H684" s="50">
        <v>20.149999999999999</v>
      </c>
      <c r="I684" s="50">
        <v>21.27</v>
      </c>
      <c r="J684" s="43">
        <v>44250</v>
      </c>
      <c r="K684" s="49">
        <v>8.9999999999999993E-3</v>
      </c>
    </row>
    <row r="685" spans="1:11" ht="15" hidden="1" x14ac:dyDescent="0.25">
      <c r="A685" s="41" t="s">
        <v>522</v>
      </c>
      <c r="B685" s="43">
        <v>29920</v>
      </c>
      <c r="C685" s="33">
        <f t="shared" si="10"/>
        <v>684</v>
      </c>
      <c r="D685" s="48" t="s">
        <v>113</v>
      </c>
      <c r="E685" s="47">
        <v>74120</v>
      </c>
      <c r="F685" s="46">
        <v>2.5000000000000001E-2</v>
      </c>
      <c r="G685" s="45">
        <v>0.52800000000000002</v>
      </c>
      <c r="H685" s="44">
        <v>13.54</v>
      </c>
      <c r="I685" s="44">
        <v>14.39</v>
      </c>
      <c r="J685" s="43">
        <v>29920</v>
      </c>
      <c r="K685" s="42">
        <v>7.0000000000000001E-3</v>
      </c>
    </row>
    <row r="686" spans="1:11" ht="15" hidden="1" x14ac:dyDescent="0.25">
      <c r="A686" s="41" t="s">
        <v>521</v>
      </c>
      <c r="B686" s="43">
        <v>41150</v>
      </c>
      <c r="C686" s="33">
        <f t="shared" si="10"/>
        <v>685</v>
      </c>
      <c r="D686" s="54" t="s">
        <v>121</v>
      </c>
      <c r="E686" s="53">
        <v>293090</v>
      </c>
      <c r="F686" s="52">
        <v>8.9999999999999993E-3</v>
      </c>
      <c r="G686" s="51">
        <v>2.0880000000000001</v>
      </c>
      <c r="H686" s="50">
        <v>18.399999999999999</v>
      </c>
      <c r="I686" s="50">
        <v>19.79</v>
      </c>
      <c r="J686" s="43">
        <v>41150</v>
      </c>
      <c r="K686" s="49">
        <v>4.0000000000000001E-3</v>
      </c>
    </row>
    <row r="687" spans="1:11" ht="15" hidden="1" x14ac:dyDescent="0.25">
      <c r="A687" s="41" t="s">
        <v>520</v>
      </c>
      <c r="B687" s="43">
        <v>41070</v>
      </c>
      <c r="C687" s="33">
        <f t="shared" si="10"/>
        <v>686</v>
      </c>
      <c r="D687" s="48" t="s">
        <v>113</v>
      </c>
      <c r="E687" s="47">
        <v>95170</v>
      </c>
      <c r="F687" s="46">
        <v>8.9999999999999993E-3</v>
      </c>
      <c r="G687" s="45">
        <v>0.67800000000000005</v>
      </c>
      <c r="H687" s="44">
        <v>18.690000000000001</v>
      </c>
      <c r="I687" s="44">
        <v>19.739999999999998</v>
      </c>
      <c r="J687" s="43">
        <v>41070</v>
      </c>
      <c r="K687" s="42">
        <v>4.0000000000000001E-3</v>
      </c>
    </row>
    <row r="688" spans="1:11" ht="15" hidden="1" x14ac:dyDescent="0.25">
      <c r="A688" s="41" t="s">
        <v>519</v>
      </c>
      <c r="B688" s="43">
        <v>41190</v>
      </c>
      <c r="C688" s="33">
        <f t="shared" si="10"/>
        <v>687</v>
      </c>
      <c r="D688" s="54" t="s">
        <v>113</v>
      </c>
      <c r="E688" s="53">
        <v>197910</v>
      </c>
      <c r="F688" s="52">
        <v>1.2E-2</v>
      </c>
      <c r="G688" s="51">
        <v>1.41</v>
      </c>
      <c r="H688" s="50">
        <v>18.239999999999998</v>
      </c>
      <c r="I688" s="50">
        <v>19.8</v>
      </c>
      <c r="J688" s="43">
        <v>41190</v>
      </c>
      <c r="K688" s="49">
        <v>6.0000000000000001E-3</v>
      </c>
    </row>
    <row r="689" spans="1:11" ht="15" hidden="1" x14ac:dyDescent="0.25">
      <c r="A689" s="41" t="s">
        <v>518</v>
      </c>
      <c r="B689" s="43">
        <v>41890</v>
      </c>
      <c r="C689" s="33">
        <f t="shared" si="10"/>
        <v>688</v>
      </c>
      <c r="D689" s="48" t="s">
        <v>113</v>
      </c>
      <c r="E689" s="47">
        <v>34070</v>
      </c>
      <c r="F689" s="46">
        <v>3.4000000000000002E-2</v>
      </c>
      <c r="G689" s="45">
        <v>0.24299999999999999</v>
      </c>
      <c r="H689" s="44">
        <v>18.72</v>
      </c>
      <c r="I689" s="44">
        <v>20.14</v>
      </c>
      <c r="J689" s="43">
        <v>41890</v>
      </c>
      <c r="K689" s="42">
        <v>8.0000000000000002E-3</v>
      </c>
    </row>
    <row r="690" spans="1:11" ht="15" hidden="1" x14ac:dyDescent="0.25">
      <c r="A690" s="41" t="s">
        <v>517</v>
      </c>
      <c r="B690" s="43">
        <v>50070</v>
      </c>
      <c r="C690" s="33">
        <f t="shared" si="10"/>
        <v>689</v>
      </c>
      <c r="D690" s="54" t="s">
        <v>121</v>
      </c>
      <c r="E690" s="53">
        <v>521750</v>
      </c>
      <c r="F690" s="52">
        <v>0</v>
      </c>
      <c r="G690" s="51">
        <v>3.7160000000000002</v>
      </c>
      <c r="H690" s="50">
        <v>27.3</v>
      </c>
      <c r="I690" s="50">
        <v>24.07</v>
      </c>
      <c r="J690" s="43">
        <v>50070</v>
      </c>
      <c r="K690" s="49">
        <v>3.0000000000000001E-3</v>
      </c>
    </row>
    <row r="691" spans="1:11" ht="15" hidden="1" x14ac:dyDescent="0.25">
      <c r="A691" s="41" t="s">
        <v>516</v>
      </c>
      <c r="B691" s="43">
        <v>48360</v>
      </c>
      <c r="C691" s="33">
        <f t="shared" si="10"/>
        <v>690</v>
      </c>
      <c r="D691" s="48" t="s">
        <v>113</v>
      </c>
      <c r="E691" s="47">
        <v>82030</v>
      </c>
      <c r="F691" s="46">
        <v>0</v>
      </c>
      <c r="G691" s="45">
        <v>0.58399999999999996</v>
      </c>
      <c r="H691" s="44">
        <v>27.3</v>
      </c>
      <c r="I691" s="44">
        <v>23.25</v>
      </c>
      <c r="J691" s="43">
        <v>48360</v>
      </c>
      <c r="K691" s="42">
        <v>2E-3</v>
      </c>
    </row>
    <row r="692" spans="1:11" ht="15" hidden="1" x14ac:dyDescent="0.25">
      <c r="A692" s="41" t="s">
        <v>515</v>
      </c>
      <c r="B692" s="43">
        <v>50610</v>
      </c>
      <c r="C692" s="33">
        <f t="shared" si="10"/>
        <v>691</v>
      </c>
      <c r="D692" s="54" t="s">
        <v>113</v>
      </c>
      <c r="E692" s="53">
        <v>328950</v>
      </c>
      <c r="F692" s="52">
        <v>0</v>
      </c>
      <c r="G692" s="51">
        <v>2.343</v>
      </c>
      <c r="H692" s="50">
        <v>27.94</v>
      </c>
      <c r="I692" s="50">
        <v>24.33</v>
      </c>
      <c r="J692" s="43">
        <v>50610</v>
      </c>
      <c r="K692" s="49">
        <v>2E-3</v>
      </c>
    </row>
    <row r="693" spans="1:11" ht="15" hidden="1" x14ac:dyDescent="0.25">
      <c r="A693" s="41" t="s">
        <v>514</v>
      </c>
      <c r="B693" s="43">
        <v>49710</v>
      </c>
      <c r="C693" s="33">
        <f t="shared" si="10"/>
        <v>692</v>
      </c>
      <c r="D693" s="48" t="s">
        <v>113</v>
      </c>
      <c r="E693" s="47">
        <v>110770</v>
      </c>
      <c r="F693" s="46">
        <v>0</v>
      </c>
      <c r="G693" s="45">
        <v>0.78900000000000003</v>
      </c>
      <c r="H693" s="44">
        <v>27.03</v>
      </c>
      <c r="I693" s="44">
        <v>23.9</v>
      </c>
      <c r="J693" s="43">
        <v>49710</v>
      </c>
      <c r="K693" s="42">
        <v>4.0000000000000001E-3</v>
      </c>
    </row>
    <row r="694" spans="1:11" ht="15" hidden="1" x14ac:dyDescent="0.25">
      <c r="A694" s="41" t="s">
        <v>513</v>
      </c>
      <c r="B694" s="43">
        <v>49050</v>
      </c>
      <c r="C694" s="33">
        <f t="shared" si="10"/>
        <v>693</v>
      </c>
      <c r="D694" s="54" t="s">
        <v>113</v>
      </c>
      <c r="E694" s="53">
        <v>321780</v>
      </c>
      <c r="F694" s="52">
        <v>7.0000000000000001E-3</v>
      </c>
      <c r="G694" s="51">
        <v>2.2919999999999998</v>
      </c>
      <c r="H694" s="50">
        <v>22.48</v>
      </c>
      <c r="I694" s="50">
        <v>23.58</v>
      </c>
      <c r="J694" s="43">
        <v>49050</v>
      </c>
      <c r="K694" s="49">
        <v>3.0000000000000001E-3</v>
      </c>
    </row>
    <row r="695" spans="1:11" ht="15" hidden="1" x14ac:dyDescent="0.25">
      <c r="A695" s="41" t="s">
        <v>512</v>
      </c>
      <c r="B695" s="43">
        <v>33150</v>
      </c>
      <c r="C695" s="33">
        <f t="shared" si="10"/>
        <v>694</v>
      </c>
      <c r="D695" s="48" t="s">
        <v>113</v>
      </c>
      <c r="E695" s="47">
        <v>676990</v>
      </c>
      <c r="F695" s="46">
        <v>8.0000000000000002E-3</v>
      </c>
      <c r="G695" s="45">
        <v>4.8220000000000001</v>
      </c>
      <c r="H695" s="44">
        <v>14.99</v>
      </c>
      <c r="I695" s="44">
        <v>15.94</v>
      </c>
      <c r="J695" s="43">
        <v>33150</v>
      </c>
      <c r="K695" s="42">
        <v>2E-3</v>
      </c>
    </row>
    <row r="696" spans="1:11" ht="15" hidden="1" x14ac:dyDescent="0.25">
      <c r="A696" s="41" t="s">
        <v>511</v>
      </c>
      <c r="B696" s="43">
        <v>26670</v>
      </c>
      <c r="C696" s="33">
        <f t="shared" si="10"/>
        <v>695</v>
      </c>
      <c r="D696" s="54" t="s">
        <v>113</v>
      </c>
      <c r="E696" s="53">
        <v>2016340</v>
      </c>
      <c r="F696" s="52">
        <v>5.0000000000000001E-3</v>
      </c>
      <c r="G696" s="51">
        <v>14.361000000000001</v>
      </c>
      <c r="H696" s="50">
        <v>11.46</v>
      </c>
      <c r="I696" s="50">
        <v>12.82</v>
      </c>
      <c r="J696" s="43">
        <v>26670</v>
      </c>
      <c r="K696" s="49">
        <v>2E-3</v>
      </c>
    </row>
    <row r="697" spans="1:11" ht="15" hidden="1" x14ac:dyDescent="0.25">
      <c r="A697" s="41" t="s">
        <v>510</v>
      </c>
      <c r="B697" s="43">
        <v>31080</v>
      </c>
      <c r="C697" s="33">
        <f t="shared" si="10"/>
        <v>696</v>
      </c>
      <c r="D697" s="48" t="s">
        <v>113</v>
      </c>
      <c r="E697" s="47">
        <v>74460</v>
      </c>
      <c r="F697" s="46">
        <v>2.1000000000000001E-2</v>
      </c>
      <c r="G697" s="45">
        <v>0.53</v>
      </c>
      <c r="H697" s="44">
        <v>13.84</v>
      </c>
      <c r="I697" s="44">
        <v>14.94</v>
      </c>
      <c r="J697" s="43">
        <v>31080</v>
      </c>
      <c r="K697" s="42">
        <v>5.0000000000000001E-3</v>
      </c>
    </row>
    <row r="698" spans="1:11" ht="15" hidden="1" x14ac:dyDescent="0.25">
      <c r="A698" s="41" t="s">
        <v>509</v>
      </c>
      <c r="B698" s="43">
        <v>40330</v>
      </c>
      <c r="C698" s="33">
        <f t="shared" si="10"/>
        <v>697</v>
      </c>
      <c r="D698" s="54" t="s">
        <v>121</v>
      </c>
      <c r="E698" s="53">
        <v>3675140</v>
      </c>
      <c r="F698" s="52">
        <v>3.0000000000000001E-3</v>
      </c>
      <c r="G698" s="51">
        <v>26.175999999999998</v>
      </c>
      <c r="H698" s="50">
        <v>17.899999999999999</v>
      </c>
      <c r="I698" s="50">
        <v>19.39</v>
      </c>
      <c r="J698" s="43">
        <v>40330</v>
      </c>
      <c r="K698" s="49">
        <v>1E-3</v>
      </c>
    </row>
    <row r="699" spans="1:11" ht="15" hidden="1" x14ac:dyDescent="0.25">
      <c r="A699" s="41" t="s">
        <v>508</v>
      </c>
      <c r="B699" s="43">
        <v>57910</v>
      </c>
      <c r="C699" s="33">
        <f t="shared" si="10"/>
        <v>698</v>
      </c>
      <c r="D699" s="48" t="s">
        <v>113</v>
      </c>
      <c r="E699" s="47">
        <v>631610</v>
      </c>
      <c r="F699" s="46">
        <v>6.0000000000000001E-3</v>
      </c>
      <c r="G699" s="45">
        <v>4.4989999999999997</v>
      </c>
      <c r="H699" s="44">
        <v>26.86</v>
      </c>
      <c r="I699" s="44">
        <v>27.84</v>
      </c>
      <c r="J699" s="43">
        <v>57910</v>
      </c>
      <c r="K699" s="42">
        <v>2E-3</v>
      </c>
    </row>
    <row r="700" spans="1:11" ht="15" hidden="1" x14ac:dyDescent="0.25">
      <c r="A700" s="41" t="s">
        <v>507</v>
      </c>
      <c r="B700" s="43">
        <v>47900</v>
      </c>
      <c r="C700" s="33">
        <f t="shared" si="10"/>
        <v>699</v>
      </c>
      <c r="D700" s="54" t="s">
        <v>113</v>
      </c>
      <c r="E700" s="53">
        <v>191200</v>
      </c>
      <c r="F700" s="52">
        <v>1.4999999999999999E-2</v>
      </c>
      <c r="G700" s="51">
        <v>1.3620000000000001</v>
      </c>
      <c r="H700" s="50">
        <v>21.24</v>
      </c>
      <c r="I700" s="50">
        <v>23.03</v>
      </c>
      <c r="J700" s="43">
        <v>47900</v>
      </c>
      <c r="K700" s="49">
        <v>8.0000000000000002E-3</v>
      </c>
    </row>
    <row r="701" spans="1:11" ht="15" hidden="1" x14ac:dyDescent="0.25">
      <c r="A701" s="41" t="s">
        <v>506</v>
      </c>
      <c r="B701" s="43">
        <v>35060</v>
      </c>
      <c r="C701" s="33">
        <f t="shared" si="10"/>
        <v>700</v>
      </c>
      <c r="D701" s="48" t="s">
        <v>113</v>
      </c>
      <c r="E701" s="47">
        <v>556820</v>
      </c>
      <c r="F701" s="46">
        <v>7.0000000000000001E-3</v>
      </c>
      <c r="G701" s="45">
        <v>3.9660000000000002</v>
      </c>
      <c r="H701" s="44">
        <v>16.22</v>
      </c>
      <c r="I701" s="44">
        <v>16.850000000000001</v>
      </c>
      <c r="J701" s="43">
        <v>35060</v>
      </c>
      <c r="K701" s="42">
        <v>3.0000000000000001E-3</v>
      </c>
    </row>
    <row r="702" spans="1:11" ht="30" hidden="1" x14ac:dyDescent="0.25">
      <c r="A702" s="41" t="s">
        <v>505</v>
      </c>
      <c r="B702" s="43">
        <v>36140</v>
      </c>
      <c r="C702" s="33">
        <f t="shared" si="10"/>
        <v>701</v>
      </c>
      <c r="D702" s="54" t="s">
        <v>113</v>
      </c>
      <c r="E702" s="53">
        <v>2295510</v>
      </c>
      <c r="F702" s="52">
        <v>3.0000000000000001E-3</v>
      </c>
      <c r="G702" s="51">
        <v>16.350000000000001</v>
      </c>
      <c r="H702" s="50">
        <v>16.739999999999998</v>
      </c>
      <c r="I702" s="50">
        <v>17.38</v>
      </c>
      <c r="J702" s="43">
        <v>36140</v>
      </c>
      <c r="K702" s="49">
        <v>2E-3</v>
      </c>
    </row>
    <row r="703" spans="1:11" ht="15" hidden="1" x14ac:dyDescent="0.25">
      <c r="A703" s="41" t="s">
        <v>504</v>
      </c>
      <c r="B703" s="43">
        <v>33930</v>
      </c>
      <c r="C703" s="33">
        <f t="shared" si="10"/>
        <v>702</v>
      </c>
      <c r="D703" s="48" t="s">
        <v>136</v>
      </c>
      <c r="E703" s="47">
        <v>3940510</v>
      </c>
      <c r="F703" s="46">
        <v>3.0000000000000001E-3</v>
      </c>
      <c r="G703" s="45">
        <v>28.065999999999999</v>
      </c>
      <c r="H703" s="44">
        <v>15.19</v>
      </c>
      <c r="I703" s="44">
        <v>16.309999999999999</v>
      </c>
      <c r="J703" s="43">
        <v>33930</v>
      </c>
      <c r="K703" s="42">
        <v>2E-3</v>
      </c>
    </row>
    <row r="704" spans="1:11" ht="15" hidden="1" x14ac:dyDescent="0.25">
      <c r="A704" s="41" t="s">
        <v>503</v>
      </c>
      <c r="B704" s="43">
        <v>43880</v>
      </c>
      <c r="C704" s="33">
        <f t="shared" si="10"/>
        <v>703</v>
      </c>
      <c r="D704" s="54" t="s">
        <v>113</v>
      </c>
      <c r="E704" s="53">
        <v>46810</v>
      </c>
      <c r="F704" s="52">
        <v>2.3E-2</v>
      </c>
      <c r="G704" s="51">
        <v>0.33300000000000002</v>
      </c>
      <c r="H704" s="50">
        <v>20.32</v>
      </c>
      <c r="I704" s="50">
        <v>21.1</v>
      </c>
      <c r="J704" s="43">
        <v>43880</v>
      </c>
      <c r="K704" s="49">
        <v>7.0000000000000001E-3</v>
      </c>
    </row>
    <row r="705" spans="1:11" ht="15" hidden="1" x14ac:dyDescent="0.25">
      <c r="A705" s="41" t="s">
        <v>502</v>
      </c>
      <c r="B705" s="43">
        <v>33780</v>
      </c>
      <c r="C705" s="33">
        <f t="shared" si="10"/>
        <v>704</v>
      </c>
      <c r="D705" s="48" t="s">
        <v>121</v>
      </c>
      <c r="E705" s="47">
        <v>262040</v>
      </c>
      <c r="F705" s="46">
        <v>1.0999999999999999E-2</v>
      </c>
      <c r="G705" s="45">
        <v>1.8660000000000001</v>
      </c>
      <c r="H705" s="44">
        <v>15.38</v>
      </c>
      <c r="I705" s="44">
        <v>16.239999999999998</v>
      </c>
      <c r="J705" s="43">
        <v>33780</v>
      </c>
      <c r="K705" s="42">
        <v>6.0000000000000001E-3</v>
      </c>
    </row>
    <row r="706" spans="1:11" ht="15" hidden="1" x14ac:dyDescent="0.25">
      <c r="A706" s="41" t="s">
        <v>501</v>
      </c>
      <c r="B706" s="43">
        <v>31640</v>
      </c>
      <c r="C706" s="33">
        <f t="shared" si="10"/>
        <v>705</v>
      </c>
      <c r="D706" s="54" t="s">
        <v>113</v>
      </c>
      <c r="E706" s="53">
        <v>194810</v>
      </c>
      <c r="F706" s="52">
        <v>1.2999999999999999E-2</v>
      </c>
      <c r="G706" s="51">
        <v>1.3879999999999999</v>
      </c>
      <c r="H706" s="50">
        <v>14.47</v>
      </c>
      <c r="I706" s="50">
        <v>15.21</v>
      </c>
      <c r="J706" s="43">
        <v>31640</v>
      </c>
      <c r="K706" s="49">
        <v>3.0000000000000001E-3</v>
      </c>
    </row>
    <row r="707" spans="1:11" ht="15" hidden="1" x14ac:dyDescent="0.25">
      <c r="A707" s="41" t="s">
        <v>500</v>
      </c>
      <c r="B707" s="43">
        <v>39970</v>
      </c>
      <c r="C707" s="33">
        <f t="shared" ref="C707:C770" si="11">C706+1</f>
        <v>706</v>
      </c>
      <c r="D707" s="48" t="s">
        <v>113</v>
      </c>
      <c r="E707" s="47">
        <v>67230</v>
      </c>
      <c r="F707" s="46">
        <v>0.02</v>
      </c>
      <c r="G707" s="45">
        <v>0.47899999999999998</v>
      </c>
      <c r="H707" s="44">
        <v>18.63</v>
      </c>
      <c r="I707" s="44">
        <v>19.22</v>
      </c>
      <c r="J707" s="43">
        <v>39970</v>
      </c>
      <c r="K707" s="42">
        <v>1.4999999999999999E-2</v>
      </c>
    </row>
    <row r="708" spans="1:11" ht="15" hidden="1" x14ac:dyDescent="0.25">
      <c r="A708" s="41" t="s">
        <v>499</v>
      </c>
      <c r="B708" s="43">
        <v>44380</v>
      </c>
      <c r="C708" s="33">
        <f t="shared" si="11"/>
        <v>707</v>
      </c>
      <c r="D708" s="54" t="s">
        <v>113</v>
      </c>
      <c r="E708" s="53">
        <v>13090</v>
      </c>
      <c r="F708" s="52">
        <v>4.2999999999999997E-2</v>
      </c>
      <c r="G708" s="51">
        <v>9.2999999999999999E-2</v>
      </c>
      <c r="H708" s="50">
        <v>19.760000000000002</v>
      </c>
      <c r="I708" s="50">
        <v>21.34</v>
      </c>
      <c r="J708" s="43">
        <v>44380</v>
      </c>
      <c r="K708" s="49">
        <v>1.0999999999999999E-2</v>
      </c>
    </row>
    <row r="709" spans="1:11" ht="15" hidden="1" x14ac:dyDescent="0.25">
      <c r="A709" s="41" t="s">
        <v>498</v>
      </c>
      <c r="B709" s="43">
        <v>40780</v>
      </c>
      <c r="C709" s="33">
        <f t="shared" si="11"/>
        <v>708</v>
      </c>
      <c r="D709" s="48" t="s">
        <v>113</v>
      </c>
      <c r="E709" s="47">
        <v>274350</v>
      </c>
      <c r="F709" s="46">
        <v>1.7000000000000001E-2</v>
      </c>
      <c r="G709" s="45">
        <v>1.954</v>
      </c>
      <c r="H709" s="44">
        <v>18.48</v>
      </c>
      <c r="I709" s="44">
        <v>19.61</v>
      </c>
      <c r="J709" s="43">
        <v>40780</v>
      </c>
      <c r="K709" s="42">
        <v>4.0000000000000001E-3</v>
      </c>
    </row>
    <row r="710" spans="1:11" ht="15" hidden="1" x14ac:dyDescent="0.25">
      <c r="A710" s="41" t="s">
        <v>497</v>
      </c>
      <c r="B710" s="43">
        <v>30580</v>
      </c>
      <c r="C710" s="33">
        <f t="shared" si="11"/>
        <v>709</v>
      </c>
      <c r="D710" s="54" t="s">
        <v>113</v>
      </c>
      <c r="E710" s="53">
        <v>91530</v>
      </c>
      <c r="F710" s="52">
        <v>0.03</v>
      </c>
      <c r="G710" s="51">
        <v>0.65200000000000002</v>
      </c>
      <c r="H710" s="50">
        <v>14.02</v>
      </c>
      <c r="I710" s="50">
        <v>14.7</v>
      </c>
      <c r="J710" s="43">
        <v>30580</v>
      </c>
      <c r="K710" s="49">
        <v>6.0000000000000001E-3</v>
      </c>
    </row>
    <row r="711" spans="1:11" ht="15" hidden="1" x14ac:dyDescent="0.25">
      <c r="A711" s="41" t="s">
        <v>496</v>
      </c>
      <c r="B711" s="43">
        <v>33010</v>
      </c>
      <c r="C711" s="33">
        <f t="shared" si="11"/>
        <v>710</v>
      </c>
      <c r="D711" s="48" t="s">
        <v>113</v>
      </c>
      <c r="E711" s="47">
        <v>2955550</v>
      </c>
      <c r="F711" s="46">
        <v>4.0000000000000001E-3</v>
      </c>
      <c r="G711" s="45">
        <v>21.050999999999998</v>
      </c>
      <c r="H711" s="44">
        <v>14.7</v>
      </c>
      <c r="I711" s="44">
        <v>15.87</v>
      </c>
      <c r="J711" s="43">
        <v>33010</v>
      </c>
      <c r="K711" s="42">
        <v>2E-3</v>
      </c>
    </row>
    <row r="712" spans="1:11" ht="15" hidden="1" x14ac:dyDescent="0.25">
      <c r="A712" s="41" t="s">
        <v>495</v>
      </c>
      <c r="B712" s="43">
        <v>32390</v>
      </c>
      <c r="C712" s="33">
        <f t="shared" si="11"/>
        <v>711</v>
      </c>
      <c r="D712" s="54" t="s">
        <v>113</v>
      </c>
      <c r="E712" s="53">
        <v>58160</v>
      </c>
      <c r="F712" s="52">
        <v>0.03</v>
      </c>
      <c r="G712" s="51">
        <v>0.41399999999999998</v>
      </c>
      <c r="H712" s="50">
        <v>14.64</v>
      </c>
      <c r="I712" s="50">
        <v>15.57</v>
      </c>
      <c r="J712" s="43">
        <v>32390</v>
      </c>
      <c r="K712" s="49">
        <v>6.0000000000000001E-3</v>
      </c>
    </row>
    <row r="713" spans="1:11" ht="15" hidden="1" x14ac:dyDescent="0.25">
      <c r="A713" s="41" t="s">
        <v>494</v>
      </c>
      <c r="B713" s="43">
        <v>39640</v>
      </c>
      <c r="C713" s="33">
        <f t="shared" si="11"/>
        <v>712</v>
      </c>
      <c r="D713" s="48" t="s">
        <v>113</v>
      </c>
      <c r="E713" s="47">
        <v>11430</v>
      </c>
      <c r="F713" s="46">
        <v>5.2999999999999999E-2</v>
      </c>
      <c r="G713" s="45">
        <v>8.1000000000000003E-2</v>
      </c>
      <c r="H713" s="44">
        <v>17.77</v>
      </c>
      <c r="I713" s="44">
        <v>19.059999999999999</v>
      </c>
      <c r="J713" s="43">
        <v>39640</v>
      </c>
      <c r="K713" s="42">
        <v>1.7000000000000001E-2</v>
      </c>
    </row>
    <row r="714" spans="1:11" ht="15" hidden="1" x14ac:dyDescent="0.25">
      <c r="A714" s="41" t="s">
        <v>493</v>
      </c>
      <c r="B714" s="43">
        <v>48300</v>
      </c>
      <c r="C714" s="33">
        <f t="shared" si="11"/>
        <v>713</v>
      </c>
      <c r="D714" s="54" t="s">
        <v>113</v>
      </c>
      <c r="E714" s="53">
        <v>10900</v>
      </c>
      <c r="F714" s="52">
        <v>3.6999999999999998E-2</v>
      </c>
      <c r="G714" s="51">
        <v>7.8E-2</v>
      </c>
      <c r="H714" s="50">
        <v>22.53</v>
      </c>
      <c r="I714" s="50">
        <v>23.22</v>
      </c>
      <c r="J714" s="43">
        <v>48300</v>
      </c>
      <c r="K714" s="49">
        <v>8.9999999999999993E-3</v>
      </c>
    </row>
    <row r="715" spans="1:11" ht="15" hidden="1" x14ac:dyDescent="0.25">
      <c r="A715" s="41" t="s">
        <v>492</v>
      </c>
      <c r="B715" s="43">
        <v>36040</v>
      </c>
      <c r="C715" s="33">
        <f t="shared" si="11"/>
        <v>714</v>
      </c>
      <c r="D715" s="48" t="s">
        <v>113</v>
      </c>
      <c r="E715" s="47">
        <v>216650</v>
      </c>
      <c r="F715" s="46">
        <v>1.2999999999999999E-2</v>
      </c>
      <c r="G715" s="45">
        <v>1.5429999999999999</v>
      </c>
      <c r="H715" s="44">
        <v>16.36</v>
      </c>
      <c r="I715" s="44">
        <v>17.329999999999998</v>
      </c>
      <c r="J715" s="43">
        <v>36040</v>
      </c>
      <c r="K715" s="42">
        <v>7.0000000000000001E-3</v>
      </c>
    </row>
    <row r="716" spans="1:11" ht="15" hidden="1" x14ac:dyDescent="0.25">
      <c r="A716" s="41" t="s">
        <v>491</v>
      </c>
      <c r="B716" s="43">
        <v>27810</v>
      </c>
      <c r="C716" s="33">
        <f t="shared" si="11"/>
        <v>715</v>
      </c>
      <c r="D716" s="54" t="s">
        <v>184</v>
      </c>
      <c r="E716" s="53">
        <v>463640</v>
      </c>
      <c r="F716" s="52">
        <v>1.2E-2</v>
      </c>
      <c r="G716" s="51">
        <v>3.302</v>
      </c>
      <c r="H716" s="50">
        <v>11.3</v>
      </c>
      <c r="I716" s="50">
        <v>13.37</v>
      </c>
      <c r="J716" s="43">
        <v>27810</v>
      </c>
      <c r="K716" s="49">
        <v>5.0000000000000001E-3</v>
      </c>
    </row>
    <row r="717" spans="1:11" ht="15" hidden="1" x14ac:dyDescent="0.25">
      <c r="A717" s="41" t="s">
        <v>490</v>
      </c>
      <c r="B717" s="43">
        <v>48820</v>
      </c>
      <c r="C717" s="33">
        <f t="shared" si="11"/>
        <v>716</v>
      </c>
      <c r="D717" s="48" t="s">
        <v>113</v>
      </c>
      <c r="E717" s="47">
        <v>19550</v>
      </c>
      <c r="F717" s="46">
        <v>2.3E-2</v>
      </c>
      <c r="G717" s="45">
        <v>0.13900000000000001</v>
      </c>
      <c r="H717" s="44">
        <v>21.79</v>
      </c>
      <c r="I717" s="44">
        <v>23.47</v>
      </c>
      <c r="J717" s="43">
        <v>48820</v>
      </c>
      <c r="K717" s="42">
        <v>8.9999999999999993E-3</v>
      </c>
    </row>
    <row r="718" spans="1:11" ht="15" hidden="1" x14ac:dyDescent="0.25">
      <c r="A718" s="41" t="s">
        <v>489</v>
      </c>
      <c r="B718" s="43">
        <v>25570</v>
      </c>
      <c r="C718" s="33">
        <f t="shared" si="11"/>
        <v>717</v>
      </c>
      <c r="D718" s="54" t="s">
        <v>136</v>
      </c>
      <c r="E718" s="53">
        <v>397630</v>
      </c>
      <c r="F718" s="52">
        <v>1.2999999999999999E-2</v>
      </c>
      <c r="G718" s="51">
        <v>2.8319999999999999</v>
      </c>
      <c r="H718" s="50">
        <v>10.93</v>
      </c>
      <c r="I718" s="50">
        <v>12.3</v>
      </c>
      <c r="J718" s="43">
        <v>25570</v>
      </c>
      <c r="K718" s="49">
        <v>4.0000000000000001E-3</v>
      </c>
    </row>
    <row r="719" spans="1:11" ht="15" hidden="1" x14ac:dyDescent="0.25">
      <c r="A719" s="41" t="s">
        <v>488</v>
      </c>
      <c r="B719" s="43">
        <v>44260</v>
      </c>
      <c r="C719" s="33">
        <f t="shared" si="11"/>
        <v>718</v>
      </c>
      <c r="D719" s="48" t="s">
        <v>113</v>
      </c>
      <c r="E719" s="47">
        <v>14710</v>
      </c>
      <c r="F719" s="46">
        <v>3.1E-2</v>
      </c>
      <c r="G719" s="45">
        <v>0.105</v>
      </c>
      <c r="H719" s="44">
        <v>20.58</v>
      </c>
      <c r="I719" s="44">
        <v>21.28</v>
      </c>
      <c r="J719" s="43">
        <v>44260</v>
      </c>
      <c r="K719" s="42">
        <v>6.0000000000000001E-3</v>
      </c>
    </row>
    <row r="720" spans="1:11" ht="15" hidden="1" x14ac:dyDescent="0.25">
      <c r="A720" s="41" t="s">
        <v>487</v>
      </c>
      <c r="B720" s="43">
        <v>42340</v>
      </c>
      <c r="C720" s="33">
        <f t="shared" si="11"/>
        <v>719</v>
      </c>
      <c r="D720" s="54" t="s">
        <v>113</v>
      </c>
      <c r="E720" s="53">
        <v>1270</v>
      </c>
      <c r="F720" s="52">
        <v>0.115</v>
      </c>
      <c r="G720" s="51">
        <v>8.9999999999999993E-3</v>
      </c>
      <c r="H720" s="50">
        <v>17.16</v>
      </c>
      <c r="I720" s="50">
        <v>20.350000000000001</v>
      </c>
      <c r="J720" s="43">
        <v>42340</v>
      </c>
      <c r="K720" s="49">
        <v>5.6000000000000001E-2</v>
      </c>
    </row>
    <row r="721" spans="1:11" ht="15" hidden="1" x14ac:dyDescent="0.25">
      <c r="A721" s="41" t="s">
        <v>486</v>
      </c>
      <c r="B721" s="43">
        <v>24280</v>
      </c>
      <c r="C721" s="33">
        <f t="shared" si="11"/>
        <v>720</v>
      </c>
      <c r="D721" s="48" t="s">
        <v>113</v>
      </c>
      <c r="E721" s="47">
        <v>38780</v>
      </c>
      <c r="F721" s="46">
        <v>0.04</v>
      </c>
      <c r="G721" s="45">
        <v>0.27600000000000002</v>
      </c>
      <c r="H721" s="44">
        <v>10.83</v>
      </c>
      <c r="I721" s="44">
        <v>11.68</v>
      </c>
      <c r="J721" s="43">
        <v>24280</v>
      </c>
      <c r="K721" s="42">
        <v>8.9999999999999993E-3</v>
      </c>
    </row>
    <row r="722" spans="1:11" ht="15" hidden="1" x14ac:dyDescent="0.25">
      <c r="A722" s="41" t="s">
        <v>485</v>
      </c>
      <c r="B722" s="43">
        <v>24860</v>
      </c>
      <c r="C722" s="33">
        <f t="shared" si="11"/>
        <v>721</v>
      </c>
      <c r="D722" s="54" t="s">
        <v>121</v>
      </c>
      <c r="E722" s="53">
        <v>342870</v>
      </c>
      <c r="F722" s="52">
        <v>1.6E-2</v>
      </c>
      <c r="G722" s="51">
        <v>2.4420000000000002</v>
      </c>
      <c r="H722" s="50">
        <v>10.83</v>
      </c>
      <c r="I722" s="50">
        <v>11.95</v>
      </c>
      <c r="J722" s="43">
        <v>24860</v>
      </c>
      <c r="K722" s="49">
        <v>4.0000000000000001E-3</v>
      </c>
    </row>
    <row r="723" spans="1:11" ht="15" hidden="1" x14ac:dyDescent="0.25">
      <c r="A723" s="41" t="s">
        <v>484</v>
      </c>
      <c r="B723" s="43">
        <v>30430</v>
      </c>
      <c r="C723" s="33">
        <f t="shared" si="11"/>
        <v>722</v>
      </c>
      <c r="D723" s="48" t="s">
        <v>113</v>
      </c>
      <c r="E723" s="47">
        <v>28700</v>
      </c>
      <c r="F723" s="46">
        <v>4.7E-2</v>
      </c>
      <c r="G723" s="45">
        <v>0.20399999999999999</v>
      </c>
      <c r="H723" s="44">
        <v>13.87</v>
      </c>
      <c r="I723" s="44">
        <v>14.63</v>
      </c>
      <c r="J723" s="43">
        <v>30430</v>
      </c>
      <c r="K723" s="42">
        <v>1.2E-2</v>
      </c>
    </row>
    <row r="724" spans="1:11" ht="15" hidden="1" x14ac:dyDescent="0.25">
      <c r="A724" s="41" t="s">
        <v>483</v>
      </c>
      <c r="B724" s="43">
        <v>23820</v>
      </c>
      <c r="C724" s="33">
        <f t="shared" si="11"/>
        <v>723</v>
      </c>
      <c r="D724" s="54" t="s">
        <v>113</v>
      </c>
      <c r="E724" s="53">
        <v>273450</v>
      </c>
      <c r="F724" s="52">
        <v>1.9E-2</v>
      </c>
      <c r="G724" s="51">
        <v>1.948</v>
      </c>
      <c r="H724" s="50">
        <v>10.58</v>
      </c>
      <c r="I724" s="50">
        <v>11.45</v>
      </c>
      <c r="J724" s="43">
        <v>23820</v>
      </c>
      <c r="K724" s="49">
        <v>5.0000000000000001E-3</v>
      </c>
    </row>
    <row r="725" spans="1:11" ht="15" hidden="1" x14ac:dyDescent="0.25">
      <c r="A725" s="41" t="s">
        <v>482</v>
      </c>
      <c r="B725" s="43">
        <v>26840</v>
      </c>
      <c r="C725" s="33">
        <f t="shared" si="11"/>
        <v>724</v>
      </c>
      <c r="D725" s="48" t="s">
        <v>113</v>
      </c>
      <c r="E725" s="47">
        <v>35670</v>
      </c>
      <c r="F725" s="46">
        <v>2.5999999999999999E-2</v>
      </c>
      <c r="G725" s="45">
        <v>0.254</v>
      </c>
      <c r="H725" s="44">
        <v>11.79</v>
      </c>
      <c r="I725" s="44">
        <v>12.9</v>
      </c>
      <c r="J725" s="43">
        <v>26840</v>
      </c>
      <c r="K725" s="42">
        <v>6.0000000000000001E-3</v>
      </c>
    </row>
    <row r="726" spans="1:11" ht="15" hidden="1" x14ac:dyDescent="0.25">
      <c r="A726" s="41" t="s">
        <v>481</v>
      </c>
      <c r="B726" s="43">
        <v>35120</v>
      </c>
      <c r="C726" s="33">
        <f t="shared" si="11"/>
        <v>725</v>
      </c>
      <c r="D726" s="54" t="s">
        <v>113</v>
      </c>
      <c r="E726" s="53">
        <v>5040</v>
      </c>
      <c r="F726" s="52">
        <v>8.1000000000000003E-2</v>
      </c>
      <c r="G726" s="51">
        <v>3.5999999999999997E-2</v>
      </c>
      <c r="H726" s="50">
        <v>14.98</v>
      </c>
      <c r="I726" s="50">
        <v>16.88</v>
      </c>
      <c r="J726" s="43">
        <v>35120</v>
      </c>
      <c r="K726" s="49">
        <v>2.8000000000000001E-2</v>
      </c>
    </row>
    <row r="727" spans="1:11" ht="15" hidden="1" x14ac:dyDescent="0.25">
      <c r="A727" s="41" t="s">
        <v>480</v>
      </c>
      <c r="B727" s="43">
        <v>31440</v>
      </c>
      <c r="C727" s="33">
        <f t="shared" si="11"/>
        <v>726</v>
      </c>
      <c r="D727" s="48" t="s">
        <v>136</v>
      </c>
      <c r="E727" s="45">
        <v>650</v>
      </c>
      <c r="F727" s="46">
        <v>0.128</v>
      </c>
      <c r="G727" s="45">
        <v>5.0000000000000001E-3</v>
      </c>
      <c r="H727" s="44">
        <v>14.08</v>
      </c>
      <c r="I727" s="44">
        <v>15.11</v>
      </c>
      <c r="J727" s="43">
        <v>31440</v>
      </c>
      <c r="K727" s="42">
        <v>0.06</v>
      </c>
    </row>
    <row r="728" spans="1:11" ht="15" hidden="1" x14ac:dyDescent="0.25">
      <c r="A728" s="41" t="s">
        <v>479</v>
      </c>
      <c r="B728" s="43">
        <v>30740</v>
      </c>
      <c r="C728" s="33">
        <f t="shared" si="11"/>
        <v>727</v>
      </c>
      <c r="D728" s="54" t="s">
        <v>113</v>
      </c>
      <c r="E728" s="51">
        <v>520</v>
      </c>
      <c r="F728" s="52">
        <v>0.13100000000000001</v>
      </c>
      <c r="G728" s="51">
        <v>4.0000000000000001E-3</v>
      </c>
      <c r="H728" s="50">
        <v>13.04</v>
      </c>
      <c r="I728" s="50">
        <v>14.78</v>
      </c>
      <c r="J728" s="43">
        <v>30740</v>
      </c>
      <c r="K728" s="49">
        <v>7.1999999999999995E-2</v>
      </c>
    </row>
    <row r="729" spans="1:11" ht="15" hidden="1" x14ac:dyDescent="0.25">
      <c r="A729" s="41" t="s">
        <v>478</v>
      </c>
      <c r="B729" s="43">
        <v>38210</v>
      </c>
      <c r="C729" s="33">
        <f t="shared" si="11"/>
        <v>728</v>
      </c>
      <c r="D729" s="48" t="s">
        <v>136</v>
      </c>
      <c r="E729" s="47">
        <v>45820</v>
      </c>
      <c r="F729" s="46">
        <v>2.1000000000000001E-2</v>
      </c>
      <c r="G729" s="45">
        <v>0.32600000000000001</v>
      </c>
      <c r="H729" s="44">
        <v>17.55</v>
      </c>
      <c r="I729" s="44">
        <v>18.37</v>
      </c>
      <c r="J729" s="43">
        <v>38210</v>
      </c>
      <c r="K729" s="42">
        <v>0.01</v>
      </c>
    </row>
    <row r="730" spans="1:11" ht="15" hidden="1" x14ac:dyDescent="0.25">
      <c r="A730" s="41" t="s">
        <v>477</v>
      </c>
      <c r="B730" s="43">
        <v>31200</v>
      </c>
      <c r="C730" s="33">
        <f t="shared" si="11"/>
        <v>729</v>
      </c>
      <c r="D730" s="54" t="s">
        <v>113</v>
      </c>
      <c r="E730" s="53">
        <v>7170</v>
      </c>
      <c r="F730" s="52">
        <v>3.9E-2</v>
      </c>
      <c r="G730" s="51">
        <v>5.0999999999999997E-2</v>
      </c>
      <c r="H730" s="50">
        <v>12.95</v>
      </c>
      <c r="I730" s="50">
        <v>15</v>
      </c>
      <c r="J730" s="43">
        <v>31200</v>
      </c>
      <c r="K730" s="49">
        <v>1.2999999999999999E-2</v>
      </c>
    </row>
    <row r="731" spans="1:11" ht="15" hidden="1" x14ac:dyDescent="0.25">
      <c r="A731" s="41" t="s">
        <v>476</v>
      </c>
      <c r="B731" s="43">
        <v>39510</v>
      </c>
      <c r="C731" s="33">
        <f t="shared" si="11"/>
        <v>730</v>
      </c>
      <c r="D731" s="48" t="s">
        <v>121</v>
      </c>
      <c r="E731" s="47">
        <v>38650</v>
      </c>
      <c r="F731" s="46">
        <v>2.4E-2</v>
      </c>
      <c r="G731" s="45">
        <v>0.27500000000000002</v>
      </c>
      <c r="H731" s="44">
        <v>18.07</v>
      </c>
      <c r="I731" s="44">
        <v>19</v>
      </c>
      <c r="J731" s="43">
        <v>39510</v>
      </c>
      <c r="K731" s="42">
        <v>1.0999999999999999E-2</v>
      </c>
    </row>
    <row r="732" spans="1:11" ht="15" hidden="1" x14ac:dyDescent="0.25">
      <c r="A732" s="41" t="s">
        <v>475</v>
      </c>
      <c r="B732" s="43">
        <v>42900</v>
      </c>
      <c r="C732" s="33">
        <f t="shared" si="11"/>
        <v>731</v>
      </c>
      <c r="D732" s="54" t="s">
        <v>113</v>
      </c>
      <c r="E732" s="53">
        <v>5370</v>
      </c>
      <c r="F732" s="52">
        <v>0.11</v>
      </c>
      <c r="G732" s="51">
        <v>3.7999999999999999E-2</v>
      </c>
      <c r="H732" s="50">
        <v>17.96</v>
      </c>
      <c r="I732" s="50">
        <v>20.62</v>
      </c>
      <c r="J732" s="43">
        <v>42900</v>
      </c>
      <c r="K732" s="49">
        <v>3.3000000000000002E-2</v>
      </c>
    </row>
    <row r="733" spans="1:11" ht="15" hidden="1" x14ac:dyDescent="0.25">
      <c r="A733" s="41" t="s">
        <v>474</v>
      </c>
      <c r="B733" s="43">
        <v>38880</v>
      </c>
      <c r="C733" s="33">
        <f t="shared" si="11"/>
        <v>732</v>
      </c>
      <c r="D733" s="48" t="s">
        <v>113</v>
      </c>
      <c r="E733" s="47">
        <v>27250</v>
      </c>
      <c r="F733" s="46">
        <v>2.9000000000000001E-2</v>
      </c>
      <c r="G733" s="45">
        <v>0.19400000000000001</v>
      </c>
      <c r="H733" s="44">
        <v>18.03</v>
      </c>
      <c r="I733" s="44">
        <v>18.690000000000001</v>
      </c>
      <c r="J733" s="43">
        <v>38880</v>
      </c>
      <c r="K733" s="42">
        <v>1.2E-2</v>
      </c>
    </row>
    <row r="734" spans="1:11" ht="15" hidden="1" x14ac:dyDescent="0.25">
      <c r="A734" s="41" t="s">
        <v>473</v>
      </c>
      <c r="B734" s="43">
        <v>38150</v>
      </c>
      <c r="C734" s="33">
        <f t="shared" si="11"/>
        <v>733</v>
      </c>
      <c r="D734" s="54" t="s">
        <v>113</v>
      </c>
      <c r="E734" s="53">
        <v>3020</v>
      </c>
      <c r="F734" s="52">
        <v>5.8999999999999997E-2</v>
      </c>
      <c r="G734" s="51">
        <v>2.1999999999999999E-2</v>
      </c>
      <c r="H734" s="50">
        <v>17.829999999999998</v>
      </c>
      <c r="I734" s="50">
        <v>18.34</v>
      </c>
      <c r="J734" s="43">
        <v>38150</v>
      </c>
      <c r="K734" s="49">
        <v>1.7000000000000001E-2</v>
      </c>
    </row>
    <row r="735" spans="1:11" ht="15" hidden="1" x14ac:dyDescent="0.25">
      <c r="A735" s="41" t="s">
        <v>472</v>
      </c>
      <c r="B735" s="43">
        <v>40560</v>
      </c>
      <c r="C735" s="33">
        <f t="shared" si="11"/>
        <v>734</v>
      </c>
      <c r="D735" s="48" t="s">
        <v>113</v>
      </c>
      <c r="E735" s="47">
        <v>3010</v>
      </c>
      <c r="F735" s="46">
        <v>9.7000000000000003E-2</v>
      </c>
      <c r="G735" s="45">
        <v>2.1000000000000001E-2</v>
      </c>
      <c r="H735" s="44">
        <v>18.73</v>
      </c>
      <c r="I735" s="44">
        <v>19.5</v>
      </c>
      <c r="J735" s="43">
        <v>40560</v>
      </c>
      <c r="K735" s="42">
        <v>3.2000000000000001E-2</v>
      </c>
    </row>
    <row r="736" spans="1:11" ht="15" hidden="1" x14ac:dyDescent="0.25">
      <c r="A736" s="41" t="s">
        <v>471</v>
      </c>
      <c r="B736" s="43">
        <v>48900</v>
      </c>
      <c r="C736" s="33">
        <f t="shared" si="11"/>
        <v>735</v>
      </c>
      <c r="D736" s="54" t="s">
        <v>184</v>
      </c>
      <c r="E736" s="53">
        <v>5585420</v>
      </c>
      <c r="F736" s="52">
        <v>3.0000000000000001E-3</v>
      </c>
      <c r="G736" s="51">
        <v>39.781999999999996</v>
      </c>
      <c r="H736" s="50">
        <v>20.96</v>
      </c>
      <c r="I736" s="50">
        <v>23.51</v>
      </c>
      <c r="J736" s="43">
        <v>48900</v>
      </c>
      <c r="K736" s="49">
        <v>2E-3</v>
      </c>
    </row>
    <row r="737" spans="1:11" ht="15" hidden="1" x14ac:dyDescent="0.25">
      <c r="A737" s="41" t="s">
        <v>470</v>
      </c>
      <c r="B737" s="43">
        <v>68040</v>
      </c>
      <c r="C737" s="33">
        <f t="shared" si="11"/>
        <v>736</v>
      </c>
      <c r="D737" s="48" t="s">
        <v>113</v>
      </c>
      <c r="E737" s="47">
        <v>538220</v>
      </c>
      <c r="F737" s="46">
        <v>6.0000000000000001E-3</v>
      </c>
      <c r="G737" s="45">
        <v>3.8330000000000002</v>
      </c>
      <c r="H737" s="44">
        <v>30.28</v>
      </c>
      <c r="I737" s="44">
        <v>32.71</v>
      </c>
      <c r="J737" s="43">
        <v>68040</v>
      </c>
      <c r="K737" s="42">
        <v>2E-3</v>
      </c>
    </row>
    <row r="738" spans="1:11" ht="15" hidden="1" x14ac:dyDescent="0.25">
      <c r="A738" s="41" t="s">
        <v>469</v>
      </c>
      <c r="B738" s="43">
        <v>47580</v>
      </c>
      <c r="C738" s="33">
        <f t="shared" si="11"/>
        <v>737</v>
      </c>
      <c r="D738" s="54" t="s">
        <v>136</v>
      </c>
      <c r="E738" s="53">
        <v>4216890</v>
      </c>
      <c r="F738" s="52">
        <v>3.0000000000000001E-3</v>
      </c>
      <c r="G738" s="51">
        <v>30.035</v>
      </c>
      <c r="H738" s="50">
        <v>20.34</v>
      </c>
      <c r="I738" s="50">
        <v>22.88</v>
      </c>
      <c r="J738" s="43">
        <v>47580</v>
      </c>
      <c r="K738" s="49">
        <v>2E-3</v>
      </c>
    </row>
    <row r="739" spans="1:11" ht="15" hidden="1" x14ac:dyDescent="0.25">
      <c r="A739" s="41" t="s">
        <v>468</v>
      </c>
      <c r="B739" s="43">
        <v>62200</v>
      </c>
      <c r="C739" s="33">
        <f t="shared" si="11"/>
        <v>738</v>
      </c>
      <c r="D739" s="48" t="s">
        <v>113</v>
      </c>
      <c r="E739" s="47">
        <v>16660</v>
      </c>
      <c r="F739" s="46">
        <v>4.8000000000000001E-2</v>
      </c>
      <c r="G739" s="45">
        <v>0.11899999999999999</v>
      </c>
      <c r="H739" s="44">
        <v>29.84</v>
      </c>
      <c r="I739" s="44">
        <v>29.9</v>
      </c>
      <c r="J739" s="43">
        <v>62200</v>
      </c>
      <c r="K739" s="42">
        <v>1.0999999999999999E-2</v>
      </c>
    </row>
    <row r="740" spans="1:11" ht="15" hidden="1" x14ac:dyDescent="0.25">
      <c r="A740" s="41" t="s">
        <v>467</v>
      </c>
      <c r="B740" s="43">
        <v>51770</v>
      </c>
      <c r="C740" s="33">
        <f t="shared" si="11"/>
        <v>739</v>
      </c>
      <c r="D740" s="54" t="s">
        <v>121</v>
      </c>
      <c r="E740" s="53">
        <v>77560</v>
      </c>
      <c r="F740" s="52">
        <v>2.1999999999999999E-2</v>
      </c>
      <c r="G740" s="51">
        <v>0.55200000000000005</v>
      </c>
      <c r="H740" s="50">
        <v>22.88</v>
      </c>
      <c r="I740" s="50">
        <v>24.89</v>
      </c>
      <c r="J740" s="43">
        <v>51770</v>
      </c>
      <c r="K740" s="49">
        <v>1.0999999999999999E-2</v>
      </c>
    </row>
    <row r="741" spans="1:11" ht="15" hidden="1" x14ac:dyDescent="0.25">
      <c r="A741" s="41" t="s">
        <v>466</v>
      </c>
      <c r="B741" s="43">
        <v>53440</v>
      </c>
      <c r="C741" s="33">
        <f t="shared" si="11"/>
        <v>740</v>
      </c>
      <c r="D741" s="48" t="s">
        <v>113</v>
      </c>
      <c r="E741" s="47">
        <v>64370</v>
      </c>
      <c r="F741" s="46">
        <v>2.5000000000000001E-2</v>
      </c>
      <c r="G741" s="45">
        <v>0.45800000000000002</v>
      </c>
      <c r="H741" s="44">
        <v>23.68</v>
      </c>
      <c r="I741" s="44">
        <v>25.69</v>
      </c>
      <c r="J741" s="43">
        <v>53440</v>
      </c>
      <c r="K741" s="42">
        <v>1.2E-2</v>
      </c>
    </row>
    <row r="742" spans="1:11" ht="15" hidden="1" x14ac:dyDescent="0.25">
      <c r="A742" s="41" t="s">
        <v>465</v>
      </c>
      <c r="B742" s="43">
        <v>43650</v>
      </c>
      <c r="C742" s="33">
        <f t="shared" si="11"/>
        <v>741</v>
      </c>
      <c r="D742" s="54" t="s">
        <v>113</v>
      </c>
      <c r="E742" s="53">
        <v>13190</v>
      </c>
      <c r="F742" s="52">
        <v>7.5999999999999998E-2</v>
      </c>
      <c r="G742" s="51">
        <v>9.4E-2</v>
      </c>
      <c r="H742" s="50">
        <v>19.13</v>
      </c>
      <c r="I742" s="50">
        <v>20.98</v>
      </c>
      <c r="J742" s="43">
        <v>43650</v>
      </c>
      <c r="K742" s="49">
        <v>2.7E-2</v>
      </c>
    </row>
    <row r="743" spans="1:11" ht="15" hidden="1" x14ac:dyDescent="0.25">
      <c r="A743" s="41" t="s">
        <v>464</v>
      </c>
      <c r="B743" s="43">
        <v>48340</v>
      </c>
      <c r="C743" s="33">
        <f t="shared" si="11"/>
        <v>742</v>
      </c>
      <c r="D743" s="48" t="s">
        <v>113</v>
      </c>
      <c r="E743" s="47">
        <v>676980</v>
      </c>
      <c r="F743" s="46">
        <v>8.0000000000000002E-3</v>
      </c>
      <c r="G743" s="45">
        <v>4.8220000000000001</v>
      </c>
      <c r="H743" s="44">
        <v>20.96</v>
      </c>
      <c r="I743" s="44">
        <v>23.24</v>
      </c>
      <c r="J743" s="43">
        <v>48340</v>
      </c>
      <c r="K743" s="42">
        <v>4.0000000000000001E-3</v>
      </c>
    </row>
    <row r="744" spans="1:11" ht="15" hidden="1" x14ac:dyDescent="0.25">
      <c r="A744" s="41" t="s">
        <v>463</v>
      </c>
      <c r="B744" s="43">
        <v>43950</v>
      </c>
      <c r="C744" s="33">
        <f t="shared" si="11"/>
        <v>743</v>
      </c>
      <c r="D744" s="54" t="s">
        <v>121</v>
      </c>
      <c r="E744" s="53">
        <v>77410</v>
      </c>
      <c r="F744" s="52">
        <v>2.4E-2</v>
      </c>
      <c r="G744" s="51">
        <v>0.55100000000000005</v>
      </c>
      <c r="H744" s="50">
        <v>18.82</v>
      </c>
      <c r="I744" s="50">
        <v>21.13</v>
      </c>
      <c r="J744" s="43">
        <v>43950</v>
      </c>
      <c r="K744" s="49">
        <v>1.2999999999999999E-2</v>
      </c>
    </row>
    <row r="745" spans="1:11" ht="15" hidden="1" x14ac:dyDescent="0.25">
      <c r="A745" s="41" t="s">
        <v>462</v>
      </c>
      <c r="B745" s="43">
        <v>44310</v>
      </c>
      <c r="C745" s="33">
        <f t="shared" si="11"/>
        <v>744</v>
      </c>
      <c r="D745" s="48" t="s">
        <v>113</v>
      </c>
      <c r="E745" s="47">
        <v>25660</v>
      </c>
      <c r="F745" s="46">
        <v>0.05</v>
      </c>
      <c r="G745" s="45">
        <v>0.183</v>
      </c>
      <c r="H745" s="44">
        <v>18.399999999999999</v>
      </c>
      <c r="I745" s="44">
        <v>21.3</v>
      </c>
      <c r="J745" s="43">
        <v>44310</v>
      </c>
      <c r="K745" s="42">
        <v>2.4E-2</v>
      </c>
    </row>
    <row r="746" spans="1:11" ht="15" hidden="1" x14ac:dyDescent="0.25">
      <c r="A746" s="41" t="s">
        <v>461</v>
      </c>
      <c r="B746" s="43">
        <v>42370</v>
      </c>
      <c r="C746" s="33">
        <f t="shared" si="11"/>
        <v>745</v>
      </c>
      <c r="D746" s="54" t="s">
        <v>113</v>
      </c>
      <c r="E746" s="53">
        <v>10340</v>
      </c>
      <c r="F746" s="52">
        <v>6.3E-2</v>
      </c>
      <c r="G746" s="51">
        <v>7.3999999999999996E-2</v>
      </c>
      <c r="H746" s="50">
        <v>18.190000000000001</v>
      </c>
      <c r="I746" s="50">
        <v>20.37</v>
      </c>
      <c r="J746" s="43">
        <v>42370</v>
      </c>
      <c r="K746" s="49">
        <v>2.3E-2</v>
      </c>
    </row>
    <row r="747" spans="1:11" ht="15" hidden="1" x14ac:dyDescent="0.25">
      <c r="A747" s="41" t="s">
        <v>460</v>
      </c>
      <c r="B747" s="43">
        <v>38890</v>
      </c>
      <c r="C747" s="33">
        <f t="shared" si="11"/>
        <v>746</v>
      </c>
      <c r="D747" s="48" t="s">
        <v>113</v>
      </c>
      <c r="E747" s="47">
        <v>4590</v>
      </c>
      <c r="F747" s="46">
        <v>0.1</v>
      </c>
      <c r="G747" s="45">
        <v>3.3000000000000002E-2</v>
      </c>
      <c r="H747" s="44">
        <v>17.72</v>
      </c>
      <c r="I747" s="44">
        <v>18.7</v>
      </c>
      <c r="J747" s="43">
        <v>38890</v>
      </c>
      <c r="K747" s="42">
        <v>3.6999999999999998E-2</v>
      </c>
    </row>
    <row r="748" spans="1:11" ht="15" hidden="1" x14ac:dyDescent="0.25">
      <c r="A748" s="41" t="s">
        <v>459</v>
      </c>
      <c r="B748" s="43">
        <v>44770</v>
      </c>
      <c r="C748" s="33">
        <f t="shared" si="11"/>
        <v>747</v>
      </c>
      <c r="D748" s="54" t="s">
        <v>113</v>
      </c>
      <c r="E748" s="53">
        <v>36830</v>
      </c>
      <c r="F748" s="52">
        <v>3.5999999999999997E-2</v>
      </c>
      <c r="G748" s="51">
        <v>0.26200000000000001</v>
      </c>
      <c r="H748" s="50">
        <v>19.45</v>
      </c>
      <c r="I748" s="50">
        <v>21.52</v>
      </c>
      <c r="J748" s="43">
        <v>44770</v>
      </c>
      <c r="K748" s="49">
        <v>1.7999999999999999E-2</v>
      </c>
    </row>
    <row r="749" spans="1:11" ht="15" hidden="1" x14ac:dyDescent="0.25">
      <c r="A749" s="41" t="s">
        <v>458</v>
      </c>
      <c r="B749" s="43">
        <v>43770</v>
      </c>
      <c r="C749" s="33">
        <f t="shared" si="11"/>
        <v>748</v>
      </c>
      <c r="D749" s="48" t="s">
        <v>121</v>
      </c>
      <c r="E749" s="47">
        <v>177340</v>
      </c>
      <c r="F749" s="46">
        <v>1.4999999999999999E-2</v>
      </c>
      <c r="G749" s="45">
        <v>1.2629999999999999</v>
      </c>
      <c r="H749" s="44">
        <v>18.850000000000001</v>
      </c>
      <c r="I749" s="44">
        <v>21.04</v>
      </c>
      <c r="J749" s="43">
        <v>43770</v>
      </c>
      <c r="K749" s="42">
        <v>7.0000000000000001E-3</v>
      </c>
    </row>
    <row r="750" spans="1:11" ht="15" hidden="1" x14ac:dyDescent="0.25">
      <c r="A750" s="41" t="s">
        <v>457</v>
      </c>
      <c r="B750" s="43">
        <v>43720</v>
      </c>
      <c r="C750" s="33">
        <f t="shared" si="11"/>
        <v>749</v>
      </c>
      <c r="D750" s="54" t="s">
        <v>113</v>
      </c>
      <c r="E750" s="53">
        <v>173920</v>
      </c>
      <c r="F750" s="52">
        <v>1.4999999999999999E-2</v>
      </c>
      <c r="G750" s="51">
        <v>1.2390000000000001</v>
      </c>
      <c r="H750" s="50">
        <v>18.84</v>
      </c>
      <c r="I750" s="50">
        <v>21.02</v>
      </c>
      <c r="J750" s="43">
        <v>43720</v>
      </c>
      <c r="K750" s="49">
        <v>7.0000000000000001E-3</v>
      </c>
    </row>
    <row r="751" spans="1:11" ht="15" hidden="1" x14ac:dyDescent="0.25">
      <c r="A751" s="41" t="s">
        <v>456</v>
      </c>
      <c r="B751" s="43">
        <v>45990</v>
      </c>
      <c r="C751" s="33">
        <f t="shared" si="11"/>
        <v>750</v>
      </c>
      <c r="D751" s="48" t="s">
        <v>113</v>
      </c>
      <c r="E751" s="47">
        <v>3420</v>
      </c>
      <c r="F751" s="46">
        <v>0.122</v>
      </c>
      <c r="G751" s="45">
        <v>2.4E-2</v>
      </c>
      <c r="H751" s="44">
        <v>19.68</v>
      </c>
      <c r="I751" s="44">
        <v>22.11</v>
      </c>
      <c r="J751" s="43">
        <v>45990</v>
      </c>
      <c r="K751" s="42">
        <v>4.7E-2</v>
      </c>
    </row>
    <row r="752" spans="1:11" ht="15" hidden="1" x14ac:dyDescent="0.25">
      <c r="A752" s="41" t="s">
        <v>455</v>
      </c>
      <c r="B752" s="43">
        <v>37890</v>
      </c>
      <c r="C752" s="33">
        <f t="shared" si="11"/>
        <v>751</v>
      </c>
      <c r="D752" s="54" t="s">
        <v>113</v>
      </c>
      <c r="E752" s="53">
        <v>912100</v>
      </c>
      <c r="F752" s="52">
        <v>7.0000000000000001E-3</v>
      </c>
      <c r="G752" s="51">
        <v>6.4960000000000004</v>
      </c>
      <c r="H752" s="50">
        <v>16.07</v>
      </c>
      <c r="I752" s="50">
        <v>18.22</v>
      </c>
      <c r="J752" s="43">
        <v>37890</v>
      </c>
      <c r="K752" s="49">
        <v>3.0000000000000001E-3</v>
      </c>
    </row>
    <row r="753" spans="1:11" ht="15" hidden="1" x14ac:dyDescent="0.25">
      <c r="A753" s="41" t="s">
        <v>454</v>
      </c>
      <c r="B753" s="43">
        <v>49810</v>
      </c>
      <c r="C753" s="33">
        <f t="shared" si="11"/>
        <v>752</v>
      </c>
      <c r="D753" s="48" t="s">
        <v>121</v>
      </c>
      <c r="E753" s="47">
        <v>412190</v>
      </c>
      <c r="F753" s="46">
        <v>8.0000000000000002E-3</v>
      </c>
      <c r="G753" s="45">
        <v>2.9359999999999999</v>
      </c>
      <c r="H753" s="44">
        <v>21.65</v>
      </c>
      <c r="I753" s="44">
        <v>23.95</v>
      </c>
      <c r="J753" s="43">
        <v>49810</v>
      </c>
      <c r="K753" s="42">
        <v>3.0000000000000001E-3</v>
      </c>
    </row>
    <row r="754" spans="1:11" ht="15" hidden="1" x14ac:dyDescent="0.25">
      <c r="A754" s="41" t="s">
        <v>453</v>
      </c>
      <c r="B754" s="43">
        <v>43800</v>
      </c>
      <c r="C754" s="33">
        <f t="shared" si="11"/>
        <v>753</v>
      </c>
      <c r="D754" s="54" t="s">
        <v>113</v>
      </c>
      <c r="E754" s="53">
        <v>51880</v>
      </c>
      <c r="F754" s="52">
        <v>2.8000000000000001E-2</v>
      </c>
      <c r="G754" s="51">
        <v>0.37</v>
      </c>
      <c r="H754" s="50">
        <v>18.739999999999998</v>
      </c>
      <c r="I754" s="50">
        <v>21.06</v>
      </c>
      <c r="J754" s="43">
        <v>43800</v>
      </c>
      <c r="K754" s="49">
        <v>1.2E-2</v>
      </c>
    </row>
    <row r="755" spans="1:11" ht="15" hidden="1" x14ac:dyDescent="0.25">
      <c r="A755" s="41" t="s">
        <v>452</v>
      </c>
      <c r="B755" s="43">
        <v>61740</v>
      </c>
      <c r="C755" s="33">
        <f t="shared" si="11"/>
        <v>754</v>
      </c>
      <c r="D755" s="48" t="s">
        <v>113</v>
      </c>
      <c r="E755" s="47">
        <v>3570</v>
      </c>
      <c r="F755" s="46">
        <v>7.2999999999999995E-2</v>
      </c>
      <c r="G755" s="45">
        <v>2.5000000000000001E-2</v>
      </c>
      <c r="H755" s="44">
        <v>26.48</v>
      </c>
      <c r="I755" s="44">
        <v>29.68</v>
      </c>
      <c r="J755" s="43">
        <v>61740</v>
      </c>
      <c r="K755" s="42">
        <v>2.9000000000000001E-2</v>
      </c>
    </row>
    <row r="756" spans="1:11" ht="15" hidden="1" x14ac:dyDescent="0.25">
      <c r="A756" s="41" t="s">
        <v>451</v>
      </c>
      <c r="B756" s="43">
        <v>50560</v>
      </c>
      <c r="C756" s="33">
        <f t="shared" si="11"/>
        <v>755</v>
      </c>
      <c r="D756" s="54" t="s">
        <v>113</v>
      </c>
      <c r="E756" s="53">
        <v>356750</v>
      </c>
      <c r="F756" s="52">
        <v>8.0000000000000002E-3</v>
      </c>
      <c r="G756" s="51">
        <v>2.5409999999999999</v>
      </c>
      <c r="H756" s="50">
        <v>22.06</v>
      </c>
      <c r="I756" s="50">
        <v>24.31</v>
      </c>
      <c r="J756" s="43">
        <v>50560</v>
      </c>
      <c r="K756" s="49">
        <v>3.0000000000000001E-3</v>
      </c>
    </row>
    <row r="757" spans="1:11" ht="15" hidden="1" x14ac:dyDescent="0.25">
      <c r="A757" s="41" t="s">
        <v>450</v>
      </c>
      <c r="B757" s="43">
        <v>48460</v>
      </c>
      <c r="C757" s="33">
        <f t="shared" si="11"/>
        <v>756</v>
      </c>
      <c r="D757" s="48" t="s">
        <v>121</v>
      </c>
      <c r="E757" s="47">
        <v>111650</v>
      </c>
      <c r="F757" s="46">
        <v>2.1999999999999999E-2</v>
      </c>
      <c r="G757" s="45">
        <v>0.79500000000000004</v>
      </c>
      <c r="H757" s="44">
        <v>20.329999999999998</v>
      </c>
      <c r="I757" s="44">
        <v>23.3</v>
      </c>
      <c r="J757" s="43">
        <v>48460</v>
      </c>
      <c r="K757" s="42">
        <v>1.2999999999999999E-2</v>
      </c>
    </row>
    <row r="758" spans="1:11" ht="15" hidden="1" x14ac:dyDescent="0.25">
      <c r="A758" s="41" t="s">
        <v>449</v>
      </c>
      <c r="B758" s="43">
        <v>47400</v>
      </c>
      <c r="C758" s="33">
        <f t="shared" si="11"/>
        <v>757</v>
      </c>
      <c r="D758" s="54" t="s">
        <v>113</v>
      </c>
      <c r="E758" s="53">
        <v>93180</v>
      </c>
      <c r="F758" s="52">
        <v>2.3E-2</v>
      </c>
      <c r="G758" s="51">
        <v>0.66400000000000003</v>
      </c>
      <c r="H758" s="50">
        <v>19.75</v>
      </c>
      <c r="I758" s="50">
        <v>22.79</v>
      </c>
      <c r="J758" s="43">
        <v>47400</v>
      </c>
      <c r="K758" s="49">
        <v>1.4E-2</v>
      </c>
    </row>
    <row r="759" spans="1:11" ht="15" hidden="1" x14ac:dyDescent="0.25">
      <c r="A759" s="41" t="s">
        <v>448</v>
      </c>
      <c r="B759" s="43">
        <v>53790</v>
      </c>
      <c r="C759" s="33">
        <f t="shared" si="11"/>
        <v>758</v>
      </c>
      <c r="D759" s="48" t="s">
        <v>113</v>
      </c>
      <c r="E759" s="47">
        <v>18480</v>
      </c>
      <c r="F759" s="46">
        <v>0.04</v>
      </c>
      <c r="G759" s="45">
        <v>0.13200000000000001</v>
      </c>
      <c r="H759" s="44">
        <v>23.56</v>
      </c>
      <c r="I759" s="44">
        <v>25.86</v>
      </c>
      <c r="J759" s="43">
        <v>53790</v>
      </c>
      <c r="K759" s="42">
        <v>1.4999999999999999E-2</v>
      </c>
    </row>
    <row r="760" spans="1:11" ht="15" hidden="1" x14ac:dyDescent="0.25">
      <c r="A760" s="41" t="s">
        <v>447</v>
      </c>
      <c r="B760" s="43">
        <v>56650</v>
      </c>
      <c r="C760" s="33">
        <f t="shared" si="11"/>
        <v>759</v>
      </c>
      <c r="D760" s="54" t="s">
        <v>113</v>
      </c>
      <c r="E760" s="53">
        <v>607120</v>
      </c>
      <c r="F760" s="52">
        <v>8.0000000000000002E-3</v>
      </c>
      <c r="G760" s="51">
        <v>4.3239999999999998</v>
      </c>
      <c r="H760" s="50">
        <v>25.35</v>
      </c>
      <c r="I760" s="50">
        <v>27.24</v>
      </c>
      <c r="J760" s="43">
        <v>56650</v>
      </c>
      <c r="K760" s="49">
        <v>5.0000000000000001E-3</v>
      </c>
    </row>
    <row r="761" spans="1:11" ht="15" hidden="1" x14ac:dyDescent="0.25">
      <c r="A761" s="41" t="s">
        <v>446</v>
      </c>
      <c r="B761" s="43">
        <v>47260</v>
      </c>
      <c r="C761" s="33">
        <f t="shared" si="11"/>
        <v>760</v>
      </c>
      <c r="D761" s="48" t="s">
        <v>113</v>
      </c>
      <c r="E761" s="47">
        <v>47140</v>
      </c>
      <c r="F761" s="46">
        <v>3.4000000000000002E-2</v>
      </c>
      <c r="G761" s="45">
        <v>0.33600000000000002</v>
      </c>
      <c r="H761" s="44">
        <v>20.16</v>
      </c>
      <c r="I761" s="44">
        <v>22.72</v>
      </c>
      <c r="J761" s="43">
        <v>47260</v>
      </c>
      <c r="K761" s="42">
        <v>1.2E-2</v>
      </c>
    </row>
    <row r="762" spans="1:11" ht="15" hidden="1" x14ac:dyDescent="0.25">
      <c r="A762" s="41" t="s">
        <v>445</v>
      </c>
      <c r="B762" s="43">
        <v>45070</v>
      </c>
      <c r="C762" s="33">
        <f t="shared" si="11"/>
        <v>761</v>
      </c>
      <c r="D762" s="54" t="s">
        <v>121</v>
      </c>
      <c r="E762" s="53">
        <v>56770</v>
      </c>
      <c r="F762" s="52">
        <v>3.3000000000000002E-2</v>
      </c>
      <c r="G762" s="51">
        <v>0.40400000000000003</v>
      </c>
      <c r="H762" s="50">
        <v>18.89</v>
      </c>
      <c r="I762" s="50">
        <v>21.67</v>
      </c>
      <c r="J762" s="43">
        <v>45070</v>
      </c>
      <c r="K762" s="49">
        <v>1.4E-2</v>
      </c>
    </row>
    <row r="763" spans="1:11" ht="15" hidden="1" x14ac:dyDescent="0.25">
      <c r="A763" s="41" t="s">
        <v>444</v>
      </c>
      <c r="B763" s="43">
        <v>39490</v>
      </c>
      <c r="C763" s="33">
        <f t="shared" si="11"/>
        <v>762</v>
      </c>
      <c r="D763" s="48" t="s">
        <v>113</v>
      </c>
      <c r="E763" s="47">
        <v>29500</v>
      </c>
      <c r="F763" s="46">
        <v>4.3999999999999997E-2</v>
      </c>
      <c r="G763" s="45">
        <v>0.21</v>
      </c>
      <c r="H763" s="44">
        <v>17.149999999999999</v>
      </c>
      <c r="I763" s="44">
        <v>18.989999999999998</v>
      </c>
      <c r="J763" s="43">
        <v>39490</v>
      </c>
      <c r="K763" s="42">
        <v>1.4E-2</v>
      </c>
    </row>
    <row r="764" spans="1:11" ht="15" hidden="1" x14ac:dyDescent="0.25">
      <c r="A764" s="41" t="s">
        <v>443</v>
      </c>
      <c r="B764" s="43">
        <v>51100</v>
      </c>
      <c r="C764" s="33">
        <f t="shared" si="11"/>
        <v>763</v>
      </c>
      <c r="D764" s="54" t="s">
        <v>113</v>
      </c>
      <c r="E764" s="53">
        <v>27270</v>
      </c>
      <c r="F764" s="52">
        <v>5.0999999999999997E-2</v>
      </c>
      <c r="G764" s="51">
        <v>0.19400000000000001</v>
      </c>
      <c r="H764" s="50">
        <v>21.84</v>
      </c>
      <c r="I764" s="50">
        <v>24.57</v>
      </c>
      <c r="J764" s="43">
        <v>51100</v>
      </c>
      <c r="K764" s="49">
        <v>2.1000000000000001E-2</v>
      </c>
    </row>
    <row r="765" spans="1:11" ht="15" hidden="1" x14ac:dyDescent="0.25">
      <c r="A765" s="41" t="s">
        <v>442</v>
      </c>
      <c r="B765" s="43">
        <v>41430</v>
      </c>
      <c r="C765" s="33">
        <f t="shared" si="11"/>
        <v>764</v>
      </c>
      <c r="D765" s="48" t="s">
        <v>121</v>
      </c>
      <c r="E765" s="47">
        <v>220470</v>
      </c>
      <c r="F765" s="46">
        <v>1.2E-2</v>
      </c>
      <c r="G765" s="45">
        <v>1.57</v>
      </c>
      <c r="H765" s="44">
        <v>18.04</v>
      </c>
      <c r="I765" s="44">
        <v>19.920000000000002</v>
      </c>
      <c r="J765" s="43">
        <v>41430</v>
      </c>
      <c r="K765" s="42">
        <v>7.0000000000000001E-3</v>
      </c>
    </row>
    <row r="766" spans="1:11" ht="15" hidden="1" x14ac:dyDescent="0.25">
      <c r="A766" s="41" t="s">
        <v>441</v>
      </c>
      <c r="B766" s="43">
        <v>41510</v>
      </c>
      <c r="C766" s="33">
        <f t="shared" si="11"/>
        <v>765</v>
      </c>
      <c r="D766" s="54" t="s">
        <v>113</v>
      </c>
      <c r="E766" s="53">
        <v>217280</v>
      </c>
      <c r="F766" s="52">
        <v>1.2E-2</v>
      </c>
      <c r="G766" s="51">
        <v>1.548</v>
      </c>
      <c r="H766" s="50">
        <v>18.059999999999999</v>
      </c>
      <c r="I766" s="50">
        <v>19.96</v>
      </c>
      <c r="J766" s="43">
        <v>41510</v>
      </c>
      <c r="K766" s="49">
        <v>7.0000000000000001E-3</v>
      </c>
    </row>
    <row r="767" spans="1:11" ht="15" hidden="1" x14ac:dyDescent="0.25">
      <c r="A767" s="41" t="s">
        <v>440</v>
      </c>
      <c r="B767" s="43">
        <v>36470</v>
      </c>
      <c r="C767" s="33">
        <f t="shared" si="11"/>
        <v>766</v>
      </c>
      <c r="D767" s="48" t="s">
        <v>113</v>
      </c>
      <c r="E767" s="47">
        <v>3190</v>
      </c>
      <c r="F767" s="46">
        <v>0.23400000000000001</v>
      </c>
      <c r="G767" s="45">
        <v>2.3E-2</v>
      </c>
      <c r="H767" s="44">
        <v>16.23</v>
      </c>
      <c r="I767" s="44">
        <v>17.53</v>
      </c>
      <c r="J767" s="43">
        <v>36470</v>
      </c>
      <c r="K767" s="42">
        <v>3.1E-2</v>
      </c>
    </row>
    <row r="768" spans="1:11" ht="15" hidden="1" x14ac:dyDescent="0.25">
      <c r="A768" s="41" t="s">
        <v>439</v>
      </c>
      <c r="B768" s="43">
        <v>54870</v>
      </c>
      <c r="C768" s="33">
        <f t="shared" si="11"/>
        <v>767</v>
      </c>
      <c r="D768" s="54" t="s">
        <v>121</v>
      </c>
      <c r="E768" s="53">
        <v>451500</v>
      </c>
      <c r="F768" s="52">
        <v>1.0999999999999999E-2</v>
      </c>
      <c r="G768" s="51">
        <v>3.2160000000000002</v>
      </c>
      <c r="H768" s="50">
        <v>24.18</v>
      </c>
      <c r="I768" s="50">
        <v>26.38</v>
      </c>
      <c r="J768" s="43">
        <v>54870</v>
      </c>
      <c r="K768" s="49">
        <v>5.0000000000000001E-3</v>
      </c>
    </row>
    <row r="769" spans="1:11" ht="15" hidden="1" x14ac:dyDescent="0.25">
      <c r="A769" s="41" t="s">
        <v>438</v>
      </c>
      <c r="B769" s="43">
        <v>42860</v>
      </c>
      <c r="C769" s="33">
        <f t="shared" si="11"/>
        <v>768</v>
      </c>
      <c r="D769" s="48" t="s">
        <v>113</v>
      </c>
      <c r="E769" s="47">
        <v>39620</v>
      </c>
      <c r="F769" s="46">
        <v>2.5999999999999999E-2</v>
      </c>
      <c r="G769" s="45">
        <v>0.28199999999999997</v>
      </c>
      <c r="H769" s="44">
        <v>18.47</v>
      </c>
      <c r="I769" s="44">
        <v>20.61</v>
      </c>
      <c r="J769" s="43">
        <v>42860</v>
      </c>
      <c r="K769" s="42">
        <v>8.9999999999999993E-3</v>
      </c>
    </row>
    <row r="770" spans="1:11" ht="15" hidden="1" x14ac:dyDescent="0.25">
      <c r="A770" s="41" t="s">
        <v>437</v>
      </c>
      <c r="B770" s="43">
        <v>56030</v>
      </c>
      <c r="C770" s="33">
        <f t="shared" si="11"/>
        <v>769</v>
      </c>
      <c r="D770" s="54" t="s">
        <v>113</v>
      </c>
      <c r="E770" s="53">
        <v>411870</v>
      </c>
      <c r="F770" s="52">
        <v>1.2E-2</v>
      </c>
      <c r="G770" s="51">
        <v>2.9340000000000002</v>
      </c>
      <c r="H770" s="50">
        <v>24.74</v>
      </c>
      <c r="I770" s="50">
        <v>26.94</v>
      </c>
      <c r="J770" s="43">
        <v>56030</v>
      </c>
      <c r="K770" s="49">
        <v>6.0000000000000001E-3</v>
      </c>
    </row>
    <row r="771" spans="1:11" ht="15" hidden="1" x14ac:dyDescent="0.25">
      <c r="A771" s="41" t="s">
        <v>436</v>
      </c>
      <c r="B771" s="43">
        <v>44070</v>
      </c>
      <c r="C771" s="33">
        <f t="shared" ref="C771:C834" si="12">C770+1</f>
        <v>770</v>
      </c>
      <c r="D771" s="48" t="s">
        <v>113</v>
      </c>
      <c r="E771" s="47">
        <v>22810</v>
      </c>
      <c r="F771" s="46">
        <v>4.9000000000000002E-2</v>
      </c>
      <c r="G771" s="45">
        <v>0.16200000000000001</v>
      </c>
      <c r="H771" s="44">
        <v>18.7</v>
      </c>
      <c r="I771" s="44">
        <v>21.19</v>
      </c>
      <c r="J771" s="43">
        <v>44070</v>
      </c>
      <c r="K771" s="42">
        <v>1.6E-2</v>
      </c>
    </row>
    <row r="772" spans="1:11" ht="15" hidden="1" x14ac:dyDescent="0.25">
      <c r="A772" s="41" t="s">
        <v>435</v>
      </c>
      <c r="B772" s="43">
        <v>53600</v>
      </c>
      <c r="C772" s="33">
        <f t="shared" si="12"/>
        <v>771</v>
      </c>
      <c r="D772" s="54" t="s">
        <v>113</v>
      </c>
      <c r="E772" s="53">
        <v>20020</v>
      </c>
      <c r="F772" s="52">
        <v>5.6000000000000001E-2</v>
      </c>
      <c r="G772" s="51">
        <v>0.14299999999999999</v>
      </c>
      <c r="H772" s="50">
        <v>22.89</v>
      </c>
      <c r="I772" s="50">
        <v>25.77</v>
      </c>
      <c r="J772" s="43">
        <v>53600</v>
      </c>
      <c r="K772" s="49">
        <v>0.02</v>
      </c>
    </row>
    <row r="773" spans="1:11" ht="15" hidden="1" x14ac:dyDescent="0.25">
      <c r="A773" s="41" t="s">
        <v>434</v>
      </c>
      <c r="B773" s="43">
        <v>42080</v>
      </c>
      <c r="C773" s="33">
        <f t="shared" si="12"/>
        <v>772</v>
      </c>
      <c r="D773" s="48" t="s">
        <v>113</v>
      </c>
      <c r="E773" s="47">
        <v>116410</v>
      </c>
      <c r="F773" s="46">
        <v>1.7000000000000001E-2</v>
      </c>
      <c r="G773" s="45">
        <v>0.82899999999999996</v>
      </c>
      <c r="H773" s="44">
        <v>18.149999999999999</v>
      </c>
      <c r="I773" s="44">
        <v>20.23</v>
      </c>
      <c r="J773" s="43">
        <v>42080</v>
      </c>
      <c r="K773" s="42">
        <v>1.0999999999999999E-2</v>
      </c>
    </row>
    <row r="774" spans="1:11" ht="15" hidden="1" x14ac:dyDescent="0.25">
      <c r="A774" s="41" t="s">
        <v>433</v>
      </c>
      <c r="B774" s="43">
        <v>51080</v>
      </c>
      <c r="C774" s="33">
        <f t="shared" si="12"/>
        <v>773</v>
      </c>
      <c r="D774" s="54" t="s">
        <v>113</v>
      </c>
      <c r="E774" s="53">
        <v>134450</v>
      </c>
      <c r="F774" s="52">
        <v>2.1000000000000001E-2</v>
      </c>
      <c r="G774" s="51">
        <v>0.95799999999999996</v>
      </c>
      <c r="H774" s="50">
        <v>22.57</v>
      </c>
      <c r="I774" s="50">
        <v>24.56</v>
      </c>
      <c r="J774" s="43">
        <v>51080</v>
      </c>
      <c r="K774" s="49">
        <v>8.9999999999999993E-3</v>
      </c>
    </row>
    <row r="775" spans="1:11" ht="15" hidden="1" x14ac:dyDescent="0.25">
      <c r="A775" s="41" t="s">
        <v>432</v>
      </c>
      <c r="B775" s="43">
        <v>56040</v>
      </c>
      <c r="C775" s="33">
        <f t="shared" si="12"/>
        <v>774</v>
      </c>
      <c r="D775" s="48" t="s">
        <v>113</v>
      </c>
      <c r="E775" s="47">
        <v>69440</v>
      </c>
      <c r="F775" s="46">
        <v>2.5999999999999999E-2</v>
      </c>
      <c r="G775" s="45">
        <v>0.495</v>
      </c>
      <c r="H775" s="44">
        <v>24.91</v>
      </c>
      <c r="I775" s="44">
        <v>26.94</v>
      </c>
      <c r="J775" s="43">
        <v>56040</v>
      </c>
      <c r="K775" s="42">
        <v>1.0999999999999999E-2</v>
      </c>
    </row>
    <row r="776" spans="1:11" ht="15" hidden="1" x14ac:dyDescent="0.25">
      <c r="A776" s="41" t="s">
        <v>431</v>
      </c>
      <c r="B776" s="43">
        <v>42500</v>
      </c>
      <c r="C776" s="33">
        <f t="shared" si="12"/>
        <v>775</v>
      </c>
      <c r="D776" s="54" t="s">
        <v>113</v>
      </c>
      <c r="E776" s="53">
        <v>8870</v>
      </c>
      <c r="F776" s="52">
        <v>0.115</v>
      </c>
      <c r="G776" s="51">
        <v>6.3E-2</v>
      </c>
      <c r="H776" s="50">
        <v>18.87</v>
      </c>
      <c r="I776" s="50">
        <v>20.43</v>
      </c>
      <c r="J776" s="43">
        <v>42500</v>
      </c>
      <c r="K776" s="49">
        <v>2.1000000000000001E-2</v>
      </c>
    </row>
    <row r="777" spans="1:11" ht="15" hidden="1" x14ac:dyDescent="0.25">
      <c r="A777" s="41" t="s">
        <v>430</v>
      </c>
      <c r="B777" s="43">
        <v>30900</v>
      </c>
      <c r="C777" s="33">
        <f t="shared" si="12"/>
        <v>776</v>
      </c>
      <c r="D777" s="48" t="s">
        <v>121</v>
      </c>
      <c r="E777" s="47">
        <v>228590</v>
      </c>
      <c r="F777" s="46">
        <v>1.4E-2</v>
      </c>
      <c r="G777" s="45">
        <v>1.6279999999999999</v>
      </c>
      <c r="H777" s="44">
        <v>14.03</v>
      </c>
      <c r="I777" s="44">
        <v>14.86</v>
      </c>
      <c r="J777" s="43">
        <v>30900</v>
      </c>
      <c r="K777" s="42">
        <v>4.0000000000000001E-3</v>
      </c>
    </row>
    <row r="778" spans="1:11" ht="30" hidden="1" x14ac:dyDescent="0.25">
      <c r="A778" s="41" t="s">
        <v>429</v>
      </c>
      <c r="B778" s="43">
        <v>33610</v>
      </c>
      <c r="C778" s="33">
        <f t="shared" si="12"/>
        <v>777</v>
      </c>
      <c r="D778" s="54" t="s">
        <v>113</v>
      </c>
      <c r="E778" s="53">
        <v>23950</v>
      </c>
      <c r="F778" s="52">
        <v>3.5000000000000003E-2</v>
      </c>
      <c r="G778" s="51">
        <v>0.17100000000000001</v>
      </c>
      <c r="H778" s="50">
        <v>14.7</v>
      </c>
      <c r="I778" s="50">
        <v>16.16</v>
      </c>
      <c r="J778" s="43">
        <v>33610</v>
      </c>
      <c r="K778" s="49">
        <v>1.2E-2</v>
      </c>
    </row>
    <row r="779" spans="1:11" ht="15" hidden="1" x14ac:dyDescent="0.25">
      <c r="A779" s="41" t="s">
        <v>428</v>
      </c>
      <c r="B779" s="43">
        <v>30200</v>
      </c>
      <c r="C779" s="33">
        <f t="shared" si="12"/>
        <v>778</v>
      </c>
      <c r="D779" s="48" t="s">
        <v>113</v>
      </c>
      <c r="E779" s="47">
        <v>35890</v>
      </c>
      <c r="F779" s="46">
        <v>3.2000000000000001E-2</v>
      </c>
      <c r="G779" s="45">
        <v>0.25600000000000001</v>
      </c>
      <c r="H779" s="44">
        <v>13.85</v>
      </c>
      <c r="I779" s="44">
        <v>14.52</v>
      </c>
      <c r="J779" s="43">
        <v>30200</v>
      </c>
      <c r="K779" s="42">
        <v>8.0000000000000002E-3</v>
      </c>
    </row>
    <row r="780" spans="1:11" ht="15" hidden="1" x14ac:dyDescent="0.25">
      <c r="A780" s="41" t="s">
        <v>427</v>
      </c>
      <c r="B780" s="43">
        <v>30980</v>
      </c>
      <c r="C780" s="33">
        <f t="shared" si="12"/>
        <v>779</v>
      </c>
      <c r="D780" s="54" t="s">
        <v>113</v>
      </c>
      <c r="E780" s="53">
        <v>71890</v>
      </c>
      <c r="F780" s="52">
        <v>2.5999999999999999E-2</v>
      </c>
      <c r="G780" s="51">
        <v>0.51200000000000001</v>
      </c>
      <c r="H780" s="50">
        <v>14.2</v>
      </c>
      <c r="I780" s="50">
        <v>14.89</v>
      </c>
      <c r="J780" s="43">
        <v>30980</v>
      </c>
      <c r="K780" s="49">
        <v>7.0000000000000001E-3</v>
      </c>
    </row>
    <row r="781" spans="1:11" ht="15" hidden="1" x14ac:dyDescent="0.25">
      <c r="A781" s="41" t="s">
        <v>426</v>
      </c>
      <c r="B781" s="43">
        <v>28760</v>
      </c>
      <c r="C781" s="33">
        <f t="shared" si="12"/>
        <v>780</v>
      </c>
      <c r="D781" s="48" t="s">
        <v>113</v>
      </c>
      <c r="E781" s="47">
        <v>10780</v>
      </c>
      <c r="F781" s="46">
        <v>7.6999999999999999E-2</v>
      </c>
      <c r="G781" s="45">
        <v>7.6999999999999999E-2</v>
      </c>
      <c r="H781" s="44">
        <v>13.13</v>
      </c>
      <c r="I781" s="44">
        <v>13.83</v>
      </c>
      <c r="J781" s="43">
        <v>28760</v>
      </c>
      <c r="K781" s="42">
        <v>1.4999999999999999E-2</v>
      </c>
    </row>
    <row r="782" spans="1:11" ht="15" hidden="1" x14ac:dyDescent="0.25">
      <c r="A782" s="41" t="s">
        <v>425</v>
      </c>
      <c r="B782" s="43">
        <v>30640</v>
      </c>
      <c r="C782" s="33">
        <f t="shared" si="12"/>
        <v>781</v>
      </c>
      <c r="D782" s="54" t="s">
        <v>113</v>
      </c>
      <c r="E782" s="53">
        <v>54080</v>
      </c>
      <c r="F782" s="52">
        <v>2.9000000000000001E-2</v>
      </c>
      <c r="G782" s="51">
        <v>0.38500000000000001</v>
      </c>
      <c r="H782" s="50">
        <v>13.96</v>
      </c>
      <c r="I782" s="50">
        <v>14.73</v>
      </c>
      <c r="J782" s="43">
        <v>30640</v>
      </c>
      <c r="K782" s="49">
        <v>7.0000000000000001E-3</v>
      </c>
    </row>
    <row r="783" spans="1:11" ht="15" hidden="1" x14ac:dyDescent="0.25">
      <c r="A783" s="41" t="s">
        <v>424</v>
      </c>
      <c r="B783" s="43">
        <v>28890</v>
      </c>
      <c r="C783" s="33">
        <f t="shared" si="12"/>
        <v>782</v>
      </c>
      <c r="D783" s="48" t="s">
        <v>113</v>
      </c>
      <c r="E783" s="47">
        <v>10190</v>
      </c>
      <c r="F783" s="46">
        <v>6.9000000000000006E-2</v>
      </c>
      <c r="G783" s="45">
        <v>7.2999999999999995E-2</v>
      </c>
      <c r="H783" s="44">
        <v>13.3</v>
      </c>
      <c r="I783" s="44">
        <v>13.89</v>
      </c>
      <c r="J783" s="43">
        <v>28890</v>
      </c>
      <c r="K783" s="42">
        <v>1.6E-2</v>
      </c>
    </row>
    <row r="784" spans="1:11" ht="15" hidden="1" x14ac:dyDescent="0.25">
      <c r="A784" s="41" t="s">
        <v>423</v>
      </c>
      <c r="B784" s="43">
        <v>31450</v>
      </c>
      <c r="C784" s="33">
        <f t="shared" si="12"/>
        <v>783</v>
      </c>
      <c r="D784" s="54" t="s">
        <v>113</v>
      </c>
      <c r="E784" s="53">
        <v>21820</v>
      </c>
      <c r="F784" s="52">
        <v>3.9E-2</v>
      </c>
      <c r="G784" s="51">
        <v>0.155</v>
      </c>
      <c r="H784" s="50">
        <v>14.07</v>
      </c>
      <c r="I784" s="50">
        <v>15.12</v>
      </c>
      <c r="J784" s="43">
        <v>31450</v>
      </c>
      <c r="K784" s="49">
        <v>1.0999999999999999E-2</v>
      </c>
    </row>
    <row r="785" spans="1:11" ht="15" hidden="1" x14ac:dyDescent="0.25">
      <c r="A785" s="41" t="s">
        <v>422</v>
      </c>
      <c r="B785" s="43">
        <v>47670</v>
      </c>
      <c r="C785" s="33">
        <f t="shared" si="12"/>
        <v>784</v>
      </c>
      <c r="D785" s="48" t="s">
        <v>136</v>
      </c>
      <c r="E785" s="47">
        <v>403940</v>
      </c>
      <c r="F785" s="46">
        <v>8.9999999999999993E-3</v>
      </c>
      <c r="G785" s="45">
        <v>2.8769999999999998</v>
      </c>
      <c r="H785" s="44">
        <v>20.65</v>
      </c>
      <c r="I785" s="44">
        <v>22.92</v>
      </c>
      <c r="J785" s="43">
        <v>47670</v>
      </c>
      <c r="K785" s="42">
        <v>4.0000000000000001E-3</v>
      </c>
    </row>
    <row r="786" spans="1:11" ht="15" hidden="1" x14ac:dyDescent="0.25">
      <c r="A786" s="41" t="s">
        <v>421</v>
      </c>
      <c r="B786" s="43">
        <v>61250</v>
      </c>
      <c r="C786" s="33">
        <f t="shared" si="12"/>
        <v>785</v>
      </c>
      <c r="D786" s="54" t="s">
        <v>113</v>
      </c>
      <c r="E786" s="53">
        <v>94960</v>
      </c>
      <c r="F786" s="52">
        <v>1.2999999999999999E-2</v>
      </c>
      <c r="G786" s="51">
        <v>0.67600000000000005</v>
      </c>
      <c r="H786" s="50">
        <v>28.12</v>
      </c>
      <c r="I786" s="50">
        <v>29.45</v>
      </c>
      <c r="J786" s="43">
        <v>61250</v>
      </c>
      <c r="K786" s="49">
        <v>6.0000000000000001E-3</v>
      </c>
    </row>
    <row r="787" spans="1:11" ht="15" hidden="1" x14ac:dyDescent="0.25">
      <c r="A787" s="41" t="s">
        <v>420</v>
      </c>
      <c r="B787" s="43">
        <v>76860</v>
      </c>
      <c r="C787" s="33">
        <f t="shared" si="12"/>
        <v>786</v>
      </c>
      <c r="D787" s="48" t="s">
        <v>113</v>
      </c>
      <c r="E787" s="47">
        <v>22240</v>
      </c>
      <c r="F787" s="46">
        <v>4.8000000000000001E-2</v>
      </c>
      <c r="G787" s="45">
        <v>0.158</v>
      </c>
      <c r="H787" s="44">
        <v>37.93</v>
      </c>
      <c r="I787" s="44">
        <v>36.950000000000003</v>
      </c>
      <c r="J787" s="43">
        <v>76860</v>
      </c>
      <c r="K787" s="42">
        <v>1.2999999999999999E-2</v>
      </c>
    </row>
    <row r="788" spans="1:11" ht="15" hidden="1" x14ac:dyDescent="0.25">
      <c r="A788" s="41" t="s">
        <v>419</v>
      </c>
      <c r="B788" s="43">
        <v>36380</v>
      </c>
      <c r="C788" s="33">
        <f t="shared" si="12"/>
        <v>787</v>
      </c>
      <c r="D788" s="54" t="s">
        <v>113</v>
      </c>
      <c r="E788" s="53">
        <v>21500</v>
      </c>
      <c r="F788" s="52">
        <v>0.05</v>
      </c>
      <c r="G788" s="51">
        <v>0.153</v>
      </c>
      <c r="H788" s="50">
        <v>15.94</v>
      </c>
      <c r="I788" s="50">
        <v>17.489999999999998</v>
      </c>
      <c r="J788" s="43">
        <v>36380</v>
      </c>
      <c r="K788" s="49">
        <v>1.7000000000000001E-2</v>
      </c>
    </row>
    <row r="789" spans="1:11" ht="15" hidden="1" x14ac:dyDescent="0.25">
      <c r="A789" s="41" t="s">
        <v>418</v>
      </c>
      <c r="B789" s="43">
        <v>45500</v>
      </c>
      <c r="C789" s="33">
        <f t="shared" si="12"/>
        <v>788</v>
      </c>
      <c r="D789" s="48" t="s">
        <v>113</v>
      </c>
      <c r="E789" s="47">
        <v>44280</v>
      </c>
      <c r="F789" s="46">
        <v>2.9000000000000001E-2</v>
      </c>
      <c r="G789" s="45">
        <v>0.315</v>
      </c>
      <c r="H789" s="44">
        <v>19.54</v>
      </c>
      <c r="I789" s="44">
        <v>21.88</v>
      </c>
      <c r="J789" s="43">
        <v>45500</v>
      </c>
      <c r="K789" s="42">
        <v>1.2999999999999999E-2</v>
      </c>
    </row>
    <row r="790" spans="1:11" ht="15" hidden="1" x14ac:dyDescent="0.25">
      <c r="A790" s="41" t="s">
        <v>417</v>
      </c>
      <c r="B790" s="43">
        <v>39540</v>
      </c>
      <c r="C790" s="33">
        <f t="shared" si="12"/>
        <v>789</v>
      </c>
      <c r="D790" s="54" t="s">
        <v>113</v>
      </c>
      <c r="E790" s="53">
        <v>143320</v>
      </c>
      <c r="F790" s="52">
        <v>1.2E-2</v>
      </c>
      <c r="G790" s="51">
        <v>1.0209999999999999</v>
      </c>
      <c r="H790" s="50">
        <v>18.329999999999998</v>
      </c>
      <c r="I790" s="50">
        <v>19.010000000000002</v>
      </c>
      <c r="J790" s="43">
        <v>39540</v>
      </c>
      <c r="K790" s="49">
        <v>3.0000000000000001E-3</v>
      </c>
    </row>
    <row r="791" spans="1:11" ht="15" hidden="1" x14ac:dyDescent="0.25">
      <c r="A791" s="41" t="s">
        <v>416</v>
      </c>
      <c r="B791" s="43">
        <v>52810</v>
      </c>
      <c r="C791" s="33">
        <f t="shared" si="12"/>
        <v>790</v>
      </c>
      <c r="D791" s="48" t="s">
        <v>113</v>
      </c>
      <c r="E791" s="47">
        <v>14250</v>
      </c>
      <c r="F791" s="46">
        <v>4.9000000000000002E-2</v>
      </c>
      <c r="G791" s="45">
        <v>0.10100000000000001</v>
      </c>
      <c r="H791" s="44">
        <v>25.95</v>
      </c>
      <c r="I791" s="44">
        <v>25.39</v>
      </c>
      <c r="J791" s="43">
        <v>52810</v>
      </c>
      <c r="K791" s="42">
        <v>2.3E-2</v>
      </c>
    </row>
    <row r="792" spans="1:11" ht="15" hidden="1" x14ac:dyDescent="0.25">
      <c r="A792" s="41" t="s">
        <v>415</v>
      </c>
      <c r="B792" s="43">
        <v>38870</v>
      </c>
      <c r="C792" s="33">
        <f t="shared" si="12"/>
        <v>791</v>
      </c>
      <c r="D792" s="54" t="s">
        <v>113</v>
      </c>
      <c r="E792" s="53">
        <v>26320</v>
      </c>
      <c r="F792" s="52">
        <v>3.5999999999999997E-2</v>
      </c>
      <c r="G792" s="51">
        <v>0.187</v>
      </c>
      <c r="H792" s="50">
        <v>17.510000000000002</v>
      </c>
      <c r="I792" s="50">
        <v>18.690000000000001</v>
      </c>
      <c r="J792" s="43">
        <v>38870</v>
      </c>
      <c r="K792" s="49">
        <v>0.01</v>
      </c>
    </row>
    <row r="793" spans="1:11" ht="15" hidden="1" x14ac:dyDescent="0.25">
      <c r="A793" s="41" t="s">
        <v>414</v>
      </c>
      <c r="B793" s="43">
        <v>40190</v>
      </c>
      <c r="C793" s="33">
        <f t="shared" si="12"/>
        <v>792</v>
      </c>
      <c r="D793" s="48" t="s">
        <v>121</v>
      </c>
      <c r="E793" s="47">
        <v>37070</v>
      </c>
      <c r="F793" s="46">
        <v>3.9E-2</v>
      </c>
      <c r="G793" s="45">
        <v>0.26400000000000001</v>
      </c>
      <c r="H793" s="44">
        <v>17.63</v>
      </c>
      <c r="I793" s="44">
        <v>19.32</v>
      </c>
      <c r="J793" s="43">
        <v>40190</v>
      </c>
      <c r="K793" s="42">
        <v>1.7000000000000001E-2</v>
      </c>
    </row>
    <row r="794" spans="1:11" ht="15" hidden="1" x14ac:dyDescent="0.25">
      <c r="A794" s="41" t="s">
        <v>413</v>
      </c>
      <c r="B794" s="43">
        <v>34160</v>
      </c>
      <c r="C794" s="33">
        <f t="shared" si="12"/>
        <v>793</v>
      </c>
      <c r="D794" s="54" t="s">
        <v>113</v>
      </c>
      <c r="E794" s="53">
        <v>1720</v>
      </c>
      <c r="F794" s="52">
        <v>0.21</v>
      </c>
      <c r="G794" s="51">
        <v>1.2E-2</v>
      </c>
      <c r="H794" s="50">
        <v>16.12</v>
      </c>
      <c r="I794" s="50">
        <v>16.420000000000002</v>
      </c>
      <c r="J794" s="43">
        <v>34160</v>
      </c>
      <c r="K794" s="49">
        <v>5.1999999999999998E-2</v>
      </c>
    </row>
    <row r="795" spans="1:11" ht="15" hidden="1" x14ac:dyDescent="0.25">
      <c r="A795" s="41" t="s">
        <v>412</v>
      </c>
      <c r="B795" s="43">
        <v>40480</v>
      </c>
      <c r="C795" s="33">
        <f t="shared" si="12"/>
        <v>794</v>
      </c>
      <c r="D795" s="48" t="s">
        <v>113</v>
      </c>
      <c r="E795" s="47">
        <v>35340</v>
      </c>
      <c r="F795" s="46">
        <v>0.04</v>
      </c>
      <c r="G795" s="45">
        <v>0.252</v>
      </c>
      <c r="H795" s="44">
        <v>17.73</v>
      </c>
      <c r="I795" s="44">
        <v>19.46</v>
      </c>
      <c r="J795" s="43">
        <v>40480</v>
      </c>
      <c r="K795" s="42">
        <v>1.7999999999999999E-2</v>
      </c>
    </row>
    <row r="796" spans="1:11" ht="15" hidden="1" x14ac:dyDescent="0.25">
      <c r="A796" s="41" t="s">
        <v>411</v>
      </c>
      <c r="B796" s="43">
        <v>48190</v>
      </c>
      <c r="C796" s="33">
        <f t="shared" si="12"/>
        <v>795</v>
      </c>
      <c r="D796" s="54" t="s">
        <v>136</v>
      </c>
      <c r="E796" s="53">
        <v>197770</v>
      </c>
      <c r="F796" s="52">
        <v>1.7000000000000001E-2</v>
      </c>
      <c r="G796" s="51">
        <v>1.409</v>
      </c>
      <c r="H796" s="50">
        <v>21.34</v>
      </c>
      <c r="I796" s="50">
        <v>23.17</v>
      </c>
      <c r="J796" s="43">
        <v>48190</v>
      </c>
      <c r="K796" s="49">
        <v>7.0000000000000001E-3</v>
      </c>
    </row>
    <row r="797" spans="1:11" ht="15" hidden="1" x14ac:dyDescent="0.25">
      <c r="A797" s="41" t="s">
        <v>410</v>
      </c>
      <c r="B797" s="43">
        <v>54010</v>
      </c>
      <c r="C797" s="33">
        <f t="shared" si="12"/>
        <v>796</v>
      </c>
      <c r="D797" s="48" t="s">
        <v>121</v>
      </c>
      <c r="E797" s="47">
        <v>71860</v>
      </c>
      <c r="F797" s="46">
        <v>2.5000000000000001E-2</v>
      </c>
      <c r="G797" s="45">
        <v>0.51200000000000001</v>
      </c>
      <c r="H797" s="44">
        <v>23.9</v>
      </c>
      <c r="I797" s="44">
        <v>25.97</v>
      </c>
      <c r="J797" s="43">
        <v>54010</v>
      </c>
      <c r="K797" s="42">
        <v>8.0000000000000002E-3</v>
      </c>
    </row>
    <row r="798" spans="1:11" ht="15" hidden="1" x14ac:dyDescent="0.25">
      <c r="A798" s="41" t="s">
        <v>409</v>
      </c>
      <c r="B798" s="43">
        <v>51140</v>
      </c>
      <c r="C798" s="33">
        <f t="shared" si="12"/>
        <v>797</v>
      </c>
      <c r="D798" s="54" t="s">
        <v>113</v>
      </c>
      <c r="E798" s="53">
        <v>11580</v>
      </c>
      <c r="F798" s="52">
        <v>5.8000000000000003E-2</v>
      </c>
      <c r="G798" s="51">
        <v>8.2000000000000003E-2</v>
      </c>
      <c r="H798" s="50">
        <v>23.14</v>
      </c>
      <c r="I798" s="50">
        <v>24.59</v>
      </c>
      <c r="J798" s="43">
        <v>51140</v>
      </c>
      <c r="K798" s="49">
        <v>1.0999999999999999E-2</v>
      </c>
    </row>
    <row r="799" spans="1:11" ht="15" hidden="1" x14ac:dyDescent="0.25">
      <c r="A799" s="41" t="s">
        <v>408</v>
      </c>
      <c r="B799" s="43">
        <v>57140</v>
      </c>
      <c r="C799" s="33">
        <f t="shared" si="12"/>
        <v>798</v>
      </c>
      <c r="D799" s="48" t="s">
        <v>113</v>
      </c>
      <c r="E799" s="47">
        <v>17400</v>
      </c>
      <c r="F799" s="46">
        <v>4.9000000000000002E-2</v>
      </c>
      <c r="G799" s="45">
        <v>0.124</v>
      </c>
      <c r="H799" s="44">
        <v>26.17</v>
      </c>
      <c r="I799" s="44">
        <v>27.47</v>
      </c>
      <c r="J799" s="43">
        <v>57140</v>
      </c>
      <c r="K799" s="42">
        <v>1.2999999999999999E-2</v>
      </c>
    </row>
    <row r="800" spans="1:11" ht="15" hidden="1" x14ac:dyDescent="0.25">
      <c r="A800" s="41" t="s">
        <v>407</v>
      </c>
      <c r="B800" s="43">
        <v>53520</v>
      </c>
      <c r="C800" s="33">
        <f t="shared" si="12"/>
        <v>799</v>
      </c>
      <c r="D800" s="54" t="s">
        <v>113</v>
      </c>
      <c r="E800" s="53">
        <v>42890</v>
      </c>
      <c r="F800" s="52">
        <v>3.2000000000000001E-2</v>
      </c>
      <c r="G800" s="51">
        <v>0.30499999999999999</v>
      </c>
      <c r="H800" s="50">
        <v>23.37</v>
      </c>
      <c r="I800" s="50">
        <v>25.73</v>
      </c>
      <c r="J800" s="43">
        <v>53520</v>
      </c>
      <c r="K800" s="49">
        <v>1.0999999999999999E-2</v>
      </c>
    </row>
    <row r="801" spans="1:11" ht="15" hidden="1" x14ac:dyDescent="0.25">
      <c r="A801" s="41" t="s">
        <v>406</v>
      </c>
      <c r="B801" s="43">
        <v>51240</v>
      </c>
      <c r="C801" s="33">
        <f t="shared" si="12"/>
        <v>800</v>
      </c>
      <c r="D801" s="48" t="s">
        <v>113</v>
      </c>
      <c r="E801" s="47">
        <v>18500</v>
      </c>
      <c r="F801" s="46">
        <v>3.5999999999999997E-2</v>
      </c>
      <c r="G801" s="45">
        <v>0.13200000000000001</v>
      </c>
      <c r="H801" s="44">
        <v>21.33</v>
      </c>
      <c r="I801" s="44">
        <v>24.64</v>
      </c>
      <c r="J801" s="43">
        <v>51240</v>
      </c>
      <c r="K801" s="42">
        <v>2.9000000000000001E-2</v>
      </c>
    </row>
    <row r="802" spans="1:11" ht="15" hidden="1" x14ac:dyDescent="0.25">
      <c r="A802" s="41" t="s">
        <v>405</v>
      </c>
      <c r="B802" s="43">
        <v>54580</v>
      </c>
      <c r="C802" s="33">
        <f t="shared" si="12"/>
        <v>801</v>
      </c>
      <c r="D802" s="54" t="s">
        <v>113</v>
      </c>
      <c r="E802" s="53">
        <v>6310</v>
      </c>
      <c r="F802" s="52">
        <v>6.8000000000000005E-2</v>
      </c>
      <c r="G802" s="51">
        <v>4.4999999999999998E-2</v>
      </c>
      <c r="H802" s="50">
        <v>25.08</v>
      </c>
      <c r="I802" s="50">
        <v>26.24</v>
      </c>
      <c r="J802" s="43">
        <v>54580</v>
      </c>
      <c r="K802" s="49">
        <v>2.4E-2</v>
      </c>
    </row>
    <row r="803" spans="1:11" ht="15" hidden="1" x14ac:dyDescent="0.25">
      <c r="A803" s="41" t="s">
        <v>404</v>
      </c>
      <c r="B803" s="43">
        <v>51800</v>
      </c>
      <c r="C803" s="33">
        <f t="shared" si="12"/>
        <v>802</v>
      </c>
      <c r="D803" s="48" t="s">
        <v>121</v>
      </c>
      <c r="E803" s="47">
        <v>20120</v>
      </c>
      <c r="F803" s="46">
        <v>5.2999999999999999E-2</v>
      </c>
      <c r="G803" s="45">
        <v>0.14299999999999999</v>
      </c>
      <c r="H803" s="44">
        <v>24.75</v>
      </c>
      <c r="I803" s="44">
        <v>24.91</v>
      </c>
      <c r="J803" s="43">
        <v>51800</v>
      </c>
      <c r="K803" s="42">
        <v>1.4999999999999999E-2</v>
      </c>
    </row>
    <row r="804" spans="1:11" ht="15" hidden="1" x14ac:dyDescent="0.25">
      <c r="A804" s="41" t="s">
        <v>403</v>
      </c>
      <c r="B804" s="43">
        <v>52650</v>
      </c>
      <c r="C804" s="33">
        <f t="shared" si="12"/>
        <v>803</v>
      </c>
      <c r="D804" s="54" t="s">
        <v>113</v>
      </c>
      <c r="E804" s="53">
        <v>12030</v>
      </c>
      <c r="F804" s="52">
        <v>7.8E-2</v>
      </c>
      <c r="G804" s="51">
        <v>8.5999999999999993E-2</v>
      </c>
      <c r="H804" s="50">
        <v>24.92</v>
      </c>
      <c r="I804" s="50">
        <v>25.31</v>
      </c>
      <c r="J804" s="43">
        <v>52650</v>
      </c>
      <c r="K804" s="49">
        <v>1.7999999999999999E-2</v>
      </c>
    </row>
    <row r="805" spans="1:11" ht="15" hidden="1" x14ac:dyDescent="0.25">
      <c r="A805" s="41" t="s">
        <v>402</v>
      </c>
      <c r="B805" s="43">
        <v>50670</v>
      </c>
      <c r="C805" s="33">
        <f t="shared" si="12"/>
        <v>804</v>
      </c>
      <c r="D805" s="48" t="s">
        <v>113</v>
      </c>
      <c r="E805" s="47">
        <v>5930</v>
      </c>
      <c r="F805" s="46">
        <v>0.10100000000000001</v>
      </c>
      <c r="G805" s="45">
        <v>4.2000000000000003E-2</v>
      </c>
      <c r="H805" s="44">
        <v>24.95</v>
      </c>
      <c r="I805" s="44">
        <v>24.36</v>
      </c>
      <c r="J805" s="43">
        <v>50670</v>
      </c>
      <c r="K805" s="42">
        <v>2.9000000000000001E-2</v>
      </c>
    </row>
    <row r="806" spans="1:11" ht="15" hidden="1" x14ac:dyDescent="0.25">
      <c r="A806" s="41" t="s">
        <v>401</v>
      </c>
      <c r="B806" s="43">
        <v>50220</v>
      </c>
      <c r="C806" s="33">
        <f t="shared" si="12"/>
        <v>805</v>
      </c>
      <c r="D806" s="54" t="s">
        <v>113</v>
      </c>
      <c r="E806" s="53">
        <v>2160</v>
      </c>
      <c r="F806" s="52">
        <v>7.9000000000000001E-2</v>
      </c>
      <c r="G806" s="51">
        <v>1.4999999999999999E-2</v>
      </c>
      <c r="H806" s="50">
        <v>23.08</v>
      </c>
      <c r="I806" s="50">
        <v>24.14</v>
      </c>
      <c r="J806" s="43">
        <v>50220</v>
      </c>
      <c r="K806" s="49">
        <v>0.03</v>
      </c>
    </row>
    <row r="807" spans="1:11" ht="15" hidden="1" x14ac:dyDescent="0.25">
      <c r="A807" s="41" t="s">
        <v>400</v>
      </c>
      <c r="B807" s="43">
        <v>34860</v>
      </c>
      <c r="C807" s="33">
        <f t="shared" si="12"/>
        <v>806</v>
      </c>
      <c r="D807" s="48" t="s">
        <v>113</v>
      </c>
      <c r="E807" s="47">
        <v>3770</v>
      </c>
      <c r="F807" s="46">
        <v>7.5999999999999998E-2</v>
      </c>
      <c r="G807" s="45">
        <v>2.7E-2</v>
      </c>
      <c r="H807" s="44">
        <v>16.36</v>
      </c>
      <c r="I807" s="44">
        <v>16.760000000000002</v>
      </c>
      <c r="J807" s="43">
        <v>34860</v>
      </c>
      <c r="K807" s="42">
        <v>1.7999999999999999E-2</v>
      </c>
    </row>
    <row r="808" spans="1:11" ht="15" hidden="1" x14ac:dyDescent="0.25">
      <c r="A808" s="41" t="s">
        <v>399</v>
      </c>
      <c r="B808" s="43">
        <v>58110</v>
      </c>
      <c r="C808" s="33">
        <f t="shared" si="12"/>
        <v>807</v>
      </c>
      <c r="D808" s="54" t="s">
        <v>113</v>
      </c>
      <c r="E808" s="53">
        <v>3930</v>
      </c>
      <c r="F808" s="52">
        <v>0.115</v>
      </c>
      <c r="G808" s="51">
        <v>2.8000000000000001E-2</v>
      </c>
      <c r="H808" s="50">
        <v>27.3</v>
      </c>
      <c r="I808" s="50">
        <v>27.94</v>
      </c>
      <c r="J808" s="43">
        <v>58110</v>
      </c>
      <c r="K808" s="49">
        <v>1.2999999999999999E-2</v>
      </c>
    </row>
    <row r="809" spans="1:11" ht="15" hidden="1" x14ac:dyDescent="0.25">
      <c r="A809" s="41" t="s">
        <v>398</v>
      </c>
      <c r="B809" s="43">
        <v>40480</v>
      </c>
      <c r="C809" s="33">
        <f t="shared" si="12"/>
        <v>808</v>
      </c>
      <c r="D809" s="48" t="s">
        <v>113</v>
      </c>
      <c r="E809" s="47">
        <v>51290</v>
      </c>
      <c r="F809" s="46">
        <v>4.2999999999999997E-2</v>
      </c>
      <c r="G809" s="45">
        <v>0.36499999999999999</v>
      </c>
      <c r="H809" s="44">
        <v>17.95</v>
      </c>
      <c r="I809" s="44">
        <v>19.46</v>
      </c>
      <c r="J809" s="43">
        <v>40480</v>
      </c>
      <c r="K809" s="42">
        <v>2.1000000000000001E-2</v>
      </c>
    </row>
    <row r="810" spans="1:11" ht="15" hidden="1" x14ac:dyDescent="0.25">
      <c r="A810" s="41" t="s">
        <v>397</v>
      </c>
      <c r="B810" s="43">
        <v>37160</v>
      </c>
      <c r="C810" s="33">
        <f t="shared" si="12"/>
        <v>809</v>
      </c>
      <c r="D810" s="54" t="s">
        <v>113</v>
      </c>
      <c r="E810" s="53">
        <v>17660</v>
      </c>
      <c r="F810" s="52">
        <v>4.3999999999999997E-2</v>
      </c>
      <c r="G810" s="51">
        <v>0.126</v>
      </c>
      <c r="H810" s="50">
        <v>17.21</v>
      </c>
      <c r="I810" s="50">
        <v>17.87</v>
      </c>
      <c r="J810" s="43">
        <v>37160</v>
      </c>
      <c r="K810" s="49">
        <v>8.9999999999999993E-3</v>
      </c>
    </row>
    <row r="811" spans="1:11" ht="15" hidden="1" x14ac:dyDescent="0.25">
      <c r="A811" s="41" t="s">
        <v>396</v>
      </c>
      <c r="B811" s="43">
        <v>51170</v>
      </c>
      <c r="C811" s="33">
        <f t="shared" si="12"/>
        <v>810</v>
      </c>
      <c r="D811" s="48" t="s">
        <v>113</v>
      </c>
      <c r="E811" s="47">
        <v>4320</v>
      </c>
      <c r="F811" s="46">
        <v>8.5999999999999993E-2</v>
      </c>
      <c r="G811" s="45">
        <v>3.1E-2</v>
      </c>
      <c r="H811" s="44">
        <v>23.44</v>
      </c>
      <c r="I811" s="44">
        <v>24.6</v>
      </c>
      <c r="J811" s="43">
        <v>51170</v>
      </c>
      <c r="K811" s="42">
        <v>2.7E-2</v>
      </c>
    </row>
    <row r="812" spans="1:11" ht="15" hidden="1" x14ac:dyDescent="0.25">
      <c r="A812" s="41" t="s">
        <v>395</v>
      </c>
      <c r="B812" s="43">
        <v>46690</v>
      </c>
      <c r="C812" s="33">
        <f t="shared" si="12"/>
        <v>811</v>
      </c>
      <c r="D812" s="54" t="s">
        <v>184</v>
      </c>
      <c r="E812" s="53">
        <v>5456640</v>
      </c>
      <c r="F812" s="52">
        <v>2E-3</v>
      </c>
      <c r="G812" s="51">
        <v>38.865000000000002</v>
      </c>
      <c r="H812" s="50">
        <v>20.89</v>
      </c>
      <c r="I812" s="50">
        <v>22.45</v>
      </c>
      <c r="J812" s="43">
        <v>46690</v>
      </c>
      <c r="K812" s="49">
        <v>1E-3</v>
      </c>
    </row>
    <row r="813" spans="1:11" ht="15" hidden="1" x14ac:dyDescent="0.25">
      <c r="A813" s="41" t="s">
        <v>394</v>
      </c>
      <c r="B813" s="43">
        <v>66730</v>
      </c>
      <c r="C813" s="33">
        <f t="shared" si="12"/>
        <v>812</v>
      </c>
      <c r="D813" s="48" t="s">
        <v>113</v>
      </c>
      <c r="E813" s="47">
        <v>453330</v>
      </c>
      <c r="F813" s="46">
        <v>5.0000000000000001E-3</v>
      </c>
      <c r="G813" s="45">
        <v>3.2290000000000001</v>
      </c>
      <c r="H813" s="44">
        <v>30.55</v>
      </c>
      <c r="I813" s="44">
        <v>32.08</v>
      </c>
      <c r="J813" s="43">
        <v>66730</v>
      </c>
      <c r="K813" s="42">
        <v>2E-3</v>
      </c>
    </row>
    <row r="814" spans="1:11" ht="15" hidden="1" x14ac:dyDescent="0.25">
      <c r="A814" s="41" t="s">
        <v>393</v>
      </c>
      <c r="B814" s="43">
        <v>50900</v>
      </c>
      <c r="C814" s="33">
        <f t="shared" si="12"/>
        <v>813</v>
      </c>
      <c r="D814" s="54" t="s">
        <v>136</v>
      </c>
      <c r="E814" s="53">
        <v>588510</v>
      </c>
      <c r="F814" s="52">
        <v>8.9999999999999993E-3</v>
      </c>
      <c r="G814" s="51">
        <v>4.1920000000000002</v>
      </c>
      <c r="H814" s="50">
        <v>23.45</v>
      </c>
      <c r="I814" s="50">
        <v>24.47</v>
      </c>
      <c r="J814" s="43">
        <v>50900</v>
      </c>
      <c r="K814" s="49">
        <v>3.0000000000000001E-3</v>
      </c>
    </row>
    <row r="815" spans="1:11" ht="15" hidden="1" x14ac:dyDescent="0.25">
      <c r="A815" s="41" t="s">
        <v>392</v>
      </c>
      <c r="B815" s="43">
        <v>39410</v>
      </c>
      <c r="C815" s="33">
        <f t="shared" si="12"/>
        <v>814</v>
      </c>
      <c r="D815" s="48" t="s">
        <v>113</v>
      </c>
      <c r="E815" s="47">
        <v>102170</v>
      </c>
      <c r="F815" s="46">
        <v>0.02</v>
      </c>
      <c r="G815" s="45">
        <v>0.72799999999999998</v>
      </c>
      <c r="H815" s="44">
        <v>17.84</v>
      </c>
      <c r="I815" s="44">
        <v>18.95</v>
      </c>
      <c r="J815" s="43">
        <v>39410</v>
      </c>
      <c r="K815" s="42">
        <v>6.0000000000000001E-3</v>
      </c>
    </row>
    <row r="816" spans="1:11" ht="15" hidden="1" x14ac:dyDescent="0.25">
      <c r="A816" s="41" t="s">
        <v>391</v>
      </c>
      <c r="B816" s="43">
        <v>54460</v>
      </c>
      <c r="C816" s="33">
        <f t="shared" si="12"/>
        <v>815</v>
      </c>
      <c r="D816" s="54" t="s">
        <v>121</v>
      </c>
      <c r="E816" s="53">
        <v>242550</v>
      </c>
      <c r="F816" s="52">
        <v>1.4999999999999999E-2</v>
      </c>
      <c r="G816" s="51">
        <v>1.728</v>
      </c>
      <c r="H816" s="50">
        <v>25.74</v>
      </c>
      <c r="I816" s="50">
        <v>26.18</v>
      </c>
      <c r="J816" s="43">
        <v>54460</v>
      </c>
      <c r="K816" s="49">
        <v>4.0000000000000001E-3</v>
      </c>
    </row>
    <row r="817" spans="1:11" ht="15" hidden="1" x14ac:dyDescent="0.25">
      <c r="A817" s="41" t="s">
        <v>390</v>
      </c>
      <c r="B817" s="43">
        <v>53620</v>
      </c>
      <c r="C817" s="33">
        <f t="shared" si="12"/>
        <v>816</v>
      </c>
      <c r="D817" s="48" t="s">
        <v>113</v>
      </c>
      <c r="E817" s="47">
        <v>14120</v>
      </c>
      <c r="F817" s="46">
        <v>4.8000000000000001E-2</v>
      </c>
      <c r="G817" s="45">
        <v>0.10100000000000001</v>
      </c>
      <c r="H817" s="44">
        <v>25.23</v>
      </c>
      <c r="I817" s="44">
        <v>25.78</v>
      </c>
      <c r="J817" s="43">
        <v>53620</v>
      </c>
      <c r="K817" s="42">
        <v>1.2999999999999999E-2</v>
      </c>
    </row>
    <row r="818" spans="1:11" ht="30" hidden="1" x14ac:dyDescent="0.25">
      <c r="A818" s="41" t="s">
        <v>389</v>
      </c>
      <c r="B818" s="43">
        <v>54520</v>
      </c>
      <c r="C818" s="33">
        <f t="shared" si="12"/>
        <v>817</v>
      </c>
      <c r="D818" s="54" t="s">
        <v>113</v>
      </c>
      <c r="E818" s="53">
        <v>228430</v>
      </c>
      <c r="F818" s="52">
        <v>1.6E-2</v>
      </c>
      <c r="G818" s="51">
        <v>1.627</v>
      </c>
      <c r="H818" s="50">
        <v>25.79</v>
      </c>
      <c r="I818" s="50">
        <v>26.21</v>
      </c>
      <c r="J818" s="43">
        <v>54520</v>
      </c>
      <c r="K818" s="49">
        <v>5.0000000000000001E-3</v>
      </c>
    </row>
    <row r="819" spans="1:11" ht="30" hidden="1" x14ac:dyDescent="0.25">
      <c r="A819" s="41" t="s">
        <v>388</v>
      </c>
      <c r="B819" s="43">
        <v>52170</v>
      </c>
      <c r="C819" s="33">
        <f t="shared" si="12"/>
        <v>818</v>
      </c>
      <c r="D819" s="48" t="s">
        <v>121</v>
      </c>
      <c r="E819" s="47">
        <v>243790</v>
      </c>
      <c r="F819" s="46">
        <v>1.2E-2</v>
      </c>
      <c r="G819" s="45">
        <v>1.736</v>
      </c>
      <c r="H819" s="44">
        <v>24.24</v>
      </c>
      <c r="I819" s="44">
        <v>25.08</v>
      </c>
      <c r="J819" s="43">
        <v>52170</v>
      </c>
      <c r="K819" s="42">
        <v>5.0000000000000001E-3</v>
      </c>
    </row>
    <row r="820" spans="1:11" ht="15" hidden="1" x14ac:dyDescent="0.25">
      <c r="A820" s="41" t="s">
        <v>387</v>
      </c>
      <c r="B820" s="43">
        <v>61390</v>
      </c>
      <c r="C820" s="33">
        <f t="shared" si="12"/>
        <v>819</v>
      </c>
      <c r="D820" s="54" t="s">
        <v>113</v>
      </c>
      <c r="E820" s="53">
        <v>17330</v>
      </c>
      <c r="F820" s="52">
        <v>3.4000000000000002E-2</v>
      </c>
      <c r="G820" s="51">
        <v>0.123</v>
      </c>
      <c r="H820" s="50">
        <v>29.21</v>
      </c>
      <c r="I820" s="50">
        <v>29.51</v>
      </c>
      <c r="J820" s="43">
        <v>61390</v>
      </c>
      <c r="K820" s="49">
        <v>0.01</v>
      </c>
    </row>
    <row r="821" spans="1:11" ht="15" hidden="1" x14ac:dyDescent="0.25">
      <c r="A821" s="41" t="s">
        <v>386</v>
      </c>
      <c r="B821" s="43">
        <v>44720</v>
      </c>
      <c r="C821" s="33">
        <f t="shared" si="12"/>
        <v>820</v>
      </c>
      <c r="D821" s="48" t="s">
        <v>113</v>
      </c>
      <c r="E821" s="47">
        <v>17050</v>
      </c>
      <c r="F821" s="46">
        <v>4.2999999999999997E-2</v>
      </c>
      <c r="G821" s="45">
        <v>0.121</v>
      </c>
      <c r="H821" s="44">
        <v>19.989999999999998</v>
      </c>
      <c r="I821" s="44">
        <v>21.5</v>
      </c>
      <c r="J821" s="43">
        <v>44720</v>
      </c>
      <c r="K821" s="42">
        <v>1.7999999999999999E-2</v>
      </c>
    </row>
    <row r="822" spans="1:11" ht="30" hidden="1" x14ac:dyDescent="0.25">
      <c r="A822" s="41" t="s">
        <v>385</v>
      </c>
      <c r="B822" s="43">
        <v>59840</v>
      </c>
      <c r="C822" s="33">
        <f t="shared" si="12"/>
        <v>821</v>
      </c>
      <c r="D822" s="54" t="s">
        <v>113</v>
      </c>
      <c r="E822" s="53">
        <v>13960</v>
      </c>
      <c r="F822" s="52">
        <v>4.9000000000000002E-2</v>
      </c>
      <c r="G822" s="51">
        <v>9.9000000000000005E-2</v>
      </c>
      <c r="H822" s="50">
        <v>28.5</v>
      </c>
      <c r="I822" s="50">
        <v>28.77</v>
      </c>
      <c r="J822" s="43">
        <v>59840</v>
      </c>
      <c r="K822" s="49">
        <v>1.4E-2</v>
      </c>
    </row>
    <row r="823" spans="1:11" ht="15" hidden="1" x14ac:dyDescent="0.25">
      <c r="A823" s="41" t="s">
        <v>384</v>
      </c>
      <c r="B823" s="43">
        <v>56990</v>
      </c>
      <c r="C823" s="33">
        <f t="shared" si="12"/>
        <v>822</v>
      </c>
      <c r="D823" s="48" t="s">
        <v>113</v>
      </c>
      <c r="E823" s="47">
        <v>67390</v>
      </c>
      <c r="F823" s="46">
        <v>1.7000000000000001E-2</v>
      </c>
      <c r="G823" s="45">
        <v>0.48</v>
      </c>
      <c r="H823" s="44">
        <v>27.04</v>
      </c>
      <c r="I823" s="44">
        <v>27.4</v>
      </c>
      <c r="J823" s="43">
        <v>56990</v>
      </c>
      <c r="K823" s="42">
        <v>5.0000000000000001E-3</v>
      </c>
    </row>
    <row r="824" spans="1:11" ht="15" hidden="1" x14ac:dyDescent="0.25">
      <c r="A824" s="41" t="s">
        <v>383</v>
      </c>
      <c r="B824" s="43">
        <v>74540</v>
      </c>
      <c r="C824" s="33">
        <f t="shared" si="12"/>
        <v>823</v>
      </c>
      <c r="D824" s="54" t="s">
        <v>113</v>
      </c>
      <c r="E824" s="53">
        <v>23060</v>
      </c>
      <c r="F824" s="52">
        <v>2.8000000000000001E-2</v>
      </c>
      <c r="G824" s="51">
        <v>0.16400000000000001</v>
      </c>
      <c r="H824" s="50">
        <v>36.380000000000003</v>
      </c>
      <c r="I824" s="50">
        <v>35.840000000000003</v>
      </c>
      <c r="J824" s="43">
        <v>74540</v>
      </c>
      <c r="K824" s="49">
        <v>6.0000000000000001E-3</v>
      </c>
    </row>
    <row r="825" spans="1:11" ht="15" hidden="1" x14ac:dyDescent="0.25">
      <c r="A825" s="41" t="s">
        <v>382</v>
      </c>
      <c r="B825" s="43">
        <v>34200</v>
      </c>
      <c r="C825" s="33">
        <f t="shared" si="12"/>
        <v>824</v>
      </c>
      <c r="D825" s="48" t="s">
        <v>113</v>
      </c>
      <c r="E825" s="47">
        <v>11750</v>
      </c>
      <c r="F825" s="46">
        <v>7.0000000000000007E-2</v>
      </c>
      <c r="G825" s="45">
        <v>8.4000000000000005E-2</v>
      </c>
      <c r="H825" s="44">
        <v>15.49</v>
      </c>
      <c r="I825" s="44">
        <v>16.440000000000001</v>
      </c>
      <c r="J825" s="43">
        <v>34200</v>
      </c>
      <c r="K825" s="42">
        <v>1.9E-2</v>
      </c>
    </row>
    <row r="826" spans="1:11" ht="15" hidden="1" x14ac:dyDescent="0.25">
      <c r="A826" s="41" t="s">
        <v>381</v>
      </c>
      <c r="B826" s="43">
        <v>39340</v>
      </c>
      <c r="C826" s="33">
        <f t="shared" si="12"/>
        <v>825</v>
      </c>
      <c r="D826" s="54" t="s">
        <v>113</v>
      </c>
      <c r="E826" s="53">
        <v>25550</v>
      </c>
      <c r="F826" s="52">
        <v>0.05</v>
      </c>
      <c r="G826" s="51">
        <v>0.182</v>
      </c>
      <c r="H826" s="50">
        <v>17.989999999999998</v>
      </c>
      <c r="I826" s="50">
        <v>18.91</v>
      </c>
      <c r="J826" s="43">
        <v>39340</v>
      </c>
      <c r="K826" s="49">
        <v>1.6E-2</v>
      </c>
    </row>
    <row r="827" spans="1:11" ht="15" hidden="1" x14ac:dyDescent="0.25">
      <c r="A827" s="41" t="s">
        <v>380</v>
      </c>
      <c r="B827" s="43">
        <v>45660</v>
      </c>
      <c r="C827" s="33">
        <f t="shared" si="12"/>
        <v>826</v>
      </c>
      <c r="D827" s="48" t="s">
        <v>113</v>
      </c>
      <c r="E827" s="47">
        <v>67700</v>
      </c>
      <c r="F827" s="46">
        <v>2.8000000000000001E-2</v>
      </c>
      <c r="G827" s="45">
        <v>0.48199999999999998</v>
      </c>
      <c r="H827" s="44">
        <v>21.31</v>
      </c>
      <c r="I827" s="44">
        <v>21.95</v>
      </c>
      <c r="J827" s="43">
        <v>45660</v>
      </c>
      <c r="K827" s="42">
        <v>7.0000000000000001E-3</v>
      </c>
    </row>
    <row r="828" spans="1:11" ht="15" hidden="1" x14ac:dyDescent="0.25">
      <c r="A828" s="41" t="s">
        <v>379</v>
      </c>
      <c r="B828" s="43">
        <v>43710</v>
      </c>
      <c r="C828" s="33">
        <f t="shared" si="12"/>
        <v>827</v>
      </c>
      <c r="D828" s="54" t="s">
        <v>136</v>
      </c>
      <c r="E828" s="53">
        <v>1578250</v>
      </c>
      <c r="F828" s="52">
        <v>4.0000000000000001E-3</v>
      </c>
      <c r="G828" s="51">
        <v>11.241</v>
      </c>
      <c r="H828" s="50">
        <v>19.68</v>
      </c>
      <c r="I828" s="50">
        <v>21.02</v>
      </c>
      <c r="J828" s="43">
        <v>43710</v>
      </c>
      <c r="K828" s="49">
        <v>3.0000000000000001E-3</v>
      </c>
    </row>
    <row r="829" spans="1:11" ht="15" hidden="1" x14ac:dyDescent="0.25">
      <c r="A829" s="41" t="s">
        <v>378</v>
      </c>
      <c r="B829" s="43">
        <v>61190</v>
      </c>
      <c r="C829" s="33">
        <f t="shared" si="12"/>
        <v>828</v>
      </c>
      <c r="D829" s="48" t="s">
        <v>113</v>
      </c>
      <c r="E829" s="47">
        <v>128570</v>
      </c>
      <c r="F829" s="46">
        <v>0.02</v>
      </c>
      <c r="G829" s="45">
        <v>0.91600000000000004</v>
      </c>
      <c r="H829" s="44">
        <v>28.93</v>
      </c>
      <c r="I829" s="44">
        <v>29.42</v>
      </c>
      <c r="J829" s="43">
        <v>61190</v>
      </c>
      <c r="K829" s="42">
        <v>8.9999999999999993E-3</v>
      </c>
    </row>
    <row r="830" spans="1:11" ht="15" hidden="1" x14ac:dyDescent="0.25">
      <c r="A830" s="41" t="s">
        <v>377</v>
      </c>
      <c r="B830" s="43">
        <v>41950</v>
      </c>
      <c r="C830" s="33">
        <f t="shared" si="12"/>
        <v>829</v>
      </c>
      <c r="D830" s="54" t="s">
        <v>121</v>
      </c>
      <c r="E830" s="53">
        <v>809930</v>
      </c>
      <c r="F830" s="52">
        <v>6.0000000000000001E-3</v>
      </c>
      <c r="G830" s="51">
        <v>5.7690000000000001</v>
      </c>
      <c r="H830" s="50">
        <v>18.68</v>
      </c>
      <c r="I830" s="50">
        <v>20.170000000000002</v>
      </c>
      <c r="J830" s="43">
        <v>41950</v>
      </c>
      <c r="K830" s="49">
        <v>3.0000000000000001E-3</v>
      </c>
    </row>
    <row r="831" spans="1:11" ht="15" hidden="1" x14ac:dyDescent="0.25">
      <c r="A831" s="41" t="s">
        <v>376</v>
      </c>
      <c r="B831" s="43">
        <v>45180</v>
      </c>
      <c r="C831" s="33">
        <f t="shared" si="12"/>
        <v>830</v>
      </c>
      <c r="D831" s="48" t="s">
        <v>113</v>
      </c>
      <c r="E831" s="47">
        <v>143940</v>
      </c>
      <c r="F831" s="46">
        <v>1.4999999999999999E-2</v>
      </c>
      <c r="G831" s="45">
        <v>1.0249999999999999</v>
      </c>
      <c r="H831" s="44">
        <v>19.97</v>
      </c>
      <c r="I831" s="44">
        <v>21.72</v>
      </c>
      <c r="J831" s="43">
        <v>45180</v>
      </c>
      <c r="K831" s="42">
        <v>7.0000000000000001E-3</v>
      </c>
    </row>
    <row r="832" spans="1:11" ht="15" hidden="1" x14ac:dyDescent="0.25">
      <c r="A832" s="41" t="s">
        <v>375</v>
      </c>
      <c r="B832" s="43">
        <v>36140</v>
      </c>
      <c r="C832" s="33">
        <f t="shared" si="12"/>
        <v>831</v>
      </c>
      <c r="D832" s="54" t="s">
        <v>113</v>
      </c>
      <c r="E832" s="53">
        <v>18610</v>
      </c>
      <c r="F832" s="52">
        <v>7.4999999999999997E-2</v>
      </c>
      <c r="G832" s="51">
        <v>0.13300000000000001</v>
      </c>
      <c r="H832" s="50">
        <v>16.510000000000002</v>
      </c>
      <c r="I832" s="50">
        <v>17.38</v>
      </c>
      <c r="J832" s="43">
        <v>36140</v>
      </c>
      <c r="K832" s="49">
        <v>1.4E-2</v>
      </c>
    </row>
    <row r="833" spans="1:11" ht="15" hidden="1" x14ac:dyDescent="0.25">
      <c r="A833" s="41" t="s">
        <v>374</v>
      </c>
      <c r="B833" s="43">
        <v>41400</v>
      </c>
      <c r="C833" s="33">
        <f t="shared" si="12"/>
        <v>832</v>
      </c>
      <c r="D833" s="48" t="s">
        <v>113</v>
      </c>
      <c r="E833" s="47">
        <v>647380</v>
      </c>
      <c r="F833" s="46">
        <v>7.0000000000000001E-3</v>
      </c>
      <c r="G833" s="45">
        <v>4.6109999999999998</v>
      </c>
      <c r="H833" s="44">
        <v>18.5</v>
      </c>
      <c r="I833" s="44">
        <v>19.899999999999999</v>
      </c>
      <c r="J833" s="43">
        <v>41400</v>
      </c>
      <c r="K833" s="42">
        <v>3.0000000000000001E-3</v>
      </c>
    </row>
    <row r="834" spans="1:11" ht="15" hidden="1" x14ac:dyDescent="0.25">
      <c r="A834" s="41" t="s">
        <v>373</v>
      </c>
      <c r="B834" s="43">
        <v>46710</v>
      </c>
      <c r="C834" s="33">
        <f t="shared" si="12"/>
        <v>833</v>
      </c>
      <c r="D834" s="54" t="s">
        <v>113</v>
      </c>
      <c r="E834" s="53">
        <v>254280</v>
      </c>
      <c r="F834" s="52">
        <v>0.01</v>
      </c>
      <c r="G834" s="51">
        <v>1.8109999999999999</v>
      </c>
      <c r="H834" s="50">
        <v>21.72</v>
      </c>
      <c r="I834" s="50">
        <v>22.45</v>
      </c>
      <c r="J834" s="43">
        <v>46710</v>
      </c>
      <c r="K834" s="49">
        <v>3.0000000000000001E-3</v>
      </c>
    </row>
    <row r="835" spans="1:11" ht="15" hidden="1" x14ac:dyDescent="0.25">
      <c r="A835" s="41" t="s">
        <v>372</v>
      </c>
      <c r="B835" s="43">
        <v>48920</v>
      </c>
      <c r="C835" s="33">
        <f t="shared" ref="C835:C898" si="13">C834+1</f>
        <v>834</v>
      </c>
      <c r="D835" s="48" t="s">
        <v>121</v>
      </c>
      <c r="E835" s="47">
        <v>180760</v>
      </c>
      <c r="F835" s="46">
        <v>1.0999999999999999E-2</v>
      </c>
      <c r="G835" s="45">
        <v>1.2869999999999999</v>
      </c>
      <c r="H835" s="44">
        <v>22.93</v>
      </c>
      <c r="I835" s="44">
        <v>23.52</v>
      </c>
      <c r="J835" s="43">
        <v>48920</v>
      </c>
      <c r="K835" s="42">
        <v>4.0000000000000001E-3</v>
      </c>
    </row>
    <row r="836" spans="1:11" ht="15" hidden="1" x14ac:dyDescent="0.25">
      <c r="A836" s="41" t="s">
        <v>371</v>
      </c>
      <c r="B836" s="43">
        <v>39310</v>
      </c>
      <c r="C836" s="33">
        <f t="shared" si="13"/>
        <v>835</v>
      </c>
      <c r="D836" s="54" t="s">
        <v>113</v>
      </c>
      <c r="E836" s="53">
        <v>35110</v>
      </c>
      <c r="F836" s="52">
        <v>2.4E-2</v>
      </c>
      <c r="G836" s="51">
        <v>0.25</v>
      </c>
      <c r="H836" s="50">
        <v>18.18</v>
      </c>
      <c r="I836" s="50">
        <v>18.899999999999999</v>
      </c>
      <c r="J836" s="43">
        <v>39310</v>
      </c>
      <c r="K836" s="49">
        <v>6.0000000000000001E-3</v>
      </c>
    </row>
    <row r="837" spans="1:11" ht="15" hidden="1" x14ac:dyDescent="0.25">
      <c r="A837" s="41" t="s">
        <v>370</v>
      </c>
      <c r="B837" s="43">
        <v>50810</v>
      </c>
      <c r="C837" s="33">
        <f t="shared" si="13"/>
        <v>836</v>
      </c>
      <c r="D837" s="48" t="s">
        <v>113</v>
      </c>
      <c r="E837" s="47">
        <v>123570</v>
      </c>
      <c r="F837" s="46">
        <v>1.2999999999999999E-2</v>
      </c>
      <c r="G837" s="45">
        <v>0.88</v>
      </c>
      <c r="H837" s="44">
        <v>23.73</v>
      </c>
      <c r="I837" s="44">
        <v>24.43</v>
      </c>
      <c r="J837" s="43">
        <v>50810</v>
      </c>
      <c r="K837" s="42">
        <v>4.0000000000000001E-3</v>
      </c>
    </row>
    <row r="838" spans="1:11" ht="15" hidden="1" x14ac:dyDescent="0.25">
      <c r="A838" s="41" t="s">
        <v>369</v>
      </c>
      <c r="B838" s="43">
        <v>53590</v>
      </c>
      <c r="C838" s="33">
        <f t="shared" si="13"/>
        <v>837</v>
      </c>
      <c r="D838" s="54" t="s">
        <v>113</v>
      </c>
      <c r="E838" s="53">
        <v>22090</v>
      </c>
      <c r="F838" s="52">
        <v>4.2999999999999997E-2</v>
      </c>
      <c r="G838" s="51">
        <v>0.157</v>
      </c>
      <c r="H838" s="50">
        <v>26.44</v>
      </c>
      <c r="I838" s="50">
        <v>25.77</v>
      </c>
      <c r="J838" s="43">
        <v>53590</v>
      </c>
      <c r="K838" s="49">
        <v>1.7000000000000001E-2</v>
      </c>
    </row>
    <row r="839" spans="1:11" ht="15" hidden="1" x14ac:dyDescent="0.25">
      <c r="A839" s="41" t="s">
        <v>368</v>
      </c>
      <c r="B839" s="43">
        <v>37340</v>
      </c>
      <c r="C839" s="33">
        <f t="shared" si="13"/>
        <v>838</v>
      </c>
      <c r="D839" s="48" t="s">
        <v>121</v>
      </c>
      <c r="E839" s="47">
        <v>69280</v>
      </c>
      <c r="F839" s="46">
        <v>1.7999999999999999E-2</v>
      </c>
      <c r="G839" s="45">
        <v>0.49299999999999999</v>
      </c>
      <c r="H839" s="44">
        <v>16.96</v>
      </c>
      <c r="I839" s="44">
        <v>17.95</v>
      </c>
      <c r="J839" s="43">
        <v>37340</v>
      </c>
      <c r="K839" s="42">
        <v>5.0000000000000001E-3</v>
      </c>
    </row>
    <row r="840" spans="1:11" ht="15" hidden="1" x14ac:dyDescent="0.25">
      <c r="A840" s="41" t="s">
        <v>367</v>
      </c>
      <c r="B840" s="43">
        <v>40860</v>
      </c>
      <c r="C840" s="33">
        <f t="shared" si="13"/>
        <v>839</v>
      </c>
      <c r="D840" s="54" t="s">
        <v>113</v>
      </c>
      <c r="E840" s="53">
        <v>20260</v>
      </c>
      <c r="F840" s="52">
        <v>3.4000000000000002E-2</v>
      </c>
      <c r="G840" s="51">
        <v>0.14399999999999999</v>
      </c>
      <c r="H840" s="50">
        <v>18.649999999999999</v>
      </c>
      <c r="I840" s="50">
        <v>19.649999999999999</v>
      </c>
      <c r="J840" s="43">
        <v>40860</v>
      </c>
      <c r="K840" s="49">
        <v>0.01</v>
      </c>
    </row>
    <row r="841" spans="1:11" ht="15" hidden="1" x14ac:dyDescent="0.25">
      <c r="A841" s="41" t="s">
        <v>366</v>
      </c>
      <c r="B841" s="43">
        <v>37040</v>
      </c>
      <c r="C841" s="33">
        <f t="shared" si="13"/>
        <v>840</v>
      </c>
      <c r="D841" s="48" t="s">
        <v>113</v>
      </c>
      <c r="E841" s="47">
        <v>16000</v>
      </c>
      <c r="F841" s="46">
        <v>3.4000000000000002E-2</v>
      </c>
      <c r="G841" s="45">
        <v>0.114</v>
      </c>
      <c r="H841" s="44">
        <v>16.690000000000001</v>
      </c>
      <c r="I841" s="44">
        <v>17.809999999999999</v>
      </c>
      <c r="J841" s="43">
        <v>37040</v>
      </c>
      <c r="K841" s="42">
        <v>8.9999999999999993E-3</v>
      </c>
    </row>
    <row r="842" spans="1:11" ht="15" hidden="1" x14ac:dyDescent="0.25">
      <c r="A842" s="41" t="s">
        <v>365</v>
      </c>
      <c r="B842" s="43">
        <v>35320</v>
      </c>
      <c r="C842" s="33">
        <f t="shared" si="13"/>
        <v>841</v>
      </c>
      <c r="D842" s="54" t="s">
        <v>113</v>
      </c>
      <c r="E842" s="53">
        <v>33020</v>
      </c>
      <c r="F842" s="52">
        <v>2.8000000000000001E-2</v>
      </c>
      <c r="G842" s="51">
        <v>0.23499999999999999</v>
      </c>
      <c r="H842" s="50">
        <v>16.22</v>
      </c>
      <c r="I842" s="50">
        <v>16.98</v>
      </c>
      <c r="J842" s="43">
        <v>35320</v>
      </c>
      <c r="K842" s="49">
        <v>7.0000000000000001E-3</v>
      </c>
    </row>
    <row r="843" spans="1:11" ht="30" hidden="1" x14ac:dyDescent="0.25">
      <c r="A843" s="41" t="s">
        <v>364</v>
      </c>
      <c r="B843" s="43">
        <v>28360</v>
      </c>
      <c r="C843" s="33">
        <f t="shared" si="13"/>
        <v>842</v>
      </c>
      <c r="D843" s="48" t="s">
        <v>121</v>
      </c>
      <c r="E843" s="47">
        <v>135430</v>
      </c>
      <c r="F843" s="46">
        <v>1.9E-2</v>
      </c>
      <c r="G843" s="45">
        <v>0.96499999999999997</v>
      </c>
      <c r="H843" s="44">
        <v>12.57</v>
      </c>
      <c r="I843" s="44">
        <v>13.64</v>
      </c>
      <c r="J843" s="43">
        <v>28360</v>
      </c>
      <c r="K843" s="42">
        <v>7.0000000000000001E-3</v>
      </c>
    </row>
    <row r="844" spans="1:11" ht="15" hidden="1" x14ac:dyDescent="0.25">
      <c r="A844" s="41" t="s">
        <v>363</v>
      </c>
      <c r="B844" s="43">
        <v>28520</v>
      </c>
      <c r="C844" s="33">
        <f t="shared" si="13"/>
        <v>843</v>
      </c>
      <c r="D844" s="54" t="s">
        <v>113</v>
      </c>
      <c r="E844" s="53">
        <v>12560</v>
      </c>
      <c r="F844" s="52">
        <v>6.8000000000000005E-2</v>
      </c>
      <c r="G844" s="51">
        <v>8.8999999999999996E-2</v>
      </c>
      <c r="H844" s="50">
        <v>13.28</v>
      </c>
      <c r="I844" s="50">
        <v>13.71</v>
      </c>
      <c r="J844" s="43">
        <v>28520</v>
      </c>
      <c r="K844" s="49">
        <v>1.9E-2</v>
      </c>
    </row>
    <row r="845" spans="1:11" ht="15" hidden="1" x14ac:dyDescent="0.25">
      <c r="A845" s="41" t="s">
        <v>362</v>
      </c>
      <c r="B845" s="43">
        <v>38040</v>
      </c>
      <c r="C845" s="33">
        <f t="shared" si="13"/>
        <v>844</v>
      </c>
      <c r="D845" s="48" t="s">
        <v>113</v>
      </c>
      <c r="E845" s="47">
        <v>13520</v>
      </c>
      <c r="F845" s="46">
        <v>5.0999999999999997E-2</v>
      </c>
      <c r="G845" s="45">
        <v>9.6000000000000002E-2</v>
      </c>
      <c r="H845" s="44">
        <v>17.510000000000002</v>
      </c>
      <c r="I845" s="44">
        <v>18.29</v>
      </c>
      <c r="J845" s="43">
        <v>38040</v>
      </c>
      <c r="K845" s="42">
        <v>1.2E-2</v>
      </c>
    </row>
    <row r="846" spans="1:11" ht="15" hidden="1" x14ac:dyDescent="0.25">
      <c r="A846" s="41" t="s">
        <v>361</v>
      </c>
      <c r="B846" s="43">
        <v>27150</v>
      </c>
      <c r="C846" s="33">
        <f t="shared" si="13"/>
        <v>845</v>
      </c>
      <c r="D846" s="54" t="s">
        <v>113</v>
      </c>
      <c r="E846" s="53">
        <v>109350</v>
      </c>
      <c r="F846" s="52">
        <v>2.1999999999999999E-2</v>
      </c>
      <c r="G846" s="51">
        <v>0.77900000000000003</v>
      </c>
      <c r="H846" s="50">
        <v>12.04</v>
      </c>
      <c r="I846" s="50">
        <v>13.05</v>
      </c>
      <c r="J846" s="43">
        <v>27150</v>
      </c>
      <c r="K846" s="49">
        <v>8.0000000000000002E-3</v>
      </c>
    </row>
    <row r="847" spans="1:11" ht="15" hidden="1" x14ac:dyDescent="0.25">
      <c r="A847" s="41" t="s">
        <v>360</v>
      </c>
      <c r="B847" s="43">
        <v>44270</v>
      </c>
      <c r="C847" s="33">
        <f t="shared" si="13"/>
        <v>846</v>
      </c>
      <c r="D847" s="48" t="s">
        <v>136</v>
      </c>
      <c r="E847" s="47">
        <v>2836540</v>
      </c>
      <c r="F847" s="46">
        <v>3.0000000000000001E-3</v>
      </c>
      <c r="G847" s="45">
        <v>20.202999999999999</v>
      </c>
      <c r="H847" s="44">
        <v>19.68</v>
      </c>
      <c r="I847" s="44">
        <v>21.28</v>
      </c>
      <c r="J847" s="43">
        <v>44270</v>
      </c>
      <c r="K847" s="42">
        <v>2E-3</v>
      </c>
    </row>
    <row r="848" spans="1:11" ht="15" hidden="1" x14ac:dyDescent="0.25">
      <c r="A848" s="41" t="s">
        <v>359</v>
      </c>
      <c r="B848" s="43">
        <v>51410</v>
      </c>
      <c r="C848" s="33">
        <f t="shared" si="13"/>
        <v>847</v>
      </c>
      <c r="D848" s="54" t="s">
        <v>121</v>
      </c>
      <c r="E848" s="53">
        <v>65590</v>
      </c>
      <c r="F848" s="52">
        <v>2.4E-2</v>
      </c>
      <c r="G848" s="51">
        <v>0.46700000000000003</v>
      </c>
      <c r="H848" s="50">
        <v>23.07</v>
      </c>
      <c r="I848" s="50">
        <v>24.72</v>
      </c>
      <c r="J848" s="43">
        <v>51410</v>
      </c>
      <c r="K848" s="49">
        <v>8.9999999999999993E-3</v>
      </c>
    </row>
    <row r="849" spans="1:11" ht="15" hidden="1" x14ac:dyDescent="0.25">
      <c r="A849" s="41" t="s">
        <v>358</v>
      </c>
      <c r="B849" s="43">
        <v>40420</v>
      </c>
      <c r="C849" s="33">
        <f t="shared" si="13"/>
        <v>848</v>
      </c>
      <c r="D849" s="48" t="s">
        <v>113</v>
      </c>
      <c r="E849" s="47">
        <v>19840</v>
      </c>
      <c r="F849" s="46">
        <v>5.3999999999999999E-2</v>
      </c>
      <c r="G849" s="45">
        <v>0.14099999999999999</v>
      </c>
      <c r="H849" s="44">
        <v>18.5</v>
      </c>
      <c r="I849" s="44">
        <v>19.43</v>
      </c>
      <c r="J849" s="43">
        <v>40420</v>
      </c>
      <c r="K849" s="42">
        <v>1.0999999999999999E-2</v>
      </c>
    </row>
    <row r="850" spans="1:11" ht="15" hidden="1" x14ac:dyDescent="0.25">
      <c r="A850" s="41" t="s">
        <v>357</v>
      </c>
      <c r="B850" s="43">
        <v>56180</v>
      </c>
      <c r="C850" s="33">
        <f t="shared" si="13"/>
        <v>849</v>
      </c>
      <c r="D850" s="54" t="s">
        <v>113</v>
      </c>
      <c r="E850" s="53">
        <v>45740</v>
      </c>
      <c r="F850" s="52">
        <v>2.5999999999999999E-2</v>
      </c>
      <c r="G850" s="51">
        <v>0.32600000000000001</v>
      </c>
      <c r="H850" s="50">
        <v>26.21</v>
      </c>
      <c r="I850" s="50">
        <v>27.01</v>
      </c>
      <c r="J850" s="43">
        <v>56180</v>
      </c>
      <c r="K850" s="49">
        <v>8.9999999999999993E-3</v>
      </c>
    </row>
    <row r="851" spans="1:11" ht="15" hidden="1" x14ac:dyDescent="0.25">
      <c r="A851" s="41" t="s">
        <v>356</v>
      </c>
      <c r="B851" s="43">
        <v>48320</v>
      </c>
      <c r="C851" s="33">
        <f t="shared" si="13"/>
        <v>850</v>
      </c>
      <c r="D851" s="48" t="s">
        <v>113</v>
      </c>
      <c r="E851" s="47">
        <v>294730</v>
      </c>
      <c r="F851" s="46">
        <v>1.4E-2</v>
      </c>
      <c r="G851" s="45">
        <v>2.0990000000000002</v>
      </c>
      <c r="H851" s="44">
        <v>22.07</v>
      </c>
      <c r="I851" s="44">
        <v>23.23</v>
      </c>
      <c r="J851" s="43">
        <v>48320</v>
      </c>
      <c r="K851" s="42">
        <v>5.0000000000000001E-3</v>
      </c>
    </row>
    <row r="852" spans="1:11" ht="15" hidden="1" x14ac:dyDescent="0.25">
      <c r="A852" s="41" t="s">
        <v>355</v>
      </c>
      <c r="B852" s="43">
        <v>40390</v>
      </c>
      <c r="C852" s="33">
        <f t="shared" si="13"/>
        <v>851</v>
      </c>
      <c r="D852" s="54" t="s">
        <v>113</v>
      </c>
      <c r="E852" s="53">
        <v>33480</v>
      </c>
      <c r="F852" s="52">
        <v>3.9E-2</v>
      </c>
      <c r="G852" s="51">
        <v>0.23799999999999999</v>
      </c>
      <c r="H852" s="50">
        <v>18.059999999999999</v>
      </c>
      <c r="I852" s="50">
        <v>19.420000000000002</v>
      </c>
      <c r="J852" s="43">
        <v>40390</v>
      </c>
      <c r="K852" s="49">
        <v>1.2E-2</v>
      </c>
    </row>
    <row r="853" spans="1:11" ht="15" hidden="1" x14ac:dyDescent="0.25">
      <c r="A853" s="41" t="s">
        <v>354</v>
      </c>
      <c r="B853" s="43">
        <v>50910</v>
      </c>
      <c r="C853" s="33">
        <f t="shared" si="13"/>
        <v>852</v>
      </c>
      <c r="D853" s="48" t="s">
        <v>121</v>
      </c>
      <c r="E853" s="47">
        <v>465330</v>
      </c>
      <c r="F853" s="46">
        <v>7.0000000000000001E-3</v>
      </c>
      <c r="G853" s="45">
        <v>3.3140000000000001</v>
      </c>
      <c r="H853" s="44">
        <v>23.6</v>
      </c>
      <c r="I853" s="44">
        <v>24.48</v>
      </c>
      <c r="J853" s="43">
        <v>50910</v>
      </c>
      <c r="K853" s="42">
        <v>2E-3</v>
      </c>
    </row>
    <row r="854" spans="1:11" ht="15" hidden="1" x14ac:dyDescent="0.25">
      <c r="A854" s="41" t="s">
        <v>353</v>
      </c>
      <c r="B854" s="43">
        <v>51890</v>
      </c>
      <c r="C854" s="33">
        <f t="shared" si="13"/>
        <v>853</v>
      </c>
      <c r="D854" s="54" t="s">
        <v>113</v>
      </c>
      <c r="E854" s="53">
        <v>334490</v>
      </c>
      <c r="F854" s="52">
        <v>8.9999999999999993E-3</v>
      </c>
      <c r="G854" s="51">
        <v>2.3820000000000001</v>
      </c>
      <c r="H854" s="50">
        <v>24.06</v>
      </c>
      <c r="I854" s="50">
        <v>24.95</v>
      </c>
      <c r="J854" s="43">
        <v>51890</v>
      </c>
      <c r="K854" s="49">
        <v>3.0000000000000001E-3</v>
      </c>
    </row>
    <row r="855" spans="1:11" ht="15" hidden="1" x14ac:dyDescent="0.25">
      <c r="A855" s="41" t="s">
        <v>352</v>
      </c>
      <c r="B855" s="43">
        <v>46000</v>
      </c>
      <c r="C855" s="33">
        <f t="shared" si="13"/>
        <v>854</v>
      </c>
      <c r="D855" s="48" t="s">
        <v>113</v>
      </c>
      <c r="E855" s="47">
        <v>89630</v>
      </c>
      <c r="F855" s="46">
        <v>1.4999999999999999E-2</v>
      </c>
      <c r="G855" s="45">
        <v>0.63800000000000001</v>
      </c>
      <c r="H855" s="44">
        <v>21.42</v>
      </c>
      <c r="I855" s="44">
        <v>22.11</v>
      </c>
      <c r="J855" s="43">
        <v>46000</v>
      </c>
      <c r="K855" s="42">
        <v>5.0000000000000001E-3</v>
      </c>
    </row>
    <row r="856" spans="1:11" ht="15" hidden="1" x14ac:dyDescent="0.25">
      <c r="A856" s="41" t="s">
        <v>351</v>
      </c>
      <c r="B856" s="43">
        <v>53950</v>
      </c>
      <c r="C856" s="33">
        <f t="shared" si="13"/>
        <v>855</v>
      </c>
      <c r="D856" s="54" t="s">
        <v>113</v>
      </c>
      <c r="E856" s="53">
        <v>39670</v>
      </c>
      <c r="F856" s="52">
        <v>2.7E-2</v>
      </c>
      <c r="G856" s="51">
        <v>0.28299999999999997</v>
      </c>
      <c r="H856" s="50">
        <v>25.21</v>
      </c>
      <c r="I856" s="50">
        <v>25.94</v>
      </c>
      <c r="J856" s="43">
        <v>53950</v>
      </c>
      <c r="K856" s="49">
        <v>7.0000000000000001E-3</v>
      </c>
    </row>
    <row r="857" spans="1:11" ht="15" hidden="1" x14ac:dyDescent="0.25">
      <c r="A857" s="41" t="s">
        <v>350</v>
      </c>
      <c r="B857" s="43">
        <v>47000</v>
      </c>
      <c r="C857" s="33">
        <f t="shared" si="13"/>
        <v>856</v>
      </c>
      <c r="D857" s="48" t="s">
        <v>113</v>
      </c>
      <c r="E857" s="47">
        <v>1540</v>
      </c>
      <c r="F857" s="46">
        <v>9.9000000000000005E-2</v>
      </c>
      <c r="G857" s="45">
        <v>1.0999999999999999E-2</v>
      </c>
      <c r="H857" s="44">
        <v>21.74</v>
      </c>
      <c r="I857" s="44">
        <v>22.6</v>
      </c>
      <c r="J857" s="43">
        <v>47000</v>
      </c>
      <c r="K857" s="42">
        <v>2.5999999999999999E-2</v>
      </c>
    </row>
    <row r="858" spans="1:11" ht="15" hidden="1" x14ac:dyDescent="0.25">
      <c r="A858" s="41" t="s">
        <v>349</v>
      </c>
      <c r="B858" s="43">
        <v>61430</v>
      </c>
      <c r="C858" s="33">
        <f t="shared" si="13"/>
        <v>857</v>
      </c>
      <c r="D858" s="54" t="s">
        <v>121</v>
      </c>
      <c r="E858" s="53">
        <v>217750</v>
      </c>
      <c r="F858" s="52">
        <v>1.4999999999999999E-2</v>
      </c>
      <c r="G858" s="51">
        <v>1.5509999999999999</v>
      </c>
      <c r="H858" s="50">
        <v>30.12</v>
      </c>
      <c r="I858" s="50">
        <v>29.54</v>
      </c>
      <c r="J858" s="43">
        <v>61430</v>
      </c>
      <c r="K858" s="49">
        <v>5.0000000000000001E-3</v>
      </c>
    </row>
    <row r="859" spans="1:11" ht="15" hidden="1" x14ac:dyDescent="0.25">
      <c r="A859" s="41" t="s">
        <v>348</v>
      </c>
      <c r="B859" s="43">
        <v>67160</v>
      </c>
      <c r="C859" s="33">
        <f t="shared" si="13"/>
        <v>858</v>
      </c>
      <c r="D859" s="48" t="s">
        <v>113</v>
      </c>
      <c r="E859" s="47">
        <v>117670</v>
      </c>
      <c r="F859" s="46">
        <v>1.9E-2</v>
      </c>
      <c r="G859" s="45">
        <v>0.83799999999999997</v>
      </c>
      <c r="H859" s="44">
        <v>32.700000000000003</v>
      </c>
      <c r="I859" s="44">
        <v>32.29</v>
      </c>
      <c r="J859" s="43">
        <v>67160</v>
      </c>
      <c r="K859" s="42">
        <v>6.0000000000000001E-3</v>
      </c>
    </row>
    <row r="860" spans="1:11" ht="15" hidden="1" x14ac:dyDescent="0.25">
      <c r="A860" s="41" t="s">
        <v>347</v>
      </c>
      <c r="B860" s="43">
        <v>54700</v>
      </c>
      <c r="C860" s="33">
        <f t="shared" si="13"/>
        <v>859</v>
      </c>
      <c r="D860" s="54" t="s">
        <v>113</v>
      </c>
      <c r="E860" s="53">
        <v>100080</v>
      </c>
      <c r="F860" s="52">
        <v>2.3E-2</v>
      </c>
      <c r="G860" s="51">
        <v>0.71299999999999997</v>
      </c>
      <c r="H860" s="50">
        <v>25.28</v>
      </c>
      <c r="I860" s="50">
        <v>26.3</v>
      </c>
      <c r="J860" s="43">
        <v>54700</v>
      </c>
      <c r="K860" s="49">
        <v>8.9999999999999993E-3</v>
      </c>
    </row>
    <row r="861" spans="1:11" ht="15" hidden="1" x14ac:dyDescent="0.25">
      <c r="A861" s="41" t="s">
        <v>346</v>
      </c>
      <c r="B861" s="43">
        <v>49680</v>
      </c>
      <c r="C861" s="33">
        <f t="shared" si="13"/>
        <v>860</v>
      </c>
      <c r="D861" s="48" t="s">
        <v>121</v>
      </c>
      <c r="E861" s="47">
        <v>68360</v>
      </c>
      <c r="F861" s="46">
        <v>2.1000000000000001E-2</v>
      </c>
      <c r="G861" s="45">
        <v>0.48699999999999999</v>
      </c>
      <c r="H861" s="44">
        <v>22.7</v>
      </c>
      <c r="I861" s="44">
        <v>23.89</v>
      </c>
      <c r="J861" s="43">
        <v>49680</v>
      </c>
      <c r="K861" s="42">
        <v>6.0000000000000001E-3</v>
      </c>
    </row>
    <row r="862" spans="1:11" ht="15" hidden="1" x14ac:dyDescent="0.25">
      <c r="A862" s="41" t="s">
        <v>345</v>
      </c>
      <c r="B862" s="43">
        <v>43920</v>
      </c>
      <c r="C862" s="33">
        <f t="shared" si="13"/>
        <v>861</v>
      </c>
      <c r="D862" s="54" t="s">
        <v>113</v>
      </c>
      <c r="E862" s="53">
        <v>3760</v>
      </c>
      <c r="F862" s="52">
        <v>0.108</v>
      </c>
      <c r="G862" s="51">
        <v>2.7E-2</v>
      </c>
      <c r="H862" s="50">
        <v>19.739999999999998</v>
      </c>
      <c r="I862" s="50">
        <v>21.12</v>
      </c>
      <c r="J862" s="43">
        <v>43920</v>
      </c>
      <c r="K862" s="49">
        <v>2.9000000000000001E-2</v>
      </c>
    </row>
    <row r="863" spans="1:11" ht="15" hidden="1" x14ac:dyDescent="0.25">
      <c r="A863" s="41" t="s">
        <v>344</v>
      </c>
      <c r="B863" s="43">
        <v>50910</v>
      </c>
      <c r="C863" s="33">
        <f t="shared" si="13"/>
        <v>862</v>
      </c>
      <c r="D863" s="48" t="s">
        <v>113</v>
      </c>
      <c r="E863" s="47">
        <v>43370</v>
      </c>
      <c r="F863" s="46">
        <v>2.8000000000000001E-2</v>
      </c>
      <c r="G863" s="45">
        <v>0.309</v>
      </c>
      <c r="H863" s="44">
        <v>23.11</v>
      </c>
      <c r="I863" s="44">
        <v>24.48</v>
      </c>
      <c r="J863" s="43">
        <v>50910</v>
      </c>
      <c r="K863" s="42">
        <v>7.0000000000000001E-3</v>
      </c>
    </row>
    <row r="864" spans="1:11" ht="15" hidden="1" x14ac:dyDescent="0.25">
      <c r="A864" s="41" t="s">
        <v>343</v>
      </c>
      <c r="B864" s="43">
        <v>37690</v>
      </c>
      <c r="C864" s="33">
        <f t="shared" si="13"/>
        <v>863</v>
      </c>
      <c r="D864" s="54" t="s">
        <v>113</v>
      </c>
      <c r="E864" s="53">
        <v>7980</v>
      </c>
      <c r="F864" s="52">
        <v>6.9000000000000006E-2</v>
      </c>
      <c r="G864" s="51">
        <v>5.7000000000000002E-2</v>
      </c>
      <c r="H864" s="50">
        <v>16.829999999999998</v>
      </c>
      <c r="I864" s="50">
        <v>18.12</v>
      </c>
      <c r="J864" s="43">
        <v>37690</v>
      </c>
      <c r="K864" s="49">
        <v>2.1999999999999999E-2</v>
      </c>
    </row>
    <row r="865" spans="1:11" ht="15" hidden="1" x14ac:dyDescent="0.25">
      <c r="A865" s="41" t="s">
        <v>342</v>
      </c>
      <c r="B865" s="43">
        <v>39720</v>
      </c>
      <c r="C865" s="33">
        <f t="shared" si="13"/>
        <v>864</v>
      </c>
      <c r="D865" s="48" t="s">
        <v>113</v>
      </c>
      <c r="E865" s="47">
        <v>1620</v>
      </c>
      <c r="F865" s="46">
        <v>0.10299999999999999</v>
      </c>
      <c r="G865" s="45">
        <v>1.2E-2</v>
      </c>
      <c r="H865" s="44">
        <v>17.66</v>
      </c>
      <c r="I865" s="44">
        <v>19.100000000000001</v>
      </c>
      <c r="J865" s="43">
        <v>39720</v>
      </c>
      <c r="K865" s="42">
        <v>0.03</v>
      </c>
    </row>
    <row r="866" spans="1:11" ht="15" hidden="1" x14ac:dyDescent="0.25">
      <c r="A866" s="41" t="s">
        <v>341</v>
      </c>
      <c r="B866" s="43">
        <v>56570</v>
      </c>
      <c r="C866" s="33">
        <f t="shared" si="13"/>
        <v>865</v>
      </c>
      <c r="D866" s="54" t="s">
        <v>113</v>
      </c>
      <c r="E866" s="53">
        <v>11640</v>
      </c>
      <c r="F866" s="52">
        <v>3.9E-2</v>
      </c>
      <c r="G866" s="51">
        <v>8.3000000000000004E-2</v>
      </c>
      <c r="H866" s="50">
        <v>27.03</v>
      </c>
      <c r="I866" s="50">
        <v>27.2</v>
      </c>
      <c r="J866" s="43">
        <v>56570</v>
      </c>
      <c r="K866" s="49">
        <v>1.2E-2</v>
      </c>
    </row>
    <row r="867" spans="1:11" ht="15" hidden="1" x14ac:dyDescent="0.25">
      <c r="A867" s="41" t="s">
        <v>340</v>
      </c>
      <c r="B867" s="43">
        <v>39360</v>
      </c>
      <c r="C867" s="33">
        <f t="shared" si="13"/>
        <v>866</v>
      </c>
      <c r="D867" s="48" t="s">
        <v>113</v>
      </c>
      <c r="E867" s="47">
        <v>1332480</v>
      </c>
      <c r="F867" s="46">
        <v>4.0000000000000001E-3</v>
      </c>
      <c r="G867" s="45">
        <v>9.4909999999999997</v>
      </c>
      <c r="H867" s="44">
        <v>17.760000000000002</v>
      </c>
      <c r="I867" s="44">
        <v>18.920000000000002</v>
      </c>
      <c r="J867" s="43">
        <v>39360</v>
      </c>
      <c r="K867" s="42">
        <v>2E-3</v>
      </c>
    </row>
    <row r="868" spans="1:11" ht="15" hidden="1" x14ac:dyDescent="0.25">
      <c r="A868" s="41" t="s">
        <v>339</v>
      </c>
      <c r="B868" s="43">
        <v>54360</v>
      </c>
      <c r="C868" s="33">
        <f t="shared" si="13"/>
        <v>867</v>
      </c>
      <c r="D868" s="54" t="s">
        <v>113</v>
      </c>
      <c r="E868" s="53">
        <v>4580</v>
      </c>
      <c r="F868" s="52">
        <v>0.1</v>
      </c>
      <c r="G868" s="51">
        <v>3.3000000000000002E-2</v>
      </c>
      <c r="H868" s="50">
        <v>25.13</v>
      </c>
      <c r="I868" s="50">
        <v>26.13</v>
      </c>
      <c r="J868" s="43">
        <v>54360</v>
      </c>
      <c r="K868" s="49">
        <v>1.9E-2</v>
      </c>
    </row>
    <row r="869" spans="1:11" ht="15" hidden="1" x14ac:dyDescent="0.25">
      <c r="A869" s="41" t="s">
        <v>338</v>
      </c>
      <c r="B869" s="43">
        <v>37940</v>
      </c>
      <c r="C869" s="33">
        <f t="shared" si="13"/>
        <v>868</v>
      </c>
      <c r="D869" s="48" t="s">
        <v>121</v>
      </c>
      <c r="E869" s="47">
        <v>354250</v>
      </c>
      <c r="F869" s="46">
        <v>1.0999999999999999E-2</v>
      </c>
      <c r="G869" s="45">
        <v>2.5230000000000001</v>
      </c>
      <c r="H869" s="44">
        <v>16.43</v>
      </c>
      <c r="I869" s="44">
        <v>18.239999999999998</v>
      </c>
      <c r="J869" s="43">
        <v>37940</v>
      </c>
      <c r="K869" s="42">
        <v>4.0000000000000001E-3</v>
      </c>
    </row>
    <row r="870" spans="1:11" ht="15" hidden="1" x14ac:dyDescent="0.25">
      <c r="A870" s="41" t="s">
        <v>337</v>
      </c>
      <c r="B870" s="43">
        <v>34860</v>
      </c>
      <c r="C870" s="33">
        <f t="shared" si="13"/>
        <v>869</v>
      </c>
      <c r="D870" s="54" t="s">
        <v>113</v>
      </c>
      <c r="E870" s="53">
        <v>33600</v>
      </c>
      <c r="F870" s="52">
        <v>2.7E-2</v>
      </c>
      <c r="G870" s="51">
        <v>0.23899999999999999</v>
      </c>
      <c r="H870" s="50">
        <v>15.9</v>
      </c>
      <c r="I870" s="50">
        <v>16.760000000000002</v>
      </c>
      <c r="J870" s="43">
        <v>34860</v>
      </c>
      <c r="K870" s="49">
        <v>1.0999999999999999E-2</v>
      </c>
    </row>
    <row r="871" spans="1:11" ht="15" hidden="1" x14ac:dyDescent="0.25">
      <c r="A871" s="41" t="s">
        <v>336</v>
      </c>
      <c r="B871" s="43">
        <v>53990</v>
      </c>
      <c r="C871" s="33">
        <f t="shared" si="13"/>
        <v>870</v>
      </c>
      <c r="D871" s="48" t="s">
        <v>113</v>
      </c>
      <c r="E871" s="47">
        <v>3370</v>
      </c>
      <c r="F871" s="46">
        <v>0.10299999999999999</v>
      </c>
      <c r="G871" s="45">
        <v>2.4E-2</v>
      </c>
      <c r="H871" s="44">
        <v>23.6</v>
      </c>
      <c r="I871" s="44">
        <v>25.96</v>
      </c>
      <c r="J871" s="43">
        <v>53990</v>
      </c>
      <c r="K871" s="42">
        <v>2.5000000000000001E-2</v>
      </c>
    </row>
    <row r="872" spans="1:11" ht="15" hidden="1" x14ac:dyDescent="0.25">
      <c r="A872" s="41" t="s">
        <v>335</v>
      </c>
      <c r="B872" s="43">
        <v>27670</v>
      </c>
      <c r="C872" s="33">
        <f t="shared" si="13"/>
        <v>871</v>
      </c>
      <c r="D872" s="54" t="s">
        <v>113</v>
      </c>
      <c r="E872" s="51">
        <v>550</v>
      </c>
      <c r="F872" s="52">
        <v>0.121</v>
      </c>
      <c r="G872" s="51">
        <v>4.0000000000000001E-3</v>
      </c>
      <c r="H872" s="50">
        <v>12.94</v>
      </c>
      <c r="I872" s="50">
        <v>13.3</v>
      </c>
      <c r="J872" s="43">
        <v>27670</v>
      </c>
      <c r="K872" s="49">
        <v>2.4E-2</v>
      </c>
    </row>
    <row r="873" spans="1:11" ht="15" hidden="1" x14ac:dyDescent="0.25">
      <c r="A873" s="41" t="s">
        <v>334</v>
      </c>
      <c r="B873" s="43">
        <v>42180</v>
      </c>
      <c r="C873" s="33">
        <f t="shared" si="13"/>
        <v>872</v>
      </c>
      <c r="D873" s="48" t="s">
        <v>113</v>
      </c>
      <c r="E873" s="47">
        <v>18640</v>
      </c>
      <c r="F873" s="46">
        <v>4.1000000000000002E-2</v>
      </c>
      <c r="G873" s="45">
        <v>0.13300000000000001</v>
      </c>
      <c r="H873" s="44">
        <v>19.43</v>
      </c>
      <c r="I873" s="44">
        <v>20.28</v>
      </c>
      <c r="J873" s="43">
        <v>42180</v>
      </c>
      <c r="K873" s="42">
        <v>1.2E-2</v>
      </c>
    </row>
    <row r="874" spans="1:11" ht="15" hidden="1" x14ac:dyDescent="0.25">
      <c r="A874" s="41" t="s">
        <v>333</v>
      </c>
      <c r="B874" s="43">
        <v>31030</v>
      </c>
      <c r="C874" s="33">
        <f t="shared" si="13"/>
        <v>873</v>
      </c>
      <c r="D874" s="54" t="s">
        <v>113</v>
      </c>
      <c r="E874" s="53">
        <v>3200</v>
      </c>
      <c r="F874" s="52">
        <v>0.107</v>
      </c>
      <c r="G874" s="51">
        <v>2.3E-2</v>
      </c>
      <c r="H874" s="50">
        <v>14.33</v>
      </c>
      <c r="I874" s="50">
        <v>14.92</v>
      </c>
      <c r="J874" s="43">
        <v>31030</v>
      </c>
      <c r="K874" s="49">
        <v>1.6E-2</v>
      </c>
    </row>
    <row r="875" spans="1:11" ht="15" hidden="1" x14ac:dyDescent="0.25">
      <c r="A875" s="41" t="s">
        <v>332</v>
      </c>
      <c r="B875" s="43">
        <v>49030</v>
      </c>
      <c r="C875" s="33">
        <f t="shared" si="13"/>
        <v>874</v>
      </c>
      <c r="D875" s="48" t="s">
        <v>113</v>
      </c>
      <c r="E875" s="47">
        <v>21020</v>
      </c>
      <c r="F875" s="46">
        <v>5.1999999999999998E-2</v>
      </c>
      <c r="G875" s="45">
        <v>0.15</v>
      </c>
      <c r="H875" s="44">
        <v>21.97</v>
      </c>
      <c r="I875" s="44">
        <v>23.57</v>
      </c>
      <c r="J875" s="43">
        <v>49030</v>
      </c>
      <c r="K875" s="42">
        <v>2.1000000000000001E-2</v>
      </c>
    </row>
    <row r="876" spans="1:11" ht="15" hidden="1" x14ac:dyDescent="0.25">
      <c r="A876" s="41" t="s">
        <v>331</v>
      </c>
      <c r="B876" s="43">
        <v>62710</v>
      </c>
      <c r="C876" s="33">
        <f t="shared" si="13"/>
        <v>875</v>
      </c>
      <c r="D876" s="54" t="s">
        <v>113</v>
      </c>
      <c r="E876" s="53">
        <v>8680</v>
      </c>
      <c r="F876" s="52">
        <v>6.0999999999999999E-2</v>
      </c>
      <c r="G876" s="51">
        <v>6.2E-2</v>
      </c>
      <c r="H876" s="50">
        <v>31.42</v>
      </c>
      <c r="I876" s="50">
        <v>30.15</v>
      </c>
      <c r="J876" s="43">
        <v>62710</v>
      </c>
      <c r="K876" s="49">
        <v>2.5000000000000001E-2</v>
      </c>
    </row>
    <row r="877" spans="1:11" ht="15" hidden="1" x14ac:dyDescent="0.25">
      <c r="A877" s="41" t="s">
        <v>330</v>
      </c>
      <c r="B877" s="43">
        <v>29370</v>
      </c>
      <c r="C877" s="33">
        <f t="shared" si="13"/>
        <v>876</v>
      </c>
      <c r="D877" s="48" t="s">
        <v>113</v>
      </c>
      <c r="E877" s="47">
        <v>118720</v>
      </c>
      <c r="F877" s="46">
        <v>1.4999999999999999E-2</v>
      </c>
      <c r="G877" s="45">
        <v>0.84599999999999997</v>
      </c>
      <c r="H877" s="44">
        <v>13.23</v>
      </c>
      <c r="I877" s="44">
        <v>14.12</v>
      </c>
      <c r="J877" s="43">
        <v>29370</v>
      </c>
      <c r="K877" s="42">
        <v>4.0000000000000001E-3</v>
      </c>
    </row>
    <row r="878" spans="1:11" ht="15" hidden="1" x14ac:dyDescent="0.25">
      <c r="A878" s="41" t="s">
        <v>329</v>
      </c>
      <c r="B878" s="43">
        <v>41810</v>
      </c>
      <c r="C878" s="33">
        <f t="shared" si="13"/>
        <v>877</v>
      </c>
      <c r="D878" s="54" t="s">
        <v>113</v>
      </c>
      <c r="E878" s="53">
        <v>146460</v>
      </c>
      <c r="F878" s="52">
        <v>1.9E-2</v>
      </c>
      <c r="G878" s="51">
        <v>1.0429999999999999</v>
      </c>
      <c r="H878" s="50">
        <v>18.5</v>
      </c>
      <c r="I878" s="50">
        <v>20.100000000000001</v>
      </c>
      <c r="J878" s="43">
        <v>41810</v>
      </c>
      <c r="K878" s="49">
        <v>6.0000000000000001E-3</v>
      </c>
    </row>
    <row r="879" spans="1:11" ht="15" hidden="1" x14ac:dyDescent="0.25">
      <c r="A879" s="41" t="s">
        <v>328</v>
      </c>
      <c r="B879" s="43">
        <v>37190</v>
      </c>
      <c r="C879" s="33">
        <f t="shared" si="13"/>
        <v>878</v>
      </c>
      <c r="D879" s="48" t="s">
        <v>184</v>
      </c>
      <c r="E879" s="47">
        <v>9105650</v>
      </c>
      <c r="F879" s="46">
        <v>3.0000000000000001E-3</v>
      </c>
      <c r="G879" s="45">
        <v>64.855000000000004</v>
      </c>
      <c r="H879" s="44">
        <v>15.93</v>
      </c>
      <c r="I879" s="44">
        <v>17.88</v>
      </c>
      <c r="J879" s="43">
        <v>37190</v>
      </c>
      <c r="K879" s="42">
        <v>2E-3</v>
      </c>
    </row>
    <row r="880" spans="1:11" ht="15" hidden="1" x14ac:dyDescent="0.25">
      <c r="A880" s="41" t="s">
        <v>327</v>
      </c>
      <c r="B880" s="43">
        <v>61450</v>
      </c>
      <c r="C880" s="33">
        <f t="shared" si="13"/>
        <v>879</v>
      </c>
      <c r="D880" s="54" t="s">
        <v>113</v>
      </c>
      <c r="E880" s="53">
        <v>610480</v>
      </c>
      <c r="F880" s="52">
        <v>4.0000000000000001E-3</v>
      </c>
      <c r="G880" s="51">
        <v>4.3479999999999999</v>
      </c>
      <c r="H880" s="50">
        <v>27.78</v>
      </c>
      <c r="I880" s="50">
        <v>29.54</v>
      </c>
      <c r="J880" s="43">
        <v>61450</v>
      </c>
      <c r="K880" s="49">
        <v>2E-3</v>
      </c>
    </row>
    <row r="881" spans="1:11" ht="15" hidden="1" x14ac:dyDescent="0.25">
      <c r="A881" s="41" t="s">
        <v>326</v>
      </c>
      <c r="B881" s="43">
        <v>33610</v>
      </c>
      <c r="C881" s="33">
        <f t="shared" si="13"/>
        <v>880</v>
      </c>
      <c r="D881" s="48" t="s">
        <v>136</v>
      </c>
      <c r="E881" s="47">
        <v>1798860</v>
      </c>
      <c r="F881" s="46">
        <v>8.0000000000000002E-3</v>
      </c>
      <c r="G881" s="45">
        <v>12.811999999999999</v>
      </c>
      <c r="H881" s="44">
        <v>14.87</v>
      </c>
      <c r="I881" s="44">
        <v>16.16</v>
      </c>
      <c r="J881" s="43">
        <v>33610</v>
      </c>
      <c r="K881" s="42">
        <v>6.0000000000000001E-3</v>
      </c>
    </row>
    <row r="882" spans="1:11" ht="15" hidden="1" x14ac:dyDescent="0.25">
      <c r="A882" s="41" t="s">
        <v>325</v>
      </c>
      <c r="B882" s="43">
        <v>52530</v>
      </c>
      <c r="C882" s="33">
        <f t="shared" si="13"/>
        <v>881</v>
      </c>
      <c r="D882" s="54" t="s">
        <v>113</v>
      </c>
      <c r="E882" s="53">
        <v>42010</v>
      </c>
      <c r="F882" s="52">
        <v>2.5999999999999999E-2</v>
      </c>
      <c r="G882" s="51">
        <v>0.29899999999999999</v>
      </c>
      <c r="H882" s="50">
        <v>24.06</v>
      </c>
      <c r="I882" s="50">
        <v>25.26</v>
      </c>
      <c r="J882" s="43">
        <v>52530</v>
      </c>
      <c r="K882" s="49">
        <v>2.1999999999999999E-2</v>
      </c>
    </row>
    <row r="883" spans="1:11" ht="15" hidden="1" x14ac:dyDescent="0.25">
      <c r="A883" s="41" t="s">
        <v>324</v>
      </c>
      <c r="B883" s="43">
        <v>34060</v>
      </c>
      <c r="C883" s="33">
        <f t="shared" si="13"/>
        <v>882</v>
      </c>
      <c r="D883" s="48" t="s">
        <v>121</v>
      </c>
      <c r="E883" s="47">
        <v>278150</v>
      </c>
      <c r="F883" s="46">
        <v>0.02</v>
      </c>
      <c r="G883" s="45">
        <v>1.9810000000000001</v>
      </c>
      <c r="H883" s="44">
        <v>15.26</v>
      </c>
      <c r="I883" s="44">
        <v>16.38</v>
      </c>
      <c r="J883" s="43">
        <v>34060</v>
      </c>
      <c r="K883" s="42">
        <v>5.0000000000000001E-3</v>
      </c>
    </row>
    <row r="884" spans="1:11" ht="15" hidden="1" x14ac:dyDescent="0.25">
      <c r="A884" s="41" t="s">
        <v>323</v>
      </c>
      <c r="B884" s="43">
        <v>35340</v>
      </c>
      <c r="C884" s="33">
        <f t="shared" si="13"/>
        <v>883</v>
      </c>
      <c r="D884" s="54" t="s">
        <v>113</v>
      </c>
      <c r="E884" s="53">
        <v>14090</v>
      </c>
      <c r="F884" s="52">
        <v>5.0999999999999997E-2</v>
      </c>
      <c r="G884" s="51">
        <v>0.1</v>
      </c>
      <c r="H884" s="50">
        <v>16.32</v>
      </c>
      <c r="I884" s="50">
        <v>16.989999999999998</v>
      </c>
      <c r="J884" s="43">
        <v>35340</v>
      </c>
      <c r="K884" s="49">
        <v>1.2999999999999999E-2</v>
      </c>
    </row>
    <row r="885" spans="1:11" ht="15" hidden="1" x14ac:dyDescent="0.25">
      <c r="A885" s="41" t="s">
        <v>322</v>
      </c>
      <c r="B885" s="43">
        <v>33700</v>
      </c>
      <c r="C885" s="33">
        <f t="shared" si="13"/>
        <v>884</v>
      </c>
      <c r="D885" s="48" t="s">
        <v>113</v>
      </c>
      <c r="E885" s="47">
        <v>218530</v>
      </c>
      <c r="F885" s="46">
        <v>2.9000000000000001E-2</v>
      </c>
      <c r="G885" s="45">
        <v>1.556</v>
      </c>
      <c r="H885" s="44">
        <v>15.06</v>
      </c>
      <c r="I885" s="44">
        <v>16.2</v>
      </c>
      <c r="J885" s="43">
        <v>33700</v>
      </c>
      <c r="K885" s="42">
        <v>6.0000000000000001E-3</v>
      </c>
    </row>
    <row r="886" spans="1:11" ht="15" hidden="1" x14ac:dyDescent="0.25">
      <c r="A886" s="41" t="s">
        <v>321</v>
      </c>
      <c r="B886" s="43">
        <v>35410</v>
      </c>
      <c r="C886" s="33">
        <f t="shared" si="13"/>
        <v>885</v>
      </c>
      <c r="D886" s="54" t="s">
        <v>113</v>
      </c>
      <c r="E886" s="53">
        <v>45540</v>
      </c>
      <c r="F886" s="52">
        <v>5.1999999999999998E-2</v>
      </c>
      <c r="G886" s="51">
        <v>0.32400000000000001</v>
      </c>
      <c r="H886" s="50">
        <v>16.03</v>
      </c>
      <c r="I886" s="50">
        <v>17.02</v>
      </c>
      <c r="J886" s="43">
        <v>35410</v>
      </c>
      <c r="K886" s="49">
        <v>8.9999999999999993E-3</v>
      </c>
    </row>
    <row r="887" spans="1:11" ht="15" hidden="1" x14ac:dyDescent="0.25">
      <c r="A887" s="41" t="s">
        <v>320</v>
      </c>
      <c r="B887" s="43">
        <v>43090</v>
      </c>
      <c r="C887" s="33">
        <f t="shared" si="13"/>
        <v>886</v>
      </c>
      <c r="D887" s="48" t="s">
        <v>113</v>
      </c>
      <c r="E887" s="47">
        <v>38150</v>
      </c>
      <c r="F887" s="46">
        <v>0.04</v>
      </c>
      <c r="G887" s="45">
        <v>0.27200000000000002</v>
      </c>
      <c r="H887" s="44">
        <v>19.809999999999999</v>
      </c>
      <c r="I887" s="44">
        <v>20.71</v>
      </c>
      <c r="J887" s="43">
        <v>43090</v>
      </c>
      <c r="K887" s="42">
        <v>0.02</v>
      </c>
    </row>
    <row r="888" spans="1:11" ht="15" hidden="1" x14ac:dyDescent="0.25">
      <c r="A888" s="41" t="s">
        <v>319</v>
      </c>
      <c r="B888" s="43">
        <v>40000</v>
      </c>
      <c r="C888" s="33">
        <f t="shared" si="13"/>
        <v>887</v>
      </c>
      <c r="D888" s="54" t="s">
        <v>113</v>
      </c>
      <c r="E888" s="53">
        <v>77270</v>
      </c>
      <c r="F888" s="52">
        <v>2.3E-2</v>
      </c>
      <c r="G888" s="51">
        <v>0.55000000000000004</v>
      </c>
      <c r="H888" s="50">
        <v>18.14</v>
      </c>
      <c r="I888" s="50">
        <v>19.23</v>
      </c>
      <c r="J888" s="43">
        <v>40000</v>
      </c>
      <c r="K888" s="49">
        <v>7.0000000000000001E-3</v>
      </c>
    </row>
    <row r="889" spans="1:11" ht="15" hidden="1" x14ac:dyDescent="0.25">
      <c r="A889" s="41" t="s">
        <v>318</v>
      </c>
      <c r="B889" s="43">
        <v>32310</v>
      </c>
      <c r="C889" s="33">
        <f t="shared" si="13"/>
        <v>888</v>
      </c>
      <c r="D889" s="48" t="s">
        <v>121</v>
      </c>
      <c r="E889" s="47">
        <v>1363280</v>
      </c>
      <c r="F889" s="46">
        <v>0.01</v>
      </c>
      <c r="G889" s="45">
        <v>9.7100000000000009</v>
      </c>
      <c r="H889" s="44">
        <v>14.35</v>
      </c>
      <c r="I889" s="44">
        <v>15.54</v>
      </c>
      <c r="J889" s="43">
        <v>32310</v>
      </c>
      <c r="K889" s="42">
        <v>6.0000000000000001E-3</v>
      </c>
    </row>
    <row r="890" spans="1:11" ht="15" hidden="1" x14ac:dyDescent="0.25">
      <c r="A890" s="41" t="s">
        <v>317</v>
      </c>
      <c r="B890" s="43">
        <v>33020</v>
      </c>
      <c r="C890" s="33">
        <f t="shared" si="13"/>
        <v>889</v>
      </c>
      <c r="D890" s="54" t="s">
        <v>113</v>
      </c>
      <c r="E890" s="53">
        <v>19400</v>
      </c>
      <c r="F890" s="52">
        <v>4.3999999999999997E-2</v>
      </c>
      <c r="G890" s="51">
        <v>0.13800000000000001</v>
      </c>
      <c r="H890" s="50">
        <v>14.84</v>
      </c>
      <c r="I890" s="50">
        <v>15.87</v>
      </c>
      <c r="J890" s="43">
        <v>33020</v>
      </c>
      <c r="K890" s="49">
        <v>1.0999999999999999E-2</v>
      </c>
    </row>
    <row r="891" spans="1:11" ht="15" hidden="1" x14ac:dyDescent="0.25">
      <c r="A891" s="41" t="s">
        <v>316</v>
      </c>
      <c r="B891" s="43">
        <v>32550</v>
      </c>
      <c r="C891" s="33">
        <f t="shared" si="13"/>
        <v>890</v>
      </c>
      <c r="D891" s="48" t="s">
        <v>113</v>
      </c>
      <c r="E891" s="47">
        <v>1112780</v>
      </c>
      <c r="F891" s="46">
        <v>1.0999999999999999E-2</v>
      </c>
      <c r="G891" s="45">
        <v>7.9260000000000002</v>
      </c>
      <c r="H891" s="44">
        <v>14.45</v>
      </c>
      <c r="I891" s="44">
        <v>15.65</v>
      </c>
      <c r="J891" s="43">
        <v>32550</v>
      </c>
      <c r="K891" s="42">
        <v>7.0000000000000001E-3</v>
      </c>
    </row>
    <row r="892" spans="1:11" ht="15" hidden="1" x14ac:dyDescent="0.25">
      <c r="A892" s="41" t="s">
        <v>315</v>
      </c>
      <c r="B892" s="43">
        <v>42470</v>
      </c>
      <c r="C892" s="33">
        <f t="shared" si="13"/>
        <v>891</v>
      </c>
      <c r="D892" s="54" t="s">
        <v>113</v>
      </c>
      <c r="E892" s="51">
        <v>790</v>
      </c>
      <c r="F892" s="52">
        <v>0.188</v>
      </c>
      <c r="G892" s="51">
        <v>6.0000000000000001E-3</v>
      </c>
      <c r="H892" s="50">
        <v>17.809999999999999</v>
      </c>
      <c r="I892" s="50">
        <v>20.420000000000002</v>
      </c>
      <c r="J892" s="43">
        <v>42470</v>
      </c>
      <c r="K892" s="49">
        <v>7.0999999999999994E-2</v>
      </c>
    </row>
    <row r="893" spans="1:11" ht="15" hidden="1" x14ac:dyDescent="0.25">
      <c r="A893" s="41" t="s">
        <v>314</v>
      </c>
      <c r="B893" s="43">
        <v>31050</v>
      </c>
      <c r="C893" s="33">
        <f t="shared" si="13"/>
        <v>892</v>
      </c>
      <c r="D893" s="48" t="s">
        <v>113</v>
      </c>
      <c r="E893" s="47">
        <v>230310</v>
      </c>
      <c r="F893" s="46">
        <v>2.4E-2</v>
      </c>
      <c r="G893" s="45">
        <v>1.64</v>
      </c>
      <c r="H893" s="44">
        <v>13.73</v>
      </c>
      <c r="I893" s="44">
        <v>14.93</v>
      </c>
      <c r="J893" s="43">
        <v>31050</v>
      </c>
      <c r="K893" s="42">
        <v>7.0000000000000001E-3</v>
      </c>
    </row>
    <row r="894" spans="1:11" ht="15" hidden="1" x14ac:dyDescent="0.25">
      <c r="A894" s="41" t="s">
        <v>313</v>
      </c>
      <c r="B894" s="43">
        <v>28320</v>
      </c>
      <c r="C894" s="33">
        <f t="shared" si="13"/>
        <v>893</v>
      </c>
      <c r="D894" s="54" t="s">
        <v>136</v>
      </c>
      <c r="E894" s="53">
        <v>793100</v>
      </c>
      <c r="F894" s="52">
        <v>8.9999999999999993E-3</v>
      </c>
      <c r="G894" s="51">
        <v>5.649</v>
      </c>
      <c r="H894" s="50">
        <v>12.64</v>
      </c>
      <c r="I894" s="50">
        <v>13.62</v>
      </c>
      <c r="J894" s="43">
        <v>28320</v>
      </c>
      <c r="K894" s="49">
        <v>3.0000000000000001E-3</v>
      </c>
    </row>
    <row r="895" spans="1:11" ht="15" hidden="1" x14ac:dyDescent="0.25">
      <c r="A895" s="41" t="s">
        <v>312</v>
      </c>
      <c r="B895" s="43">
        <v>27110</v>
      </c>
      <c r="C895" s="33">
        <f t="shared" si="13"/>
        <v>894</v>
      </c>
      <c r="D895" s="48" t="s">
        <v>113</v>
      </c>
      <c r="E895" s="47">
        <v>180450</v>
      </c>
      <c r="F895" s="46">
        <v>1.4999999999999999E-2</v>
      </c>
      <c r="G895" s="45">
        <v>1.2849999999999999</v>
      </c>
      <c r="H895" s="44">
        <v>12.06</v>
      </c>
      <c r="I895" s="44">
        <v>13.04</v>
      </c>
      <c r="J895" s="43">
        <v>27110</v>
      </c>
      <c r="K895" s="42">
        <v>4.0000000000000001E-3</v>
      </c>
    </row>
    <row r="896" spans="1:11" ht="15" hidden="1" x14ac:dyDescent="0.25">
      <c r="A896" s="41" t="s">
        <v>311</v>
      </c>
      <c r="B896" s="43">
        <v>28140</v>
      </c>
      <c r="C896" s="33">
        <f t="shared" si="13"/>
        <v>895</v>
      </c>
      <c r="D896" s="54" t="s">
        <v>121</v>
      </c>
      <c r="E896" s="53">
        <v>364460</v>
      </c>
      <c r="F896" s="52">
        <v>1.4E-2</v>
      </c>
      <c r="G896" s="51">
        <v>2.5960000000000001</v>
      </c>
      <c r="H896" s="50">
        <v>12.7</v>
      </c>
      <c r="I896" s="50">
        <v>13.53</v>
      </c>
      <c r="J896" s="43">
        <v>28140</v>
      </c>
      <c r="K896" s="49">
        <v>5.0000000000000001E-3</v>
      </c>
    </row>
    <row r="897" spans="1:11" ht="15" hidden="1" x14ac:dyDescent="0.25">
      <c r="A897" s="41" t="s">
        <v>310</v>
      </c>
      <c r="B897" s="43">
        <v>31740</v>
      </c>
      <c r="C897" s="33">
        <f t="shared" si="13"/>
        <v>896</v>
      </c>
      <c r="D897" s="48" t="s">
        <v>113</v>
      </c>
      <c r="E897" s="47">
        <v>133880</v>
      </c>
      <c r="F897" s="46">
        <v>1.7000000000000001E-2</v>
      </c>
      <c r="G897" s="45">
        <v>0.95399999999999996</v>
      </c>
      <c r="H897" s="44">
        <v>14.36</v>
      </c>
      <c r="I897" s="44">
        <v>15.26</v>
      </c>
      <c r="J897" s="43">
        <v>31740</v>
      </c>
      <c r="K897" s="42">
        <v>5.0000000000000001E-3</v>
      </c>
    </row>
    <row r="898" spans="1:11" ht="15" hidden="1" x14ac:dyDescent="0.25">
      <c r="A898" s="41" t="s">
        <v>309</v>
      </c>
      <c r="B898" s="43">
        <v>25510</v>
      </c>
      <c r="C898" s="33">
        <f t="shared" si="13"/>
        <v>897</v>
      </c>
      <c r="D898" s="54" t="s">
        <v>113</v>
      </c>
      <c r="E898" s="53">
        <v>149800</v>
      </c>
      <c r="F898" s="52">
        <v>2.1999999999999999E-2</v>
      </c>
      <c r="G898" s="51">
        <v>1.0669999999999999</v>
      </c>
      <c r="H898" s="50">
        <v>11.77</v>
      </c>
      <c r="I898" s="50">
        <v>12.27</v>
      </c>
      <c r="J898" s="43">
        <v>25510</v>
      </c>
      <c r="K898" s="49">
        <v>8.0000000000000002E-3</v>
      </c>
    </row>
    <row r="899" spans="1:11" ht="15" hidden="1" x14ac:dyDescent="0.25">
      <c r="A899" s="41" t="s">
        <v>308</v>
      </c>
      <c r="B899" s="43">
        <v>27040</v>
      </c>
      <c r="C899" s="33">
        <f t="shared" ref="C899:C962" si="14">C898+1</f>
        <v>898</v>
      </c>
      <c r="D899" s="48" t="s">
        <v>113</v>
      </c>
      <c r="E899" s="47">
        <v>80780</v>
      </c>
      <c r="F899" s="46">
        <v>0.05</v>
      </c>
      <c r="G899" s="45">
        <v>0.57499999999999996</v>
      </c>
      <c r="H899" s="44">
        <v>12.78</v>
      </c>
      <c r="I899" s="44">
        <v>13</v>
      </c>
      <c r="J899" s="43">
        <v>27040</v>
      </c>
      <c r="K899" s="42">
        <v>8.9999999999999993E-3</v>
      </c>
    </row>
    <row r="900" spans="1:11" ht="15" hidden="1" x14ac:dyDescent="0.25">
      <c r="A900" s="41" t="s">
        <v>307</v>
      </c>
      <c r="B900" s="43">
        <v>29470</v>
      </c>
      <c r="C900" s="33">
        <f t="shared" si="14"/>
        <v>899</v>
      </c>
      <c r="D900" s="54" t="s">
        <v>121</v>
      </c>
      <c r="E900" s="53">
        <v>248200</v>
      </c>
      <c r="F900" s="52">
        <v>1.7000000000000001E-2</v>
      </c>
      <c r="G900" s="51">
        <v>1.768</v>
      </c>
      <c r="H900" s="50">
        <v>13.04</v>
      </c>
      <c r="I900" s="50">
        <v>14.17</v>
      </c>
      <c r="J900" s="43">
        <v>29470</v>
      </c>
      <c r="K900" s="49">
        <v>6.0000000000000001E-3</v>
      </c>
    </row>
    <row r="901" spans="1:11" ht="30" hidden="1" x14ac:dyDescent="0.25">
      <c r="A901" s="41" t="s">
        <v>306</v>
      </c>
      <c r="B901" s="43">
        <v>30970</v>
      </c>
      <c r="C901" s="33">
        <f t="shared" si="14"/>
        <v>900</v>
      </c>
      <c r="D901" s="48" t="s">
        <v>113</v>
      </c>
      <c r="E901" s="47">
        <v>20080</v>
      </c>
      <c r="F901" s="46">
        <v>0.04</v>
      </c>
      <c r="G901" s="45">
        <v>0.14299999999999999</v>
      </c>
      <c r="H901" s="44">
        <v>13.73</v>
      </c>
      <c r="I901" s="44">
        <v>14.89</v>
      </c>
      <c r="J901" s="43">
        <v>30970</v>
      </c>
      <c r="K901" s="42">
        <v>1.9E-2</v>
      </c>
    </row>
    <row r="902" spans="1:11" ht="15" hidden="1" x14ac:dyDescent="0.25">
      <c r="A902" s="41" t="s">
        <v>305</v>
      </c>
      <c r="B902" s="43">
        <v>30130</v>
      </c>
      <c r="C902" s="33">
        <f t="shared" si="14"/>
        <v>901</v>
      </c>
      <c r="D902" s="54" t="s">
        <v>113</v>
      </c>
      <c r="E902" s="53">
        <v>148540</v>
      </c>
      <c r="F902" s="52">
        <v>2.1999999999999999E-2</v>
      </c>
      <c r="G902" s="51">
        <v>1.0580000000000001</v>
      </c>
      <c r="H902" s="50">
        <v>13.37</v>
      </c>
      <c r="I902" s="50">
        <v>14.48</v>
      </c>
      <c r="J902" s="43">
        <v>30130</v>
      </c>
      <c r="K902" s="49">
        <v>8.0000000000000002E-3</v>
      </c>
    </row>
    <row r="903" spans="1:11" ht="15" hidden="1" x14ac:dyDescent="0.25">
      <c r="A903" s="41" t="s">
        <v>304</v>
      </c>
      <c r="B903" s="43">
        <v>30330</v>
      </c>
      <c r="C903" s="33">
        <f t="shared" si="14"/>
        <v>902</v>
      </c>
      <c r="D903" s="48" t="s">
        <v>113</v>
      </c>
      <c r="E903" s="47">
        <v>36520</v>
      </c>
      <c r="F903" s="46">
        <v>6.2E-2</v>
      </c>
      <c r="G903" s="45">
        <v>0.26</v>
      </c>
      <c r="H903" s="44">
        <v>13.63</v>
      </c>
      <c r="I903" s="44">
        <v>14.58</v>
      </c>
      <c r="J903" s="43">
        <v>30330</v>
      </c>
      <c r="K903" s="42">
        <v>1.6E-2</v>
      </c>
    </row>
    <row r="904" spans="1:11" ht="15" hidden="1" x14ac:dyDescent="0.25">
      <c r="A904" s="41" t="s">
        <v>303</v>
      </c>
      <c r="B904" s="43">
        <v>25800</v>
      </c>
      <c r="C904" s="33">
        <f t="shared" si="14"/>
        <v>903</v>
      </c>
      <c r="D904" s="54" t="s">
        <v>113</v>
      </c>
      <c r="E904" s="53">
        <v>43070</v>
      </c>
      <c r="F904" s="52">
        <v>3.5000000000000003E-2</v>
      </c>
      <c r="G904" s="51">
        <v>0.307</v>
      </c>
      <c r="H904" s="50">
        <v>11.61</v>
      </c>
      <c r="I904" s="50">
        <v>12.4</v>
      </c>
      <c r="J904" s="43">
        <v>25800</v>
      </c>
      <c r="K904" s="49">
        <v>8.0000000000000002E-3</v>
      </c>
    </row>
    <row r="905" spans="1:11" ht="15" hidden="1" x14ac:dyDescent="0.25">
      <c r="A905" s="41" t="s">
        <v>302</v>
      </c>
      <c r="B905" s="43">
        <v>39830</v>
      </c>
      <c r="C905" s="33">
        <f t="shared" si="14"/>
        <v>904</v>
      </c>
      <c r="D905" s="48" t="s">
        <v>136</v>
      </c>
      <c r="E905" s="47">
        <v>1924170</v>
      </c>
      <c r="F905" s="46">
        <v>5.0000000000000001E-3</v>
      </c>
      <c r="G905" s="45">
        <v>13.705</v>
      </c>
      <c r="H905" s="44">
        <v>18.059999999999999</v>
      </c>
      <c r="I905" s="44">
        <v>19.149999999999999</v>
      </c>
      <c r="J905" s="43">
        <v>39830</v>
      </c>
      <c r="K905" s="42">
        <v>2E-3</v>
      </c>
    </row>
    <row r="906" spans="1:11" ht="15" hidden="1" x14ac:dyDescent="0.25">
      <c r="A906" s="41" t="s">
        <v>301</v>
      </c>
      <c r="B906" s="43">
        <v>41640</v>
      </c>
      <c r="C906" s="33">
        <f t="shared" si="14"/>
        <v>905</v>
      </c>
      <c r="D906" s="54" t="s">
        <v>121</v>
      </c>
      <c r="E906" s="53">
        <v>171370</v>
      </c>
      <c r="F906" s="52">
        <v>1.4999999999999999E-2</v>
      </c>
      <c r="G906" s="51">
        <v>1.2210000000000001</v>
      </c>
      <c r="H906" s="50">
        <v>18.89</v>
      </c>
      <c r="I906" s="50">
        <v>20.02</v>
      </c>
      <c r="J906" s="43">
        <v>41640</v>
      </c>
      <c r="K906" s="49">
        <v>5.0000000000000001E-3</v>
      </c>
    </row>
    <row r="907" spans="1:11" ht="15" hidden="1" x14ac:dyDescent="0.25">
      <c r="A907" s="41" t="s">
        <v>300</v>
      </c>
      <c r="B907" s="43">
        <v>39590</v>
      </c>
      <c r="C907" s="33">
        <f t="shared" si="14"/>
        <v>906</v>
      </c>
      <c r="D907" s="48" t="s">
        <v>113</v>
      </c>
      <c r="E907" s="47">
        <v>146190</v>
      </c>
      <c r="F907" s="46">
        <v>1.6E-2</v>
      </c>
      <c r="G907" s="45">
        <v>1.0409999999999999</v>
      </c>
      <c r="H907" s="44">
        <v>18.21</v>
      </c>
      <c r="I907" s="44">
        <v>19.03</v>
      </c>
      <c r="J907" s="43">
        <v>39590</v>
      </c>
      <c r="K907" s="42">
        <v>5.0000000000000001E-3</v>
      </c>
    </row>
    <row r="908" spans="1:11" ht="30" hidden="1" x14ac:dyDescent="0.25">
      <c r="A908" s="41" t="s">
        <v>299</v>
      </c>
      <c r="B908" s="43">
        <v>53560</v>
      </c>
      <c r="C908" s="33">
        <f t="shared" si="14"/>
        <v>907</v>
      </c>
      <c r="D908" s="54" t="s">
        <v>113</v>
      </c>
      <c r="E908" s="53">
        <v>25180</v>
      </c>
      <c r="F908" s="52">
        <v>2.4E-2</v>
      </c>
      <c r="G908" s="51">
        <v>0.17899999999999999</v>
      </c>
      <c r="H908" s="50">
        <v>24.32</v>
      </c>
      <c r="I908" s="50">
        <v>25.75</v>
      </c>
      <c r="J908" s="43">
        <v>53560</v>
      </c>
      <c r="K908" s="49">
        <v>7.0000000000000001E-3</v>
      </c>
    </row>
    <row r="909" spans="1:11" ht="15" hidden="1" x14ac:dyDescent="0.25">
      <c r="A909" s="41" t="s">
        <v>298</v>
      </c>
      <c r="B909" s="43">
        <v>37460</v>
      </c>
      <c r="C909" s="33">
        <f t="shared" si="14"/>
        <v>908</v>
      </c>
      <c r="D909" s="48" t="s">
        <v>121</v>
      </c>
      <c r="E909" s="47">
        <v>120170</v>
      </c>
      <c r="F909" s="46">
        <v>0.02</v>
      </c>
      <c r="G909" s="45">
        <v>0.85599999999999998</v>
      </c>
      <c r="H909" s="44">
        <v>17.22</v>
      </c>
      <c r="I909" s="44">
        <v>18.010000000000002</v>
      </c>
      <c r="J909" s="43">
        <v>37460</v>
      </c>
      <c r="K909" s="42">
        <v>8.0000000000000002E-3</v>
      </c>
    </row>
    <row r="910" spans="1:11" ht="30" hidden="1" x14ac:dyDescent="0.25">
      <c r="A910" s="41" t="s">
        <v>297</v>
      </c>
      <c r="B910" s="43">
        <v>35340</v>
      </c>
      <c r="C910" s="33">
        <f t="shared" si="14"/>
        <v>909</v>
      </c>
      <c r="D910" s="54" t="s">
        <v>113</v>
      </c>
      <c r="E910" s="53">
        <v>71960</v>
      </c>
      <c r="F910" s="52">
        <v>2.5999999999999999E-2</v>
      </c>
      <c r="G910" s="51">
        <v>0.51300000000000001</v>
      </c>
      <c r="H910" s="50">
        <v>16.29</v>
      </c>
      <c r="I910" s="50">
        <v>16.989999999999998</v>
      </c>
      <c r="J910" s="43">
        <v>35340</v>
      </c>
      <c r="K910" s="49">
        <v>7.0000000000000001E-3</v>
      </c>
    </row>
    <row r="911" spans="1:11" ht="15" hidden="1" x14ac:dyDescent="0.25">
      <c r="A911" s="41" t="s">
        <v>296</v>
      </c>
      <c r="B911" s="43">
        <v>38710</v>
      </c>
      <c r="C911" s="33">
        <f t="shared" si="14"/>
        <v>910</v>
      </c>
      <c r="D911" s="48" t="s">
        <v>113</v>
      </c>
      <c r="E911" s="47">
        <v>19160</v>
      </c>
      <c r="F911" s="46">
        <v>3.5999999999999997E-2</v>
      </c>
      <c r="G911" s="45">
        <v>0.13600000000000001</v>
      </c>
      <c r="H911" s="44">
        <v>17.760000000000002</v>
      </c>
      <c r="I911" s="44">
        <v>18.61</v>
      </c>
      <c r="J911" s="43">
        <v>38710</v>
      </c>
      <c r="K911" s="42">
        <v>2.5999999999999999E-2</v>
      </c>
    </row>
    <row r="912" spans="1:11" ht="15" hidden="1" x14ac:dyDescent="0.25">
      <c r="A912" s="41" t="s">
        <v>295</v>
      </c>
      <c r="B912" s="43">
        <v>41900</v>
      </c>
      <c r="C912" s="33">
        <f t="shared" si="14"/>
        <v>911</v>
      </c>
      <c r="D912" s="54" t="s">
        <v>113</v>
      </c>
      <c r="E912" s="53">
        <v>29060</v>
      </c>
      <c r="F912" s="52">
        <v>0.05</v>
      </c>
      <c r="G912" s="51">
        <v>0.20699999999999999</v>
      </c>
      <c r="H912" s="50">
        <v>19.559999999999999</v>
      </c>
      <c r="I912" s="50">
        <v>20.14</v>
      </c>
      <c r="J912" s="43">
        <v>41900</v>
      </c>
      <c r="K912" s="49">
        <v>1.4999999999999999E-2</v>
      </c>
    </row>
    <row r="913" spans="1:11" ht="15" hidden="1" x14ac:dyDescent="0.25">
      <c r="A913" s="41" t="s">
        <v>294</v>
      </c>
      <c r="B913" s="43">
        <v>35470</v>
      </c>
      <c r="C913" s="33">
        <f t="shared" si="14"/>
        <v>912</v>
      </c>
      <c r="D913" s="48" t="s">
        <v>121</v>
      </c>
      <c r="E913" s="47">
        <v>331110</v>
      </c>
      <c r="F913" s="46">
        <v>1.2E-2</v>
      </c>
      <c r="G913" s="45">
        <v>2.3580000000000001</v>
      </c>
      <c r="H913" s="44">
        <v>16.16</v>
      </c>
      <c r="I913" s="44">
        <v>17.05</v>
      </c>
      <c r="J913" s="43">
        <v>35470</v>
      </c>
      <c r="K913" s="42">
        <v>5.0000000000000001E-3</v>
      </c>
    </row>
    <row r="914" spans="1:11" ht="30" hidden="1" x14ac:dyDescent="0.25">
      <c r="A914" s="41" t="s">
        <v>293</v>
      </c>
      <c r="B914" s="43">
        <v>34210</v>
      </c>
      <c r="C914" s="33">
        <f t="shared" si="14"/>
        <v>913</v>
      </c>
      <c r="D914" s="54" t="s">
        <v>113</v>
      </c>
      <c r="E914" s="53">
        <v>192800</v>
      </c>
      <c r="F914" s="52">
        <v>1.7000000000000001E-2</v>
      </c>
      <c r="G914" s="51">
        <v>1.373</v>
      </c>
      <c r="H914" s="50">
        <v>15.56</v>
      </c>
      <c r="I914" s="50">
        <v>16.45</v>
      </c>
      <c r="J914" s="43">
        <v>34210</v>
      </c>
      <c r="K914" s="49">
        <v>7.0000000000000001E-3</v>
      </c>
    </row>
    <row r="915" spans="1:11" ht="30" hidden="1" x14ac:dyDescent="0.25">
      <c r="A915" s="41" t="s">
        <v>292</v>
      </c>
      <c r="B915" s="43">
        <v>38880</v>
      </c>
      <c r="C915" s="33">
        <f t="shared" si="14"/>
        <v>914</v>
      </c>
      <c r="D915" s="48" t="s">
        <v>113</v>
      </c>
      <c r="E915" s="47">
        <v>12290</v>
      </c>
      <c r="F915" s="46">
        <v>4.2000000000000003E-2</v>
      </c>
      <c r="G915" s="45">
        <v>8.7999999999999995E-2</v>
      </c>
      <c r="H915" s="44">
        <v>17.5</v>
      </c>
      <c r="I915" s="44">
        <v>18.690000000000001</v>
      </c>
      <c r="J915" s="43">
        <v>38880</v>
      </c>
      <c r="K915" s="42">
        <v>1.4E-2</v>
      </c>
    </row>
    <row r="916" spans="1:11" ht="30" hidden="1" x14ac:dyDescent="0.25">
      <c r="A916" s="41" t="s">
        <v>291</v>
      </c>
      <c r="B916" s="43">
        <v>34920</v>
      </c>
      <c r="C916" s="33">
        <f t="shared" si="14"/>
        <v>915</v>
      </c>
      <c r="D916" s="54" t="s">
        <v>113</v>
      </c>
      <c r="E916" s="53">
        <v>74600</v>
      </c>
      <c r="F916" s="52">
        <v>1.9E-2</v>
      </c>
      <c r="G916" s="51">
        <v>0.53100000000000003</v>
      </c>
      <c r="H916" s="50">
        <v>15.81</v>
      </c>
      <c r="I916" s="50">
        <v>16.79</v>
      </c>
      <c r="J916" s="43">
        <v>34920</v>
      </c>
      <c r="K916" s="49">
        <v>7.0000000000000001E-3</v>
      </c>
    </row>
    <row r="917" spans="1:11" ht="30" hidden="1" x14ac:dyDescent="0.25">
      <c r="A917" s="41" t="s">
        <v>290</v>
      </c>
      <c r="B917" s="43">
        <v>39630</v>
      </c>
      <c r="C917" s="33">
        <f t="shared" si="14"/>
        <v>916</v>
      </c>
      <c r="D917" s="48" t="s">
        <v>113</v>
      </c>
      <c r="E917" s="47">
        <v>33850</v>
      </c>
      <c r="F917" s="46">
        <v>3.5000000000000003E-2</v>
      </c>
      <c r="G917" s="45">
        <v>0.24099999999999999</v>
      </c>
      <c r="H917" s="44">
        <v>18.5</v>
      </c>
      <c r="I917" s="44">
        <v>19.05</v>
      </c>
      <c r="J917" s="43">
        <v>39630</v>
      </c>
      <c r="K917" s="42">
        <v>7.0000000000000001E-3</v>
      </c>
    </row>
    <row r="918" spans="1:11" ht="30" hidden="1" x14ac:dyDescent="0.25">
      <c r="A918" s="41" t="s">
        <v>289</v>
      </c>
      <c r="B918" s="43">
        <v>41180</v>
      </c>
      <c r="C918" s="33">
        <f t="shared" si="14"/>
        <v>917</v>
      </c>
      <c r="D918" s="54" t="s">
        <v>113</v>
      </c>
      <c r="E918" s="53">
        <v>17560</v>
      </c>
      <c r="F918" s="52">
        <v>3.7999999999999999E-2</v>
      </c>
      <c r="G918" s="51">
        <v>0.125</v>
      </c>
      <c r="H918" s="50">
        <v>19.149999999999999</v>
      </c>
      <c r="I918" s="50">
        <v>19.8</v>
      </c>
      <c r="J918" s="43">
        <v>41180</v>
      </c>
      <c r="K918" s="49">
        <v>0.01</v>
      </c>
    </row>
    <row r="919" spans="1:11" ht="15" hidden="1" x14ac:dyDescent="0.25">
      <c r="A919" s="41" t="s">
        <v>288</v>
      </c>
      <c r="B919" s="43">
        <v>43220</v>
      </c>
      <c r="C919" s="33">
        <f t="shared" si="14"/>
        <v>918</v>
      </c>
      <c r="D919" s="48" t="s">
        <v>113</v>
      </c>
      <c r="E919" s="47">
        <v>391120</v>
      </c>
      <c r="F919" s="46">
        <v>8.9999999999999993E-3</v>
      </c>
      <c r="G919" s="45">
        <v>2.786</v>
      </c>
      <c r="H919" s="44">
        <v>20.05</v>
      </c>
      <c r="I919" s="44">
        <v>20.78</v>
      </c>
      <c r="J919" s="43">
        <v>43220</v>
      </c>
      <c r="K919" s="42">
        <v>3.0000000000000001E-3</v>
      </c>
    </row>
    <row r="920" spans="1:11" ht="15" hidden="1" x14ac:dyDescent="0.25">
      <c r="A920" s="41" t="s">
        <v>287</v>
      </c>
      <c r="B920" s="43">
        <v>40360</v>
      </c>
      <c r="C920" s="33">
        <f t="shared" si="14"/>
        <v>919</v>
      </c>
      <c r="D920" s="54" t="s">
        <v>121</v>
      </c>
      <c r="E920" s="53">
        <v>26300</v>
      </c>
      <c r="F920" s="52">
        <v>3.5999999999999997E-2</v>
      </c>
      <c r="G920" s="51">
        <v>0.187</v>
      </c>
      <c r="H920" s="50">
        <v>18.86</v>
      </c>
      <c r="I920" s="50">
        <v>19.41</v>
      </c>
      <c r="J920" s="43">
        <v>40360</v>
      </c>
      <c r="K920" s="49">
        <v>1.0999999999999999E-2</v>
      </c>
    </row>
    <row r="921" spans="1:11" ht="15" hidden="1" x14ac:dyDescent="0.25">
      <c r="A921" s="41" t="s">
        <v>286</v>
      </c>
      <c r="B921" s="43">
        <v>41840</v>
      </c>
      <c r="C921" s="33">
        <f t="shared" si="14"/>
        <v>920</v>
      </c>
      <c r="D921" s="48" t="s">
        <v>113</v>
      </c>
      <c r="E921" s="47">
        <v>17730</v>
      </c>
      <c r="F921" s="46">
        <v>4.2999999999999997E-2</v>
      </c>
      <c r="G921" s="45">
        <v>0.126</v>
      </c>
      <c r="H921" s="44">
        <v>19.73</v>
      </c>
      <c r="I921" s="44">
        <v>20.12</v>
      </c>
      <c r="J921" s="43">
        <v>41840</v>
      </c>
      <c r="K921" s="42">
        <v>1.4999999999999999E-2</v>
      </c>
    </row>
    <row r="922" spans="1:11" ht="15" hidden="1" x14ac:dyDescent="0.25">
      <c r="A922" s="41" t="s">
        <v>285</v>
      </c>
      <c r="B922" s="43">
        <v>37300</v>
      </c>
      <c r="C922" s="33">
        <f t="shared" si="14"/>
        <v>921</v>
      </c>
      <c r="D922" s="54" t="s">
        <v>113</v>
      </c>
      <c r="E922" s="53">
        <v>8560</v>
      </c>
      <c r="F922" s="52">
        <v>5.2999999999999999E-2</v>
      </c>
      <c r="G922" s="51">
        <v>6.0999999999999999E-2</v>
      </c>
      <c r="H922" s="50">
        <v>17.39</v>
      </c>
      <c r="I922" s="50">
        <v>17.93</v>
      </c>
      <c r="J922" s="43">
        <v>37300</v>
      </c>
      <c r="K922" s="49">
        <v>1.0999999999999999E-2</v>
      </c>
    </row>
    <row r="923" spans="1:11" ht="15" hidden="1" x14ac:dyDescent="0.25">
      <c r="A923" s="41" t="s">
        <v>284</v>
      </c>
      <c r="B923" s="43">
        <v>48280</v>
      </c>
      <c r="C923" s="33">
        <f t="shared" si="14"/>
        <v>922</v>
      </c>
      <c r="D923" s="48" t="s">
        <v>121</v>
      </c>
      <c r="E923" s="47">
        <v>9680</v>
      </c>
      <c r="F923" s="46">
        <v>5.2999999999999999E-2</v>
      </c>
      <c r="G923" s="45">
        <v>6.9000000000000006E-2</v>
      </c>
      <c r="H923" s="44">
        <v>22.41</v>
      </c>
      <c r="I923" s="44">
        <v>23.21</v>
      </c>
      <c r="J923" s="43">
        <v>48280</v>
      </c>
      <c r="K923" s="42">
        <v>1.7999999999999999E-2</v>
      </c>
    </row>
    <row r="924" spans="1:11" ht="15" hidden="1" x14ac:dyDescent="0.25">
      <c r="A924" s="41" t="s">
        <v>283</v>
      </c>
      <c r="B924" s="43">
        <v>50360</v>
      </c>
      <c r="C924" s="33">
        <f t="shared" si="14"/>
        <v>923</v>
      </c>
      <c r="D924" s="54" t="s">
        <v>113</v>
      </c>
      <c r="E924" s="53">
        <v>6250</v>
      </c>
      <c r="F924" s="52">
        <v>7.4999999999999997E-2</v>
      </c>
      <c r="G924" s="51">
        <v>4.4999999999999998E-2</v>
      </c>
      <c r="H924" s="50">
        <v>23.34</v>
      </c>
      <c r="I924" s="50">
        <v>24.21</v>
      </c>
      <c r="J924" s="43">
        <v>50360</v>
      </c>
      <c r="K924" s="49">
        <v>2.5999999999999999E-2</v>
      </c>
    </row>
    <row r="925" spans="1:11" ht="15" hidden="1" x14ac:dyDescent="0.25">
      <c r="A925" s="41" t="s">
        <v>282</v>
      </c>
      <c r="B925" s="43">
        <v>44490</v>
      </c>
      <c r="C925" s="33">
        <f t="shared" si="14"/>
        <v>924</v>
      </c>
      <c r="D925" s="48" t="s">
        <v>113</v>
      </c>
      <c r="E925" s="47">
        <v>3420</v>
      </c>
      <c r="F925" s="46">
        <v>6.0999999999999999E-2</v>
      </c>
      <c r="G925" s="45">
        <v>2.4E-2</v>
      </c>
      <c r="H925" s="44">
        <v>21.25</v>
      </c>
      <c r="I925" s="44">
        <v>21.39</v>
      </c>
      <c r="J925" s="43">
        <v>44490</v>
      </c>
      <c r="K925" s="42">
        <v>1.7999999999999999E-2</v>
      </c>
    </row>
    <row r="926" spans="1:11" ht="30" hidden="1" x14ac:dyDescent="0.25">
      <c r="A926" s="41" t="s">
        <v>281</v>
      </c>
      <c r="B926" s="43">
        <v>32930</v>
      </c>
      <c r="C926" s="33">
        <f t="shared" si="14"/>
        <v>925</v>
      </c>
      <c r="D926" s="54" t="s">
        <v>121</v>
      </c>
      <c r="E926" s="53">
        <v>158370</v>
      </c>
      <c r="F926" s="52">
        <v>1.7999999999999999E-2</v>
      </c>
      <c r="G926" s="51">
        <v>1.1279999999999999</v>
      </c>
      <c r="H926" s="50">
        <v>14.82</v>
      </c>
      <c r="I926" s="50">
        <v>15.83</v>
      </c>
      <c r="J926" s="43">
        <v>32930</v>
      </c>
      <c r="K926" s="49">
        <v>5.0000000000000001E-3</v>
      </c>
    </row>
    <row r="927" spans="1:11" ht="15" hidden="1" x14ac:dyDescent="0.25">
      <c r="A927" s="41" t="s">
        <v>280</v>
      </c>
      <c r="B927" s="43">
        <v>36030</v>
      </c>
      <c r="C927" s="33">
        <f t="shared" si="14"/>
        <v>926</v>
      </c>
      <c r="D927" s="48" t="s">
        <v>113</v>
      </c>
      <c r="E927" s="47">
        <v>12810</v>
      </c>
      <c r="F927" s="46">
        <v>0.05</v>
      </c>
      <c r="G927" s="45">
        <v>9.0999999999999998E-2</v>
      </c>
      <c r="H927" s="44">
        <v>16.73</v>
      </c>
      <c r="I927" s="44">
        <v>17.32</v>
      </c>
      <c r="J927" s="43">
        <v>36030</v>
      </c>
      <c r="K927" s="42">
        <v>8.9999999999999993E-3</v>
      </c>
    </row>
    <row r="928" spans="1:11" ht="30" hidden="1" x14ac:dyDescent="0.25">
      <c r="A928" s="41" t="s">
        <v>279</v>
      </c>
      <c r="B928" s="43">
        <v>32660</v>
      </c>
      <c r="C928" s="33">
        <f t="shared" si="14"/>
        <v>927</v>
      </c>
      <c r="D928" s="54" t="s">
        <v>113</v>
      </c>
      <c r="E928" s="53">
        <v>145560</v>
      </c>
      <c r="F928" s="52">
        <v>1.9E-2</v>
      </c>
      <c r="G928" s="51">
        <v>1.0369999999999999</v>
      </c>
      <c r="H928" s="50">
        <v>14.65</v>
      </c>
      <c r="I928" s="50">
        <v>15.7</v>
      </c>
      <c r="J928" s="43">
        <v>32660</v>
      </c>
      <c r="K928" s="49">
        <v>5.0000000000000001E-3</v>
      </c>
    </row>
    <row r="929" spans="1:11" ht="15" hidden="1" x14ac:dyDescent="0.25">
      <c r="A929" s="41" t="s">
        <v>278</v>
      </c>
      <c r="B929" s="43">
        <v>36190</v>
      </c>
      <c r="C929" s="33">
        <f t="shared" si="14"/>
        <v>928</v>
      </c>
      <c r="D929" s="48" t="s">
        <v>113</v>
      </c>
      <c r="E929" s="47">
        <v>117300</v>
      </c>
      <c r="F929" s="46">
        <v>1.9E-2</v>
      </c>
      <c r="G929" s="45">
        <v>0.83499999999999996</v>
      </c>
      <c r="H929" s="44">
        <v>16.510000000000002</v>
      </c>
      <c r="I929" s="44">
        <v>17.399999999999999</v>
      </c>
      <c r="J929" s="43">
        <v>36190</v>
      </c>
      <c r="K929" s="42">
        <v>8.0000000000000002E-3</v>
      </c>
    </row>
    <row r="930" spans="1:11" ht="15" hidden="1" x14ac:dyDescent="0.25">
      <c r="A930" s="41" t="s">
        <v>277</v>
      </c>
      <c r="B930" s="43">
        <v>51610</v>
      </c>
      <c r="C930" s="33">
        <f t="shared" si="14"/>
        <v>929</v>
      </c>
      <c r="D930" s="54" t="s">
        <v>113</v>
      </c>
      <c r="E930" s="53">
        <v>72210</v>
      </c>
      <c r="F930" s="52">
        <v>1.7000000000000001E-2</v>
      </c>
      <c r="G930" s="51">
        <v>0.51400000000000001</v>
      </c>
      <c r="H930" s="50">
        <v>24.55</v>
      </c>
      <c r="I930" s="50">
        <v>24.81</v>
      </c>
      <c r="J930" s="43">
        <v>51610</v>
      </c>
      <c r="K930" s="49">
        <v>5.0000000000000001E-3</v>
      </c>
    </row>
    <row r="931" spans="1:11" ht="15" hidden="1" x14ac:dyDescent="0.25">
      <c r="A931" s="41" t="s">
        <v>276</v>
      </c>
      <c r="B931" s="43">
        <v>42010</v>
      </c>
      <c r="C931" s="33">
        <f t="shared" si="14"/>
        <v>930</v>
      </c>
      <c r="D931" s="48" t="s">
        <v>121</v>
      </c>
      <c r="E931" s="47">
        <v>429650</v>
      </c>
      <c r="F931" s="46">
        <v>0.01</v>
      </c>
      <c r="G931" s="45">
        <v>3.06</v>
      </c>
      <c r="H931" s="44">
        <v>18.8</v>
      </c>
      <c r="I931" s="44">
        <v>20.2</v>
      </c>
      <c r="J931" s="43">
        <v>42010</v>
      </c>
      <c r="K931" s="42">
        <v>3.0000000000000001E-3</v>
      </c>
    </row>
    <row r="932" spans="1:11" ht="15" hidden="1" x14ac:dyDescent="0.25">
      <c r="A932" s="41" t="s">
        <v>275</v>
      </c>
      <c r="B932" s="43">
        <v>42450</v>
      </c>
      <c r="C932" s="33">
        <f t="shared" si="14"/>
        <v>931</v>
      </c>
      <c r="D932" s="54" t="s">
        <v>113</v>
      </c>
      <c r="E932" s="53">
        <v>382730</v>
      </c>
      <c r="F932" s="52">
        <v>8.9999999999999993E-3</v>
      </c>
      <c r="G932" s="51">
        <v>2.726</v>
      </c>
      <c r="H932" s="50">
        <v>18.940000000000001</v>
      </c>
      <c r="I932" s="50">
        <v>20.41</v>
      </c>
      <c r="J932" s="43">
        <v>42450</v>
      </c>
      <c r="K932" s="49">
        <v>3.0000000000000001E-3</v>
      </c>
    </row>
    <row r="933" spans="1:11" ht="15" hidden="1" x14ac:dyDescent="0.25">
      <c r="A933" s="41" t="s">
        <v>274</v>
      </c>
      <c r="B933" s="43">
        <v>38380</v>
      </c>
      <c r="C933" s="33">
        <f t="shared" si="14"/>
        <v>932</v>
      </c>
      <c r="D933" s="48" t="s">
        <v>113</v>
      </c>
      <c r="E933" s="47">
        <v>46920</v>
      </c>
      <c r="F933" s="46">
        <v>5.1999999999999998E-2</v>
      </c>
      <c r="G933" s="45">
        <v>0.33400000000000002</v>
      </c>
      <c r="H933" s="44">
        <v>17.78</v>
      </c>
      <c r="I933" s="44">
        <v>18.45</v>
      </c>
      <c r="J933" s="43">
        <v>38380</v>
      </c>
      <c r="K933" s="42">
        <v>0.01</v>
      </c>
    </row>
    <row r="934" spans="1:11" ht="15" hidden="1" x14ac:dyDescent="0.25">
      <c r="A934" s="41" t="s">
        <v>273</v>
      </c>
      <c r="B934" s="43">
        <v>37090</v>
      </c>
      <c r="C934" s="33">
        <f t="shared" si="14"/>
        <v>933</v>
      </c>
      <c r="D934" s="54" t="s">
        <v>121</v>
      </c>
      <c r="E934" s="53">
        <v>96910</v>
      </c>
      <c r="F934" s="52">
        <v>1.7999999999999999E-2</v>
      </c>
      <c r="G934" s="51">
        <v>0.69</v>
      </c>
      <c r="H934" s="50">
        <v>16.7</v>
      </c>
      <c r="I934" s="50">
        <v>17.829999999999998</v>
      </c>
      <c r="J934" s="43">
        <v>37090</v>
      </c>
      <c r="K934" s="49">
        <v>8.0000000000000002E-3</v>
      </c>
    </row>
    <row r="935" spans="1:11" ht="15" hidden="1" x14ac:dyDescent="0.25">
      <c r="A935" s="41" t="s">
        <v>272</v>
      </c>
      <c r="B935" s="43">
        <v>39010</v>
      </c>
      <c r="C935" s="33">
        <f t="shared" si="14"/>
        <v>934</v>
      </c>
      <c r="D935" s="48" t="s">
        <v>113</v>
      </c>
      <c r="E935" s="47">
        <v>19780</v>
      </c>
      <c r="F935" s="46">
        <v>0.04</v>
      </c>
      <c r="G935" s="45">
        <v>0.14099999999999999</v>
      </c>
      <c r="H935" s="44">
        <v>17.88</v>
      </c>
      <c r="I935" s="44">
        <v>18.760000000000002</v>
      </c>
      <c r="J935" s="43">
        <v>39010</v>
      </c>
      <c r="K935" s="42">
        <v>0.01</v>
      </c>
    </row>
    <row r="936" spans="1:11" ht="15" hidden="1" x14ac:dyDescent="0.25">
      <c r="A936" s="41" t="s">
        <v>271</v>
      </c>
      <c r="B936" s="43">
        <v>47720</v>
      </c>
      <c r="C936" s="33">
        <f t="shared" si="14"/>
        <v>935</v>
      </c>
      <c r="D936" s="54" t="s">
        <v>113</v>
      </c>
      <c r="E936" s="53">
        <v>9070</v>
      </c>
      <c r="F936" s="52">
        <v>4.5999999999999999E-2</v>
      </c>
      <c r="G936" s="51">
        <v>6.5000000000000002E-2</v>
      </c>
      <c r="H936" s="50">
        <v>22.03</v>
      </c>
      <c r="I936" s="50">
        <v>22.94</v>
      </c>
      <c r="J936" s="43">
        <v>47720</v>
      </c>
      <c r="K936" s="49">
        <v>2.1999999999999999E-2</v>
      </c>
    </row>
    <row r="937" spans="1:11" ht="30" hidden="1" x14ac:dyDescent="0.25">
      <c r="A937" s="41" t="s">
        <v>270</v>
      </c>
      <c r="B937" s="43">
        <v>33690</v>
      </c>
      <c r="C937" s="33">
        <f t="shared" si="14"/>
        <v>936</v>
      </c>
      <c r="D937" s="48" t="s">
        <v>113</v>
      </c>
      <c r="E937" s="47">
        <v>35570</v>
      </c>
      <c r="F937" s="46">
        <v>3.2000000000000001E-2</v>
      </c>
      <c r="G937" s="45">
        <v>0.253</v>
      </c>
      <c r="H937" s="44">
        <v>15.04</v>
      </c>
      <c r="I937" s="44">
        <v>16.2</v>
      </c>
      <c r="J937" s="43">
        <v>33690</v>
      </c>
      <c r="K937" s="42">
        <v>8.9999999999999993E-3</v>
      </c>
    </row>
    <row r="938" spans="1:11" ht="15" hidden="1" x14ac:dyDescent="0.25">
      <c r="A938" s="41" t="s">
        <v>269</v>
      </c>
      <c r="B938" s="43">
        <v>38860</v>
      </c>
      <c r="C938" s="33">
        <f t="shared" si="14"/>
        <v>937</v>
      </c>
      <c r="D938" s="54" t="s">
        <v>113</v>
      </c>
      <c r="E938" s="53">
        <v>9550</v>
      </c>
      <c r="F938" s="52">
        <v>4.4999999999999998E-2</v>
      </c>
      <c r="G938" s="51">
        <v>6.8000000000000005E-2</v>
      </c>
      <c r="H938" s="50">
        <v>17.62</v>
      </c>
      <c r="I938" s="50">
        <v>18.68</v>
      </c>
      <c r="J938" s="43">
        <v>38860</v>
      </c>
      <c r="K938" s="49">
        <v>1.4E-2</v>
      </c>
    </row>
    <row r="939" spans="1:11" ht="15" hidden="1" x14ac:dyDescent="0.25">
      <c r="A939" s="41" t="s">
        <v>268</v>
      </c>
      <c r="B939" s="43">
        <v>35780</v>
      </c>
      <c r="C939" s="33">
        <f t="shared" si="14"/>
        <v>938</v>
      </c>
      <c r="D939" s="48" t="s">
        <v>113</v>
      </c>
      <c r="E939" s="47">
        <v>22930</v>
      </c>
      <c r="F939" s="46">
        <v>3.9E-2</v>
      </c>
      <c r="G939" s="45">
        <v>0.16300000000000001</v>
      </c>
      <c r="H939" s="44">
        <v>16</v>
      </c>
      <c r="I939" s="44">
        <v>17.2</v>
      </c>
      <c r="J939" s="43">
        <v>35780</v>
      </c>
      <c r="K939" s="42">
        <v>1.6E-2</v>
      </c>
    </row>
    <row r="940" spans="1:11" ht="15" hidden="1" x14ac:dyDescent="0.25">
      <c r="A940" s="41" t="s">
        <v>267</v>
      </c>
      <c r="B940" s="43">
        <v>37010</v>
      </c>
      <c r="C940" s="33">
        <f t="shared" si="14"/>
        <v>939</v>
      </c>
      <c r="D940" s="54" t="s">
        <v>121</v>
      </c>
      <c r="E940" s="53">
        <v>255980</v>
      </c>
      <c r="F940" s="52">
        <v>1.0999999999999999E-2</v>
      </c>
      <c r="G940" s="51">
        <v>1.823</v>
      </c>
      <c r="H940" s="50">
        <v>16.88</v>
      </c>
      <c r="I940" s="50">
        <v>17.79</v>
      </c>
      <c r="J940" s="43">
        <v>37010</v>
      </c>
      <c r="K940" s="49">
        <v>5.0000000000000001E-3</v>
      </c>
    </row>
    <row r="941" spans="1:11" ht="15" hidden="1" x14ac:dyDescent="0.25">
      <c r="A941" s="41" t="s">
        <v>266</v>
      </c>
      <c r="B941" s="43">
        <v>40640</v>
      </c>
      <c r="C941" s="33">
        <f t="shared" si="14"/>
        <v>940</v>
      </c>
      <c r="D941" s="48" t="s">
        <v>113</v>
      </c>
      <c r="E941" s="47">
        <v>33340</v>
      </c>
      <c r="F941" s="46">
        <v>2.1999999999999999E-2</v>
      </c>
      <c r="G941" s="45">
        <v>0.23699999999999999</v>
      </c>
      <c r="H941" s="44">
        <v>18.72</v>
      </c>
      <c r="I941" s="44">
        <v>19.54</v>
      </c>
      <c r="J941" s="43">
        <v>40640</v>
      </c>
      <c r="K941" s="42">
        <v>7.0000000000000001E-3</v>
      </c>
    </row>
    <row r="942" spans="1:11" ht="15" hidden="1" x14ac:dyDescent="0.25">
      <c r="A942" s="41" t="s">
        <v>265</v>
      </c>
      <c r="B942" s="43">
        <v>37460</v>
      </c>
      <c r="C942" s="33">
        <f t="shared" si="14"/>
        <v>941</v>
      </c>
      <c r="D942" s="54" t="s">
        <v>113</v>
      </c>
      <c r="E942" s="53">
        <v>169910</v>
      </c>
      <c r="F942" s="52">
        <v>1.2999999999999999E-2</v>
      </c>
      <c r="G942" s="51">
        <v>1.21</v>
      </c>
      <c r="H942" s="50">
        <v>17.079999999999998</v>
      </c>
      <c r="I942" s="50">
        <v>18.010000000000002</v>
      </c>
      <c r="J942" s="43">
        <v>37460</v>
      </c>
      <c r="K942" s="49">
        <v>5.0000000000000001E-3</v>
      </c>
    </row>
    <row r="943" spans="1:11" ht="15" hidden="1" x14ac:dyDescent="0.25">
      <c r="A943" s="41" t="s">
        <v>264</v>
      </c>
      <c r="B943" s="43">
        <v>33270</v>
      </c>
      <c r="C943" s="33">
        <f t="shared" si="14"/>
        <v>942</v>
      </c>
      <c r="D943" s="48" t="s">
        <v>113</v>
      </c>
      <c r="E943" s="47">
        <v>52730</v>
      </c>
      <c r="F943" s="46">
        <v>2.5999999999999999E-2</v>
      </c>
      <c r="G943" s="45">
        <v>0.376</v>
      </c>
      <c r="H943" s="44">
        <v>15.1</v>
      </c>
      <c r="I943" s="44">
        <v>16</v>
      </c>
      <c r="J943" s="43">
        <v>33270</v>
      </c>
      <c r="K943" s="42">
        <v>7.0000000000000001E-3</v>
      </c>
    </row>
    <row r="944" spans="1:11" ht="15" hidden="1" x14ac:dyDescent="0.25">
      <c r="A944" s="41" t="s">
        <v>263</v>
      </c>
      <c r="B944" s="43">
        <v>26270</v>
      </c>
      <c r="C944" s="33">
        <f t="shared" si="14"/>
        <v>943</v>
      </c>
      <c r="D944" s="54" t="s">
        <v>136</v>
      </c>
      <c r="E944" s="53">
        <v>582470</v>
      </c>
      <c r="F944" s="52">
        <v>8.9999999999999993E-3</v>
      </c>
      <c r="G944" s="51">
        <v>4.149</v>
      </c>
      <c r="H944" s="50">
        <v>11.42</v>
      </c>
      <c r="I944" s="50">
        <v>12.63</v>
      </c>
      <c r="J944" s="43">
        <v>26270</v>
      </c>
      <c r="K944" s="49">
        <v>4.0000000000000001E-3</v>
      </c>
    </row>
    <row r="945" spans="1:11" ht="15" hidden="1" x14ac:dyDescent="0.25">
      <c r="A945" s="41" t="s">
        <v>262</v>
      </c>
      <c r="B945" s="43">
        <v>23210</v>
      </c>
      <c r="C945" s="33">
        <f t="shared" si="14"/>
        <v>944</v>
      </c>
      <c r="D945" s="48" t="s">
        <v>113</v>
      </c>
      <c r="E945" s="47">
        <v>207710</v>
      </c>
      <c r="F945" s="46">
        <v>1.4E-2</v>
      </c>
      <c r="G945" s="45">
        <v>1.4790000000000001</v>
      </c>
      <c r="H945" s="44">
        <v>10.34</v>
      </c>
      <c r="I945" s="44">
        <v>11.16</v>
      </c>
      <c r="J945" s="43">
        <v>23210</v>
      </c>
      <c r="K945" s="42">
        <v>4.0000000000000001E-3</v>
      </c>
    </row>
    <row r="946" spans="1:11" ht="15" hidden="1" x14ac:dyDescent="0.25">
      <c r="A946" s="41" t="s">
        <v>261</v>
      </c>
      <c r="B946" s="43">
        <v>22270</v>
      </c>
      <c r="C946" s="33">
        <f t="shared" si="14"/>
        <v>945</v>
      </c>
      <c r="D946" s="54" t="s">
        <v>113</v>
      </c>
      <c r="E946" s="53">
        <v>45150</v>
      </c>
      <c r="F946" s="52">
        <v>2.9000000000000001E-2</v>
      </c>
      <c r="G946" s="51">
        <v>0.32200000000000001</v>
      </c>
      <c r="H946" s="50">
        <v>10.24</v>
      </c>
      <c r="I946" s="50">
        <v>10.71</v>
      </c>
      <c r="J946" s="43">
        <v>22270</v>
      </c>
      <c r="K946" s="49">
        <v>6.0000000000000001E-3</v>
      </c>
    </row>
    <row r="947" spans="1:11" ht="15" hidden="1" x14ac:dyDescent="0.25">
      <c r="A947" s="41" t="s">
        <v>260</v>
      </c>
      <c r="B947" s="43">
        <v>25830</v>
      </c>
      <c r="C947" s="33">
        <f t="shared" si="14"/>
        <v>946</v>
      </c>
      <c r="D947" s="48" t="s">
        <v>113</v>
      </c>
      <c r="E947" s="47">
        <v>139500</v>
      </c>
      <c r="F947" s="46">
        <v>2.1000000000000001E-2</v>
      </c>
      <c r="G947" s="45">
        <v>0.99399999999999999</v>
      </c>
      <c r="H947" s="44">
        <v>11.38</v>
      </c>
      <c r="I947" s="44">
        <v>12.42</v>
      </c>
      <c r="J947" s="43">
        <v>25830</v>
      </c>
      <c r="K947" s="42">
        <v>6.0000000000000001E-3</v>
      </c>
    </row>
    <row r="948" spans="1:11" ht="15" hidden="1" x14ac:dyDescent="0.25">
      <c r="A948" s="41" t="s">
        <v>259</v>
      </c>
      <c r="B948" s="43">
        <v>26190</v>
      </c>
      <c r="C948" s="33">
        <f t="shared" si="14"/>
        <v>947</v>
      </c>
      <c r="D948" s="54" t="s">
        <v>121</v>
      </c>
      <c r="E948" s="53">
        <v>11280</v>
      </c>
      <c r="F948" s="52">
        <v>6.4000000000000001E-2</v>
      </c>
      <c r="G948" s="51">
        <v>0.08</v>
      </c>
      <c r="H948" s="50">
        <v>11.83</v>
      </c>
      <c r="I948" s="50">
        <v>12.59</v>
      </c>
      <c r="J948" s="43">
        <v>26190</v>
      </c>
      <c r="K948" s="49">
        <v>1.6E-2</v>
      </c>
    </row>
    <row r="949" spans="1:11" ht="15" hidden="1" x14ac:dyDescent="0.25">
      <c r="A949" s="41" t="s">
        <v>258</v>
      </c>
      <c r="B949" s="43">
        <v>26040</v>
      </c>
      <c r="C949" s="33">
        <f t="shared" si="14"/>
        <v>948</v>
      </c>
      <c r="D949" s="48" t="s">
        <v>113</v>
      </c>
      <c r="E949" s="47">
        <v>7780</v>
      </c>
      <c r="F949" s="46">
        <v>6.7000000000000004E-2</v>
      </c>
      <c r="G949" s="45">
        <v>5.5E-2</v>
      </c>
      <c r="H949" s="44">
        <v>11.51</v>
      </c>
      <c r="I949" s="44">
        <v>12.52</v>
      </c>
      <c r="J949" s="43">
        <v>26040</v>
      </c>
      <c r="K949" s="42">
        <v>0.02</v>
      </c>
    </row>
    <row r="950" spans="1:11" ht="15" hidden="1" x14ac:dyDescent="0.25">
      <c r="A950" s="41" t="s">
        <v>257</v>
      </c>
      <c r="B950" s="43">
        <v>26530</v>
      </c>
      <c r="C950" s="33">
        <f t="shared" si="14"/>
        <v>949</v>
      </c>
      <c r="D950" s="54" t="s">
        <v>113</v>
      </c>
      <c r="E950" s="53">
        <v>3500</v>
      </c>
      <c r="F950" s="52">
        <v>0.13600000000000001</v>
      </c>
      <c r="G950" s="51">
        <v>2.5000000000000001E-2</v>
      </c>
      <c r="H950" s="50">
        <v>12.57</v>
      </c>
      <c r="I950" s="50">
        <v>12.75</v>
      </c>
      <c r="J950" s="43">
        <v>26530</v>
      </c>
      <c r="K950" s="49">
        <v>2.1999999999999999E-2</v>
      </c>
    </row>
    <row r="951" spans="1:11" ht="15" hidden="1" x14ac:dyDescent="0.25">
      <c r="A951" s="41" t="s">
        <v>256</v>
      </c>
      <c r="B951" s="43">
        <v>29500</v>
      </c>
      <c r="C951" s="33">
        <f t="shared" si="14"/>
        <v>950</v>
      </c>
      <c r="D951" s="48" t="s">
        <v>121</v>
      </c>
      <c r="E951" s="47">
        <v>28200</v>
      </c>
      <c r="F951" s="46">
        <v>6.6000000000000003E-2</v>
      </c>
      <c r="G951" s="45">
        <v>0.20100000000000001</v>
      </c>
      <c r="H951" s="44">
        <v>13.02</v>
      </c>
      <c r="I951" s="44">
        <v>14.18</v>
      </c>
      <c r="J951" s="43">
        <v>29500</v>
      </c>
      <c r="K951" s="42">
        <v>1.4999999999999999E-2</v>
      </c>
    </row>
    <row r="952" spans="1:11" ht="15" hidden="1" x14ac:dyDescent="0.25">
      <c r="A952" s="41" t="s">
        <v>255</v>
      </c>
      <c r="B952" s="43">
        <v>25630</v>
      </c>
      <c r="C952" s="33">
        <f t="shared" si="14"/>
        <v>951</v>
      </c>
      <c r="D952" s="54" t="s">
        <v>113</v>
      </c>
      <c r="E952" s="53">
        <v>6540</v>
      </c>
      <c r="F952" s="52">
        <v>0.12</v>
      </c>
      <c r="G952" s="51">
        <v>4.7E-2</v>
      </c>
      <c r="H952" s="50">
        <v>11.79</v>
      </c>
      <c r="I952" s="50">
        <v>12.32</v>
      </c>
      <c r="J952" s="43">
        <v>25630</v>
      </c>
      <c r="K952" s="49">
        <v>1.7999999999999999E-2</v>
      </c>
    </row>
    <row r="953" spans="1:11" ht="15" hidden="1" x14ac:dyDescent="0.25">
      <c r="A953" s="41" t="s">
        <v>254</v>
      </c>
      <c r="B953" s="43">
        <v>30670</v>
      </c>
      <c r="C953" s="33">
        <f t="shared" si="14"/>
        <v>952</v>
      </c>
      <c r="D953" s="48" t="s">
        <v>113</v>
      </c>
      <c r="E953" s="47">
        <v>21660</v>
      </c>
      <c r="F953" s="46">
        <v>7.8E-2</v>
      </c>
      <c r="G953" s="45">
        <v>0.154</v>
      </c>
      <c r="H953" s="44">
        <v>13.58</v>
      </c>
      <c r="I953" s="44">
        <v>14.74</v>
      </c>
      <c r="J953" s="43">
        <v>30670</v>
      </c>
      <c r="K953" s="42">
        <v>1.7000000000000001E-2</v>
      </c>
    </row>
    <row r="954" spans="1:11" ht="15" hidden="1" x14ac:dyDescent="0.25">
      <c r="A954" s="41" t="s">
        <v>253</v>
      </c>
      <c r="B954" s="43">
        <v>28190</v>
      </c>
      <c r="C954" s="33">
        <f t="shared" si="14"/>
        <v>953</v>
      </c>
      <c r="D954" s="54" t="s">
        <v>121</v>
      </c>
      <c r="E954" s="53">
        <v>77800</v>
      </c>
      <c r="F954" s="52">
        <v>2.1000000000000001E-2</v>
      </c>
      <c r="G954" s="51">
        <v>0.55400000000000005</v>
      </c>
      <c r="H954" s="50">
        <v>13.1</v>
      </c>
      <c r="I954" s="50">
        <v>13.55</v>
      </c>
      <c r="J954" s="43">
        <v>28190</v>
      </c>
      <c r="K954" s="49">
        <v>6.0000000000000001E-3</v>
      </c>
    </row>
    <row r="955" spans="1:11" ht="15" hidden="1" x14ac:dyDescent="0.25">
      <c r="A955" s="41" t="s">
        <v>252</v>
      </c>
      <c r="B955" s="43">
        <v>28480</v>
      </c>
      <c r="C955" s="33">
        <f t="shared" si="14"/>
        <v>954</v>
      </c>
      <c r="D955" s="48" t="s">
        <v>113</v>
      </c>
      <c r="E955" s="47">
        <v>10860</v>
      </c>
      <c r="F955" s="46">
        <v>3.7999999999999999E-2</v>
      </c>
      <c r="G955" s="45">
        <v>7.6999999999999999E-2</v>
      </c>
      <c r="H955" s="44">
        <v>13.11</v>
      </c>
      <c r="I955" s="44">
        <v>13.69</v>
      </c>
      <c r="J955" s="43">
        <v>28480</v>
      </c>
      <c r="K955" s="42">
        <v>1.0999999999999999E-2</v>
      </c>
    </row>
    <row r="956" spans="1:11" ht="15" hidden="1" x14ac:dyDescent="0.25">
      <c r="A956" s="41" t="s">
        <v>251</v>
      </c>
      <c r="B956" s="43">
        <v>27860</v>
      </c>
      <c r="C956" s="33">
        <f t="shared" si="14"/>
        <v>955</v>
      </c>
      <c r="D956" s="54" t="s">
        <v>113</v>
      </c>
      <c r="E956" s="53">
        <v>15040</v>
      </c>
      <c r="F956" s="52">
        <v>5.1999999999999998E-2</v>
      </c>
      <c r="G956" s="51">
        <v>0.107</v>
      </c>
      <c r="H956" s="50">
        <v>12.55</v>
      </c>
      <c r="I956" s="50">
        <v>13.4</v>
      </c>
      <c r="J956" s="43">
        <v>27860</v>
      </c>
      <c r="K956" s="49">
        <v>0.01</v>
      </c>
    </row>
    <row r="957" spans="1:11" ht="15" hidden="1" x14ac:dyDescent="0.25">
      <c r="A957" s="41" t="s">
        <v>250</v>
      </c>
      <c r="B957" s="43">
        <v>28380</v>
      </c>
      <c r="C957" s="33">
        <f t="shared" si="14"/>
        <v>956</v>
      </c>
      <c r="D957" s="48" t="s">
        <v>113</v>
      </c>
      <c r="E957" s="47">
        <v>21550</v>
      </c>
      <c r="F957" s="46">
        <v>3.3000000000000002E-2</v>
      </c>
      <c r="G957" s="45">
        <v>0.154</v>
      </c>
      <c r="H957" s="44">
        <v>13.21</v>
      </c>
      <c r="I957" s="44">
        <v>13.65</v>
      </c>
      <c r="J957" s="43">
        <v>28380</v>
      </c>
      <c r="K957" s="42">
        <v>0.01</v>
      </c>
    </row>
    <row r="958" spans="1:11" ht="30" hidden="1" x14ac:dyDescent="0.25">
      <c r="A958" s="41" t="s">
        <v>249</v>
      </c>
      <c r="B958" s="43">
        <v>28110</v>
      </c>
      <c r="C958" s="33">
        <f t="shared" si="14"/>
        <v>957</v>
      </c>
      <c r="D958" s="54" t="s">
        <v>113</v>
      </c>
      <c r="E958" s="53">
        <v>30340</v>
      </c>
      <c r="F958" s="52">
        <v>3.2000000000000001E-2</v>
      </c>
      <c r="G958" s="51">
        <v>0.216</v>
      </c>
      <c r="H958" s="50">
        <v>13.22</v>
      </c>
      <c r="I958" s="50">
        <v>13.51</v>
      </c>
      <c r="J958" s="43">
        <v>28110</v>
      </c>
      <c r="K958" s="49">
        <v>0.01</v>
      </c>
    </row>
    <row r="959" spans="1:11" ht="15" hidden="1" x14ac:dyDescent="0.25">
      <c r="A959" s="41" t="s">
        <v>248</v>
      </c>
      <c r="B959" s="43">
        <v>35030</v>
      </c>
      <c r="C959" s="33">
        <f t="shared" si="14"/>
        <v>958</v>
      </c>
      <c r="D959" s="48" t="s">
        <v>121</v>
      </c>
      <c r="E959" s="47">
        <v>72820</v>
      </c>
      <c r="F959" s="46">
        <v>2.8000000000000001E-2</v>
      </c>
      <c r="G959" s="45">
        <v>0.51900000000000002</v>
      </c>
      <c r="H959" s="44">
        <v>15.58</v>
      </c>
      <c r="I959" s="44">
        <v>16.84</v>
      </c>
      <c r="J959" s="43">
        <v>35030</v>
      </c>
      <c r="K959" s="42">
        <v>8.9999999999999993E-3</v>
      </c>
    </row>
    <row r="960" spans="1:11" ht="30" hidden="1" x14ac:dyDescent="0.25">
      <c r="A960" s="41" t="s">
        <v>247</v>
      </c>
      <c r="B960" s="43">
        <v>35420</v>
      </c>
      <c r="C960" s="33">
        <f t="shared" si="14"/>
        <v>959</v>
      </c>
      <c r="D960" s="54" t="s">
        <v>113</v>
      </c>
      <c r="E960" s="53">
        <v>19340</v>
      </c>
      <c r="F960" s="52">
        <v>0.05</v>
      </c>
      <c r="G960" s="51">
        <v>0.13800000000000001</v>
      </c>
      <c r="H960" s="50">
        <v>16.46</v>
      </c>
      <c r="I960" s="50">
        <v>17.03</v>
      </c>
      <c r="J960" s="43">
        <v>35420</v>
      </c>
      <c r="K960" s="49">
        <v>1.9E-2</v>
      </c>
    </row>
    <row r="961" spans="1:11" ht="15" hidden="1" x14ac:dyDescent="0.25">
      <c r="A961" s="41" t="s">
        <v>246</v>
      </c>
      <c r="B961" s="43">
        <v>48460</v>
      </c>
      <c r="C961" s="33">
        <f t="shared" si="14"/>
        <v>960</v>
      </c>
      <c r="D961" s="48" t="s">
        <v>113</v>
      </c>
      <c r="E961" s="47">
        <v>5310</v>
      </c>
      <c r="F961" s="46">
        <v>8.7999999999999995E-2</v>
      </c>
      <c r="G961" s="45">
        <v>3.7999999999999999E-2</v>
      </c>
      <c r="H961" s="44">
        <v>19.059999999999999</v>
      </c>
      <c r="I961" s="44">
        <v>23.3</v>
      </c>
      <c r="J961" s="43">
        <v>48460</v>
      </c>
      <c r="K961" s="42">
        <v>3.3000000000000002E-2</v>
      </c>
    </row>
    <row r="962" spans="1:11" ht="15" hidden="1" x14ac:dyDescent="0.25">
      <c r="A962" s="41" t="s">
        <v>245</v>
      </c>
      <c r="B962" s="43">
        <v>34640</v>
      </c>
      <c r="C962" s="33">
        <f t="shared" si="14"/>
        <v>961</v>
      </c>
      <c r="D962" s="54" t="s">
        <v>113</v>
      </c>
      <c r="E962" s="53">
        <v>32520</v>
      </c>
      <c r="F962" s="52">
        <v>3.5000000000000003E-2</v>
      </c>
      <c r="G962" s="51">
        <v>0.23200000000000001</v>
      </c>
      <c r="H962" s="50">
        <v>15.89</v>
      </c>
      <c r="I962" s="50">
        <v>16.649999999999999</v>
      </c>
      <c r="J962" s="43">
        <v>34640</v>
      </c>
      <c r="K962" s="49">
        <v>0.01</v>
      </c>
    </row>
    <row r="963" spans="1:11" ht="15" hidden="1" x14ac:dyDescent="0.25">
      <c r="A963" s="41" t="s">
        <v>244</v>
      </c>
      <c r="B963" s="43">
        <v>30830</v>
      </c>
      <c r="C963" s="33">
        <f t="shared" ref="C963:C1026" si="15">C962+1</f>
        <v>962</v>
      </c>
      <c r="D963" s="48" t="s">
        <v>113</v>
      </c>
      <c r="E963" s="47">
        <v>15650</v>
      </c>
      <c r="F963" s="46">
        <v>8.5999999999999993E-2</v>
      </c>
      <c r="G963" s="45">
        <v>0.111</v>
      </c>
      <c r="H963" s="44">
        <v>12.45</v>
      </c>
      <c r="I963" s="44">
        <v>14.82</v>
      </c>
      <c r="J963" s="43">
        <v>30830</v>
      </c>
      <c r="K963" s="42">
        <v>2.5000000000000001E-2</v>
      </c>
    </row>
    <row r="964" spans="1:11" ht="15" hidden="1" x14ac:dyDescent="0.25">
      <c r="A964" s="41" t="s">
        <v>243</v>
      </c>
      <c r="B964" s="43">
        <v>32170</v>
      </c>
      <c r="C964" s="33">
        <f t="shared" si="15"/>
        <v>963</v>
      </c>
      <c r="D964" s="54" t="s">
        <v>136</v>
      </c>
      <c r="E964" s="53">
        <v>250870</v>
      </c>
      <c r="F964" s="52">
        <v>1.0999999999999999E-2</v>
      </c>
      <c r="G964" s="51">
        <v>1.7869999999999999</v>
      </c>
      <c r="H964" s="50">
        <v>14.52</v>
      </c>
      <c r="I964" s="50">
        <v>15.47</v>
      </c>
      <c r="J964" s="43">
        <v>32170</v>
      </c>
      <c r="K964" s="49">
        <v>3.0000000000000001E-3</v>
      </c>
    </row>
    <row r="965" spans="1:11" ht="15" hidden="1" x14ac:dyDescent="0.25">
      <c r="A965" s="41" t="s">
        <v>242</v>
      </c>
      <c r="B965" s="43">
        <v>34800</v>
      </c>
      <c r="C965" s="33">
        <f t="shared" si="15"/>
        <v>964</v>
      </c>
      <c r="D965" s="48" t="s">
        <v>113</v>
      </c>
      <c r="E965" s="47">
        <v>97980</v>
      </c>
      <c r="F965" s="46">
        <v>1.7999999999999999E-2</v>
      </c>
      <c r="G965" s="45">
        <v>0.69799999999999995</v>
      </c>
      <c r="H965" s="44">
        <v>15.89</v>
      </c>
      <c r="I965" s="44">
        <v>16.73</v>
      </c>
      <c r="J965" s="43">
        <v>34800</v>
      </c>
      <c r="K965" s="42">
        <v>5.0000000000000001E-3</v>
      </c>
    </row>
    <row r="966" spans="1:11" ht="15" hidden="1" x14ac:dyDescent="0.25">
      <c r="A966" s="41" t="s">
        <v>241</v>
      </c>
      <c r="B966" s="43">
        <v>32330</v>
      </c>
      <c r="C966" s="33">
        <f t="shared" si="15"/>
        <v>965</v>
      </c>
      <c r="D966" s="54" t="s">
        <v>113</v>
      </c>
      <c r="E966" s="53">
        <v>17370</v>
      </c>
      <c r="F966" s="52">
        <v>3.2000000000000001E-2</v>
      </c>
      <c r="G966" s="51">
        <v>0.124</v>
      </c>
      <c r="H966" s="50">
        <v>14.69</v>
      </c>
      <c r="I966" s="50">
        <v>15.54</v>
      </c>
      <c r="J966" s="43">
        <v>32330</v>
      </c>
      <c r="K966" s="49">
        <v>8.9999999999999993E-3</v>
      </c>
    </row>
    <row r="967" spans="1:11" ht="15" hidden="1" x14ac:dyDescent="0.25">
      <c r="A967" s="41" t="s">
        <v>240</v>
      </c>
      <c r="B967" s="43">
        <v>47660</v>
      </c>
      <c r="C967" s="33">
        <f t="shared" si="15"/>
        <v>966</v>
      </c>
      <c r="D967" s="48" t="s">
        <v>121</v>
      </c>
      <c r="E967" s="47">
        <v>2000</v>
      </c>
      <c r="F967" s="46">
        <v>0.14299999999999999</v>
      </c>
      <c r="G967" s="45">
        <v>1.4E-2</v>
      </c>
      <c r="H967" s="44">
        <v>21.31</v>
      </c>
      <c r="I967" s="44">
        <v>22.92</v>
      </c>
      <c r="J967" s="43">
        <v>47660</v>
      </c>
      <c r="K967" s="42">
        <v>3.5000000000000003E-2</v>
      </c>
    </row>
    <row r="968" spans="1:11" ht="15" hidden="1" x14ac:dyDescent="0.25">
      <c r="A968" s="41" t="s">
        <v>239</v>
      </c>
      <c r="B968" s="43">
        <v>47480</v>
      </c>
      <c r="C968" s="33">
        <f t="shared" si="15"/>
        <v>967</v>
      </c>
      <c r="D968" s="54" t="s">
        <v>113</v>
      </c>
      <c r="E968" s="53">
        <v>1040</v>
      </c>
      <c r="F968" s="52">
        <v>0.217</v>
      </c>
      <c r="G968" s="51">
        <v>7.0000000000000001E-3</v>
      </c>
      <c r="H968" s="50">
        <v>19.66</v>
      </c>
      <c r="I968" s="50">
        <v>22.83</v>
      </c>
      <c r="J968" s="43">
        <v>47480</v>
      </c>
      <c r="K968" s="49">
        <v>4.9000000000000002E-2</v>
      </c>
    </row>
    <row r="969" spans="1:11" ht="15" hidden="1" x14ac:dyDescent="0.25">
      <c r="A969" s="41" t="s">
        <v>238</v>
      </c>
      <c r="B969" s="43">
        <v>47850</v>
      </c>
      <c r="C969" s="33">
        <f t="shared" si="15"/>
        <v>968</v>
      </c>
      <c r="D969" s="48" t="s">
        <v>113</v>
      </c>
      <c r="E969" s="45">
        <v>970</v>
      </c>
      <c r="F969" s="46">
        <v>0.183</v>
      </c>
      <c r="G969" s="45">
        <v>7.0000000000000001E-3</v>
      </c>
      <c r="H969" s="44">
        <v>22.36</v>
      </c>
      <c r="I969" s="44">
        <v>23.01</v>
      </c>
      <c r="J969" s="43">
        <v>47850</v>
      </c>
      <c r="K969" s="42">
        <v>4.2000000000000003E-2</v>
      </c>
    </row>
    <row r="970" spans="1:11" ht="15" hidden="1" x14ac:dyDescent="0.25">
      <c r="A970" s="41" t="s">
        <v>237</v>
      </c>
      <c r="B970" s="43">
        <v>29900</v>
      </c>
      <c r="C970" s="33">
        <f t="shared" si="15"/>
        <v>969</v>
      </c>
      <c r="D970" s="54" t="s">
        <v>121</v>
      </c>
      <c r="E970" s="53">
        <v>126760</v>
      </c>
      <c r="F970" s="52">
        <v>1.7000000000000001E-2</v>
      </c>
      <c r="G970" s="51">
        <v>0.90300000000000002</v>
      </c>
      <c r="H970" s="50">
        <v>13.69</v>
      </c>
      <c r="I970" s="50">
        <v>14.37</v>
      </c>
      <c r="J970" s="43">
        <v>29900</v>
      </c>
      <c r="K970" s="49">
        <v>4.0000000000000001E-3</v>
      </c>
    </row>
    <row r="971" spans="1:11" ht="15" hidden="1" x14ac:dyDescent="0.25">
      <c r="A971" s="41" t="s">
        <v>236</v>
      </c>
      <c r="B971" s="43">
        <v>29960</v>
      </c>
      <c r="C971" s="33">
        <f t="shared" si="15"/>
        <v>970</v>
      </c>
      <c r="D971" s="48" t="s">
        <v>113</v>
      </c>
      <c r="E971" s="47">
        <v>50640</v>
      </c>
      <c r="F971" s="46">
        <v>2.1999999999999999E-2</v>
      </c>
      <c r="G971" s="45">
        <v>0.36099999999999999</v>
      </c>
      <c r="H971" s="44">
        <v>13.65</v>
      </c>
      <c r="I971" s="44">
        <v>14.41</v>
      </c>
      <c r="J971" s="43">
        <v>29960</v>
      </c>
      <c r="K971" s="42">
        <v>6.0000000000000001E-3</v>
      </c>
    </row>
    <row r="972" spans="1:11" ht="15" hidden="1" x14ac:dyDescent="0.25">
      <c r="A972" s="41" t="s">
        <v>235</v>
      </c>
      <c r="B972" s="43">
        <v>29850</v>
      </c>
      <c r="C972" s="33">
        <f t="shared" si="15"/>
        <v>971</v>
      </c>
      <c r="D972" s="54" t="s">
        <v>113</v>
      </c>
      <c r="E972" s="53">
        <v>76130</v>
      </c>
      <c r="F972" s="52">
        <v>2.3E-2</v>
      </c>
      <c r="G972" s="51">
        <v>0.54200000000000004</v>
      </c>
      <c r="H972" s="50">
        <v>13.71</v>
      </c>
      <c r="I972" s="50">
        <v>14.35</v>
      </c>
      <c r="J972" s="43">
        <v>29850</v>
      </c>
      <c r="K972" s="49">
        <v>5.0000000000000001E-3</v>
      </c>
    </row>
    <row r="973" spans="1:11" ht="15" hidden="1" x14ac:dyDescent="0.25">
      <c r="A973" s="41" t="s">
        <v>234</v>
      </c>
      <c r="B973" s="43">
        <v>31780</v>
      </c>
      <c r="C973" s="33">
        <f t="shared" si="15"/>
        <v>972</v>
      </c>
      <c r="D973" s="48" t="s">
        <v>113</v>
      </c>
      <c r="E973" s="47">
        <v>6750</v>
      </c>
      <c r="F973" s="46">
        <v>4.8000000000000001E-2</v>
      </c>
      <c r="G973" s="45">
        <v>4.8000000000000001E-2</v>
      </c>
      <c r="H973" s="44">
        <v>13.7</v>
      </c>
      <c r="I973" s="44">
        <v>15.28</v>
      </c>
      <c r="J973" s="43">
        <v>31780</v>
      </c>
      <c r="K973" s="42">
        <v>1.6E-2</v>
      </c>
    </row>
    <row r="974" spans="1:11" ht="15" hidden="1" x14ac:dyDescent="0.25">
      <c r="A974" s="41" t="s">
        <v>233</v>
      </c>
      <c r="B974" s="43">
        <v>59980</v>
      </c>
      <c r="C974" s="33">
        <f t="shared" si="15"/>
        <v>973</v>
      </c>
      <c r="D974" s="54" t="s">
        <v>136</v>
      </c>
      <c r="E974" s="53">
        <v>307370</v>
      </c>
      <c r="F974" s="52">
        <v>8.9999999999999993E-3</v>
      </c>
      <c r="G974" s="51">
        <v>2.1890000000000001</v>
      </c>
      <c r="H974" s="50">
        <v>27.93</v>
      </c>
      <c r="I974" s="50">
        <v>28.84</v>
      </c>
      <c r="J974" s="43">
        <v>59980</v>
      </c>
      <c r="K974" s="49">
        <v>4.0000000000000001E-3</v>
      </c>
    </row>
    <row r="975" spans="1:11" ht="15" hidden="1" x14ac:dyDescent="0.25">
      <c r="A975" s="41" t="s">
        <v>232</v>
      </c>
      <c r="B975" s="43">
        <v>77790</v>
      </c>
      <c r="C975" s="33">
        <f t="shared" si="15"/>
        <v>974</v>
      </c>
      <c r="D975" s="48" t="s">
        <v>121</v>
      </c>
      <c r="E975" s="47">
        <v>53560</v>
      </c>
      <c r="F975" s="46">
        <v>1.9E-2</v>
      </c>
      <c r="G975" s="45">
        <v>0.38100000000000001</v>
      </c>
      <c r="H975" s="44">
        <v>37.68</v>
      </c>
      <c r="I975" s="44">
        <v>37.4</v>
      </c>
      <c r="J975" s="43">
        <v>77790</v>
      </c>
      <c r="K975" s="42">
        <v>5.0000000000000001E-3</v>
      </c>
    </row>
    <row r="976" spans="1:11" ht="15" hidden="1" x14ac:dyDescent="0.25">
      <c r="A976" s="41" t="s">
        <v>231</v>
      </c>
      <c r="B976" s="43">
        <v>91370</v>
      </c>
      <c r="C976" s="33">
        <f t="shared" si="15"/>
        <v>975</v>
      </c>
      <c r="D976" s="54" t="s">
        <v>113</v>
      </c>
      <c r="E976" s="53">
        <v>7170</v>
      </c>
      <c r="F976" s="52">
        <v>4.8000000000000001E-2</v>
      </c>
      <c r="G976" s="51">
        <v>5.0999999999999997E-2</v>
      </c>
      <c r="H976" s="50">
        <v>43.83</v>
      </c>
      <c r="I976" s="50">
        <v>43.93</v>
      </c>
      <c r="J976" s="43">
        <v>91370</v>
      </c>
      <c r="K976" s="49">
        <v>1.0999999999999999E-2</v>
      </c>
    </row>
    <row r="977" spans="1:11" ht="15" hidden="1" x14ac:dyDescent="0.25">
      <c r="A977" s="41" t="s">
        <v>230</v>
      </c>
      <c r="B977" s="43">
        <v>81500</v>
      </c>
      <c r="C977" s="33">
        <f t="shared" si="15"/>
        <v>976</v>
      </c>
      <c r="D977" s="48" t="s">
        <v>113</v>
      </c>
      <c r="E977" s="47">
        <v>11380</v>
      </c>
      <c r="F977" s="46">
        <v>0.03</v>
      </c>
      <c r="G977" s="45">
        <v>8.1000000000000003E-2</v>
      </c>
      <c r="H977" s="44">
        <v>39.369999999999997</v>
      </c>
      <c r="I977" s="44">
        <v>39.18</v>
      </c>
      <c r="J977" s="43">
        <v>81500</v>
      </c>
      <c r="K977" s="42">
        <v>7.0000000000000001E-3</v>
      </c>
    </row>
    <row r="978" spans="1:11" ht="15" hidden="1" x14ac:dyDescent="0.25">
      <c r="A978" s="41" t="s">
        <v>229</v>
      </c>
      <c r="B978" s="43">
        <v>73800</v>
      </c>
      <c r="C978" s="33">
        <f t="shared" si="15"/>
        <v>977</v>
      </c>
      <c r="D978" s="54" t="s">
        <v>113</v>
      </c>
      <c r="E978" s="53">
        <v>35010</v>
      </c>
      <c r="F978" s="52">
        <v>2.5000000000000001E-2</v>
      </c>
      <c r="G978" s="51">
        <v>0.249</v>
      </c>
      <c r="H978" s="50">
        <v>35.909999999999997</v>
      </c>
      <c r="I978" s="50">
        <v>35.479999999999997</v>
      </c>
      <c r="J978" s="43">
        <v>73800</v>
      </c>
      <c r="K978" s="49">
        <v>7.0000000000000001E-3</v>
      </c>
    </row>
    <row r="979" spans="1:11" ht="15" hidden="1" x14ac:dyDescent="0.25">
      <c r="A979" s="41" t="s">
        <v>228</v>
      </c>
      <c r="B979" s="43">
        <v>61410</v>
      </c>
      <c r="C979" s="33">
        <f t="shared" si="15"/>
        <v>978</v>
      </c>
      <c r="D979" s="48" t="s">
        <v>113</v>
      </c>
      <c r="E979" s="47">
        <v>33720</v>
      </c>
      <c r="F979" s="46">
        <v>1.7000000000000001E-2</v>
      </c>
      <c r="G979" s="45">
        <v>0.24</v>
      </c>
      <c r="H979" s="44">
        <v>28.56</v>
      </c>
      <c r="I979" s="44">
        <v>29.52</v>
      </c>
      <c r="J979" s="43">
        <v>61410</v>
      </c>
      <c r="K979" s="42">
        <v>0.01</v>
      </c>
    </row>
    <row r="980" spans="1:11" ht="15" hidden="1" x14ac:dyDescent="0.25">
      <c r="A980" s="41" t="s">
        <v>227</v>
      </c>
      <c r="B980" s="43">
        <v>47930</v>
      </c>
      <c r="C980" s="33">
        <f t="shared" si="15"/>
        <v>979</v>
      </c>
      <c r="D980" s="54" t="s">
        <v>113</v>
      </c>
      <c r="E980" s="53">
        <v>115840</v>
      </c>
      <c r="F980" s="52">
        <v>1.0999999999999999E-2</v>
      </c>
      <c r="G980" s="51">
        <v>0.82499999999999996</v>
      </c>
      <c r="H980" s="50">
        <v>22</v>
      </c>
      <c r="I980" s="50">
        <v>23.04</v>
      </c>
      <c r="J980" s="43">
        <v>47930</v>
      </c>
      <c r="K980" s="49">
        <v>5.0000000000000001E-3</v>
      </c>
    </row>
    <row r="981" spans="1:11" ht="15" hidden="1" x14ac:dyDescent="0.25">
      <c r="A981" s="41" t="s">
        <v>226</v>
      </c>
      <c r="B981" s="43">
        <v>63750</v>
      </c>
      <c r="C981" s="33">
        <f t="shared" si="15"/>
        <v>980</v>
      </c>
      <c r="D981" s="48" t="s">
        <v>121</v>
      </c>
      <c r="E981" s="47">
        <v>104250</v>
      </c>
      <c r="F981" s="46">
        <v>2.1999999999999999E-2</v>
      </c>
      <c r="G981" s="45">
        <v>0.74199999999999999</v>
      </c>
      <c r="H981" s="44">
        <v>30.49</v>
      </c>
      <c r="I981" s="44">
        <v>30.65</v>
      </c>
      <c r="J981" s="43">
        <v>63750</v>
      </c>
      <c r="K981" s="42">
        <v>6.0000000000000001E-3</v>
      </c>
    </row>
    <row r="982" spans="1:11" ht="15" hidden="1" x14ac:dyDescent="0.25">
      <c r="A982" s="41" t="s">
        <v>225</v>
      </c>
      <c r="B982" s="43">
        <v>59430</v>
      </c>
      <c r="C982" s="33">
        <f t="shared" si="15"/>
        <v>981</v>
      </c>
      <c r="D982" s="54" t="s">
        <v>113</v>
      </c>
      <c r="E982" s="53">
        <v>33300</v>
      </c>
      <c r="F982" s="52">
        <v>4.2000000000000003E-2</v>
      </c>
      <c r="G982" s="51">
        <v>0.23699999999999999</v>
      </c>
      <c r="H982" s="50">
        <v>28.81</v>
      </c>
      <c r="I982" s="50">
        <v>28.57</v>
      </c>
      <c r="J982" s="43">
        <v>59430</v>
      </c>
      <c r="K982" s="49">
        <v>1.0999999999999999E-2</v>
      </c>
    </row>
    <row r="983" spans="1:11" ht="15" hidden="1" x14ac:dyDescent="0.25">
      <c r="A983" s="41" t="s">
        <v>224</v>
      </c>
      <c r="B983" s="43">
        <v>67980</v>
      </c>
      <c r="C983" s="33">
        <f t="shared" si="15"/>
        <v>982</v>
      </c>
      <c r="D983" s="48" t="s">
        <v>113</v>
      </c>
      <c r="E983" s="47">
        <v>17350</v>
      </c>
      <c r="F983" s="46">
        <v>4.1000000000000002E-2</v>
      </c>
      <c r="G983" s="45">
        <v>0.124</v>
      </c>
      <c r="H983" s="44">
        <v>32.49</v>
      </c>
      <c r="I983" s="44">
        <v>32.68</v>
      </c>
      <c r="J983" s="43">
        <v>67980</v>
      </c>
      <c r="K983" s="42">
        <v>8.9999999999999993E-3</v>
      </c>
    </row>
    <row r="984" spans="1:11" ht="15" hidden="1" x14ac:dyDescent="0.25">
      <c r="A984" s="41" t="s">
        <v>223</v>
      </c>
      <c r="B984" s="43">
        <v>67870</v>
      </c>
      <c r="C984" s="33">
        <f t="shared" si="15"/>
        <v>983</v>
      </c>
      <c r="D984" s="54" t="s">
        <v>113</v>
      </c>
      <c r="E984" s="53">
        <v>41630</v>
      </c>
      <c r="F984" s="52">
        <v>3.7999999999999999E-2</v>
      </c>
      <c r="G984" s="51">
        <v>0.29699999999999999</v>
      </c>
      <c r="H984" s="50">
        <v>32.4</v>
      </c>
      <c r="I984" s="50">
        <v>32.630000000000003</v>
      </c>
      <c r="J984" s="43">
        <v>67870</v>
      </c>
      <c r="K984" s="49">
        <v>0.01</v>
      </c>
    </row>
    <row r="985" spans="1:11" ht="15" hidden="1" x14ac:dyDescent="0.25">
      <c r="A985" s="41" t="s">
        <v>222</v>
      </c>
      <c r="B985" s="43">
        <v>55340</v>
      </c>
      <c r="C985" s="33">
        <f t="shared" si="15"/>
        <v>984</v>
      </c>
      <c r="D985" s="48" t="s">
        <v>113</v>
      </c>
      <c r="E985" s="47">
        <v>11970</v>
      </c>
      <c r="F985" s="46">
        <v>3.5999999999999997E-2</v>
      </c>
      <c r="G985" s="45">
        <v>8.5000000000000006E-2</v>
      </c>
      <c r="H985" s="44">
        <v>26.41</v>
      </c>
      <c r="I985" s="44">
        <v>26.61</v>
      </c>
      <c r="J985" s="43">
        <v>55340</v>
      </c>
      <c r="K985" s="42">
        <v>0.01</v>
      </c>
    </row>
    <row r="986" spans="1:11" ht="15" hidden="1" x14ac:dyDescent="0.25">
      <c r="A986" s="41" t="s">
        <v>221</v>
      </c>
      <c r="B986" s="43">
        <v>34950</v>
      </c>
      <c r="C986" s="33">
        <f t="shared" si="15"/>
        <v>985</v>
      </c>
      <c r="D986" s="54" t="s">
        <v>136</v>
      </c>
      <c r="E986" s="53">
        <v>2582350</v>
      </c>
      <c r="F986" s="52">
        <v>6.0000000000000001E-3</v>
      </c>
      <c r="G986" s="51">
        <v>18.393000000000001</v>
      </c>
      <c r="H986" s="50">
        <v>15.15</v>
      </c>
      <c r="I986" s="50">
        <v>16.8</v>
      </c>
      <c r="J986" s="43">
        <v>34950</v>
      </c>
      <c r="K986" s="49">
        <v>3.0000000000000001E-3</v>
      </c>
    </row>
    <row r="987" spans="1:11" ht="15" hidden="1" x14ac:dyDescent="0.25">
      <c r="A987" s="41" t="s">
        <v>220</v>
      </c>
      <c r="B987" s="43">
        <v>46850</v>
      </c>
      <c r="C987" s="33">
        <f t="shared" si="15"/>
        <v>986</v>
      </c>
      <c r="D987" s="48" t="s">
        <v>121</v>
      </c>
      <c r="E987" s="47">
        <v>121010</v>
      </c>
      <c r="F987" s="46">
        <v>1.9E-2</v>
      </c>
      <c r="G987" s="45">
        <v>0.86199999999999999</v>
      </c>
      <c r="H987" s="44">
        <v>20.96</v>
      </c>
      <c r="I987" s="44">
        <v>22.52</v>
      </c>
      <c r="J987" s="43">
        <v>46850</v>
      </c>
      <c r="K987" s="42">
        <v>1.0999999999999999E-2</v>
      </c>
    </row>
    <row r="988" spans="1:11" ht="15" hidden="1" x14ac:dyDescent="0.25">
      <c r="A988" s="41" t="s">
        <v>219</v>
      </c>
      <c r="B988" s="43">
        <v>50300</v>
      </c>
      <c r="C988" s="33">
        <f t="shared" si="15"/>
        <v>987</v>
      </c>
      <c r="D988" s="54" t="s">
        <v>113</v>
      </c>
      <c r="E988" s="53">
        <v>73840</v>
      </c>
      <c r="F988" s="52">
        <v>2.7E-2</v>
      </c>
      <c r="G988" s="51">
        <v>0.52600000000000002</v>
      </c>
      <c r="H988" s="50">
        <v>22.97</v>
      </c>
      <c r="I988" s="50">
        <v>24.18</v>
      </c>
      <c r="J988" s="43">
        <v>50300</v>
      </c>
      <c r="K988" s="49">
        <v>1.4E-2</v>
      </c>
    </row>
    <row r="989" spans="1:11" ht="30" hidden="1" x14ac:dyDescent="0.25">
      <c r="A989" s="41" t="s">
        <v>218</v>
      </c>
      <c r="B989" s="43">
        <v>41450</v>
      </c>
      <c r="C989" s="33">
        <f t="shared" si="15"/>
        <v>988</v>
      </c>
      <c r="D989" s="48" t="s">
        <v>113</v>
      </c>
      <c r="E989" s="47">
        <v>47160</v>
      </c>
      <c r="F989" s="46">
        <v>2.8000000000000001E-2</v>
      </c>
      <c r="G989" s="45">
        <v>0.33600000000000002</v>
      </c>
      <c r="H989" s="44">
        <v>18.440000000000001</v>
      </c>
      <c r="I989" s="44">
        <v>19.93</v>
      </c>
      <c r="J989" s="43">
        <v>41450</v>
      </c>
      <c r="K989" s="42">
        <v>1.2E-2</v>
      </c>
    </row>
    <row r="990" spans="1:11" ht="15" hidden="1" x14ac:dyDescent="0.25">
      <c r="A990" s="41" t="s">
        <v>217</v>
      </c>
      <c r="B990" s="43">
        <v>36410</v>
      </c>
      <c r="C990" s="33">
        <f t="shared" si="15"/>
        <v>989</v>
      </c>
      <c r="D990" s="54" t="s">
        <v>121</v>
      </c>
      <c r="E990" s="53">
        <v>186980</v>
      </c>
      <c r="F990" s="52">
        <v>1.4999999999999999E-2</v>
      </c>
      <c r="G990" s="51">
        <v>1.3320000000000001</v>
      </c>
      <c r="H990" s="50">
        <v>16.559999999999999</v>
      </c>
      <c r="I990" s="50">
        <v>17.510000000000002</v>
      </c>
      <c r="J990" s="43">
        <v>36410</v>
      </c>
      <c r="K990" s="49">
        <v>4.0000000000000001E-3</v>
      </c>
    </row>
    <row r="991" spans="1:11" ht="15" hidden="1" x14ac:dyDescent="0.25">
      <c r="A991" s="41" t="s">
        <v>216</v>
      </c>
      <c r="B991" s="43">
        <v>36050</v>
      </c>
      <c r="C991" s="33">
        <f t="shared" si="15"/>
        <v>990</v>
      </c>
      <c r="D991" s="48" t="s">
        <v>113</v>
      </c>
      <c r="E991" s="47">
        <v>29830</v>
      </c>
      <c r="F991" s="46">
        <v>0.03</v>
      </c>
      <c r="G991" s="45">
        <v>0.21199999999999999</v>
      </c>
      <c r="H991" s="44">
        <v>16.53</v>
      </c>
      <c r="I991" s="44">
        <v>17.329999999999998</v>
      </c>
      <c r="J991" s="43">
        <v>36050</v>
      </c>
      <c r="K991" s="42">
        <v>7.0000000000000001E-3</v>
      </c>
    </row>
    <row r="992" spans="1:11" ht="15" hidden="1" x14ac:dyDescent="0.25">
      <c r="A992" s="41" t="s">
        <v>215</v>
      </c>
      <c r="B992" s="43">
        <v>30860</v>
      </c>
      <c r="C992" s="33">
        <f t="shared" si="15"/>
        <v>991</v>
      </c>
      <c r="D992" s="54" t="s">
        <v>113</v>
      </c>
      <c r="E992" s="53">
        <v>26670</v>
      </c>
      <c r="F992" s="52">
        <v>3.2000000000000001E-2</v>
      </c>
      <c r="G992" s="51">
        <v>0.19</v>
      </c>
      <c r="H992" s="50">
        <v>13.81</v>
      </c>
      <c r="I992" s="50">
        <v>14.84</v>
      </c>
      <c r="J992" s="43">
        <v>30860</v>
      </c>
      <c r="K992" s="49">
        <v>8.0000000000000002E-3</v>
      </c>
    </row>
    <row r="993" spans="1:11" ht="15" hidden="1" x14ac:dyDescent="0.25">
      <c r="A993" s="41" t="s">
        <v>214</v>
      </c>
      <c r="B993" s="43">
        <v>37630</v>
      </c>
      <c r="C993" s="33">
        <f t="shared" si="15"/>
        <v>992</v>
      </c>
      <c r="D993" s="48" t="s">
        <v>113</v>
      </c>
      <c r="E993" s="47">
        <v>130480</v>
      </c>
      <c r="F993" s="46">
        <v>1.9E-2</v>
      </c>
      <c r="G993" s="45">
        <v>0.92900000000000005</v>
      </c>
      <c r="H993" s="44">
        <v>17.16</v>
      </c>
      <c r="I993" s="44">
        <v>18.09</v>
      </c>
      <c r="J993" s="43">
        <v>37630</v>
      </c>
      <c r="K993" s="42">
        <v>5.0000000000000001E-3</v>
      </c>
    </row>
    <row r="994" spans="1:11" ht="15" hidden="1" x14ac:dyDescent="0.25">
      <c r="A994" s="41" t="s">
        <v>213</v>
      </c>
      <c r="B994" s="43">
        <v>33170</v>
      </c>
      <c r="C994" s="33">
        <f t="shared" si="15"/>
        <v>993</v>
      </c>
      <c r="D994" s="54" t="s">
        <v>121</v>
      </c>
      <c r="E994" s="53">
        <v>75580</v>
      </c>
      <c r="F994" s="52">
        <v>2.3E-2</v>
      </c>
      <c r="G994" s="51">
        <v>0.53800000000000003</v>
      </c>
      <c r="H994" s="50">
        <v>15.28</v>
      </c>
      <c r="I994" s="50">
        <v>15.95</v>
      </c>
      <c r="J994" s="43">
        <v>33170</v>
      </c>
      <c r="K994" s="49">
        <v>5.0000000000000001E-3</v>
      </c>
    </row>
    <row r="995" spans="1:11" ht="15" hidden="1" x14ac:dyDescent="0.25">
      <c r="A995" s="41" t="s">
        <v>212</v>
      </c>
      <c r="B995" s="43">
        <v>29580</v>
      </c>
      <c r="C995" s="33">
        <f t="shared" si="15"/>
        <v>994</v>
      </c>
      <c r="D995" s="48" t="s">
        <v>113</v>
      </c>
      <c r="E995" s="47">
        <v>14250</v>
      </c>
      <c r="F995" s="46">
        <v>6.5000000000000002E-2</v>
      </c>
      <c r="G995" s="45">
        <v>0.10199999999999999</v>
      </c>
      <c r="H995" s="44">
        <v>13.27</v>
      </c>
      <c r="I995" s="44">
        <v>14.22</v>
      </c>
      <c r="J995" s="43">
        <v>29580</v>
      </c>
      <c r="K995" s="42">
        <v>1.2999999999999999E-2</v>
      </c>
    </row>
    <row r="996" spans="1:11" ht="15" hidden="1" x14ac:dyDescent="0.25">
      <c r="A996" s="41" t="s">
        <v>211</v>
      </c>
      <c r="B996" s="43">
        <v>34000</v>
      </c>
      <c r="C996" s="33">
        <f t="shared" si="15"/>
        <v>995</v>
      </c>
      <c r="D996" s="54" t="s">
        <v>113</v>
      </c>
      <c r="E996" s="53">
        <v>61330</v>
      </c>
      <c r="F996" s="52">
        <v>2.4E-2</v>
      </c>
      <c r="G996" s="51">
        <v>0.437</v>
      </c>
      <c r="H996" s="50">
        <v>15.8</v>
      </c>
      <c r="I996" s="50">
        <v>16.350000000000001</v>
      </c>
      <c r="J996" s="43">
        <v>34000</v>
      </c>
      <c r="K996" s="49">
        <v>6.0000000000000001E-3</v>
      </c>
    </row>
    <row r="997" spans="1:11" ht="30" hidden="1" x14ac:dyDescent="0.25">
      <c r="A997" s="41" t="s">
        <v>210</v>
      </c>
      <c r="B997" s="43">
        <v>34370</v>
      </c>
      <c r="C997" s="33">
        <f t="shared" si="15"/>
        <v>996</v>
      </c>
      <c r="D997" s="48" t="s">
        <v>113</v>
      </c>
      <c r="E997" s="47">
        <v>71260</v>
      </c>
      <c r="F997" s="46">
        <v>2.8000000000000001E-2</v>
      </c>
      <c r="G997" s="45">
        <v>0.50800000000000001</v>
      </c>
      <c r="H997" s="44">
        <v>15.63</v>
      </c>
      <c r="I997" s="44">
        <v>16.52</v>
      </c>
      <c r="J997" s="43">
        <v>34370</v>
      </c>
      <c r="K997" s="42">
        <v>7.0000000000000001E-3</v>
      </c>
    </row>
    <row r="998" spans="1:11" ht="15" hidden="1" x14ac:dyDescent="0.25">
      <c r="A998" s="41" t="s">
        <v>209</v>
      </c>
      <c r="B998" s="43">
        <v>37600</v>
      </c>
      <c r="C998" s="33">
        <f t="shared" si="15"/>
        <v>997</v>
      </c>
      <c r="D998" s="54" t="s">
        <v>113</v>
      </c>
      <c r="E998" s="53">
        <v>19520</v>
      </c>
      <c r="F998" s="52">
        <v>3.5000000000000003E-2</v>
      </c>
      <c r="G998" s="51">
        <v>0.13900000000000001</v>
      </c>
      <c r="H998" s="50">
        <v>17.329999999999998</v>
      </c>
      <c r="I998" s="50">
        <v>18.079999999999998</v>
      </c>
      <c r="J998" s="43">
        <v>37600</v>
      </c>
      <c r="K998" s="49">
        <v>1.0999999999999999E-2</v>
      </c>
    </row>
    <row r="999" spans="1:11" ht="15" hidden="1" x14ac:dyDescent="0.25">
      <c r="A999" s="41" t="s">
        <v>208</v>
      </c>
      <c r="B999" s="43">
        <v>40340</v>
      </c>
      <c r="C999" s="33">
        <f t="shared" si="15"/>
        <v>998</v>
      </c>
      <c r="D999" s="48" t="s">
        <v>113</v>
      </c>
      <c r="E999" s="47">
        <v>518950</v>
      </c>
      <c r="F999" s="46">
        <v>7.0000000000000001E-3</v>
      </c>
      <c r="G999" s="45">
        <v>3.6960000000000002</v>
      </c>
      <c r="H999" s="44">
        <v>17.68</v>
      </c>
      <c r="I999" s="44">
        <v>19.399999999999999</v>
      </c>
      <c r="J999" s="43">
        <v>40340</v>
      </c>
      <c r="K999" s="42">
        <v>4.0000000000000001E-3</v>
      </c>
    </row>
    <row r="1000" spans="1:11" ht="15" hidden="1" x14ac:dyDescent="0.25">
      <c r="A1000" s="41" t="s">
        <v>207</v>
      </c>
      <c r="B1000" s="43">
        <v>42310</v>
      </c>
      <c r="C1000" s="33">
        <f t="shared" si="15"/>
        <v>999</v>
      </c>
      <c r="D1000" s="54" t="s">
        <v>113</v>
      </c>
      <c r="E1000" s="53">
        <v>26480</v>
      </c>
      <c r="F1000" s="52">
        <v>4.7E-2</v>
      </c>
      <c r="G1000" s="51">
        <v>0.189</v>
      </c>
      <c r="H1000" s="50">
        <v>18.37</v>
      </c>
      <c r="I1000" s="50">
        <v>20.34</v>
      </c>
      <c r="J1000" s="43">
        <v>42310</v>
      </c>
      <c r="K1000" s="49">
        <v>0.02</v>
      </c>
    </row>
    <row r="1001" spans="1:11" ht="15" hidden="1" x14ac:dyDescent="0.25">
      <c r="A1001" s="41" t="s">
        <v>206</v>
      </c>
      <c r="B1001" s="43">
        <v>38270</v>
      </c>
      <c r="C1001" s="33">
        <f t="shared" si="15"/>
        <v>1000</v>
      </c>
      <c r="D1001" s="48" t="s">
        <v>121</v>
      </c>
      <c r="E1001" s="47">
        <v>80240</v>
      </c>
      <c r="F1001" s="46">
        <v>2.1000000000000001E-2</v>
      </c>
      <c r="G1001" s="45">
        <v>0.57199999999999995</v>
      </c>
      <c r="H1001" s="44">
        <v>16.649999999999999</v>
      </c>
      <c r="I1001" s="44">
        <v>18.399999999999999</v>
      </c>
      <c r="J1001" s="43">
        <v>38270</v>
      </c>
      <c r="K1001" s="42">
        <v>8.0000000000000002E-3</v>
      </c>
    </row>
    <row r="1002" spans="1:11" ht="15" hidden="1" x14ac:dyDescent="0.25">
      <c r="A1002" s="41" t="s">
        <v>205</v>
      </c>
      <c r="B1002" s="43">
        <v>40760</v>
      </c>
      <c r="C1002" s="33">
        <f t="shared" si="15"/>
        <v>1001</v>
      </c>
      <c r="D1002" s="54" t="s">
        <v>113</v>
      </c>
      <c r="E1002" s="53">
        <v>37110</v>
      </c>
      <c r="F1002" s="52">
        <v>2.8000000000000001E-2</v>
      </c>
      <c r="G1002" s="51">
        <v>0.26400000000000001</v>
      </c>
      <c r="H1002" s="50">
        <v>18.12</v>
      </c>
      <c r="I1002" s="50">
        <v>19.59</v>
      </c>
      <c r="J1002" s="43">
        <v>40760</v>
      </c>
      <c r="K1002" s="49">
        <v>8.9999999999999993E-3</v>
      </c>
    </row>
    <row r="1003" spans="1:11" ht="15" hidden="1" x14ac:dyDescent="0.25">
      <c r="A1003" s="41" t="s">
        <v>204</v>
      </c>
      <c r="B1003" s="43">
        <v>39880</v>
      </c>
      <c r="C1003" s="33">
        <f t="shared" si="15"/>
        <v>1002</v>
      </c>
      <c r="D1003" s="48" t="s">
        <v>113</v>
      </c>
      <c r="E1003" s="47">
        <v>14570</v>
      </c>
      <c r="F1003" s="46">
        <v>4.2000000000000003E-2</v>
      </c>
      <c r="G1003" s="45">
        <v>0.104</v>
      </c>
      <c r="H1003" s="44">
        <v>17.3</v>
      </c>
      <c r="I1003" s="44">
        <v>19.18</v>
      </c>
      <c r="J1003" s="43">
        <v>39880</v>
      </c>
      <c r="K1003" s="42">
        <v>1.4E-2</v>
      </c>
    </row>
    <row r="1004" spans="1:11" ht="15" hidden="1" x14ac:dyDescent="0.25">
      <c r="A1004" s="41" t="s">
        <v>203</v>
      </c>
      <c r="B1004" s="43">
        <v>34220</v>
      </c>
      <c r="C1004" s="33">
        <f t="shared" si="15"/>
        <v>1003</v>
      </c>
      <c r="D1004" s="54" t="s">
        <v>113</v>
      </c>
      <c r="E1004" s="53">
        <v>28570</v>
      </c>
      <c r="F1004" s="52">
        <v>4.2999999999999997E-2</v>
      </c>
      <c r="G1004" s="51">
        <v>0.20300000000000001</v>
      </c>
      <c r="H1004" s="50">
        <v>14.73</v>
      </c>
      <c r="I1004" s="50">
        <v>16.45</v>
      </c>
      <c r="J1004" s="43">
        <v>34220</v>
      </c>
      <c r="K1004" s="49">
        <v>1.9E-2</v>
      </c>
    </row>
    <row r="1005" spans="1:11" ht="15" hidden="1" x14ac:dyDescent="0.25">
      <c r="A1005" s="41" t="s">
        <v>202</v>
      </c>
      <c r="B1005" s="43">
        <v>30910</v>
      </c>
      <c r="C1005" s="33">
        <f t="shared" si="15"/>
        <v>1004</v>
      </c>
      <c r="D1005" s="48" t="s">
        <v>113</v>
      </c>
      <c r="E1005" s="47">
        <v>386520</v>
      </c>
      <c r="F1005" s="46">
        <v>1.2999999999999999E-2</v>
      </c>
      <c r="G1005" s="45">
        <v>2.7530000000000001</v>
      </c>
      <c r="H1005" s="44">
        <v>13.6</v>
      </c>
      <c r="I1005" s="44">
        <v>14.86</v>
      </c>
      <c r="J1005" s="43">
        <v>30910</v>
      </c>
      <c r="K1005" s="42">
        <v>5.0000000000000001E-3</v>
      </c>
    </row>
    <row r="1006" spans="1:11" ht="15" hidden="1" x14ac:dyDescent="0.25">
      <c r="A1006" s="41" t="s">
        <v>201</v>
      </c>
      <c r="B1006" s="43">
        <v>38370</v>
      </c>
      <c r="C1006" s="33">
        <f t="shared" si="15"/>
        <v>1005</v>
      </c>
      <c r="D1006" s="54" t="s">
        <v>121</v>
      </c>
      <c r="E1006" s="53">
        <v>156070</v>
      </c>
      <c r="F1006" s="52">
        <v>1.2E-2</v>
      </c>
      <c r="G1006" s="51">
        <v>1.1120000000000001</v>
      </c>
      <c r="H1006" s="50">
        <v>16.97</v>
      </c>
      <c r="I1006" s="50">
        <v>18.45</v>
      </c>
      <c r="J1006" s="43">
        <v>38370</v>
      </c>
      <c r="K1006" s="49">
        <v>5.0000000000000001E-3</v>
      </c>
    </row>
    <row r="1007" spans="1:11" ht="15" hidden="1" x14ac:dyDescent="0.25">
      <c r="A1007" s="41" t="s">
        <v>200</v>
      </c>
      <c r="B1007" s="43">
        <v>34460</v>
      </c>
      <c r="C1007" s="33">
        <f t="shared" si="15"/>
        <v>1006</v>
      </c>
      <c r="D1007" s="48" t="s">
        <v>113</v>
      </c>
      <c r="E1007" s="47">
        <v>85760</v>
      </c>
      <c r="F1007" s="46">
        <v>1.6E-2</v>
      </c>
      <c r="G1007" s="45">
        <v>0.61099999999999999</v>
      </c>
      <c r="H1007" s="44">
        <v>15.76</v>
      </c>
      <c r="I1007" s="44">
        <v>16.57</v>
      </c>
      <c r="J1007" s="43">
        <v>34460</v>
      </c>
      <c r="K1007" s="42">
        <v>4.0000000000000001E-3</v>
      </c>
    </row>
    <row r="1008" spans="1:11" ht="15" hidden="1" x14ac:dyDescent="0.25">
      <c r="A1008" s="41" t="s">
        <v>199</v>
      </c>
      <c r="B1008" s="43">
        <v>46270</v>
      </c>
      <c r="C1008" s="33">
        <f t="shared" si="15"/>
        <v>1007</v>
      </c>
      <c r="D1008" s="54" t="s">
        <v>113</v>
      </c>
      <c r="E1008" s="53">
        <v>54860</v>
      </c>
      <c r="F1008" s="52">
        <v>0.02</v>
      </c>
      <c r="G1008" s="51">
        <v>0.39100000000000001</v>
      </c>
      <c r="H1008" s="50">
        <v>20.27</v>
      </c>
      <c r="I1008" s="50">
        <v>22.25</v>
      </c>
      <c r="J1008" s="43">
        <v>46270</v>
      </c>
      <c r="K1008" s="49">
        <v>8.9999999999999993E-3</v>
      </c>
    </row>
    <row r="1009" spans="1:11" ht="15" hidden="1" x14ac:dyDescent="0.25">
      <c r="A1009" s="41" t="s">
        <v>198</v>
      </c>
      <c r="B1009" s="43">
        <v>32040</v>
      </c>
      <c r="C1009" s="33">
        <f t="shared" si="15"/>
        <v>1008</v>
      </c>
      <c r="D1009" s="48" t="s">
        <v>113</v>
      </c>
      <c r="E1009" s="47">
        <v>15450</v>
      </c>
      <c r="F1009" s="46">
        <v>4.7E-2</v>
      </c>
      <c r="G1009" s="45">
        <v>0.11</v>
      </c>
      <c r="H1009" s="44">
        <v>14.44</v>
      </c>
      <c r="I1009" s="44">
        <v>15.4</v>
      </c>
      <c r="J1009" s="43">
        <v>32040</v>
      </c>
      <c r="K1009" s="42">
        <v>0.01</v>
      </c>
    </row>
    <row r="1010" spans="1:11" ht="15" hidden="1" x14ac:dyDescent="0.25">
      <c r="A1010" s="41" t="s">
        <v>197</v>
      </c>
      <c r="B1010" s="43">
        <v>37890</v>
      </c>
      <c r="C1010" s="33">
        <f t="shared" si="15"/>
        <v>1009</v>
      </c>
      <c r="D1010" s="54" t="s">
        <v>113</v>
      </c>
      <c r="E1010" s="53">
        <v>24430</v>
      </c>
      <c r="F1010" s="52">
        <v>8.7999999999999995E-2</v>
      </c>
      <c r="G1010" s="51">
        <v>0.17399999999999999</v>
      </c>
      <c r="H1010" s="50">
        <v>17.149999999999999</v>
      </c>
      <c r="I1010" s="50">
        <v>18.22</v>
      </c>
      <c r="J1010" s="43">
        <v>37890</v>
      </c>
      <c r="K1010" s="49">
        <v>1.2E-2</v>
      </c>
    </row>
    <row r="1011" spans="1:11" ht="15" hidden="1" x14ac:dyDescent="0.25">
      <c r="A1011" s="41" t="s">
        <v>196</v>
      </c>
      <c r="B1011" s="43">
        <v>31740</v>
      </c>
      <c r="C1011" s="33">
        <f t="shared" si="15"/>
        <v>1010</v>
      </c>
      <c r="D1011" s="48" t="s">
        <v>113</v>
      </c>
      <c r="E1011" s="47">
        <v>26430</v>
      </c>
      <c r="F1011" s="46">
        <v>3.7999999999999999E-2</v>
      </c>
      <c r="G1011" s="45">
        <v>0.188</v>
      </c>
      <c r="H1011" s="44">
        <v>12.73</v>
      </c>
      <c r="I1011" s="44">
        <v>15.26</v>
      </c>
      <c r="J1011" s="43">
        <v>31740</v>
      </c>
      <c r="K1011" s="42">
        <v>1.7000000000000001E-2</v>
      </c>
    </row>
    <row r="1012" spans="1:11" ht="15" hidden="1" x14ac:dyDescent="0.25">
      <c r="A1012" s="41" t="s">
        <v>195</v>
      </c>
      <c r="B1012" s="43">
        <v>30680</v>
      </c>
      <c r="C1012" s="33">
        <f t="shared" si="15"/>
        <v>1011</v>
      </c>
      <c r="D1012" s="54" t="s">
        <v>121</v>
      </c>
      <c r="E1012" s="53">
        <v>888880</v>
      </c>
      <c r="F1012" s="52">
        <v>1.2E-2</v>
      </c>
      <c r="G1012" s="51">
        <v>6.3310000000000004</v>
      </c>
      <c r="H1012" s="50">
        <v>13.28</v>
      </c>
      <c r="I1012" s="50">
        <v>14.75</v>
      </c>
      <c r="J1012" s="43">
        <v>30680</v>
      </c>
      <c r="K1012" s="49">
        <v>4.0000000000000001E-3</v>
      </c>
    </row>
    <row r="1013" spans="1:11" ht="15" hidden="1" x14ac:dyDescent="0.25">
      <c r="A1013" s="41" t="s">
        <v>194</v>
      </c>
      <c r="B1013" s="43">
        <v>34610</v>
      </c>
      <c r="C1013" s="33">
        <f t="shared" si="15"/>
        <v>1012</v>
      </c>
      <c r="D1013" s="48" t="s">
        <v>113</v>
      </c>
      <c r="E1013" s="47">
        <v>16940</v>
      </c>
      <c r="F1013" s="46">
        <v>4.2999999999999997E-2</v>
      </c>
      <c r="G1013" s="45">
        <v>0.121</v>
      </c>
      <c r="H1013" s="44">
        <v>15.53</v>
      </c>
      <c r="I1013" s="44">
        <v>16.64</v>
      </c>
      <c r="J1013" s="43">
        <v>34610</v>
      </c>
      <c r="K1013" s="42">
        <v>1.4E-2</v>
      </c>
    </row>
    <row r="1014" spans="1:11" ht="15" hidden="1" x14ac:dyDescent="0.25">
      <c r="A1014" s="41" t="s">
        <v>193</v>
      </c>
      <c r="B1014" s="43">
        <v>30590</v>
      </c>
      <c r="C1014" s="33">
        <f t="shared" si="15"/>
        <v>1013</v>
      </c>
      <c r="D1014" s="54" t="s">
        <v>113</v>
      </c>
      <c r="E1014" s="53">
        <v>17860</v>
      </c>
      <c r="F1014" s="52">
        <v>4.3999999999999997E-2</v>
      </c>
      <c r="G1014" s="51">
        <v>0.127</v>
      </c>
      <c r="H1014" s="50">
        <v>13.73</v>
      </c>
      <c r="I1014" s="50">
        <v>14.71</v>
      </c>
      <c r="J1014" s="43">
        <v>30590</v>
      </c>
      <c r="K1014" s="49">
        <v>8.9999999999999993E-3</v>
      </c>
    </row>
    <row r="1015" spans="1:11" ht="15" hidden="1" x14ac:dyDescent="0.25">
      <c r="A1015" s="41" t="s">
        <v>192</v>
      </c>
      <c r="B1015" s="43">
        <v>32100</v>
      </c>
      <c r="C1015" s="33">
        <f t="shared" si="15"/>
        <v>1014</v>
      </c>
      <c r="D1015" s="48" t="s">
        <v>113</v>
      </c>
      <c r="E1015" s="47">
        <v>8170</v>
      </c>
      <c r="F1015" s="46">
        <v>0.05</v>
      </c>
      <c r="G1015" s="45">
        <v>5.8000000000000003E-2</v>
      </c>
      <c r="H1015" s="44">
        <v>14.04</v>
      </c>
      <c r="I1015" s="44">
        <v>15.43</v>
      </c>
      <c r="J1015" s="43">
        <v>32100</v>
      </c>
      <c r="K1015" s="42">
        <v>1.6E-2</v>
      </c>
    </row>
    <row r="1016" spans="1:11" ht="15" hidden="1" x14ac:dyDescent="0.25">
      <c r="A1016" s="41" t="s">
        <v>191</v>
      </c>
      <c r="B1016" s="43">
        <v>34390</v>
      </c>
      <c r="C1016" s="33">
        <f t="shared" si="15"/>
        <v>1015</v>
      </c>
      <c r="D1016" s="54" t="s">
        <v>113</v>
      </c>
      <c r="E1016" s="53">
        <v>9520</v>
      </c>
      <c r="F1016" s="52">
        <v>5.5E-2</v>
      </c>
      <c r="G1016" s="51">
        <v>6.8000000000000005E-2</v>
      </c>
      <c r="H1016" s="50">
        <v>14.96</v>
      </c>
      <c r="I1016" s="50">
        <v>16.54</v>
      </c>
      <c r="J1016" s="43">
        <v>34390</v>
      </c>
      <c r="K1016" s="49">
        <v>2.1999999999999999E-2</v>
      </c>
    </row>
    <row r="1017" spans="1:11" ht="15" hidden="1" x14ac:dyDescent="0.25">
      <c r="A1017" s="41" t="s">
        <v>190</v>
      </c>
      <c r="B1017" s="43">
        <v>32590</v>
      </c>
      <c r="C1017" s="33">
        <f t="shared" si="15"/>
        <v>1016</v>
      </c>
      <c r="D1017" s="48" t="s">
        <v>113</v>
      </c>
      <c r="E1017" s="47">
        <v>39450</v>
      </c>
      <c r="F1017" s="46">
        <v>2.7E-2</v>
      </c>
      <c r="G1017" s="45">
        <v>0.28100000000000003</v>
      </c>
      <c r="H1017" s="44">
        <v>14.72</v>
      </c>
      <c r="I1017" s="44">
        <v>15.67</v>
      </c>
      <c r="J1017" s="43">
        <v>32590</v>
      </c>
      <c r="K1017" s="42">
        <v>8.0000000000000002E-3</v>
      </c>
    </row>
    <row r="1018" spans="1:11" ht="15" hidden="1" x14ac:dyDescent="0.25">
      <c r="A1018" s="41" t="s">
        <v>189</v>
      </c>
      <c r="B1018" s="43">
        <v>38570</v>
      </c>
      <c r="C1018" s="33">
        <f t="shared" si="15"/>
        <v>1017</v>
      </c>
      <c r="D1018" s="54" t="s">
        <v>113</v>
      </c>
      <c r="E1018" s="53">
        <v>93100</v>
      </c>
      <c r="F1018" s="52">
        <v>2.1999999999999999E-2</v>
      </c>
      <c r="G1018" s="51">
        <v>0.66300000000000003</v>
      </c>
      <c r="H1018" s="50">
        <v>17.79</v>
      </c>
      <c r="I1018" s="50">
        <v>18.54</v>
      </c>
      <c r="J1018" s="43">
        <v>38570</v>
      </c>
      <c r="K1018" s="49">
        <v>1.0999999999999999E-2</v>
      </c>
    </row>
    <row r="1019" spans="1:11" ht="15" hidden="1" x14ac:dyDescent="0.25">
      <c r="A1019" s="41" t="s">
        <v>188</v>
      </c>
      <c r="B1019" s="43">
        <v>42230</v>
      </c>
      <c r="C1019" s="33">
        <f t="shared" si="15"/>
        <v>1018</v>
      </c>
      <c r="D1019" s="48" t="s">
        <v>113</v>
      </c>
      <c r="E1019" s="47">
        <v>22280</v>
      </c>
      <c r="F1019" s="46">
        <v>7.5999999999999998E-2</v>
      </c>
      <c r="G1019" s="45">
        <v>0.159</v>
      </c>
      <c r="H1019" s="44">
        <v>20.04</v>
      </c>
      <c r="I1019" s="44">
        <v>20.3</v>
      </c>
      <c r="J1019" s="43">
        <v>42230</v>
      </c>
      <c r="K1019" s="42">
        <v>2.3E-2</v>
      </c>
    </row>
    <row r="1020" spans="1:11" ht="15" hidden="1" x14ac:dyDescent="0.25">
      <c r="A1020" s="41" t="s">
        <v>187</v>
      </c>
      <c r="B1020" s="43">
        <v>26930</v>
      </c>
      <c r="C1020" s="33">
        <f t="shared" si="15"/>
        <v>1019</v>
      </c>
      <c r="D1020" s="54" t="s">
        <v>113</v>
      </c>
      <c r="E1020" s="53">
        <v>429890</v>
      </c>
      <c r="F1020" s="52">
        <v>1.7000000000000001E-2</v>
      </c>
      <c r="G1020" s="51">
        <v>3.0619999999999998</v>
      </c>
      <c r="H1020" s="50">
        <v>11.94</v>
      </c>
      <c r="I1020" s="50">
        <v>12.95</v>
      </c>
      <c r="J1020" s="43">
        <v>26930</v>
      </c>
      <c r="K1020" s="49">
        <v>4.0000000000000001E-3</v>
      </c>
    </row>
    <row r="1021" spans="1:11" ht="15" hidden="1" x14ac:dyDescent="0.25">
      <c r="A1021" s="41" t="s">
        <v>186</v>
      </c>
      <c r="B1021" s="43">
        <v>32380</v>
      </c>
      <c r="C1021" s="33">
        <f t="shared" si="15"/>
        <v>1020</v>
      </c>
      <c r="D1021" s="48" t="s">
        <v>113</v>
      </c>
      <c r="E1021" s="47">
        <v>251670</v>
      </c>
      <c r="F1021" s="46">
        <v>2.9000000000000001E-2</v>
      </c>
      <c r="G1021" s="45">
        <v>1.7929999999999999</v>
      </c>
      <c r="H1021" s="44">
        <v>13.83</v>
      </c>
      <c r="I1021" s="44">
        <v>15.57</v>
      </c>
      <c r="J1021" s="43">
        <v>32380</v>
      </c>
      <c r="K1021" s="42">
        <v>8.9999999999999993E-3</v>
      </c>
    </row>
    <row r="1022" spans="1:11" ht="15" hidden="1" x14ac:dyDescent="0.25">
      <c r="A1022" s="41" t="s">
        <v>185</v>
      </c>
      <c r="B1022" s="43">
        <v>36070</v>
      </c>
      <c r="C1022" s="33">
        <f t="shared" si="15"/>
        <v>1021</v>
      </c>
      <c r="D1022" s="54" t="s">
        <v>184</v>
      </c>
      <c r="E1022" s="53">
        <v>9731790</v>
      </c>
      <c r="F1022" s="52">
        <v>3.0000000000000001E-3</v>
      </c>
      <c r="G1022" s="51">
        <v>69.314999999999998</v>
      </c>
      <c r="H1022" s="50">
        <v>14.78</v>
      </c>
      <c r="I1022" s="50">
        <v>17.34</v>
      </c>
      <c r="J1022" s="43">
        <v>36070</v>
      </c>
      <c r="K1022" s="49">
        <v>4.0000000000000001E-3</v>
      </c>
    </row>
    <row r="1023" spans="1:11" ht="15" hidden="1" x14ac:dyDescent="0.25">
      <c r="A1023" s="41" t="s">
        <v>183</v>
      </c>
      <c r="B1023" s="43">
        <v>55160</v>
      </c>
      <c r="C1023" s="33">
        <f t="shared" si="15"/>
        <v>1022</v>
      </c>
      <c r="D1023" s="48" t="s">
        <v>136</v>
      </c>
      <c r="E1023" s="47">
        <v>393850</v>
      </c>
      <c r="F1023" s="46">
        <v>5.0000000000000001E-3</v>
      </c>
      <c r="G1023" s="45">
        <v>2.8050000000000002</v>
      </c>
      <c r="H1023" s="44">
        <v>25.12</v>
      </c>
      <c r="I1023" s="44">
        <v>26.52</v>
      </c>
      <c r="J1023" s="43">
        <v>55160</v>
      </c>
      <c r="K1023" s="42">
        <v>3.0000000000000001E-3</v>
      </c>
    </row>
    <row r="1024" spans="1:11" ht="15" hidden="1" x14ac:dyDescent="0.25">
      <c r="A1024" s="41" t="s">
        <v>182</v>
      </c>
      <c r="B1024" s="43">
        <v>51900</v>
      </c>
      <c r="C1024" s="33">
        <f t="shared" si="15"/>
        <v>1023</v>
      </c>
      <c r="D1024" s="54" t="s">
        <v>113</v>
      </c>
      <c r="E1024" s="53">
        <v>7460</v>
      </c>
      <c r="F1024" s="52">
        <v>5.5E-2</v>
      </c>
      <c r="G1024" s="51">
        <v>5.2999999999999999E-2</v>
      </c>
      <c r="H1024" s="50">
        <v>22.77</v>
      </c>
      <c r="I1024" s="50">
        <v>24.95</v>
      </c>
      <c r="J1024" s="43">
        <v>51900</v>
      </c>
      <c r="K1024" s="49">
        <v>3.1E-2</v>
      </c>
    </row>
    <row r="1025" spans="1:11" ht="15" hidden="1" x14ac:dyDescent="0.25">
      <c r="A1025" s="41" t="s">
        <v>181</v>
      </c>
      <c r="B1025" s="43">
        <v>50160</v>
      </c>
      <c r="C1025" s="33">
        <f t="shared" si="15"/>
        <v>1024</v>
      </c>
      <c r="D1025" s="48" t="s">
        <v>113</v>
      </c>
      <c r="E1025" s="47">
        <v>183620</v>
      </c>
      <c r="F1025" s="46">
        <v>8.0000000000000002E-3</v>
      </c>
      <c r="G1025" s="45">
        <v>1.3080000000000001</v>
      </c>
      <c r="H1025" s="44">
        <v>22.71</v>
      </c>
      <c r="I1025" s="44">
        <v>24.12</v>
      </c>
      <c r="J1025" s="43">
        <v>50160</v>
      </c>
      <c r="K1025" s="42">
        <v>3.0000000000000001E-3</v>
      </c>
    </row>
    <row r="1026" spans="1:11" ht="30" hidden="1" x14ac:dyDescent="0.25">
      <c r="A1026" s="41" t="s">
        <v>180</v>
      </c>
      <c r="B1026" s="43">
        <v>59800</v>
      </c>
      <c r="C1026" s="33">
        <f t="shared" si="15"/>
        <v>1025</v>
      </c>
      <c r="D1026" s="54" t="s">
        <v>113</v>
      </c>
      <c r="E1026" s="53">
        <v>202760</v>
      </c>
      <c r="F1026" s="52">
        <v>7.0000000000000001E-3</v>
      </c>
      <c r="G1026" s="51">
        <v>1.444</v>
      </c>
      <c r="H1026" s="50">
        <v>27.54</v>
      </c>
      <c r="I1026" s="50">
        <v>28.75</v>
      </c>
      <c r="J1026" s="43">
        <v>59800</v>
      </c>
      <c r="K1026" s="49">
        <v>3.0000000000000001E-3</v>
      </c>
    </row>
    <row r="1027" spans="1:11" ht="15" hidden="1" x14ac:dyDescent="0.25">
      <c r="A1027" s="41" t="s">
        <v>179</v>
      </c>
      <c r="B1027" s="43">
        <v>93560</v>
      </c>
      <c r="C1027" s="33">
        <f t="shared" ref="C1027:C1090" si="16">C1026+1</f>
        <v>1026</v>
      </c>
      <c r="D1027" s="48" t="s">
        <v>136</v>
      </c>
      <c r="E1027" s="47">
        <v>265890</v>
      </c>
      <c r="F1027" s="46">
        <v>3.7999999999999999E-2</v>
      </c>
      <c r="G1027" s="45">
        <v>1.8939999999999999</v>
      </c>
      <c r="H1027" s="56">
        <v>-4</v>
      </c>
      <c r="I1027" s="56">
        <v>-4</v>
      </c>
      <c r="J1027" s="43">
        <v>93560</v>
      </c>
      <c r="K1027" s="42">
        <v>2.5000000000000001E-2</v>
      </c>
    </row>
    <row r="1028" spans="1:11" ht="15" hidden="1" x14ac:dyDescent="0.25">
      <c r="A1028" s="41" t="s">
        <v>178</v>
      </c>
      <c r="B1028" s="43">
        <v>131250</v>
      </c>
      <c r="C1028" s="33">
        <f t="shared" si="16"/>
        <v>1027</v>
      </c>
      <c r="D1028" s="54" t="s">
        <v>121</v>
      </c>
      <c r="E1028" s="53">
        <v>120500</v>
      </c>
      <c r="F1028" s="52">
        <v>3.4000000000000002E-2</v>
      </c>
      <c r="G1028" s="51">
        <v>0.85799999999999998</v>
      </c>
      <c r="H1028" s="55">
        <v>-4</v>
      </c>
      <c r="I1028" s="55">
        <v>-4</v>
      </c>
      <c r="J1028" s="43">
        <v>131250</v>
      </c>
      <c r="K1028" s="49">
        <v>3.6999999999999998E-2</v>
      </c>
    </row>
    <row r="1029" spans="1:11" ht="15" hidden="1" x14ac:dyDescent="0.25">
      <c r="A1029" s="41" t="s">
        <v>177</v>
      </c>
      <c r="B1029" s="43">
        <v>152770</v>
      </c>
      <c r="C1029" s="33">
        <f t="shared" si="16"/>
        <v>1028</v>
      </c>
      <c r="D1029" s="48" t="s">
        <v>113</v>
      </c>
      <c r="E1029" s="47">
        <v>81520</v>
      </c>
      <c r="F1029" s="46">
        <v>4.8000000000000001E-2</v>
      </c>
      <c r="G1029" s="45">
        <v>0.58099999999999996</v>
      </c>
      <c r="H1029" s="56">
        <v>-4</v>
      </c>
      <c r="I1029" s="56">
        <v>-4</v>
      </c>
      <c r="J1029" s="43">
        <v>152770</v>
      </c>
      <c r="K1029" s="42">
        <v>3.7999999999999999E-2</v>
      </c>
    </row>
    <row r="1030" spans="1:11" ht="15" hidden="1" x14ac:dyDescent="0.25">
      <c r="A1030" s="41" t="s">
        <v>176</v>
      </c>
      <c r="B1030" s="43">
        <v>86260</v>
      </c>
      <c r="C1030" s="33">
        <f t="shared" si="16"/>
        <v>1029</v>
      </c>
      <c r="D1030" s="54" t="s">
        <v>113</v>
      </c>
      <c r="E1030" s="53">
        <v>38980</v>
      </c>
      <c r="F1030" s="52">
        <v>3.2000000000000001E-2</v>
      </c>
      <c r="G1030" s="51">
        <v>0.27800000000000002</v>
      </c>
      <c r="H1030" s="55">
        <v>-4</v>
      </c>
      <c r="I1030" s="55">
        <v>-4</v>
      </c>
      <c r="J1030" s="43">
        <v>86260</v>
      </c>
      <c r="K1030" s="49">
        <v>1.4E-2</v>
      </c>
    </row>
    <row r="1031" spans="1:11" ht="15" hidden="1" x14ac:dyDescent="0.25">
      <c r="A1031" s="41" t="s">
        <v>175</v>
      </c>
      <c r="B1031" s="43">
        <v>100190</v>
      </c>
      <c r="C1031" s="33">
        <f t="shared" si="16"/>
        <v>1030</v>
      </c>
      <c r="D1031" s="48" t="s">
        <v>121</v>
      </c>
      <c r="E1031" s="47">
        <v>32000</v>
      </c>
      <c r="F1031" s="46">
        <v>1.7999999999999999E-2</v>
      </c>
      <c r="G1031" s="45">
        <v>0.22800000000000001</v>
      </c>
      <c r="H1031" s="44">
        <v>46.57</v>
      </c>
      <c r="I1031" s="44">
        <v>48.17</v>
      </c>
      <c r="J1031" s="43">
        <v>100190</v>
      </c>
      <c r="K1031" s="42">
        <v>1.4999999999999999E-2</v>
      </c>
    </row>
    <row r="1032" spans="1:11" ht="15" hidden="1" x14ac:dyDescent="0.25">
      <c r="A1032" s="41" t="s">
        <v>174</v>
      </c>
      <c r="B1032" s="43">
        <v>118200</v>
      </c>
      <c r="C1032" s="33">
        <f t="shared" si="16"/>
        <v>1031</v>
      </c>
      <c r="D1032" s="54" t="s">
        <v>113</v>
      </c>
      <c r="E1032" s="53">
        <v>23240</v>
      </c>
      <c r="F1032" s="52">
        <v>1.7000000000000001E-2</v>
      </c>
      <c r="G1032" s="51">
        <v>0.16600000000000001</v>
      </c>
      <c r="H1032" s="50">
        <v>58.85</v>
      </c>
      <c r="I1032" s="50">
        <v>56.83</v>
      </c>
      <c r="J1032" s="43">
        <v>118200</v>
      </c>
      <c r="K1032" s="49">
        <v>7.0000000000000001E-3</v>
      </c>
    </row>
    <row r="1033" spans="1:11" ht="15" hidden="1" x14ac:dyDescent="0.25">
      <c r="A1033" s="41" t="s">
        <v>173</v>
      </c>
      <c r="B1033" s="43">
        <v>52380</v>
      </c>
      <c r="C1033" s="33">
        <f t="shared" si="16"/>
        <v>1032</v>
      </c>
      <c r="D1033" s="48" t="s">
        <v>113</v>
      </c>
      <c r="E1033" s="47">
        <v>8760</v>
      </c>
      <c r="F1033" s="46">
        <v>5.0999999999999997E-2</v>
      </c>
      <c r="G1033" s="45">
        <v>6.2E-2</v>
      </c>
      <c r="H1033" s="44">
        <v>23.51</v>
      </c>
      <c r="I1033" s="44">
        <v>25.19</v>
      </c>
      <c r="J1033" s="43">
        <v>52380</v>
      </c>
      <c r="K1033" s="42">
        <v>2.1999999999999999E-2</v>
      </c>
    </row>
    <row r="1034" spans="1:11" ht="15" hidden="1" x14ac:dyDescent="0.25">
      <c r="A1034" s="41" t="s">
        <v>172</v>
      </c>
      <c r="B1034" s="43">
        <v>51620</v>
      </c>
      <c r="C1034" s="33">
        <f t="shared" si="16"/>
        <v>1033</v>
      </c>
      <c r="D1034" s="54" t="s">
        <v>113</v>
      </c>
      <c r="E1034" s="53">
        <v>113390</v>
      </c>
      <c r="F1034" s="52">
        <v>5.6000000000000001E-2</v>
      </c>
      <c r="G1034" s="51">
        <v>0.80800000000000005</v>
      </c>
      <c r="H1034" s="55">
        <v>-4</v>
      </c>
      <c r="I1034" s="55">
        <v>-4</v>
      </c>
      <c r="J1034" s="43">
        <v>51620</v>
      </c>
      <c r="K1034" s="49">
        <v>2.5000000000000001E-2</v>
      </c>
    </row>
    <row r="1035" spans="1:11" ht="15" hidden="1" x14ac:dyDescent="0.25">
      <c r="A1035" s="41" t="s">
        <v>171</v>
      </c>
      <c r="B1035" s="43">
        <v>37280</v>
      </c>
      <c r="C1035" s="33">
        <f t="shared" si="16"/>
        <v>1034</v>
      </c>
      <c r="D1035" s="48" t="s">
        <v>136</v>
      </c>
      <c r="E1035" s="47">
        <v>3934070</v>
      </c>
      <c r="F1035" s="46">
        <v>4.0000000000000001E-3</v>
      </c>
      <c r="G1035" s="45">
        <v>28.02</v>
      </c>
      <c r="H1035" s="44">
        <v>16.82</v>
      </c>
      <c r="I1035" s="44">
        <v>17.93</v>
      </c>
      <c r="J1035" s="43">
        <v>37280</v>
      </c>
      <c r="K1035" s="42">
        <v>2E-3</v>
      </c>
    </row>
    <row r="1036" spans="1:11" ht="15" hidden="1" x14ac:dyDescent="0.25">
      <c r="A1036" s="41" t="s">
        <v>170</v>
      </c>
      <c r="B1036" s="43">
        <v>25600</v>
      </c>
      <c r="C1036" s="33">
        <f t="shared" si="16"/>
        <v>1035</v>
      </c>
      <c r="D1036" s="54" t="s">
        <v>113</v>
      </c>
      <c r="E1036" s="53">
        <v>17300</v>
      </c>
      <c r="F1036" s="52">
        <v>5.3999999999999999E-2</v>
      </c>
      <c r="G1036" s="51">
        <v>0.123</v>
      </c>
      <c r="H1036" s="50">
        <v>11.46</v>
      </c>
      <c r="I1036" s="50">
        <v>12.31</v>
      </c>
      <c r="J1036" s="43">
        <v>25600</v>
      </c>
      <c r="K1036" s="49">
        <v>1.0999999999999999E-2</v>
      </c>
    </row>
    <row r="1037" spans="1:11" ht="15" hidden="1" x14ac:dyDescent="0.25">
      <c r="A1037" s="41" t="s">
        <v>169</v>
      </c>
      <c r="B1037" s="43">
        <v>33760</v>
      </c>
      <c r="C1037" s="33">
        <f t="shared" si="16"/>
        <v>1036</v>
      </c>
      <c r="D1037" s="48" t="s">
        <v>121</v>
      </c>
      <c r="E1037" s="47">
        <v>684690</v>
      </c>
      <c r="F1037" s="46">
        <v>8.9999999999999993E-3</v>
      </c>
      <c r="G1037" s="45">
        <v>4.8769999999999998</v>
      </c>
      <c r="H1037" s="44">
        <v>15.35</v>
      </c>
      <c r="I1037" s="44">
        <v>16.23</v>
      </c>
      <c r="J1037" s="43">
        <v>33760</v>
      </c>
      <c r="K1037" s="42">
        <v>1.0999999999999999E-2</v>
      </c>
    </row>
    <row r="1038" spans="1:11" ht="15" hidden="1" x14ac:dyDescent="0.25">
      <c r="A1038" s="41" t="s">
        <v>168</v>
      </c>
      <c r="B1038" s="43">
        <v>41780</v>
      </c>
      <c r="C1038" s="33">
        <f t="shared" si="16"/>
        <v>1037</v>
      </c>
      <c r="D1038" s="54" t="s">
        <v>113</v>
      </c>
      <c r="E1038" s="53">
        <v>169680</v>
      </c>
      <c r="F1038" s="52">
        <v>2.1999999999999999E-2</v>
      </c>
      <c r="G1038" s="51">
        <v>1.2090000000000001</v>
      </c>
      <c r="H1038" s="50">
        <v>19.13</v>
      </c>
      <c r="I1038" s="50">
        <v>20.09</v>
      </c>
      <c r="J1038" s="43">
        <v>41780</v>
      </c>
      <c r="K1038" s="49">
        <v>2.1000000000000001E-2</v>
      </c>
    </row>
    <row r="1039" spans="1:11" ht="15" hidden="1" x14ac:dyDescent="0.25">
      <c r="A1039" s="41" t="s">
        <v>167</v>
      </c>
      <c r="B1039" s="43">
        <v>31110</v>
      </c>
      <c r="C1039" s="33">
        <f t="shared" si="16"/>
        <v>1038</v>
      </c>
      <c r="D1039" s="48" t="s">
        <v>113</v>
      </c>
      <c r="E1039" s="47">
        <v>515020</v>
      </c>
      <c r="F1039" s="46">
        <v>0.01</v>
      </c>
      <c r="G1039" s="45">
        <v>3.6680000000000001</v>
      </c>
      <c r="H1039" s="44">
        <v>14.5</v>
      </c>
      <c r="I1039" s="44">
        <v>14.96</v>
      </c>
      <c r="J1039" s="43">
        <v>31110</v>
      </c>
      <c r="K1039" s="42">
        <v>5.0000000000000001E-3</v>
      </c>
    </row>
    <row r="1040" spans="1:11" ht="15" hidden="1" x14ac:dyDescent="0.25">
      <c r="A1040" s="41" t="s">
        <v>166</v>
      </c>
      <c r="B1040" s="43">
        <v>38900</v>
      </c>
      <c r="C1040" s="33">
        <f t="shared" si="16"/>
        <v>1039</v>
      </c>
      <c r="D1040" s="54" t="s">
        <v>121</v>
      </c>
      <c r="E1040" s="53">
        <v>2989540</v>
      </c>
      <c r="F1040" s="52">
        <v>5.0000000000000001E-3</v>
      </c>
      <c r="G1040" s="51">
        <v>21.292999999999999</v>
      </c>
      <c r="H1040" s="50">
        <v>17.63</v>
      </c>
      <c r="I1040" s="50">
        <v>18.7</v>
      </c>
      <c r="J1040" s="43">
        <v>38900</v>
      </c>
      <c r="K1040" s="49">
        <v>2E-3</v>
      </c>
    </row>
    <row r="1041" spans="1:11" ht="15" hidden="1" x14ac:dyDescent="0.25">
      <c r="A1041" s="41" t="s">
        <v>165</v>
      </c>
      <c r="B1041" s="43">
        <v>28440</v>
      </c>
      <c r="C1041" s="33">
        <f t="shared" si="16"/>
        <v>1040</v>
      </c>
      <c r="D1041" s="48" t="s">
        <v>113</v>
      </c>
      <c r="E1041" s="47">
        <v>426310</v>
      </c>
      <c r="F1041" s="46">
        <v>1.7999999999999999E-2</v>
      </c>
      <c r="G1041" s="45">
        <v>3.036</v>
      </c>
      <c r="H1041" s="44">
        <v>10.98</v>
      </c>
      <c r="I1041" s="44">
        <v>13.67</v>
      </c>
      <c r="J1041" s="43">
        <v>28440</v>
      </c>
      <c r="K1041" s="42">
        <v>7.0000000000000001E-3</v>
      </c>
    </row>
    <row r="1042" spans="1:11" ht="15" hidden="1" x14ac:dyDescent="0.25">
      <c r="A1042" s="41" t="s">
        <v>164</v>
      </c>
      <c r="B1042" s="43">
        <v>43590</v>
      </c>
      <c r="C1042" s="33">
        <f t="shared" si="16"/>
        <v>1041</v>
      </c>
      <c r="D1042" s="54" t="s">
        <v>113</v>
      </c>
      <c r="E1042" s="53">
        <v>1704520</v>
      </c>
      <c r="F1042" s="52">
        <v>6.0000000000000001E-3</v>
      </c>
      <c r="G1042" s="51">
        <v>12.14</v>
      </c>
      <c r="H1042" s="50">
        <v>19.87</v>
      </c>
      <c r="I1042" s="50">
        <v>20.96</v>
      </c>
      <c r="J1042" s="43">
        <v>43590</v>
      </c>
      <c r="K1042" s="49">
        <v>2E-3</v>
      </c>
    </row>
    <row r="1043" spans="1:11" ht="15" hidden="1" x14ac:dyDescent="0.25">
      <c r="A1043" s="41" t="s">
        <v>163</v>
      </c>
      <c r="B1043" s="43">
        <v>34790</v>
      </c>
      <c r="C1043" s="33">
        <f t="shared" si="16"/>
        <v>1042</v>
      </c>
      <c r="D1043" s="48" t="s">
        <v>113</v>
      </c>
      <c r="E1043" s="47">
        <v>858710</v>
      </c>
      <c r="F1043" s="46">
        <v>7.0000000000000001E-3</v>
      </c>
      <c r="G1043" s="45">
        <v>6.1159999999999997</v>
      </c>
      <c r="H1043" s="44">
        <v>14.7</v>
      </c>
      <c r="I1043" s="44">
        <v>16.73</v>
      </c>
      <c r="J1043" s="43">
        <v>34790</v>
      </c>
      <c r="K1043" s="42">
        <v>3.0000000000000001E-3</v>
      </c>
    </row>
    <row r="1044" spans="1:11" ht="15" hidden="1" x14ac:dyDescent="0.25">
      <c r="A1044" s="41" t="s">
        <v>162</v>
      </c>
      <c r="B1044" s="43">
        <v>26790</v>
      </c>
      <c r="C1044" s="33">
        <f t="shared" si="16"/>
        <v>1043</v>
      </c>
      <c r="D1044" s="54" t="s">
        <v>113</v>
      </c>
      <c r="E1044" s="53">
        <v>188860</v>
      </c>
      <c r="F1044" s="52">
        <v>1.4999999999999999E-2</v>
      </c>
      <c r="G1044" s="51">
        <v>1.345</v>
      </c>
      <c r="H1044" s="50">
        <v>11.68</v>
      </c>
      <c r="I1044" s="50">
        <v>12.88</v>
      </c>
      <c r="J1044" s="43">
        <v>26790</v>
      </c>
      <c r="K1044" s="49">
        <v>5.0000000000000001E-3</v>
      </c>
    </row>
    <row r="1045" spans="1:11" ht="15" hidden="1" x14ac:dyDescent="0.25">
      <c r="A1045" s="41" t="s">
        <v>161</v>
      </c>
      <c r="B1045" s="43">
        <v>32930</v>
      </c>
      <c r="C1045" s="33">
        <f t="shared" si="16"/>
        <v>1044</v>
      </c>
      <c r="D1045" s="48" t="s">
        <v>113</v>
      </c>
      <c r="E1045" s="47">
        <v>53680</v>
      </c>
      <c r="F1045" s="46">
        <v>3.1E-2</v>
      </c>
      <c r="G1045" s="45">
        <v>0.38200000000000001</v>
      </c>
      <c r="H1045" s="44">
        <v>13.05</v>
      </c>
      <c r="I1045" s="44">
        <v>15.83</v>
      </c>
      <c r="J1045" s="43">
        <v>32930</v>
      </c>
      <c r="K1045" s="42">
        <v>1.4E-2</v>
      </c>
    </row>
    <row r="1046" spans="1:11" ht="15" hidden="1" x14ac:dyDescent="0.25">
      <c r="A1046" s="41" t="s">
        <v>160</v>
      </c>
      <c r="B1046" s="43">
        <v>58950</v>
      </c>
      <c r="C1046" s="33">
        <f t="shared" si="16"/>
        <v>1045</v>
      </c>
      <c r="D1046" s="54" t="s">
        <v>136</v>
      </c>
      <c r="E1046" s="53">
        <v>125200</v>
      </c>
      <c r="F1046" s="52">
        <v>6.0999999999999999E-2</v>
      </c>
      <c r="G1046" s="51">
        <v>0.89200000000000002</v>
      </c>
      <c r="H1046" s="50">
        <v>27.76</v>
      </c>
      <c r="I1046" s="50">
        <v>28.34</v>
      </c>
      <c r="J1046" s="43">
        <v>58950</v>
      </c>
      <c r="K1046" s="49">
        <v>1.2999999999999999E-2</v>
      </c>
    </row>
    <row r="1047" spans="1:11" ht="15" hidden="1" x14ac:dyDescent="0.25">
      <c r="A1047" s="41" t="s">
        <v>159</v>
      </c>
      <c r="B1047" s="43">
        <v>60230</v>
      </c>
      <c r="C1047" s="33">
        <f t="shared" si="16"/>
        <v>1046</v>
      </c>
      <c r="D1047" s="48" t="s">
        <v>121</v>
      </c>
      <c r="E1047" s="47">
        <v>45640</v>
      </c>
      <c r="F1047" s="46">
        <v>7.2999999999999995E-2</v>
      </c>
      <c r="G1047" s="45">
        <v>0.32500000000000001</v>
      </c>
      <c r="H1047" s="44">
        <v>27.47</v>
      </c>
      <c r="I1047" s="44">
        <v>28.96</v>
      </c>
      <c r="J1047" s="43">
        <v>60230</v>
      </c>
      <c r="K1047" s="42">
        <v>1.7000000000000001E-2</v>
      </c>
    </row>
    <row r="1048" spans="1:11" ht="15" hidden="1" x14ac:dyDescent="0.25">
      <c r="A1048" s="41" t="s">
        <v>158</v>
      </c>
      <c r="B1048" s="43">
        <v>61020</v>
      </c>
      <c r="C1048" s="33">
        <f t="shared" si="16"/>
        <v>1047</v>
      </c>
      <c r="D1048" s="54" t="s">
        <v>113</v>
      </c>
      <c r="E1048" s="53">
        <v>39900</v>
      </c>
      <c r="F1048" s="52">
        <v>7.9000000000000001E-2</v>
      </c>
      <c r="G1048" s="51">
        <v>0.28399999999999997</v>
      </c>
      <c r="H1048" s="50">
        <v>27.73</v>
      </c>
      <c r="I1048" s="50">
        <v>29.34</v>
      </c>
      <c r="J1048" s="43">
        <v>61020</v>
      </c>
      <c r="K1048" s="49">
        <v>1.7999999999999999E-2</v>
      </c>
    </row>
    <row r="1049" spans="1:11" ht="15" hidden="1" x14ac:dyDescent="0.25">
      <c r="A1049" s="41" t="s">
        <v>157</v>
      </c>
      <c r="B1049" s="43">
        <v>63750</v>
      </c>
      <c r="C1049" s="33">
        <f t="shared" si="16"/>
        <v>1048</v>
      </c>
      <c r="D1049" s="48" t="s">
        <v>113</v>
      </c>
      <c r="E1049" s="47">
        <v>1210</v>
      </c>
      <c r="F1049" s="46">
        <v>0.13100000000000001</v>
      </c>
      <c r="G1049" s="45">
        <v>8.9999999999999993E-3</v>
      </c>
      <c r="H1049" s="44">
        <v>27.99</v>
      </c>
      <c r="I1049" s="44">
        <v>30.65</v>
      </c>
      <c r="J1049" s="43">
        <v>63750</v>
      </c>
      <c r="K1049" s="42">
        <v>6.2E-2</v>
      </c>
    </row>
    <row r="1050" spans="1:11" ht="15" hidden="1" x14ac:dyDescent="0.25">
      <c r="A1050" s="41" t="s">
        <v>156</v>
      </c>
      <c r="B1050" s="43">
        <v>52320</v>
      </c>
      <c r="C1050" s="33">
        <f t="shared" si="16"/>
        <v>1049</v>
      </c>
      <c r="D1050" s="54" t="s">
        <v>113</v>
      </c>
      <c r="E1050" s="53">
        <v>4530</v>
      </c>
      <c r="F1050" s="52">
        <v>9.5000000000000001E-2</v>
      </c>
      <c r="G1050" s="51">
        <v>3.2000000000000001E-2</v>
      </c>
      <c r="H1050" s="50">
        <v>24.27</v>
      </c>
      <c r="I1050" s="50">
        <v>25.15</v>
      </c>
      <c r="J1050" s="43">
        <v>52320</v>
      </c>
      <c r="K1050" s="49">
        <v>4.3999999999999997E-2</v>
      </c>
    </row>
    <row r="1051" spans="1:11" ht="15" hidden="1" x14ac:dyDescent="0.25">
      <c r="A1051" s="41" t="s">
        <v>155</v>
      </c>
      <c r="B1051" s="43">
        <v>55320</v>
      </c>
      <c r="C1051" s="33">
        <f t="shared" si="16"/>
        <v>1050</v>
      </c>
      <c r="D1051" s="48" t="s">
        <v>113</v>
      </c>
      <c r="E1051" s="47">
        <v>19860</v>
      </c>
      <c r="F1051" s="46">
        <v>0.09</v>
      </c>
      <c r="G1051" s="45">
        <v>0.14099999999999999</v>
      </c>
      <c r="H1051" s="44">
        <v>27.2</v>
      </c>
      <c r="I1051" s="44">
        <v>26.6</v>
      </c>
      <c r="J1051" s="43">
        <v>55320</v>
      </c>
      <c r="K1051" s="42">
        <v>1.9E-2</v>
      </c>
    </row>
    <row r="1052" spans="1:11" ht="15" hidden="1" x14ac:dyDescent="0.25">
      <c r="A1052" s="41" t="s">
        <v>154</v>
      </c>
      <c r="B1052" s="43">
        <v>58220</v>
      </c>
      <c r="C1052" s="33">
        <f t="shared" si="16"/>
        <v>1051</v>
      </c>
      <c r="D1052" s="54" t="s">
        <v>113</v>
      </c>
      <c r="E1052" s="53">
        <v>42880</v>
      </c>
      <c r="F1052" s="52">
        <v>6.6000000000000003E-2</v>
      </c>
      <c r="G1052" s="51">
        <v>0.30499999999999999</v>
      </c>
      <c r="H1052" s="50">
        <v>27.64</v>
      </c>
      <c r="I1052" s="50">
        <v>27.99</v>
      </c>
      <c r="J1052" s="43">
        <v>58220</v>
      </c>
      <c r="K1052" s="49">
        <v>1.4E-2</v>
      </c>
    </row>
    <row r="1053" spans="1:11" ht="15" hidden="1" x14ac:dyDescent="0.25">
      <c r="A1053" s="41" t="s">
        <v>153</v>
      </c>
      <c r="B1053" s="43">
        <v>62380</v>
      </c>
      <c r="C1053" s="33">
        <f t="shared" si="16"/>
        <v>1052</v>
      </c>
      <c r="D1053" s="48" t="s">
        <v>113</v>
      </c>
      <c r="E1053" s="47">
        <v>12350</v>
      </c>
      <c r="F1053" s="46">
        <v>5.0999999999999997E-2</v>
      </c>
      <c r="G1053" s="45">
        <v>8.7999999999999995E-2</v>
      </c>
      <c r="H1053" s="44">
        <v>31.09</v>
      </c>
      <c r="I1053" s="44">
        <v>29.99</v>
      </c>
      <c r="J1053" s="43">
        <v>62380</v>
      </c>
      <c r="K1053" s="42">
        <v>4.1000000000000002E-2</v>
      </c>
    </row>
    <row r="1054" spans="1:11" ht="15" hidden="1" x14ac:dyDescent="0.25">
      <c r="A1054" s="41" t="s">
        <v>152</v>
      </c>
      <c r="B1054" s="43">
        <v>59480</v>
      </c>
      <c r="C1054" s="33">
        <f t="shared" si="16"/>
        <v>1053</v>
      </c>
      <c r="D1054" s="54" t="s">
        <v>113</v>
      </c>
      <c r="E1054" s="53">
        <v>4470</v>
      </c>
      <c r="F1054" s="52">
        <v>7.1999999999999995E-2</v>
      </c>
      <c r="G1054" s="51">
        <v>3.2000000000000001E-2</v>
      </c>
      <c r="H1054" s="50">
        <v>29.05</v>
      </c>
      <c r="I1054" s="50">
        <v>28.6</v>
      </c>
      <c r="J1054" s="43">
        <v>59480</v>
      </c>
      <c r="K1054" s="49">
        <v>4.3999999999999997E-2</v>
      </c>
    </row>
    <row r="1055" spans="1:11" ht="15" hidden="1" x14ac:dyDescent="0.25">
      <c r="A1055" s="41" t="s">
        <v>151</v>
      </c>
      <c r="B1055" s="43">
        <v>65140</v>
      </c>
      <c r="C1055" s="33">
        <f t="shared" si="16"/>
        <v>1054</v>
      </c>
      <c r="D1055" s="48" t="s">
        <v>136</v>
      </c>
      <c r="E1055" s="47">
        <v>82290</v>
      </c>
      <c r="F1055" s="46">
        <v>6.4000000000000001E-2</v>
      </c>
      <c r="G1055" s="45">
        <v>0.58599999999999997</v>
      </c>
      <c r="H1055" s="44">
        <v>26.38</v>
      </c>
      <c r="I1055" s="44">
        <v>31.32</v>
      </c>
      <c r="J1055" s="43">
        <v>65140</v>
      </c>
      <c r="K1055" s="42">
        <v>1.7999999999999999E-2</v>
      </c>
    </row>
    <row r="1056" spans="1:11" ht="15" hidden="1" x14ac:dyDescent="0.25">
      <c r="A1056" s="41" t="s">
        <v>150</v>
      </c>
      <c r="B1056" s="43">
        <v>46170</v>
      </c>
      <c r="C1056" s="33">
        <f t="shared" si="16"/>
        <v>1055</v>
      </c>
      <c r="D1056" s="54" t="s">
        <v>113</v>
      </c>
      <c r="E1056" s="53">
        <v>32530</v>
      </c>
      <c r="F1056" s="52">
        <v>6.6000000000000003E-2</v>
      </c>
      <c r="G1056" s="51">
        <v>0.23200000000000001</v>
      </c>
      <c r="H1056" s="50">
        <v>20.22</v>
      </c>
      <c r="I1056" s="50">
        <v>22.2</v>
      </c>
      <c r="J1056" s="43">
        <v>46170</v>
      </c>
      <c r="K1056" s="49">
        <v>3.2000000000000001E-2</v>
      </c>
    </row>
    <row r="1057" spans="1:11" ht="15" hidden="1" x14ac:dyDescent="0.25">
      <c r="A1057" s="41" t="s">
        <v>149</v>
      </c>
      <c r="B1057" s="43">
        <v>78380</v>
      </c>
      <c r="C1057" s="33">
        <f t="shared" si="16"/>
        <v>1056</v>
      </c>
      <c r="D1057" s="48" t="s">
        <v>121</v>
      </c>
      <c r="E1057" s="47">
        <v>40010</v>
      </c>
      <c r="F1057" s="46">
        <v>6.0999999999999999E-2</v>
      </c>
      <c r="G1057" s="45">
        <v>0.28499999999999998</v>
      </c>
      <c r="H1057" s="44">
        <v>33.479999999999997</v>
      </c>
      <c r="I1057" s="44">
        <v>37.68</v>
      </c>
      <c r="J1057" s="43">
        <v>78380</v>
      </c>
      <c r="K1057" s="42">
        <v>1.9E-2</v>
      </c>
    </row>
    <row r="1058" spans="1:11" ht="15" hidden="1" x14ac:dyDescent="0.25">
      <c r="A1058" s="41" t="s">
        <v>148</v>
      </c>
      <c r="B1058" s="43">
        <v>81520</v>
      </c>
      <c r="C1058" s="33">
        <f t="shared" si="16"/>
        <v>1057</v>
      </c>
      <c r="D1058" s="54" t="s">
        <v>113</v>
      </c>
      <c r="E1058" s="53">
        <v>36720</v>
      </c>
      <c r="F1058" s="52">
        <v>6.6000000000000003E-2</v>
      </c>
      <c r="G1058" s="51">
        <v>0.26200000000000001</v>
      </c>
      <c r="H1058" s="50">
        <v>34.94</v>
      </c>
      <c r="I1058" s="50">
        <v>39.19</v>
      </c>
      <c r="J1058" s="43">
        <v>81520</v>
      </c>
      <c r="K1058" s="49">
        <v>0.02</v>
      </c>
    </row>
    <row r="1059" spans="1:11" ht="15" hidden="1" x14ac:dyDescent="0.25">
      <c r="A1059" s="41" t="s">
        <v>147</v>
      </c>
      <c r="B1059" s="43">
        <v>43340</v>
      </c>
      <c r="C1059" s="33">
        <f t="shared" si="16"/>
        <v>1058</v>
      </c>
      <c r="D1059" s="48" t="s">
        <v>113</v>
      </c>
      <c r="E1059" s="47">
        <v>3290</v>
      </c>
      <c r="F1059" s="46">
        <v>0.125</v>
      </c>
      <c r="G1059" s="45">
        <v>2.3E-2</v>
      </c>
      <c r="H1059" s="44">
        <v>19.329999999999998</v>
      </c>
      <c r="I1059" s="44">
        <v>20.84</v>
      </c>
      <c r="J1059" s="43">
        <v>43340</v>
      </c>
      <c r="K1059" s="42">
        <v>4.4999999999999998E-2</v>
      </c>
    </row>
    <row r="1060" spans="1:11" ht="15" hidden="1" x14ac:dyDescent="0.25">
      <c r="A1060" s="41" t="s">
        <v>146</v>
      </c>
      <c r="B1060" s="43">
        <v>74120</v>
      </c>
      <c r="C1060" s="33">
        <f t="shared" si="16"/>
        <v>1059</v>
      </c>
      <c r="D1060" s="54" t="s">
        <v>113</v>
      </c>
      <c r="E1060" s="53">
        <v>9750</v>
      </c>
      <c r="F1060" s="52">
        <v>0.126</v>
      </c>
      <c r="G1060" s="51">
        <v>6.9000000000000006E-2</v>
      </c>
      <c r="H1060" s="50">
        <v>33.93</v>
      </c>
      <c r="I1060" s="50">
        <v>35.64</v>
      </c>
      <c r="J1060" s="43">
        <v>74120</v>
      </c>
      <c r="K1060" s="49">
        <v>2.1000000000000001E-2</v>
      </c>
    </row>
    <row r="1061" spans="1:11" ht="15" hidden="1" x14ac:dyDescent="0.25">
      <c r="A1061" s="41" t="s">
        <v>145</v>
      </c>
      <c r="B1061" s="43">
        <v>30230</v>
      </c>
      <c r="C1061" s="33">
        <f t="shared" si="16"/>
        <v>1060</v>
      </c>
      <c r="D1061" s="48" t="s">
        <v>136</v>
      </c>
      <c r="E1061" s="47">
        <v>349540</v>
      </c>
      <c r="F1061" s="46">
        <v>1.2999999999999999E-2</v>
      </c>
      <c r="G1061" s="45">
        <v>2.4900000000000002</v>
      </c>
      <c r="H1061" s="44">
        <v>11.33</v>
      </c>
      <c r="I1061" s="44">
        <v>14.53</v>
      </c>
      <c r="J1061" s="43">
        <v>30230</v>
      </c>
      <c r="K1061" s="42">
        <v>0.01</v>
      </c>
    </row>
    <row r="1062" spans="1:11" ht="15" hidden="1" x14ac:dyDescent="0.25">
      <c r="A1062" s="41" t="s">
        <v>144</v>
      </c>
      <c r="B1062" s="43">
        <v>46680</v>
      </c>
      <c r="C1062" s="33">
        <f t="shared" si="16"/>
        <v>1061</v>
      </c>
      <c r="D1062" s="54" t="s">
        <v>113</v>
      </c>
      <c r="E1062" s="53">
        <v>3510</v>
      </c>
      <c r="F1062" s="52">
        <v>3.2000000000000001E-2</v>
      </c>
      <c r="G1062" s="51">
        <v>2.5000000000000001E-2</v>
      </c>
      <c r="H1062" s="50">
        <v>23.6</v>
      </c>
      <c r="I1062" s="50">
        <v>22.44</v>
      </c>
      <c r="J1062" s="43">
        <v>46680</v>
      </c>
      <c r="K1062" s="49">
        <v>1.0999999999999999E-2</v>
      </c>
    </row>
    <row r="1063" spans="1:11" ht="15" hidden="1" x14ac:dyDescent="0.25">
      <c r="A1063" s="41" t="s">
        <v>143</v>
      </c>
      <c r="B1063" s="43">
        <v>23250</v>
      </c>
      <c r="C1063" s="33">
        <f t="shared" si="16"/>
        <v>1062</v>
      </c>
      <c r="D1063" s="48" t="s">
        <v>113</v>
      </c>
      <c r="E1063" s="47">
        <v>146350</v>
      </c>
      <c r="F1063" s="46">
        <v>2.1000000000000001E-2</v>
      </c>
      <c r="G1063" s="45">
        <v>1.042</v>
      </c>
      <c r="H1063" s="44">
        <v>10.45</v>
      </c>
      <c r="I1063" s="44">
        <v>11.18</v>
      </c>
      <c r="J1063" s="43">
        <v>23250</v>
      </c>
      <c r="K1063" s="42">
        <v>6.0000000000000001E-3</v>
      </c>
    </row>
    <row r="1064" spans="1:11" ht="15" hidden="1" x14ac:dyDescent="0.25">
      <c r="A1064" s="41" t="s">
        <v>142</v>
      </c>
      <c r="B1064" s="43">
        <v>24280</v>
      </c>
      <c r="C1064" s="33">
        <f t="shared" si="16"/>
        <v>1063</v>
      </c>
      <c r="D1064" s="54" t="s">
        <v>113</v>
      </c>
      <c r="E1064" s="53">
        <v>109790</v>
      </c>
      <c r="F1064" s="52">
        <v>2.1999999999999999E-2</v>
      </c>
      <c r="G1064" s="51">
        <v>0.78200000000000003</v>
      </c>
      <c r="H1064" s="50">
        <v>10.78</v>
      </c>
      <c r="I1064" s="50">
        <v>11.67</v>
      </c>
      <c r="J1064" s="43">
        <v>24280</v>
      </c>
      <c r="K1064" s="49">
        <v>5.0000000000000001E-3</v>
      </c>
    </row>
    <row r="1065" spans="1:11" ht="15" hidden="1" x14ac:dyDescent="0.25">
      <c r="A1065" s="41" t="s">
        <v>141</v>
      </c>
      <c r="B1065" s="43">
        <v>48650</v>
      </c>
      <c r="C1065" s="33">
        <f t="shared" si="16"/>
        <v>1064</v>
      </c>
      <c r="D1065" s="48" t="s">
        <v>113</v>
      </c>
      <c r="E1065" s="47">
        <v>6410</v>
      </c>
      <c r="F1065" s="46">
        <v>3.1E-2</v>
      </c>
      <c r="G1065" s="45">
        <v>4.5999999999999999E-2</v>
      </c>
      <c r="H1065" s="44">
        <v>21.71</v>
      </c>
      <c r="I1065" s="44">
        <v>23.39</v>
      </c>
      <c r="J1065" s="43">
        <v>48650</v>
      </c>
      <c r="K1065" s="42">
        <v>2.3E-2</v>
      </c>
    </row>
    <row r="1066" spans="1:11" ht="15" hidden="1" x14ac:dyDescent="0.25">
      <c r="A1066" s="41" t="s">
        <v>140</v>
      </c>
      <c r="B1066" s="43">
        <v>72650</v>
      </c>
      <c r="C1066" s="33">
        <f t="shared" si="16"/>
        <v>1065</v>
      </c>
      <c r="D1066" s="54" t="s">
        <v>113</v>
      </c>
      <c r="E1066" s="53">
        <v>27430</v>
      </c>
      <c r="F1066" s="52">
        <v>3.2000000000000001E-2</v>
      </c>
      <c r="G1066" s="51">
        <v>0.19500000000000001</v>
      </c>
      <c r="H1066" s="50">
        <v>34.72</v>
      </c>
      <c r="I1066" s="50">
        <v>34.93</v>
      </c>
      <c r="J1066" s="43">
        <v>72650</v>
      </c>
      <c r="K1066" s="49">
        <v>0.02</v>
      </c>
    </row>
    <row r="1067" spans="1:11" ht="15" hidden="1" x14ac:dyDescent="0.25">
      <c r="A1067" s="41" t="s">
        <v>139</v>
      </c>
      <c r="B1067" s="43">
        <v>31080</v>
      </c>
      <c r="C1067" s="33">
        <f t="shared" si="16"/>
        <v>1066</v>
      </c>
      <c r="D1067" s="48" t="s">
        <v>113</v>
      </c>
      <c r="E1067" s="47">
        <v>18410</v>
      </c>
      <c r="F1067" s="46">
        <v>8.5000000000000006E-2</v>
      </c>
      <c r="G1067" s="45">
        <v>0.13100000000000001</v>
      </c>
      <c r="H1067" s="44">
        <v>12.53</v>
      </c>
      <c r="I1067" s="44">
        <v>14.94</v>
      </c>
      <c r="J1067" s="43">
        <v>31080</v>
      </c>
      <c r="K1067" s="42">
        <v>2.8000000000000001E-2</v>
      </c>
    </row>
    <row r="1068" spans="1:11" ht="15" hidden="1" x14ac:dyDescent="0.25">
      <c r="A1068" s="41" t="s">
        <v>138</v>
      </c>
      <c r="B1068" s="43">
        <v>38740</v>
      </c>
      <c r="C1068" s="33">
        <f t="shared" si="16"/>
        <v>1067</v>
      </c>
      <c r="D1068" s="54" t="s">
        <v>113</v>
      </c>
      <c r="E1068" s="53">
        <v>37660</v>
      </c>
      <c r="F1068" s="52">
        <v>3.4000000000000002E-2</v>
      </c>
      <c r="G1068" s="51">
        <v>0.26800000000000002</v>
      </c>
      <c r="H1068" s="50">
        <v>17.149999999999999</v>
      </c>
      <c r="I1068" s="50">
        <v>18.63</v>
      </c>
      <c r="J1068" s="43">
        <v>38740</v>
      </c>
      <c r="K1068" s="49">
        <v>0.02</v>
      </c>
    </row>
    <row r="1069" spans="1:11" ht="15" hidden="1" x14ac:dyDescent="0.25">
      <c r="A1069" s="41" t="s">
        <v>137</v>
      </c>
      <c r="B1069" s="43">
        <v>29360</v>
      </c>
      <c r="C1069" s="33">
        <f t="shared" si="16"/>
        <v>1068</v>
      </c>
      <c r="D1069" s="48" t="s">
        <v>136</v>
      </c>
      <c r="E1069" s="47">
        <v>4580950</v>
      </c>
      <c r="F1069" s="46">
        <v>5.0000000000000001E-3</v>
      </c>
      <c r="G1069" s="45">
        <v>32.628</v>
      </c>
      <c r="H1069" s="44">
        <v>12.62</v>
      </c>
      <c r="I1069" s="44">
        <v>14.11</v>
      </c>
      <c r="J1069" s="43">
        <v>29360</v>
      </c>
      <c r="K1069" s="42">
        <v>2E-3</v>
      </c>
    </row>
    <row r="1070" spans="1:11" ht="15" hidden="1" x14ac:dyDescent="0.25">
      <c r="A1070" s="41" t="s">
        <v>135</v>
      </c>
      <c r="B1070" s="43">
        <v>33870</v>
      </c>
      <c r="C1070" s="33">
        <f t="shared" si="16"/>
        <v>1069</v>
      </c>
      <c r="D1070" s="54" t="s">
        <v>113</v>
      </c>
      <c r="E1070" s="53">
        <v>28590</v>
      </c>
      <c r="F1070" s="52">
        <v>0.03</v>
      </c>
      <c r="G1070" s="51">
        <v>0.20399999999999999</v>
      </c>
      <c r="H1070" s="50">
        <v>15.1</v>
      </c>
      <c r="I1070" s="50">
        <v>16.28</v>
      </c>
      <c r="J1070" s="43">
        <v>33870</v>
      </c>
      <c r="K1070" s="49">
        <v>8.0000000000000002E-3</v>
      </c>
    </row>
    <row r="1071" spans="1:11" ht="15" hidden="1" x14ac:dyDescent="0.25">
      <c r="A1071" s="41" t="s">
        <v>134</v>
      </c>
      <c r="B1071" s="43">
        <v>55280</v>
      </c>
      <c r="C1071" s="33">
        <f t="shared" si="16"/>
        <v>1070</v>
      </c>
      <c r="D1071" s="48" t="s">
        <v>113</v>
      </c>
      <c r="E1071" s="47">
        <v>45020</v>
      </c>
      <c r="F1071" s="46">
        <v>0.03</v>
      </c>
      <c r="G1071" s="45">
        <v>0.32100000000000001</v>
      </c>
      <c r="H1071" s="44">
        <v>25.08</v>
      </c>
      <c r="I1071" s="44">
        <v>26.58</v>
      </c>
      <c r="J1071" s="43">
        <v>55280</v>
      </c>
      <c r="K1071" s="42">
        <v>1.0999999999999999E-2</v>
      </c>
    </row>
    <row r="1072" spans="1:11" ht="15" hidden="1" x14ac:dyDescent="0.25">
      <c r="A1072" s="41" t="s">
        <v>133</v>
      </c>
      <c r="B1072" s="43">
        <v>45560</v>
      </c>
      <c r="C1072" s="33">
        <f t="shared" si="16"/>
        <v>1071</v>
      </c>
      <c r="D1072" s="54" t="s">
        <v>121</v>
      </c>
      <c r="E1072" s="53">
        <v>52620</v>
      </c>
      <c r="F1072" s="52">
        <v>2.5000000000000001E-2</v>
      </c>
      <c r="G1072" s="51">
        <v>0.375</v>
      </c>
      <c r="H1072" s="50">
        <v>20</v>
      </c>
      <c r="I1072" s="50">
        <v>21.91</v>
      </c>
      <c r="J1072" s="43">
        <v>45560</v>
      </c>
      <c r="K1072" s="49">
        <v>8.9999999999999993E-3</v>
      </c>
    </row>
    <row r="1073" spans="1:11" ht="15" hidden="1" x14ac:dyDescent="0.25">
      <c r="A1073" s="41" t="s">
        <v>132</v>
      </c>
      <c r="B1073" s="43">
        <v>46530</v>
      </c>
      <c r="C1073" s="33">
        <f t="shared" si="16"/>
        <v>1072</v>
      </c>
      <c r="D1073" s="48" t="s">
        <v>113</v>
      </c>
      <c r="E1073" s="47">
        <v>1760</v>
      </c>
      <c r="F1073" s="46">
        <v>0.23300000000000001</v>
      </c>
      <c r="G1073" s="45">
        <v>1.2999999999999999E-2</v>
      </c>
      <c r="H1073" s="44">
        <v>20.399999999999999</v>
      </c>
      <c r="I1073" s="44">
        <v>22.37</v>
      </c>
      <c r="J1073" s="43">
        <v>46530</v>
      </c>
      <c r="K1073" s="42">
        <v>3.1E-2</v>
      </c>
    </row>
    <row r="1074" spans="1:11" ht="15" hidden="1" x14ac:dyDescent="0.25">
      <c r="A1074" s="41" t="s">
        <v>131</v>
      </c>
      <c r="B1074" s="43">
        <v>45230</v>
      </c>
      <c r="C1074" s="33">
        <f t="shared" si="16"/>
        <v>1073</v>
      </c>
      <c r="D1074" s="54" t="s">
        <v>113</v>
      </c>
      <c r="E1074" s="53">
        <v>48320</v>
      </c>
      <c r="F1074" s="52">
        <v>2.5000000000000001E-2</v>
      </c>
      <c r="G1074" s="51">
        <v>0.34399999999999997</v>
      </c>
      <c r="H1074" s="50">
        <v>19.72</v>
      </c>
      <c r="I1074" s="50">
        <v>21.74</v>
      </c>
      <c r="J1074" s="43">
        <v>45230</v>
      </c>
      <c r="K1074" s="49">
        <v>8.9999999999999993E-3</v>
      </c>
    </row>
    <row r="1075" spans="1:11" ht="15" hidden="1" x14ac:dyDescent="0.25">
      <c r="A1075" s="41" t="s">
        <v>130</v>
      </c>
      <c r="B1075" s="43">
        <v>51260</v>
      </c>
      <c r="C1075" s="33">
        <f t="shared" si="16"/>
        <v>1074</v>
      </c>
      <c r="D1075" s="48" t="s">
        <v>113</v>
      </c>
      <c r="E1075" s="47">
        <v>2550</v>
      </c>
      <c r="F1075" s="46">
        <v>0.104</v>
      </c>
      <c r="G1075" s="45">
        <v>1.7999999999999999E-2</v>
      </c>
      <c r="H1075" s="44">
        <v>25.68</v>
      </c>
      <c r="I1075" s="44">
        <v>24.65</v>
      </c>
      <c r="J1075" s="43">
        <v>51260</v>
      </c>
      <c r="K1075" s="42">
        <v>1.9E-2</v>
      </c>
    </row>
    <row r="1076" spans="1:11" ht="15" hidden="1" x14ac:dyDescent="0.25">
      <c r="A1076" s="41" t="s">
        <v>129</v>
      </c>
      <c r="B1076" s="43">
        <v>50020</v>
      </c>
      <c r="C1076" s="33">
        <f t="shared" si="16"/>
        <v>1075</v>
      </c>
      <c r="D1076" s="54" t="s">
        <v>113</v>
      </c>
      <c r="E1076" s="53">
        <v>2960</v>
      </c>
      <c r="F1076" s="52">
        <v>7.6999999999999999E-2</v>
      </c>
      <c r="G1076" s="51">
        <v>2.1000000000000001E-2</v>
      </c>
      <c r="H1076" s="50">
        <v>20.45</v>
      </c>
      <c r="I1076" s="50">
        <v>24.05</v>
      </c>
      <c r="J1076" s="43">
        <v>50020</v>
      </c>
      <c r="K1076" s="49">
        <v>0.05</v>
      </c>
    </row>
    <row r="1077" spans="1:11" ht="15" hidden="1" x14ac:dyDescent="0.25">
      <c r="A1077" s="41" t="s">
        <v>128</v>
      </c>
      <c r="B1077" s="43">
        <v>34260</v>
      </c>
      <c r="C1077" s="33">
        <f t="shared" si="16"/>
        <v>1076</v>
      </c>
      <c r="D1077" s="48" t="s">
        <v>113</v>
      </c>
      <c r="E1077" s="47">
        <v>542750</v>
      </c>
      <c r="F1077" s="46">
        <v>1.0999999999999999E-2</v>
      </c>
      <c r="G1077" s="45">
        <v>3.8660000000000001</v>
      </c>
      <c r="H1077" s="44">
        <v>15.61</v>
      </c>
      <c r="I1077" s="44">
        <v>16.47</v>
      </c>
      <c r="J1077" s="43">
        <v>34260</v>
      </c>
      <c r="K1077" s="42">
        <v>3.0000000000000001E-3</v>
      </c>
    </row>
    <row r="1078" spans="1:11" ht="15" hidden="1" x14ac:dyDescent="0.25">
      <c r="A1078" s="41" t="s">
        <v>127</v>
      </c>
      <c r="B1078" s="43">
        <v>27570</v>
      </c>
      <c r="C1078" s="33">
        <f t="shared" si="16"/>
        <v>1077</v>
      </c>
      <c r="D1078" s="54" t="s">
        <v>121</v>
      </c>
      <c r="E1078" s="53">
        <v>3730410</v>
      </c>
      <c r="F1078" s="52">
        <v>5.0000000000000001E-3</v>
      </c>
      <c r="G1078" s="51">
        <v>26.57</v>
      </c>
      <c r="H1078" s="50">
        <v>11.88</v>
      </c>
      <c r="I1078" s="50">
        <v>13.25</v>
      </c>
      <c r="J1078" s="43">
        <v>27570</v>
      </c>
      <c r="K1078" s="49">
        <v>2E-3</v>
      </c>
    </row>
    <row r="1079" spans="1:11" ht="15" hidden="1" x14ac:dyDescent="0.25">
      <c r="A1079" s="41" t="s">
        <v>126</v>
      </c>
      <c r="B1079" s="43">
        <v>24660</v>
      </c>
      <c r="C1079" s="33">
        <f t="shared" si="16"/>
        <v>1078</v>
      </c>
      <c r="D1079" s="48" t="s">
        <v>113</v>
      </c>
      <c r="E1079" s="47">
        <v>348770</v>
      </c>
      <c r="F1079" s="46">
        <v>0.01</v>
      </c>
      <c r="G1079" s="45">
        <v>2.484</v>
      </c>
      <c r="H1079" s="44">
        <v>10.68</v>
      </c>
      <c r="I1079" s="44">
        <v>11.85</v>
      </c>
      <c r="J1079" s="43">
        <v>24660</v>
      </c>
      <c r="K1079" s="42">
        <v>8.0000000000000002E-3</v>
      </c>
    </row>
    <row r="1080" spans="1:11" ht="15" hidden="1" x14ac:dyDescent="0.25">
      <c r="A1080" s="41" t="s">
        <v>125</v>
      </c>
      <c r="B1080" s="43">
        <v>28720</v>
      </c>
      <c r="C1080" s="33">
        <f t="shared" si="16"/>
        <v>1079</v>
      </c>
      <c r="D1080" s="54" t="s">
        <v>113</v>
      </c>
      <c r="E1080" s="53">
        <v>2587900</v>
      </c>
      <c r="F1080" s="52">
        <v>7.0000000000000001E-3</v>
      </c>
      <c r="G1080" s="51">
        <v>18.431999999999999</v>
      </c>
      <c r="H1080" s="50">
        <v>12.49</v>
      </c>
      <c r="I1080" s="50">
        <v>13.81</v>
      </c>
      <c r="J1080" s="43">
        <v>28720</v>
      </c>
      <c r="K1080" s="49">
        <v>2E-3</v>
      </c>
    </row>
    <row r="1081" spans="1:11" ht="15" hidden="1" x14ac:dyDescent="0.25">
      <c r="A1081" s="41" t="s">
        <v>124</v>
      </c>
      <c r="B1081" s="43">
        <v>30490</v>
      </c>
      <c r="C1081" s="33">
        <f t="shared" si="16"/>
        <v>1080</v>
      </c>
      <c r="D1081" s="48" t="s">
        <v>113</v>
      </c>
      <c r="E1081" s="47">
        <v>88070</v>
      </c>
      <c r="F1081" s="46">
        <v>3.3000000000000002E-2</v>
      </c>
      <c r="G1081" s="45">
        <v>0.627</v>
      </c>
      <c r="H1081" s="44">
        <v>13.66</v>
      </c>
      <c r="I1081" s="44">
        <v>14.66</v>
      </c>
      <c r="J1081" s="43">
        <v>30490</v>
      </c>
      <c r="K1081" s="42">
        <v>8.0000000000000002E-3</v>
      </c>
    </row>
    <row r="1082" spans="1:11" ht="15" hidden="1" x14ac:dyDescent="0.25">
      <c r="A1082" s="41" t="s">
        <v>123</v>
      </c>
      <c r="B1082" s="43">
        <v>24430</v>
      </c>
      <c r="C1082" s="33">
        <f t="shared" si="16"/>
        <v>1081</v>
      </c>
      <c r="D1082" s="54" t="s">
        <v>113</v>
      </c>
      <c r="E1082" s="53">
        <v>705660</v>
      </c>
      <c r="F1082" s="52">
        <v>1.6E-2</v>
      </c>
      <c r="G1082" s="51">
        <v>5.0259999999999998</v>
      </c>
      <c r="H1082" s="50">
        <v>10.64</v>
      </c>
      <c r="I1082" s="50">
        <v>11.74</v>
      </c>
      <c r="J1082" s="43">
        <v>24430</v>
      </c>
      <c r="K1082" s="49">
        <v>4.0000000000000001E-3</v>
      </c>
    </row>
    <row r="1083" spans="1:11" ht="15" hidden="1" x14ac:dyDescent="0.25">
      <c r="A1083" s="41" t="s">
        <v>122</v>
      </c>
      <c r="B1083" s="43">
        <v>50030</v>
      </c>
      <c r="C1083" s="33">
        <f t="shared" si="16"/>
        <v>1082</v>
      </c>
      <c r="D1083" s="48" t="s">
        <v>121</v>
      </c>
      <c r="E1083" s="47">
        <v>27540</v>
      </c>
      <c r="F1083" s="46">
        <v>4.4999999999999998E-2</v>
      </c>
      <c r="G1083" s="45">
        <v>0.19600000000000001</v>
      </c>
      <c r="H1083" s="44">
        <v>23.48</v>
      </c>
      <c r="I1083" s="44">
        <v>24.05</v>
      </c>
      <c r="J1083" s="43">
        <v>50030</v>
      </c>
      <c r="K1083" s="42">
        <v>1.0999999999999999E-2</v>
      </c>
    </row>
    <row r="1084" spans="1:11" ht="15" hidden="1" x14ac:dyDescent="0.25">
      <c r="A1084" s="41" t="s">
        <v>120</v>
      </c>
      <c r="B1084" s="43">
        <v>59620</v>
      </c>
      <c r="C1084" s="33">
        <f t="shared" si="16"/>
        <v>1083</v>
      </c>
      <c r="D1084" s="54" t="s">
        <v>113</v>
      </c>
      <c r="E1084" s="53">
        <v>3890</v>
      </c>
      <c r="F1084" s="52">
        <v>7.5999999999999998E-2</v>
      </c>
      <c r="G1084" s="51">
        <v>2.8000000000000001E-2</v>
      </c>
      <c r="H1084" s="50">
        <v>29.07</v>
      </c>
      <c r="I1084" s="50">
        <v>28.66</v>
      </c>
      <c r="J1084" s="43">
        <v>59620</v>
      </c>
      <c r="K1084" s="49">
        <v>1.4E-2</v>
      </c>
    </row>
    <row r="1085" spans="1:11" ht="15" hidden="1" x14ac:dyDescent="0.25">
      <c r="A1085" s="41" t="s">
        <v>119</v>
      </c>
      <c r="B1085" s="43">
        <v>46270</v>
      </c>
      <c r="C1085" s="33">
        <f t="shared" si="16"/>
        <v>1084</v>
      </c>
      <c r="D1085" s="48" t="s">
        <v>113</v>
      </c>
      <c r="E1085" s="47">
        <v>12030</v>
      </c>
      <c r="F1085" s="46">
        <v>8.6999999999999994E-2</v>
      </c>
      <c r="G1085" s="45">
        <v>8.5999999999999993E-2</v>
      </c>
      <c r="H1085" s="44">
        <v>20.420000000000002</v>
      </c>
      <c r="I1085" s="44">
        <v>22.24</v>
      </c>
      <c r="J1085" s="43">
        <v>46270</v>
      </c>
      <c r="K1085" s="42">
        <v>1.9E-2</v>
      </c>
    </row>
    <row r="1086" spans="1:11" ht="15" hidden="1" x14ac:dyDescent="0.25">
      <c r="A1086" s="41" t="s">
        <v>118</v>
      </c>
      <c r="B1086" s="43">
        <v>50730</v>
      </c>
      <c r="C1086" s="33">
        <f t="shared" si="16"/>
        <v>1085</v>
      </c>
      <c r="D1086" s="54" t="s">
        <v>113</v>
      </c>
      <c r="E1086" s="53">
        <v>11610</v>
      </c>
      <c r="F1086" s="52">
        <v>5.1999999999999998E-2</v>
      </c>
      <c r="G1086" s="51">
        <v>8.3000000000000004E-2</v>
      </c>
      <c r="H1086" s="50">
        <v>23.85</v>
      </c>
      <c r="I1086" s="50">
        <v>24.39</v>
      </c>
      <c r="J1086" s="43">
        <v>50730</v>
      </c>
      <c r="K1086" s="49">
        <v>1.4999999999999999E-2</v>
      </c>
    </row>
    <row r="1087" spans="1:11" ht="15" hidden="1" x14ac:dyDescent="0.25">
      <c r="A1087" s="41" t="s">
        <v>117</v>
      </c>
      <c r="B1087" s="43">
        <v>37690</v>
      </c>
      <c r="C1087" s="33">
        <f t="shared" si="16"/>
        <v>1086</v>
      </c>
      <c r="D1087" s="48" t="s">
        <v>113</v>
      </c>
      <c r="E1087" s="47">
        <v>114680</v>
      </c>
      <c r="F1087" s="46">
        <v>1.4999999999999999E-2</v>
      </c>
      <c r="G1087" s="45">
        <v>0.81699999999999995</v>
      </c>
      <c r="H1087" s="44">
        <v>16.95</v>
      </c>
      <c r="I1087" s="44">
        <v>18.12</v>
      </c>
      <c r="J1087" s="43">
        <v>37690</v>
      </c>
      <c r="K1087" s="42">
        <v>1.2E-2</v>
      </c>
    </row>
    <row r="1088" spans="1:11" ht="15" hidden="1" x14ac:dyDescent="0.25">
      <c r="A1088" s="41" t="s">
        <v>116</v>
      </c>
      <c r="B1088" s="43">
        <v>56370</v>
      </c>
      <c r="C1088" s="33">
        <f t="shared" si="16"/>
        <v>1087</v>
      </c>
      <c r="D1088" s="54" t="s">
        <v>113</v>
      </c>
      <c r="E1088" s="53">
        <v>1590</v>
      </c>
      <c r="F1088" s="52">
        <v>7.0000000000000007E-2</v>
      </c>
      <c r="G1088" s="51">
        <v>1.0999999999999999E-2</v>
      </c>
      <c r="H1088" s="50">
        <v>27.14</v>
      </c>
      <c r="I1088" s="50">
        <v>27.1</v>
      </c>
      <c r="J1088" s="43">
        <v>56370</v>
      </c>
      <c r="K1088" s="49">
        <v>1.2999999999999999E-2</v>
      </c>
    </row>
    <row r="1089" spans="1:11" ht="15" hidden="1" x14ac:dyDescent="0.25">
      <c r="A1089" s="41" t="s">
        <v>115</v>
      </c>
      <c r="B1089" s="43">
        <v>39590</v>
      </c>
      <c r="C1089" s="33">
        <f t="shared" si="16"/>
        <v>1088</v>
      </c>
      <c r="D1089" s="48" t="s">
        <v>113</v>
      </c>
      <c r="E1089" s="47">
        <v>10920</v>
      </c>
      <c r="F1089" s="46">
        <v>0.13100000000000001</v>
      </c>
      <c r="G1089" s="45">
        <v>7.8E-2</v>
      </c>
      <c r="H1089" s="44">
        <v>17.2</v>
      </c>
      <c r="I1089" s="44">
        <v>19.04</v>
      </c>
      <c r="J1089" s="43">
        <v>39590</v>
      </c>
      <c r="K1089" s="42">
        <v>2.5000000000000001E-2</v>
      </c>
    </row>
    <row r="1090" spans="1:11" ht="15.75" hidden="1" thickBot="1" x14ac:dyDescent="0.3">
      <c r="A1090" s="41" t="s">
        <v>114</v>
      </c>
      <c r="B1090" s="35">
        <v>34540</v>
      </c>
      <c r="C1090" s="33">
        <f t="shared" si="16"/>
        <v>1089</v>
      </c>
      <c r="D1090" s="40" t="s">
        <v>113</v>
      </c>
      <c r="E1090" s="39">
        <v>23880</v>
      </c>
      <c r="F1090" s="38">
        <v>3.6999999999999998E-2</v>
      </c>
      <c r="G1090" s="37">
        <v>0.17</v>
      </c>
      <c r="H1090" s="36">
        <v>13.64</v>
      </c>
      <c r="I1090" s="36">
        <v>16.61</v>
      </c>
      <c r="J1090" s="35">
        <v>34540</v>
      </c>
      <c r="K1090" s="34">
        <v>0.02</v>
      </c>
    </row>
    <row r="1091" spans="1:11" s="583" customFormat="1" ht="13.9" customHeight="1" x14ac:dyDescent="0.25">
      <c r="B1091" s="584"/>
      <c r="C1091" s="585"/>
      <c r="J1091" s="584"/>
    </row>
    <row r="1092" spans="1:11" s="583" customFormat="1" ht="13.9" customHeight="1" x14ac:dyDescent="0.25">
      <c r="B1092" s="584"/>
      <c r="C1092" s="585"/>
      <c r="J1092" s="584"/>
    </row>
    <row r="1093" spans="1:11" s="583" customFormat="1" ht="13.9" customHeight="1" x14ac:dyDescent="0.25">
      <c r="B1093" s="584"/>
      <c r="C1093" s="585"/>
      <c r="J1093" s="584"/>
    </row>
    <row r="1094" spans="1:11" s="583" customFormat="1" ht="13.9" customHeight="1" x14ac:dyDescent="0.25">
      <c r="B1094" s="584"/>
      <c r="C1094" s="585"/>
      <c r="J1094" s="584"/>
    </row>
    <row r="1095" spans="1:11" s="583" customFormat="1" ht="13.9" customHeight="1" x14ac:dyDescent="0.25">
      <c r="B1095" s="584"/>
      <c r="C1095" s="585"/>
      <c r="J1095" s="584"/>
    </row>
    <row r="1096" spans="1:11" s="583" customFormat="1" ht="13.9" customHeight="1" x14ac:dyDescent="0.25">
      <c r="B1096" s="584"/>
      <c r="C1096" s="585"/>
      <c r="J1096" s="584"/>
    </row>
    <row r="1097" spans="1:11" s="583" customFormat="1" ht="13.9" customHeight="1" x14ac:dyDescent="0.25">
      <c r="B1097" s="584"/>
      <c r="C1097" s="585"/>
      <c r="J1097" s="584"/>
    </row>
    <row r="1098" spans="1:11" s="583" customFormat="1" ht="13.9" customHeight="1" x14ac:dyDescent="0.25">
      <c r="B1098" s="584"/>
      <c r="C1098" s="585"/>
      <c r="J1098" s="584"/>
    </row>
    <row r="1099" spans="1:11" s="583" customFormat="1" ht="13.9" customHeight="1" x14ac:dyDescent="0.25">
      <c r="B1099" s="584"/>
      <c r="C1099" s="585"/>
      <c r="J1099" s="584"/>
    </row>
    <row r="1100" spans="1:11" s="583" customFormat="1" ht="13.9" customHeight="1" x14ac:dyDescent="0.25">
      <c r="B1100" s="584"/>
      <c r="C1100" s="585"/>
      <c r="J1100" s="584"/>
    </row>
    <row r="1101" spans="1:11" s="583" customFormat="1" ht="13.9" customHeight="1" x14ac:dyDescent="0.25">
      <c r="B1101" s="584"/>
      <c r="C1101" s="585"/>
      <c r="J1101" s="584"/>
    </row>
    <row r="1102" spans="1:11" s="583" customFormat="1" ht="13.9" customHeight="1" x14ac:dyDescent="0.25">
      <c r="B1102" s="584"/>
      <c r="C1102" s="585"/>
      <c r="J1102" s="584"/>
    </row>
    <row r="1103" spans="1:11" s="583" customFormat="1" ht="13.9" customHeight="1" x14ac:dyDescent="0.25">
      <c r="B1103" s="584"/>
      <c r="C1103" s="585"/>
      <c r="J1103" s="584"/>
    </row>
    <row r="1104" spans="1:11" s="583" customFormat="1" ht="13.9" customHeight="1" x14ac:dyDescent="0.25">
      <c r="B1104" s="584"/>
      <c r="C1104" s="585"/>
      <c r="J1104" s="584"/>
    </row>
    <row r="1105" spans="2:10" s="583" customFormat="1" ht="13.9" customHeight="1" x14ac:dyDescent="0.25">
      <c r="B1105" s="584"/>
      <c r="C1105" s="585"/>
      <c r="J1105" s="584"/>
    </row>
    <row r="1106" spans="2:10" s="583" customFormat="1" ht="13.9" customHeight="1" x14ac:dyDescent="0.25">
      <c r="B1106" s="584"/>
      <c r="C1106" s="585"/>
      <c r="J1106" s="584"/>
    </row>
    <row r="1107" spans="2:10" s="583" customFormat="1" ht="13.9" customHeight="1" x14ac:dyDescent="0.25">
      <c r="B1107" s="584"/>
      <c r="C1107" s="585"/>
      <c r="J1107" s="584"/>
    </row>
    <row r="1108" spans="2:10" s="583" customFormat="1" ht="13.9" customHeight="1" x14ac:dyDescent="0.25">
      <c r="B1108" s="584"/>
      <c r="C1108" s="585"/>
      <c r="J1108" s="584"/>
    </row>
    <row r="1109" spans="2:10" s="583" customFormat="1" ht="13.9" customHeight="1" x14ac:dyDescent="0.25">
      <c r="B1109" s="584"/>
      <c r="C1109" s="585"/>
      <c r="J1109" s="584"/>
    </row>
    <row r="1110" spans="2:10" s="583" customFormat="1" ht="13.9" customHeight="1" x14ac:dyDescent="0.25">
      <c r="B1110" s="584"/>
      <c r="C1110" s="585"/>
      <c r="J1110" s="584"/>
    </row>
    <row r="1111" spans="2:10" s="583" customFormat="1" ht="13.9" customHeight="1" x14ac:dyDescent="0.25">
      <c r="B1111" s="584"/>
      <c r="C1111" s="585"/>
      <c r="J1111" s="584"/>
    </row>
    <row r="1112" spans="2:10" s="583" customFormat="1" ht="13.9" customHeight="1" x14ac:dyDescent="0.25">
      <c r="B1112" s="584"/>
      <c r="C1112" s="585"/>
      <c r="J1112" s="584"/>
    </row>
    <row r="1113" spans="2:10" s="583" customFormat="1" ht="13.9" customHeight="1" x14ac:dyDescent="0.25">
      <c r="B1113" s="584"/>
      <c r="C1113" s="585"/>
      <c r="J1113" s="584"/>
    </row>
    <row r="1114" spans="2:10" s="583" customFormat="1" ht="13.9" customHeight="1" x14ac:dyDescent="0.25">
      <c r="B1114" s="584"/>
      <c r="C1114" s="585"/>
      <c r="J1114" s="584"/>
    </row>
    <row r="1115" spans="2:10" s="583" customFormat="1" ht="13.9" customHeight="1" x14ac:dyDescent="0.25">
      <c r="B1115" s="584"/>
      <c r="C1115" s="585"/>
      <c r="J1115" s="584"/>
    </row>
    <row r="1116" spans="2:10" s="583" customFormat="1" ht="13.9" customHeight="1" x14ac:dyDescent="0.25">
      <c r="B1116" s="584"/>
      <c r="C1116" s="585"/>
      <c r="J1116" s="584"/>
    </row>
    <row r="1117" spans="2:10" s="583" customFormat="1" ht="13.9" customHeight="1" x14ac:dyDescent="0.25">
      <c r="B1117" s="584"/>
      <c r="C1117" s="585"/>
      <c r="J1117" s="584"/>
    </row>
    <row r="1118" spans="2:10" s="583" customFormat="1" ht="13.9" customHeight="1" x14ac:dyDescent="0.25">
      <c r="B1118" s="584"/>
      <c r="C1118" s="585"/>
      <c r="J1118" s="584"/>
    </row>
    <row r="1119" spans="2:10" s="583" customFormat="1" ht="13.9" customHeight="1" x14ac:dyDescent="0.25">
      <c r="B1119" s="584"/>
      <c r="C1119" s="585"/>
      <c r="J1119" s="584"/>
    </row>
    <row r="1120" spans="2:10" s="583" customFormat="1" ht="13.9" customHeight="1" x14ac:dyDescent="0.25">
      <c r="B1120" s="584"/>
      <c r="C1120" s="585"/>
      <c r="J1120" s="584"/>
    </row>
    <row r="1121" spans="2:10" s="583" customFormat="1" ht="13.9" customHeight="1" x14ac:dyDescent="0.25">
      <c r="B1121" s="584"/>
      <c r="C1121" s="585"/>
      <c r="J1121" s="584"/>
    </row>
    <row r="1122" spans="2:10" s="583" customFormat="1" ht="13.9" customHeight="1" x14ac:dyDescent="0.25">
      <c r="B1122" s="584"/>
      <c r="C1122" s="585"/>
      <c r="J1122" s="584"/>
    </row>
    <row r="1123" spans="2:10" s="583" customFormat="1" ht="13.9" customHeight="1" x14ac:dyDescent="0.25">
      <c r="B1123" s="584"/>
      <c r="C1123" s="585"/>
      <c r="J1123" s="584"/>
    </row>
    <row r="1124" spans="2:10" s="583" customFormat="1" ht="13.9" customHeight="1" x14ac:dyDescent="0.25">
      <c r="B1124" s="584"/>
      <c r="C1124" s="585"/>
      <c r="J1124" s="584"/>
    </row>
    <row r="1125" spans="2:10" s="583" customFormat="1" ht="13.9" customHeight="1" x14ac:dyDescent="0.25">
      <c r="B1125" s="584"/>
      <c r="C1125" s="585"/>
      <c r="J1125" s="584"/>
    </row>
    <row r="1126" spans="2:10" s="583" customFormat="1" ht="13.9" customHeight="1" x14ac:dyDescent="0.25">
      <c r="B1126" s="584"/>
      <c r="C1126" s="585"/>
      <c r="J1126" s="584"/>
    </row>
    <row r="1127" spans="2:10" s="583" customFormat="1" ht="13.9" customHeight="1" x14ac:dyDescent="0.25">
      <c r="B1127" s="584"/>
      <c r="C1127" s="585"/>
      <c r="J1127" s="584"/>
    </row>
    <row r="1128" spans="2:10" s="583" customFormat="1" ht="13.9" customHeight="1" x14ac:dyDescent="0.25">
      <c r="B1128" s="584"/>
      <c r="C1128" s="585"/>
      <c r="J1128" s="584"/>
    </row>
    <row r="1129" spans="2:10" s="583" customFormat="1" ht="13.9" customHeight="1" x14ac:dyDescent="0.25">
      <c r="B1129" s="584"/>
      <c r="C1129" s="585"/>
      <c r="J1129" s="584"/>
    </row>
    <row r="1130" spans="2:10" s="583" customFormat="1" ht="13.9" customHeight="1" x14ac:dyDescent="0.25">
      <c r="B1130" s="584"/>
      <c r="C1130" s="585"/>
      <c r="J1130" s="584"/>
    </row>
    <row r="1131" spans="2:10" s="583" customFormat="1" ht="13.9" customHeight="1" x14ac:dyDescent="0.25">
      <c r="B1131" s="584"/>
      <c r="C1131" s="585"/>
      <c r="J1131" s="584"/>
    </row>
    <row r="1132" spans="2:10" s="583" customFormat="1" ht="13.9" customHeight="1" x14ac:dyDescent="0.25">
      <c r="B1132" s="584"/>
      <c r="C1132" s="585"/>
      <c r="J1132" s="584"/>
    </row>
    <row r="1133" spans="2:10" s="583" customFormat="1" ht="13.9" customHeight="1" x14ac:dyDescent="0.25">
      <c r="B1133" s="584"/>
      <c r="C1133" s="585"/>
      <c r="J1133" s="584"/>
    </row>
    <row r="1134" spans="2:10" s="583" customFormat="1" ht="13.9" customHeight="1" x14ac:dyDescent="0.25">
      <c r="B1134" s="584"/>
      <c r="C1134" s="585"/>
      <c r="J1134" s="584"/>
    </row>
    <row r="1135" spans="2:10" s="583" customFormat="1" ht="13.9" customHeight="1" x14ac:dyDescent="0.25">
      <c r="B1135" s="584"/>
      <c r="C1135" s="585"/>
      <c r="J1135" s="584"/>
    </row>
    <row r="1136" spans="2:10" s="583" customFormat="1" ht="13.9" customHeight="1" x14ac:dyDescent="0.25">
      <c r="B1136" s="584"/>
      <c r="C1136" s="585"/>
      <c r="J1136" s="584"/>
    </row>
    <row r="1137" spans="2:10" s="583" customFormat="1" ht="13.9" customHeight="1" x14ac:dyDescent="0.25">
      <c r="B1137" s="584"/>
      <c r="C1137" s="585"/>
      <c r="J1137" s="584"/>
    </row>
    <row r="1138" spans="2:10" s="583" customFormat="1" ht="13.9" customHeight="1" x14ac:dyDescent="0.25">
      <c r="B1138" s="584"/>
      <c r="C1138" s="585"/>
      <c r="J1138" s="584"/>
    </row>
    <row r="1139" spans="2:10" s="583" customFormat="1" ht="13.9" customHeight="1" x14ac:dyDescent="0.25">
      <c r="B1139" s="584"/>
      <c r="C1139" s="585"/>
      <c r="J1139" s="584"/>
    </row>
    <row r="1140" spans="2:10" s="583" customFormat="1" ht="13.9" customHeight="1" x14ac:dyDescent="0.25">
      <c r="B1140" s="584"/>
      <c r="C1140" s="585"/>
      <c r="J1140" s="584"/>
    </row>
    <row r="1141" spans="2:10" s="583" customFormat="1" ht="13.9" customHeight="1" x14ac:dyDescent="0.25">
      <c r="B1141" s="584"/>
      <c r="C1141" s="585"/>
      <c r="J1141" s="584"/>
    </row>
    <row r="1142" spans="2:10" s="583" customFormat="1" ht="13.9" customHeight="1" x14ac:dyDescent="0.25">
      <c r="B1142" s="584"/>
      <c r="C1142" s="585"/>
      <c r="J1142" s="584"/>
    </row>
    <row r="1143" spans="2:10" s="583" customFormat="1" ht="13.9" customHeight="1" x14ac:dyDescent="0.25">
      <c r="B1143" s="584"/>
      <c r="C1143" s="585"/>
      <c r="J1143" s="584"/>
    </row>
    <row r="1144" spans="2:10" s="583" customFormat="1" ht="13.9" customHeight="1" x14ac:dyDescent="0.25">
      <c r="B1144" s="584"/>
      <c r="C1144" s="585"/>
      <c r="J1144" s="584"/>
    </row>
    <row r="1145" spans="2:10" s="583" customFormat="1" ht="13.9" customHeight="1" x14ac:dyDescent="0.25">
      <c r="B1145" s="584"/>
      <c r="C1145" s="585"/>
      <c r="J1145" s="584"/>
    </row>
    <row r="1146" spans="2:10" s="583" customFormat="1" ht="13.9" customHeight="1" x14ac:dyDescent="0.25">
      <c r="B1146" s="584"/>
      <c r="C1146" s="585"/>
      <c r="J1146" s="584"/>
    </row>
    <row r="1147" spans="2:10" s="583" customFormat="1" ht="13.9" customHeight="1" x14ac:dyDescent="0.25">
      <c r="B1147" s="584"/>
      <c r="C1147" s="585"/>
      <c r="J1147" s="584"/>
    </row>
    <row r="1148" spans="2:10" s="583" customFormat="1" ht="13.9" customHeight="1" x14ac:dyDescent="0.25">
      <c r="B1148" s="584"/>
      <c r="C1148" s="585"/>
      <c r="J1148" s="584"/>
    </row>
    <row r="1149" spans="2:10" s="583" customFormat="1" ht="13.9" customHeight="1" x14ac:dyDescent="0.25">
      <c r="B1149" s="584"/>
      <c r="C1149" s="585"/>
      <c r="J1149" s="584"/>
    </row>
    <row r="1150" spans="2:10" s="583" customFormat="1" ht="13.9" customHeight="1" x14ac:dyDescent="0.25">
      <c r="B1150" s="584"/>
      <c r="C1150" s="585"/>
      <c r="J1150" s="584"/>
    </row>
    <row r="1151" spans="2:10" s="583" customFormat="1" ht="13.9" customHeight="1" x14ac:dyDescent="0.25">
      <c r="B1151" s="584"/>
      <c r="C1151" s="585"/>
      <c r="J1151" s="584"/>
    </row>
    <row r="1152" spans="2:10" s="583" customFormat="1" ht="13.9" customHeight="1" x14ac:dyDescent="0.25">
      <c r="B1152" s="584"/>
      <c r="C1152" s="585"/>
      <c r="J1152" s="584"/>
    </row>
    <row r="1153" spans="2:10" s="583" customFormat="1" ht="13.9" customHeight="1" x14ac:dyDescent="0.25">
      <c r="B1153" s="584"/>
      <c r="C1153" s="585"/>
      <c r="J1153" s="584"/>
    </row>
    <row r="1154" spans="2:10" s="583" customFormat="1" ht="13.9" customHeight="1" x14ac:dyDescent="0.25">
      <c r="B1154" s="584"/>
      <c r="C1154" s="585"/>
      <c r="J1154" s="584"/>
    </row>
    <row r="1155" spans="2:10" s="583" customFormat="1" ht="13.9" customHeight="1" x14ac:dyDescent="0.25">
      <c r="B1155" s="584"/>
      <c r="C1155" s="585"/>
      <c r="J1155" s="584"/>
    </row>
    <row r="1156" spans="2:10" s="583" customFormat="1" ht="13.9" customHeight="1" x14ac:dyDescent="0.25">
      <c r="B1156" s="584"/>
      <c r="C1156" s="585"/>
      <c r="J1156" s="584"/>
    </row>
    <row r="1157" spans="2:10" s="583" customFormat="1" ht="13.9" customHeight="1" x14ac:dyDescent="0.25">
      <c r="B1157" s="584"/>
      <c r="C1157" s="585"/>
      <c r="J1157" s="584"/>
    </row>
    <row r="1158" spans="2:10" s="583" customFormat="1" ht="13.9" customHeight="1" x14ac:dyDescent="0.25">
      <c r="B1158" s="584"/>
      <c r="C1158" s="585"/>
      <c r="J1158" s="584"/>
    </row>
    <row r="1159" spans="2:10" s="583" customFormat="1" ht="13.9" customHeight="1" x14ac:dyDescent="0.25">
      <c r="B1159" s="584"/>
      <c r="C1159" s="585"/>
      <c r="J1159" s="584"/>
    </row>
    <row r="1160" spans="2:10" s="583" customFormat="1" ht="13.9" customHeight="1" x14ac:dyDescent="0.25">
      <c r="B1160" s="584"/>
      <c r="C1160" s="585"/>
      <c r="J1160" s="584"/>
    </row>
    <row r="1161" spans="2:10" s="583" customFormat="1" ht="13.9" customHeight="1" x14ac:dyDescent="0.25">
      <c r="B1161" s="584"/>
      <c r="C1161" s="585"/>
      <c r="J1161" s="584"/>
    </row>
    <row r="1162" spans="2:10" s="583" customFormat="1" ht="13.9" customHeight="1" x14ac:dyDescent="0.25">
      <c r="B1162" s="584"/>
      <c r="C1162" s="585"/>
      <c r="J1162" s="584"/>
    </row>
    <row r="1163" spans="2:10" s="583" customFormat="1" ht="13.9" customHeight="1" x14ac:dyDescent="0.25">
      <c r="B1163" s="584"/>
      <c r="C1163" s="585"/>
      <c r="J1163" s="584"/>
    </row>
    <row r="1164" spans="2:10" s="583" customFormat="1" ht="13.9" customHeight="1" x14ac:dyDescent="0.25">
      <c r="B1164" s="584"/>
      <c r="C1164" s="585"/>
      <c r="J1164" s="584"/>
    </row>
    <row r="1165" spans="2:10" s="583" customFormat="1" ht="13.9" customHeight="1" x14ac:dyDescent="0.25">
      <c r="B1165" s="584"/>
      <c r="C1165" s="585"/>
      <c r="J1165" s="584"/>
    </row>
    <row r="1166" spans="2:10" s="583" customFormat="1" ht="13.9" customHeight="1" x14ac:dyDescent="0.25">
      <c r="B1166" s="584"/>
      <c r="C1166" s="585"/>
      <c r="J1166" s="584"/>
    </row>
    <row r="1167" spans="2:10" s="583" customFormat="1" ht="13.9" customHeight="1" x14ac:dyDescent="0.25">
      <c r="B1167" s="584"/>
      <c r="C1167" s="585"/>
      <c r="J1167" s="584"/>
    </row>
    <row r="1168" spans="2:10" s="583" customFormat="1" ht="13.9" customHeight="1" x14ac:dyDescent="0.25">
      <c r="B1168" s="584"/>
      <c r="C1168" s="585"/>
      <c r="J1168" s="584"/>
    </row>
    <row r="1169" spans="2:10" s="583" customFormat="1" ht="13.9" customHeight="1" x14ac:dyDescent="0.25">
      <c r="B1169" s="584"/>
      <c r="C1169" s="585"/>
      <c r="J1169" s="584"/>
    </row>
    <row r="1170" spans="2:10" s="583" customFormat="1" ht="13.9" customHeight="1" x14ac:dyDescent="0.25">
      <c r="B1170" s="584"/>
      <c r="C1170" s="585"/>
      <c r="J1170" s="584"/>
    </row>
    <row r="1171" spans="2:10" s="583" customFormat="1" ht="13.9" customHeight="1" x14ac:dyDescent="0.25">
      <c r="B1171" s="584"/>
      <c r="C1171" s="585"/>
      <c r="J1171" s="584"/>
    </row>
    <row r="1172" spans="2:10" s="583" customFormat="1" ht="13.9" customHeight="1" x14ac:dyDescent="0.25">
      <c r="B1172" s="584"/>
      <c r="C1172" s="585"/>
      <c r="J1172" s="584"/>
    </row>
    <row r="1173" spans="2:10" s="583" customFormat="1" ht="13.9" customHeight="1" x14ac:dyDescent="0.25">
      <c r="B1173" s="584"/>
      <c r="C1173" s="585"/>
      <c r="J1173" s="584"/>
    </row>
    <row r="1174" spans="2:10" s="583" customFormat="1" ht="13.9" customHeight="1" x14ac:dyDescent="0.25">
      <c r="B1174" s="584"/>
      <c r="C1174" s="585"/>
      <c r="J1174" s="584"/>
    </row>
    <row r="1175" spans="2:10" s="583" customFormat="1" ht="13.9" customHeight="1" x14ac:dyDescent="0.25">
      <c r="B1175" s="584"/>
      <c r="C1175" s="585"/>
      <c r="J1175" s="584"/>
    </row>
    <row r="1176" spans="2:10" s="583" customFormat="1" ht="13.9" customHeight="1" x14ac:dyDescent="0.25">
      <c r="B1176" s="584"/>
      <c r="C1176" s="585"/>
      <c r="J1176" s="584"/>
    </row>
    <row r="1177" spans="2:10" s="583" customFormat="1" ht="13.9" customHeight="1" x14ac:dyDescent="0.25">
      <c r="B1177" s="584"/>
      <c r="C1177" s="585"/>
      <c r="J1177" s="584"/>
    </row>
    <row r="1178" spans="2:10" s="583" customFormat="1" ht="13.9" customHeight="1" x14ac:dyDescent="0.25">
      <c r="B1178" s="584"/>
      <c r="C1178" s="585"/>
      <c r="J1178" s="584"/>
    </row>
    <row r="1179" spans="2:10" s="583" customFormat="1" ht="13.9" customHeight="1" x14ac:dyDescent="0.25">
      <c r="B1179" s="584"/>
      <c r="C1179" s="585"/>
      <c r="J1179" s="584"/>
    </row>
    <row r="1180" spans="2:10" s="583" customFormat="1" ht="13.9" customHeight="1" x14ac:dyDescent="0.25">
      <c r="B1180" s="584"/>
      <c r="C1180" s="585"/>
      <c r="J1180" s="584"/>
    </row>
    <row r="1181" spans="2:10" s="583" customFormat="1" ht="13.9" customHeight="1" x14ac:dyDescent="0.25">
      <c r="B1181" s="584"/>
      <c r="C1181" s="585"/>
      <c r="J1181" s="584"/>
    </row>
    <row r="1182" spans="2:10" s="583" customFormat="1" ht="13.9" customHeight="1" x14ac:dyDescent="0.25">
      <c r="B1182" s="584"/>
      <c r="C1182" s="585"/>
      <c r="J1182" s="584"/>
    </row>
    <row r="1183" spans="2:10" s="583" customFormat="1" ht="13.9" customHeight="1" x14ac:dyDescent="0.25">
      <c r="B1183" s="584"/>
      <c r="C1183" s="585"/>
      <c r="J1183" s="584"/>
    </row>
    <row r="1184" spans="2:10" s="583" customFormat="1" ht="13.9" customHeight="1" x14ac:dyDescent="0.25">
      <c r="B1184" s="584"/>
      <c r="C1184" s="585"/>
      <c r="J1184" s="584"/>
    </row>
    <row r="1185" spans="2:10" s="583" customFormat="1" ht="13.9" customHeight="1" x14ac:dyDescent="0.25">
      <c r="B1185" s="584"/>
      <c r="C1185" s="585"/>
      <c r="J1185" s="584"/>
    </row>
    <row r="1186" spans="2:10" s="583" customFormat="1" ht="13.9" customHeight="1" x14ac:dyDescent="0.25">
      <c r="B1186" s="584"/>
      <c r="C1186" s="585"/>
      <c r="J1186" s="584"/>
    </row>
    <row r="1187" spans="2:10" s="583" customFormat="1" ht="13.9" customHeight="1" x14ac:dyDescent="0.25">
      <c r="B1187" s="584"/>
      <c r="C1187" s="585"/>
      <c r="J1187" s="584"/>
    </row>
    <row r="1188" spans="2:10" s="583" customFormat="1" ht="13.9" customHeight="1" x14ac:dyDescent="0.25">
      <c r="B1188" s="584"/>
      <c r="C1188" s="585"/>
      <c r="J1188" s="584"/>
    </row>
    <row r="1189" spans="2:10" s="583" customFormat="1" ht="13.9" customHeight="1" x14ac:dyDescent="0.25">
      <c r="B1189" s="584"/>
      <c r="C1189" s="585"/>
      <c r="J1189" s="584"/>
    </row>
    <row r="1190" spans="2:10" s="583" customFormat="1" ht="13.9" customHeight="1" x14ac:dyDescent="0.25">
      <c r="B1190" s="584"/>
      <c r="C1190" s="585"/>
      <c r="J1190" s="584"/>
    </row>
    <row r="1191" spans="2:10" s="583" customFormat="1" ht="13.9" customHeight="1" x14ac:dyDescent="0.25">
      <c r="B1191" s="584"/>
      <c r="C1191" s="585"/>
      <c r="J1191" s="584"/>
    </row>
    <row r="1192" spans="2:10" s="583" customFormat="1" ht="13.9" customHeight="1" x14ac:dyDescent="0.25">
      <c r="B1192" s="584"/>
      <c r="C1192" s="585"/>
      <c r="J1192" s="584"/>
    </row>
    <row r="1193" spans="2:10" s="583" customFormat="1" ht="13.9" customHeight="1" x14ac:dyDescent="0.25">
      <c r="B1193" s="584"/>
      <c r="C1193" s="585"/>
      <c r="J1193" s="584"/>
    </row>
    <row r="1194" spans="2:10" s="583" customFormat="1" ht="13.9" customHeight="1" x14ac:dyDescent="0.25">
      <c r="B1194" s="584"/>
      <c r="C1194" s="585"/>
      <c r="J1194" s="584"/>
    </row>
    <row r="1195" spans="2:10" s="583" customFormat="1" ht="13.9" customHeight="1" x14ac:dyDescent="0.25">
      <c r="B1195" s="584"/>
      <c r="C1195" s="585"/>
      <c r="J1195" s="584"/>
    </row>
    <row r="1196" spans="2:10" s="583" customFormat="1" ht="13.9" customHeight="1" x14ac:dyDescent="0.25">
      <c r="B1196" s="584"/>
      <c r="C1196" s="585"/>
      <c r="J1196" s="584"/>
    </row>
    <row r="1197" spans="2:10" s="583" customFormat="1" ht="13.9" customHeight="1" x14ac:dyDescent="0.25">
      <c r="B1197" s="584"/>
      <c r="C1197" s="585"/>
      <c r="J1197" s="584"/>
    </row>
    <row r="1198" spans="2:10" s="583" customFormat="1" ht="13.9" customHeight="1" x14ac:dyDescent="0.25">
      <c r="B1198" s="584"/>
      <c r="C1198" s="585"/>
      <c r="J1198" s="584"/>
    </row>
    <row r="1199" spans="2:10" s="583" customFormat="1" ht="13.9" customHeight="1" x14ac:dyDescent="0.25">
      <c r="B1199" s="584"/>
      <c r="C1199" s="585"/>
      <c r="J1199" s="584"/>
    </row>
    <row r="1200" spans="2:10" s="583" customFormat="1" ht="13.9" customHeight="1" x14ac:dyDescent="0.25">
      <c r="B1200" s="584"/>
      <c r="C1200" s="585"/>
      <c r="J1200" s="584"/>
    </row>
    <row r="1201" spans="2:10" s="583" customFormat="1" ht="13.9" customHeight="1" x14ac:dyDescent="0.25">
      <c r="B1201" s="584"/>
      <c r="C1201" s="585"/>
      <c r="J1201" s="584"/>
    </row>
    <row r="1202" spans="2:10" s="583" customFormat="1" ht="13.9" customHeight="1" x14ac:dyDescent="0.25">
      <c r="B1202" s="584"/>
      <c r="C1202" s="585"/>
      <c r="J1202" s="584"/>
    </row>
    <row r="1203" spans="2:10" s="583" customFormat="1" ht="13.9" customHeight="1" x14ac:dyDescent="0.25">
      <c r="B1203" s="584"/>
      <c r="C1203" s="585"/>
      <c r="J1203" s="584"/>
    </row>
    <row r="1204" spans="2:10" s="583" customFormat="1" ht="13.9" customHeight="1" x14ac:dyDescent="0.25">
      <c r="B1204" s="584"/>
      <c r="C1204" s="585"/>
      <c r="J1204" s="584"/>
    </row>
    <row r="1205" spans="2:10" s="583" customFormat="1" ht="13.9" customHeight="1" x14ac:dyDescent="0.25">
      <c r="B1205" s="584"/>
      <c r="C1205" s="585"/>
      <c r="J1205" s="584"/>
    </row>
    <row r="1206" spans="2:10" s="583" customFormat="1" ht="13.9" customHeight="1" x14ac:dyDescent="0.25">
      <c r="B1206" s="584"/>
      <c r="C1206" s="585"/>
      <c r="J1206" s="584"/>
    </row>
    <row r="1207" spans="2:10" s="583" customFormat="1" ht="13.9" customHeight="1" x14ac:dyDescent="0.25">
      <c r="B1207" s="584"/>
      <c r="C1207" s="585"/>
      <c r="J1207" s="584"/>
    </row>
    <row r="1208" spans="2:10" s="583" customFormat="1" ht="13.9" customHeight="1" x14ac:dyDescent="0.25">
      <c r="B1208" s="584"/>
      <c r="C1208" s="585"/>
      <c r="J1208" s="584"/>
    </row>
    <row r="1209" spans="2:10" s="583" customFormat="1" ht="13.9" customHeight="1" x14ac:dyDescent="0.25">
      <c r="B1209" s="584"/>
      <c r="C1209" s="585"/>
      <c r="J1209" s="584"/>
    </row>
    <row r="1210" spans="2:10" s="583" customFormat="1" ht="13.9" customHeight="1" x14ac:dyDescent="0.25">
      <c r="B1210" s="584"/>
      <c r="C1210" s="585"/>
      <c r="J1210" s="584"/>
    </row>
    <row r="1211" spans="2:10" s="583" customFormat="1" ht="13.9" customHeight="1" x14ac:dyDescent="0.25">
      <c r="B1211" s="584"/>
      <c r="C1211" s="585"/>
      <c r="J1211" s="584"/>
    </row>
    <row r="1212" spans="2:10" s="583" customFormat="1" ht="13.9" customHeight="1" x14ac:dyDescent="0.25">
      <c r="B1212" s="584"/>
      <c r="C1212" s="585"/>
      <c r="J1212" s="584"/>
    </row>
    <row r="1213" spans="2:10" s="583" customFormat="1" ht="13.9" customHeight="1" x14ac:dyDescent="0.25">
      <c r="B1213" s="584"/>
      <c r="C1213" s="585"/>
      <c r="J1213" s="584"/>
    </row>
    <row r="1214" spans="2:10" s="583" customFormat="1" ht="13.9" customHeight="1" x14ac:dyDescent="0.25">
      <c r="B1214" s="584"/>
      <c r="C1214" s="585"/>
      <c r="J1214" s="584"/>
    </row>
    <row r="1215" spans="2:10" s="583" customFormat="1" ht="13.9" customHeight="1" x14ac:dyDescent="0.25">
      <c r="B1215" s="584"/>
      <c r="C1215" s="585"/>
      <c r="J1215" s="584"/>
    </row>
    <row r="1216" spans="2:10" s="583" customFormat="1" ht="13.9" customHeight="1" x14ac:dyDescent="0.25">
      <c r="B1216" s="584"/>
      <c r="C1216" s="585"/>
      <c r="J1216" s="584"/>
    </row>
    <row r="1217" spans="2:10" s="583" customFormat="1" ht="13.9" customHeight="1" x14ac:dyDescent="0.25">
      <c r="B1217" s="584"/>
      <c r="C1217" s="585"/>
      <c r="J1217" s="584"/>
    </row>
    <row r="1218" spans="2:10" s="583" customFormat="1" ht="13.9" customHeight="1" x14ac:dyDescent="0.25">
      <c r="B1218" s="584"/>
      <c r="C1218" s="585"/>
      <c r="J1218" s="584"/>
    </row>
    <row r="1219" spans="2:10" s="583" customFormat="1" ht="13.9" customHeight="1" x14ac:dyDescent="0.25">
      <c r="B1219" s="584"/>
      <c r="C1219" s="585"/>
      <c r="J1219" s="584"/>
    </row>
    <row r="1220" spans="2:10" s="583" customFormat="1" ht="13.9" customHeight="1" x14ac:dyDescent="0.25">
      <c r="B1220" s="584"/>
      <c r="C1220" s="585"/>
      <c r="J1220" s="584"/>
    </row>
    <row r="1221" spans="2:10" s="583" customFormat="1" ht="13.9" customHeight="1" x14ac:dyDescent="0.25">
      <c r="B1221" s="584"/>
      <c r="C1221" s="585"/>
      <c r="J1221" s="584"/>
    </row>
    <row r="1222" spans="2:10" s="583" customFormat="1" ht="13.9" customHeight="1" x14ac:dyDescent="0.25">
      <c r="B1222" s="584"/>
      <c r="C1222" s="585"/>
      <c r="J1222" s="584"/>
    </row>
    <row r="1223" spans="2:10" s="583" customFormat="1" ht="13.9" customHeight="1" x14ac:dyDescent="0.25">
      <c r="B1223" s="584"/>
      <c r="C1223" s="585"/>
      <c r="J1223" s="584"/>
    </row>
    <row r="1224" spans="2:10" s="583" customFormat="1" ht="13.9" customHeight="1" x14ac:dyDescent="0.25">
      <c r="B1224" s="584"/>
      <c r="C1224" s="585"/>
      <c r="J1224" s="584"/>
    </row>
    <row r="1225" spans="2:10" s="583" customFormat="1" ht="13.9" customHeight="1" x14ac:dyDescent="0.25">
      <c r="B1225" s="584"/>
      <c r="C1225" s="585"/>
      <c r="J1225" s="584"/>
    </row>
    <row r="1226" spans="2:10" s="583" customFormat="1" ht="13.9" customHeight="1" x14ac:dyDescent="0.25">
      <c r="B1226" s="584"/>
      <c r="C1226" s="585"/>
      <c r="J1226" s="584"/>
    </row>
    <row r="1227" spans="2:10" s="583" customFormat="1" ht="13.9" customHeight="1" x14ac:dyDescent="0.25">
      <c r="B1227" s="584"/>
      <c r="C1227" s="585"/>
      <c r="J1227" s="584"/>
    </row>
    <row r="1228" spans="2:10" s="583" customFormat="1" ht="13.9" customHeight="1" x14ac:dyDescent="0.25">
      <c r="B1228" s="584"/>
      <c r="C1228" s="585"/>
      <c r="J1228" s="584"/>
    </row>
    <row r="1229" spans="2:10" s="583" customFormat="1" ht="13.9" customHeight="1" x14ac:dyDescent="0.25">
      <c r="B1229" s="584"/>
      <c r="C1229" s="585"/>
      <c r="J1229" s="584"/>
    </row>
    <row r="1230" spans="2:10" s="583" customFormat="1" ht="13.9" customHeight="1" x14ac:dyDescent="0.25">
      <c r="B1230" s="584"/>
      <c r="C1230" s="585"/>
      <c r="J1230" s="584"/>
    </row>
    <row r="1231" spans="2:10" s="583" customFormat="1" ht="13.9" customHeight="1" x14ac:dyDescent="0.25">
      <c r="B1231" s="584"/>
      <c r="C1231" s="585"/>
      <c r="J1231" s="584"/>
    </row>
    <row r="1232" spans="2:10" s="583" customFormat="1" ht="13.9" customHeight="1" x14ac:dyDescent="0.25">
      <c r="B1232" s="584"/>
      <c r="C1232" s="585"/>
      <c r="J1232" s="584"/>
    </row>
    <row r="1233" spans="2:10" s="583" customFormat="1" ht="13.9" customHeight="1" x14ac:dyDescent="0.25">
      <c r="B1233" s="584"/>
      <c r="C1233" s="585"/>
      <c r="J1233" s="584"/>
    </row>
    <row r="1234" spans="2:10" s="583" customFormat="1" ht="13.9" customHeight="1" x14ac:dyDescent="0.25">
      <c r="B1234" s="584"/>
      <c r="C1234" s="585"/>
      <c r="J1234" s="584"/>
    </row>
    <row r="1235" spans="2:10" s="583" customFormat="1" ht="13.9" customHeight="1" x14ac:dyDescent="0.25">
      <c r="B1235" s="584"/>
      <c r="C1235" s="585"/>
      <c r="J1235" s="584"/>
    </row>
    <row r="1236" spans="2:10" s="583" customFormat="1" ht="13.9" customHeight="1" x14ac:dyDescent="0.25">
      <c r="B1236" s="584"/>
      <c r="C1236" s="585"/>
      <c r="J1236" s="584"/>
    </row>
    <row r="1237" spans="2:10" s="583" customFormat="1" ht="13.9" customHeight="1" x14ac:dyDescent="0.25">
      <c r="B1237" s="584"/>
      <c r="C1237" s="585"/>
      <c r="J1237" s="584"/>
    </row>
    <row r="1238" spans="2:10" s="583" customFormat="1" ht="13.9" customHeight="1" x14ac:dyDescent="0.25">
      <c r="B1238" s="584"/>
      <c r="C1238" s="585"/>
      <c r="J1238" s="584"/>
    </row>
    <row r="1239" spans="2:10" s="583" customFormat="1" ht="13.9" customHeight="1" x14ac:dyDescent="0.25">
      <c r="B1239" s="584"/>
      <c r="C1239" s="585"/>
      <c r="J1239" s="584"/>
    </row>
    <row r="1240" spans="2:10" s="583" customFormat="1" ht="13.9" customHeight="1" x14ac:dyDescent="0.25">
      <c r="B1240" s="584"/>
      <c r="C1240" s="585"/>
      <c r="J1240" s="584"/>
    </row>
    <row r="1241" spans="2:10" s="583" customFormat="1" ht="13.9" customHeight="1" x14ac:dyDescent="0.25">
      <c r="B1241" s="584"/>
      <c r="C1241" s="585"/>
      <c r="J1241" s="584"/>
    </row>
    <row r="1242" spans="2:10" s="583" customFormat="1" ht="13.9" customHeight="1" x14ac:dyDescent="0.25">
      <c r="B1242" s="584"/>
      <c r="C1242" s="585"/>
      <c r="J1242" s="584"/>
    </row>
    <row r="1243" spans="2:10" s="583" customFormat="1" ht="13.9" customHeight="1" x14ac:dyDescent="0.25">
      <c r="B1243" s="584"/>
      <c r="C1243" s="585"/>
      <c r="J1243" s="584"/>
    </row>
    <row r="1244" spans="2:10" s="583" customFormat="1" ht="13.9" customHeight="1" x14ac:dyDescent="0.25">
      <c r="B1244" s="584"/>
      <c r="C1244" s="585"/>
      <c r="J1244" s="584"/>
    </row>
    <row r="1245" spans="2:10" s="583" customFormat="1" ht="13.9" customHeight="1" x14ac:dyDescent="0.25">
      <c r="B1245" s="584"/>
      <c r="C1245" s="585"/>
      <c r="J1245" s="584"/>
    </row>
    <row r="1246" spans="2:10" s="583" customFormat="1" ht="13.9" customHeight="1" x14ac:dyDescent="0.25">
      <c r="B1246" s="584"/>
      <c r="C1246" s="585"/>
      <c r="J1246" s="584"/>
    </row>
    <row r="1247" spans="2:10" s="583" customFormat="1" ht="13.9" customHeight="1" x14ac:dyDescent="0.25">
      <c r="B1247" s="584"/>
      <c r="C1247" s="585"/>
      <c r="J1247" s="584"/>
    </row>
    <row r="1248" spans="2:10" s="583" customFormat="1" ht="13.9" customHeight="1" x14ac:dyDescent="0.25">
      <c r="B1248" s="584"/>
      <c r="C1248" s="585"/>
      <c r="J1248" s="584"/>
    </row>
    <row r="1249" spans="2:10" s="583" customFormat="1" ht="13.9" customHeight="1" x14ac:dyDescent="0.25">
      <c r="B1249" s="584"/>
      <c r="C1249" s="585"/>
      <c r="J1249" s="584"/>
    </row>
    <row r="1250" spans="2:10" s="583" customFormat="1" ht="13.9" customHeight="1" x14ac:dyDescent="0.25">
      <c r="B1250" s="584"/>
      <c r="C1250" s="585"/>
      <c r="J1250" s="584"/>
    </row>
    <row r="1251" spans="2:10" s="583" customFormat="1" ht="13.9" customHeight="1" x14ac:dyDescent="0.25">
      <c r="B1251" s="584"/>
      <c r="C1251" s="585"/>
      <c r="J1251" s="584"/>
    </row>
    <row r="1252" spans="2:10" s="583" customFormat="1" ht="13.9" customHeight="1" x14ac:dyDescent="0.25">
      <c r="B1252" s="584"/>
      <c r="C1252" s="585"/>
      <c r="J1252" s="584"/>
    </row>
    <row r="1253" spans="2:10" s="583" customFormat="1" ht="13.9" customHeight="1" x14ac:dyDescent="0.25">
      <c r="B1253" s="584"/>
      <c r="C1253" s="585"/>
      <c r="J1253" s="584"/>
    </row>
    <row r="1254" spans="2:10" s="583" customFormat="1" ht="13.9" customHeight="1" x14ac:dyDescent="0.25">
      <c r="B1254" s="584"/>
      <c r="C1254" s="585"/>
      <c r="J1254" s="584"/>
    </row>
    <row r="1255" spans="2:10" s="583" customFormat="1" ht="13.9" customHeight="1" x14ac:dyDescent="0.25">
      <c r="B1255" s="584"/>
      <c r="C1255" s="585"/>
      <c r="J1255" s="584"/>
    </row>
    <row r="1256" spans="2:10" s="583" customFormat="1" ht="13.9" customHeight="1" x14ac:dyDescent="0.25">
      <c r="B1256" s="584"/>
      <c r="C1256" s="585"/>
      <c r="J1256" s="584"/>
    </row>
    <row r="1257" spans="2:10" s="583" customFormat="1" ht="13.9" customHeight="1" x14ac:dyDescent="0.25">
      <c r="B1257" s="584"/>
      <c r="C1257" s="585"/>
      <c r="J1257" s="584"/>
    </row>
    <row r="1258" spans="2:10" s="583" customFormat="1" ht="13.9" customHeight="1" x14ac:dyDescent="0.25">
      <c r="B1258" s="584"/>
      <c r="C1258" s="585"/>
      <c r="J1258" s="584"/>
    </row>
    <row r="1259" spans="2:10" s="583" customFormat="1" ht="13.9" customHeight="1" x14ac:dyDescent="0.25">
      <c r="B1259" s="584"/>
      <c r="C1259" s="585"/>
      <c r="J1259" s="584"/>
    </row>
    <row r="1260" spans="2:10" s="583" customFormat="1" ht="13.9" customHeight="1" x14ac:dyDescent="0.25">
      <c r="B1260" s="584"/>
      <c r="C1260" s="585"/>
      <c r="J1260" s="584"/>
    </row>
    <row r="1261" spans="2:10" s="583" customFormat="1" ht="13.9" customHeight="1" x14ac:dyDescent="0.25">
      <c r="B1261" s="584"/>
      <c r="C1261" s="585"/>
      <c r="J1261" s="584"/>
    </row>
    <row r="1262" spans="2:10" s="583" customFormat="1" ht="13.9" customHeight="1" x14ac:dyDescent="0.25">
      <c r="B1262" s="584"/>
      <c r="C1262" s="585"/>
      <c r="J1262" s="584"/>
    </row>
    <row r="1263" spans="2:10" s="583" customFormat="1" ht="13.9" customHeight="1" x14ac:dyDescent="0.25">
      <c r="B1263" s="584"/>
      <c r="C1263" s="585"/>
      <c r="J1263" s="584"/>
    </row>
    <row r="1264" spans="2:10" s="583" customFormat="1" ht="13.9" customHeight="1" x14ac:dyDescent="0.25">
      <c r="B1264" s="584"/>
      <c r="C1264" s="585"/>
      <c r="J1264" s="584"/>
    </row>
    <row r="1265" spans="2:10" s="583" customFormat="1" ht="13.9" customHeight="1" x14ac:dyDescent="0.25">
      <c r="B1265" s="584"/>
      <c r="C1265" s="585"/>
      <c r="J1265" s="584"/>
    </row>
    <row r="1266" spans="2:10" s="583" customFormat="1" ht="13.9" customHeight="1" x14ac:dyDescent="0.25">
      <c r="B1266" s="584"/>
      <c r="C1266" s="585"/>
      <c r="J1266" s="584"/>
    </row>
    <row r="1267" spans="2:10" s="583" customFormat="1" ht="13.9" customHeight="1" x14ac:dyDescent="0.25">
      <c r="B1267" s="584"/>
      <c r="C1267" s="585"/>
      <c r="J1267" s="584"/>
    </row>
    <row r="1268" spans="2:10" s="583" customFormat="1" ht="13.9" customHeight="1" x14ac:dyDescent="0.25">
      <c r="B1268" s="584"/>
      <c r="C1268" s="585"/>
      <c r="J1268" s="584"/>
    </row>
    <row r="1269" spans="2:10" s="583" customFormat="1" ht="13.9" customHeight="1" x14ac:dyDescent="0.25">
      <c r="B1269" s="584"/>
      <c r="C1269" s="585"/>
      <c r="J1269" s="584"/>
    </row>
    <row r="1270" spans="2:10" s="583" customFormat="1" ht="13.9" customHeight="1" x14ac:dyDescent="0.25">
      <c r="B1270" s="584"/>
      <c r="C1270" s="585"/>
      <c r="J1270" s="584"/>
    </row>
    <row r="1271" spans="2:10" s="583" customFormat="1" ht="13.9" customHeight="1" x14ac:dyDescent="0.25">
      <c r="B1271" s="584"/>
      <c r="C1271" s="585"/>
      <c r="J1271" s="584"/>
    </row>
    <row r="1272" spans="2:10" s="583" customFormat="1" ht="13.9" customHeight="1" x14ac:dyDescent="0.25">
      <c r="B1272" s="584"/>
      <c r="C1272" s="585"/>
      <c r="J1272" s="584"/>
    </row>
    <row r="1273" spans="2:10" s="583" customFormat="1" ht="13.9" customHeight="1" x14ac:dyDescent="0.25">
      <c r="B1273" s="584"/>
      <c r="C1273" s="585"/>
      <c r="J1273" s="584"/>
    </row>
    <row r="1274" spans="2:10" s="583" customFormat="1" ht="13.9" customHeight="1" x14ac:dyDescent="0.25">
      <c r="B1274" s="584"/>
      <c r="C1274" s="585"/>
      <c r="J1274" s="584"/>
    </row>
    <row r="1275" spans="2:10" s="583" customFormat="1" ht="13.9" customHeight="1" x14ac:dyDescent="0.25">
      <c r="B1275" s="584"/>
      <c r="C1275" s="585"/>
      <c r="J1275" s="584"/>
    </row>
    <row r="1276" spans="2:10" s="583" customFormat="1" ht="13.9" customHeight="1" x14ac:dyDescent="0.25">
      <c r="B1276" s="584"/>
      <c r="C1276" s="585"/>
      <c r="J1276" s="584"/>
    </row>
    <row r="1277" spans="2:10" s="583" customFormat="1" ht="13.9" customHeight="1" x14ac:dyDescent="0.25">
      <c r="B1277" s="584"/>
      <c r="C1277" s="585"/>
      <c r="J1277" s="584"/>
    </row>
    <row r="1278" spans="2:10" s="583" customFormat="1" ht="13.9" customHeight="1" x14ac:dyDescent="0.25">
      <c r="B1278" s="584"/>
      <c r="C1278" s="585"/>
      <c r="J1278" s="584"/>
    </row>
    <row r="1279" spans="2:10" s="583" customFormat="1" ht="13.9" customHeight="1" x14ac:dyDescent="0.25">
      <c r="B1279" s="584"/>
      <c r="C1279" s="585"/>
      <c r="J1279" s="584"/>
    </row>
    <row r="1280" spans="2:10" s="583" customFormat="1" ht="13.9" customHeight="1" x14ac:dyDescent="0.25">
      <c r="B1280" s="584"/>
      <c r="C1280" s="585"/>
      <c r="J1280" s="584"/>
    </row>
    <row r="1281" spans="2:10" s="583" customFormat="1" ht="13.9" customHeight="1" x14ac:dyDescent="0.25">
      <c r="B1281" s="584"/>
      <c r="C1281" s="585"/>
      <c r="J1281" s="584"/>
    </row>
    <row r="1282" spans="2:10" s="583" customFormat="1" ht="13.9" customHeight="1" x14ac:dyDescent="0.25">
      <c r="B1282" s="584"/>
      <c r="C1282" s="585"/>
      <c r="J1282" s="584"/>
    </row>
    <row r="1283" spans="2:10" s="583" customFormat="1" ht="13.9" customHeight="1" x14ac:dyDescent="0.25">
      <c r="B1283" s="584"/>
      <c r="C1283" s="585"/>
      <c r="J1283" s="584"/>
    </row>
    <row r="1284" spans="2:10" s="583" customFormat="1" ht="13.9" customHeight="1" x14ac:dyDescent="0.25">
      <c r="B1284" s="584"/>
      <c r="C1284" s="585"/>
      <c r="J1284" s="584"/>
    </row>
    <row r="1285" spans="2:10" s="583" customFormat="1" ht="13.9" customHeight="1" x14ac:dyDescent="0.25">
      <c r="B1285" s="584"/>
      <c r="C1285" s="585"/>
      <c r="J1285" s="584"/>
    </row>
    <row r="1286" spans="2:10" s="583" customFormat="1" ht="13.9" customHeight="1" x14ac:dyDescent="0.25">
      <c r="B1286" s="584"/>
      <c r="C1286" s="585"/>
      <c r="J1286" s="584"/>
    </row>
    <row r="1287" spans="2:10" s="583" customFormat="1" ht="13.9" customHeight="1" x14ac:dyDescent="0.25">
      <c r="B1287" s="584"/>
      <c r="C1287" s="585"/>
      <c r="J1287" s="584"/>
    </row>
    <row r="1288" spans="2:10" s="583" customFormat="1" ht="13.9" customHeight="1" x14ac:dyDescent="0.25">
      <c r="B1288" s="584"/>
      <c r="C1288" s="585"/>
      <c r="J1288" s="584"/>
    </row>
    <row r="1289" spans="2:10" s="583" customFormat="1" ht="13.9" customHeight="1" x14ac:dyDescent="0.25">
      <c r="B1289" s="584"/>
      <c r="C1289" s="585"/>
      <c r="J1289" s="584"/>
    </row>
  </sheetData>
  <autoFilter ref="A1:A1090" xr:uid="{00000000-0009-0000-0000-000026000000}">
    <filterColumn colId="0">
      <customFilters>
        <customFilter val="*marketing*"/>
      </customFilters>
    </filterColumn>
  </autoFilter>
  <hyperlinks>
    <hyperlink ref="I7" r:id="rId1" location="(4)" display="https://www.bls.gov/oes/current/oes_nat.htm - (4)" xr:uid="{00000000-0004-0000-2600-000000000000}"/>
    <hyperlink ref="I29" r:id="rId2" location="(4)" display="https://www.bls.gov/oes/current/oes_nat.htm - (4)" xr:uid="{00000000-0004-0000-2600-000001000000}"/>
    <hyperlink ref="I255" r:id="rId3" location="(4)" display="https://www.bls.gov/oes/current/oes_nat.htm - (4)" xr:uid="{00000000-0004-0000-2600-000002000000}"/>
    <hyperlink ref="I256" r:id="rId4" location="(4)" display="https://www.bls.gov/oes/current/oes_nat.htm - (4)" xr:uid="{00000000-0004-0000-2600-000003000000}"/>
    <hyperlink ref="I257" r:id="rId5" location="(4)" display="https://www.bls.gov/oes/current/oes_nat.htm - (4)" xr:uid="{00000000-0004-0000-2600-000004000000}"/>
    <hyperlink ref="I258" r:id="rId6" location="(4)" display="https://www.bls.gov/oes/current/oes_nat.htm - (4)" xr:uid="{00000000-0004-0000-2600-000005000000}"/>
    <hyperlink ref="I259" r:id="rId7" location="(4)" display="https://www.bls.gov/oes/current/oes_nat.htm - (4)" xr:uid="{00000000-0004-0000-2600-000006000000}"/>
    <hyperlink ref="I260" r:id="rId8" location="(4)" display="https://www.bls.gov/oes/current/oes_nat.htm - (4)" xr:uid="{00000000-0004-0000-2600-000007000000}"/>
    <hyperlink ref="I261" r:id="rId9" location="(4)" display="https://www.bls.gov/oes/current/oes_nat.htm - (4)" xr:uid="{00000000-0004-0000-2600-000008000000}"/>
    <hyperlink ref="I262" r:id="rId10" location="(4)" display="https://www.bls.gov/oes/current/oes_nat.htm - (4)" xr:uid="{00000000-0004-0000-2600-000009000000}"/>
    <hyperlink ref="I263" r:id="rId11" location="(4)" display="https://www.bls.gov/oes/current/oes_nat.htm - (4)" xr:uid="{00000000-0004-0000-2600-00000A000000}"/>
    <hyperlink ref="I264" r:id="rId12" location="(4)" display="https://www.bls.gov/oes/current/oes_nat.htm - (4)" xr:uid="{00000000-0004-0000-2600-00000B000000}"/>
    <hyperlink ref="I265" r:id="rId13" location="(4)" display="https://www.bls.gov/oes/current/oes_nat.htm - (4)" xr:uid="{00000000-0004-0000-2600-00000C000000}"/>
    <hyperlink ref="I266" r:id="rId14" location="(4)" display="https://www.bls.gov/oes/current/oes_nat.htm - (4)" xr:uid="{00000000-0004-0000-2600-00000D000000}"/>
    <hyperlink ref="I267" r:id="rId15" location="(4)" display="https://www.bls.gov/oes/current/oes_nat.htm - (4)" xr:uid="{00000000-0004-0000-2600-00000E000000}"/>
    <hyperlink ref="I268" r:id="rId16" location="(4)" display="https://www.bls.gov/oes/current/oes_nat.htm - (4)" xr:uid="{00000000-0004-0000-2600-00000F000000}"/>
    <hyperlink ref="I269" r:id="rId17" location="(4)" display="https://www.bls.gov/oes/current/oes_nat.htm - (4)" xr:uid="{00000000-0004-0000-2600-000010000000}"/>
    <hyperlink ref="I270" r:id="rId18" location="(4)" display="https://www.bls.gov/oes/current/oes_nat.htm - (4)" xr:uid="{00000000-0004-0000-2600-000011000000}"/>
    <hyperlink ref="I271" r:id="rId19" location="(4)" display="https://www.bls.gov/oes/current/oes_nat.htm - (4)" xr:uid="{00000000-0004-0000-2600-000012000000}"/>
    <hyperlink ref="I272" r:id="rId20" location="(4)" display="https://www.bls.gov/oes/current/oes_nat.htm - (4)" xr:uid="{00000000-0004-0000-2600-000013000000}"/>
    <hyperlink ref="I273" r:id="rId21" location="(4)" display="https://www.bls.gov/oes/current/oes_nat.htm - (4)" xr:uid="{00000000-0004-0000-2600-000014000000}"/>
    <hyperlink ref="I274" r:id="rId22" location="(4)" display="https://www.bls.gov/oes/current/oes_nat.htm - (4)" xr:uid="{00000000-0004-0000-2600-000015000000}"/>
    <hyperlink ref="I275" r:id="rId23" location="(4)" display="https://www.bls.gov/oes/current/oes_nat.htm - (4)" xr:uid="{00000000-0004-0000-2600-000016000000}"/>
    <hyperlink ref="I276" r:id="rId24" location="(4)" display="https://www.bls.gov/oes/current/oes_nat.htm - (4)" xr:uid="{00000000-0004-0000-2600-000017000000}"/>
    <hyperlink ref="I277" r:id="rId25" location="(4)" display="https://www.bls.gov/oes/current/oes_nat.htm - (4)" xr:uid="{00000000-0004-0000-2600-000018000000}"/>
    <hyperlink ref="I278" r:id="rId26" location="(4)" display="https://www.bls.gov/oes/current/oes_nat.htm - (4)" xr:uid="{00000000-0004-0000-2600-000019000000}"/>
    <hyperlink ref="I279" r:id="rId27" location="(4)" display="https://www.bls.gov/oes/current/oes_nat.htm - (4)" xr:uid="{00000000-0004-0000-2600-00001A000000}"/>
    <hyperlink ref="I280" r:id="rId28" location="(4)" display="https://www.bls.gov/oes/current/oes_nat.htm - (4)" xr:uid="{00000000-0004-0000-2600-00001B000000}"/>
    <hyperlink ref="I281" r:id="rId29" location="(4)" display="https://www.bls.gov/oes/current/oes_nat.htm - (4)" xr:uid="{00000000-0004-0000-2600-00001C000000}"/>
    <hyperlink ref="I282" r:id="rId30" location="(4)" display="https://www.bls.gov/oes/current/oes_nat.htm - (4)" xr:uid="{00000000-0004-0000-2600-00001D000000}"/>
    <hyperlink ref="I283" r:id="rId31" location="(4)" display="https://www.bls.gov/oes/current/oes_nat.htm - (4)" xr:uid="{00000000-0004-0000-2600-00001E000000}"/>
    <hyperlink ref="I284" r:id="rId32" location="(4)" display="https://www.bls.gov/oes/current/oes_nat.htm - (4)" xr:uid="{00000000-0004-0000-2600-00001F000000}"/>
    <hyperlink ref="I285" r:id="rId33" location="(4)" display="https://www.bls.gov/oes/current/oes_nat.htm - (4)" xr:uid="{00000000-0004-0000-2600-000020000000}"/>
    <hyperlink ref="I286" r:id="rId34" location="(4)" display="https://www.bls.gov/oes/current/oes_nat.htm - (4)" xr:uid="{00000000-0004-0000-2600-000021000000}"/>
    <hyperlink ref="I287" r:id="rId35" location="(4)" display="https://www.bls.gov/oes/current/oes_nat.htm - (4)" xr:uid="{00000000-0004-0000-2600-000022000000}"/>
    <hyperlink ref="I288" r:id="rId36" location="(4)" display="https://www.bls.gov/oes/current/oes_nat.htm - (4)" xr:uid="{00000000-0004-0000-2600-000023000000}"/>
    <hyperlink ref="I289" r:id="rId37" location="(4)" display="https://www.bls.gov/oes/current/oes_nat.htm - (4)" xr:uid="{00000000-0004-0000-2600-000024000000}"/>
    <hyperlink ref="I290" r:id="rId38" location="(4)" display="https://www.bls.gov/oes/current/oes_nat.htm - (4)" xr:uid="{00000000-0004-0000-2600-000025000000}"/>
    <hyperlink ref="I291" r:id="rId39" location="(4)" display="https://www.bls.gov/oes/current/oes_nat.htm - (4)" xr:uid="{00000000-0004-0000-2600-000026000000}"/>
    <hyperlink ref="I292" r:id="rId40" location="(4)" display="https://www.bls.gov/oes/current/oes_nat.htm - (4)" xr:uid="{00000000-0004-0000-2600-000027000000}"/>
    <hyperlink ref="I293" r:id="rId41" location="(4)" display="https://www.bls.gov/oes/current/oes_nat.htm - (4)" xr:uid="{00000000-0004-0000-2600-000028000000}"/>
    <hyperlink ref="I294" r:id="rId42" location="(4)" display="https://www.bls.gov/oes/current/oes_nat.htm - (4)" xr:uid="{00000000-0004-0000-2600-000029000000}"/>
    <hyperlink ref="I295" r:id="rId43" location="(4)" display="https://www.bls.gov/oes/current/oes_nat.htm - (4)" xr:uid="{00000000-0004-0000-2600-00002A000000}"/>
    <hyperlink ref="I296" r:id="rId44" location="(4)" display="https://www.bls.gov/oes/current/oes_nat.htm - (4)" xr:uid="{00000000-0004-0000-2600-00002B000000}"/>
    <hyperlink ref="I297" r:id="rId45" location="(4)" display="https://www.bls.gov/oes/current/oes_nat.htm - (4)" xr:uid="{00000000-0004-0000-2600-00002C000000}"/>
    <hyperlink ref="I298" r:id="rId46" location="(4)" display="https://www.bls.gov/oes/current/oes_nat.htm - (4)" xr:uid="{00000000-0004-0000-2600-00002D000000}"/>
    <hyperlink ref="I299" r:id="rId47" location="(4)" display="https://www.bls.gov/oes/current/oes_nat.htm - (4)" xr:uid="{00000000-0004-0000-2600-00002E000000}"/>
    <hyperlink ref="I300" r:id="rId48" location="(4)" display="https://www.bls.gov/oes/current/oes_nat.htm - (4)" xr:uid="{00000000-0004-0000-2600-00002F000000}"/>
    <hyperlink ref="I301" r:id="rId49" location="(4)" display="https://www.bls.gov/oes/current/oes_nat.htm - (4)" xr:uid="{00000000-0004-0000-2600-000030000000}"/>
    <hyperlink ref="I303" r:id="rId50" location="(4)" display="https://www.bls.gov/oes/current/oes_nat.htm - (4)" xr:uid="{00000000-0004-0000-2600-000031000000}"/>
    <hyperlink ref="I304" r:id="rId51" location="(4)" display="https://www.bls.gov/oes/current/oes_nat.htm - (4)" xr:uid="{00000000-0004-0000-2600-000032000000}"/>
    <hyperlink ref="I307" r:id="rId52" location="(4)" display="https://www.bls.gov/oes/current/oes_nat.htm - (4)" xr:uid="{00000000-0004-0000-2600-000033000000}"/>
    <hyperlink ref="I308" r:id="rId53" location="(4)" display="https://www.bls.gov/oes/current/oes_nat.htm - (4)" xr:uid="{00000000-0004-0000-2600-000034000000}"/>
    <hyperlink ref="I309" r:id="rId54" location="(4)" display="https://www.bls.gov/oes/current/oes_nat.htm - (4)" xr:uid="{00000000-0004-0000-2600-000035000000}"/>
    <hyperlink ref="I310" r:id="rId55" location="(4)" display="https://www.bls.gov/oes/current/oes_nat.htm - (4)" xr:uid="{00000000-0004-0000-2600-000036000000}"/>
    <hyperlink ref="I311" r:id="rId56" location="(4)" display="https://www.bls.gov/oes/current/oes_nat.htm - (4)" xr:uid="{00000000-0004-0000-2600-000037000000}"/>
    <hyperlink ref="I312" r:id="rId57" location="(4)" display="https://www.bls.gov/oes/current/oes_nat.htm - (4)" xr:uid="{00000000-0004-0000-2600-000038000000}"/>
    <hyperlink ref="I313" r:id="rId58" location="(4)" display="https://www.bls.gov/oes/current/oes_nat.htm - (4)" xr:uid="{00000000-0004-0000-2600-000039000000}"/>
    <hyperlink ref="I314" r:id="rId59" location="(4)" display="https://www.bls.gov/oes/current/oes_nat.htm - (4)" xr:uid="{00000000-0004-0000-2600-00003A000000}"/>
    <hyperlink ref="I315" r:id="rId60" location="(4)" display="https://www.bls.gov/oes/current/oes_nat.htm - (4)" xr:uid="{00000000-0004-0000-2600-00003B000000}"/>
    <hyperlink ref="I316" r:id="rId61" location="(4)" display="https://www.bls.gov/oes/current/oes_nat.htm - (4)" xr:uid="{00000000-0004-0000-2600-00003C000000}"/>
    <hyperlink ref="I317" r:id="rId62" location="(4)" display="https://www.bls.gov/oes/current/oes_nat.htm - (4)" xr:uid="{00000000-0004-0000-2600-00003D000000}"/>
    <hyperlink ref="I318" r:id="rId63" location="(4)" display="https://www.bls.gov/oes/current/oes_nat.htm - (4)" xr:uid="{00000000-0004-0000-2600-00003E000000}"/>
    <hyperlink ref="I319" r:id="rId64" location="(4)" display="https://www.bls.gov/oes/current/oes_nat.htm - (4)" xr:uid="{00000000-0004-0000-2600-00003F000000}"/>
    <hyperlink ref="I320" r:id="rId65" location="(4)" display="https://www.bls.gov/oes/current/oes_nat.htm - (4)" xr:uid="{00000000-0004-0000-2600-000040000000}"/>
    <hyperlink ref="I325" r:id="rId66" location="(4)" display="https://www.bls.gov/oes/current/oes_nat.htm - (4)" xr:uid="{00000000-0004-0000-2600-000041000000}"/>
    <hyperlink ref="I334" r:id="rId67" location="(4)" display="https://www.bls.gov/oes/current/oes_nat.htm - (4)" xr:uid="{00000000-0004-0000-2600-000042000000}"/>
    <hyperlink ref="I338" r:id="rId68" location="(4)" display="https://www.bls.gov/oes/current/oes_nat.htm - (4)" xr:uid="{00000000-0004-0000-2600-000043000000}"/>
    <hyperlink ref="J359" r:id="rId69" location="(4)" display="https://www.bls.gov/oes/current/oes_nat.htm - (4)" xr:uid="{00000000-0004-0000-2600-000044000000}"/>
    <hyperlink ref="I361" r:id="rId70" location="(4)" display="https://www.bls.gov/oes/current/oes_nat.htm - (4)" xr:uid="{00000000-0004-0000-2600-000045000000}"/>
    <hyperlink ref="I362" r:id="rId71" location="(4)" display="https://www.bls.gov/oes/current/oes_nat.htm - (4)" xr:uid="{00000000-0004-0000-2600-000046000000}"/>
    <hyperlink ref="I363" r:id="rId72" location="(4)" display="https://www.bls.gov/oes/current/oes_nat.htm - (4)" xr:uid="{00000000-0004-0000-2600-000047000000}"/>
    <hyperlink ref="I364" r:id="rId73" location="(4)" display="https://www.bls.gov/oes/current/oes_nat.htm - (4)" xr:uid="{00000000-0004-0000-2600-000048000000}"/>
    <hyperlink ref="J366" r:id="rId74" location="(4)" display="https://www.bls.gov/oes/current/oes_nat.htm - (4)" xr:uid="{00000000-0004-0000-2600-000049000000}"/>
    <hyperlink ref="J368" r:id="rId75" location="(4)" display="https://www.bls.gov/oes/current/oes_nat.htm - (4)" xr:uid="{00000000-0004-0000-2600-00004A000000}"/>
    <hyperlink ref="J370" r:id="rId76" location="(4)" display="https://www.bls.gov/oes/current/oes_nat.htm - (4)" xr:uid="{00000000-0004-0000-2600-00004B000000}"/>
    <hyperlink ref="J371" r:id="rId77" location="(4)" display="https://www.bls.gov/oes/current/oes_nat.htm - (4)" xr:uid="{00000000-0004-0000-2600-00004C000000}"/>
    <hyperlink ref="H403" r:id="rId78" location="(5)" display="https://www.bls.gov/oes/current/oes_nat.htm - (5)" xr:uid="{00000000-0004-0000-2600-00004D000000}"/>
    <hyperlink ref="H404" r:id="rId79" location="(5)" display="https://www.bls.gov/oes/current/oes_nat.htm - (5)" xr:uid="{00000000-0004-0000-2600-00004E000000}"/>
    <hyperlink ref="H410" r:id="rId80" location="(5)" display="https://www.bls.gov/oes/current/oes_nat.htm - (5)" xr:uid="{00000000-0004-0000-2600-00004F000000}"/>
    <hyperlink ref="H411" r:id="rId81" location="(5)" display="https://www.bls.gov/oes/current/oes_nat.htm - (5)" xr:uid="{00000000-0004-0000-2600-000050000000}"/>
    <hyperlink ref="H414" r:id="rId82" location="(5)" display="https://www.bls.gov/oes/current/oes_nat.htm - (5)" xr:uid="{00000000-0004-0000-2600-000051000000}"/>
    <hyperlink ref="H417" r:id="rId83" location="(5)" display="https://www.bls.gov/oes/current/oes_nat.htm - (5)" xr:uid="{00000000-0004-0000-2600-000052000000}"/>
    <hyperlink ref="I469" r:id="rId84" location="(4)" display="https://www.bls.gov/oes/current/oes_nat.htm - (4)" xr:uid="{00000000-0004-0000-2600-000053000000}"/>
    <hyperlink ref="I1027" r:id="rId85" location="(4)" display="https://www.bls.gov/oes/current/oes_nat.htm - (4)" xr:uid="{00000000-0004-0000-2600-000054000000}"/>
    <hyperlink ref="I1028" r:id="rId86" location="(4)" display="https://www.bls.gov/oes/current/oes_nat.htm - (4)" xr:uid="{00000000-0004-0000-2600-000055000000}"/>
    <hyperlink ref="I1029" r:id="rId87" location="(4)" display="https://www.bls.gov/oes/current/oes_nat.htm - (4)" xr:uid="{00000000-0004-0000-2600-000056000000}"/>
    <hyperlink ref="I1030" r:id="rId88" location="(4)" display="https://www.bls.gov/oes/current/oes_nat.htm - (4)" xr:uid="{00000000-0004-0000-2600-000057000000}"/>
    <hyperlink ref="I1034" r:id="rId89" location="(4)" display="https://www.bls.gov/oes/current/oes_nat.htm - (4)" xr:uid="{00000000-0004-0000-2600-000058000000}"/>
    <hyperlink ref="H1034" r:id="rId90" location="(4)" display="https://www.bls.gov/oes/current/oes_nat.htm - (4)" xr:uid="{00000000-0004-0000-2600-000059000000}"/>
    <hyperlink ref="H1030" r:id="rId91" location="(4)" display="https://www.bls.gov/oes/current/oes_nat.htm - (4)" xr:uid="{00000000-0004-0000-2600-00005A000000}"/>
    <hyperlink ref="H1029" r:id="rId92" location="(4)" display="https://www.bls.gov/oes/current/oes_nat.htm - (4)" xr:uid="{00000000-0004-0000-2600-00005B000000}"/>
    <hyperlink ref="H1028" r:id="rId93" location="(4)" display="https://www.bls.gov/oes/current/oes_nat.htm - (4)" xr:uid="{00000000-0004-0000-2600-00005C000000}"/>
    <hyperlink ref="H1027" r:id="rId94" location="(4)" display="https://www.bls.gov/oes/current/oes_nat.htm - (4)" xr:uid="{00000000-0004-0000-2600-00005D000000}"/>
    <hyperlink ref="H469" r:id="rId95" location="(4)" display="https://www.bls.gov/oes/current/oes_nat.htm - (4)" xr:uid="{00000000-0004-0000-2600-00005E000000}"/>
    <hyperlink ref="H364" r:id="rId96" location="(4)" display="https://www.bls.gov/oes/current/oes_nat.htm - (4)" xr:uid="{00000000-0004-0000-2600-00005F000000}"/>
    <hyperlink ref="H363" r:id="rId97" location="(4)" display="https://www.bls.gov/oes/current/oes_nat.htm - (4)" xr:uid="{00000000-0004-0000-2600-000060000000}"/>
    <hyperlink ref="H362" r:id="rId98" location="(4)" display="https://www.bls.gov/oes/current/oes_nat.htm - (4)" xr:uid="{00000000-0004-0000-2600-000061000000}"/>
    <hyperlink ref="H361" r:id="rId99" location="(4)" display="https://www.bls.gov/oes/current/oes_nat.htm - (4)" xr:uid="{00000000-0004-0000-2600-000062000000}"/>
    <hyperlink ref="H338" r:id="rId100" location="(4)" display="https://www.bls.gov/oes/current/oes_nat.htm - (4)" xr:uid="{00000000-0004-0000-2600-000063000000}"/>
    <hyperlink ref="H334" r:id="rId101" location="(4)" display="https://www.bls.gov/oes/current/oes_nat.htm - (4)" xr:uid="{00000000-0004-0000-2600-000064000000}"/>
    <hyperlink ref="H325" r:id="rId102" location="(4)" display="https://www.bls.gov/oes/current/oes_nat.htm - (4)" xr:uid="{00000000-0004-0000-2600-000065000000}"/>
    <hyperlink ref="H320" r:id="rId103" location="(4)" display="https://www.bls.gov/oes/current/oes_nat.htm - (4)" xr:uid="{00000000-0004-0000-2600-000066000000}"/>
    <hyperlink ref="H319" r:id="rId104" location="(4)" display="https://www.bls.gov/oes/current/oes_nat.htm - (4)" xr:uid="{00000000-0004-0000-2600-000067000000}"/>
    <hyperlink ref="H318" r:id="rId105" location="(4)" display="https://www.bls.gov/oes/current/oes_nat.htm - (4)" xr:uid="{00000000-0004-0000-2600-000068000000}"/>
    <hyperlink ref="H317" r:id="rId106" location="(4)" display="https://www.bls.gov/oes/current/oes_nat.htm - (4)" xr:uid="{00000000-0004-0000-2600-000069000000}"/>
    <hyperlink ref="H316" r:id="rId107" location="(4)" display="https://www.bls.gov/oes/current/oes_nat.htm - (4)" xr:uid="{00000000-0004-0000-2600-00006A000000}"/>
    <hyperlink ref="H315" r:id="rId108" location="(4)" display="https://www.bls.gov/oes/current/oes_nat.htm - (4)" xr:uid="{00000000-0004-0000-2600-00006B000000}"/>
    <hyperlink ref="H314" r:id="rId109" location="(4)" display="https://www.bls.gov/oes/current/oes_nat.htm - (4)" xr:uid="{00000000-0004-0000-2600-00006C000000}"/>
    <hyperlink ref="H313" r:id="rId110" location="(4)" display="https://www.bls.gov/oes/current/oes_nat.htm - (4)" xr:uid="{00000000-0004-0000-2600-00006D000000}"/>
    <hyperlink ref="H312" r:id="rId111" location="(4)" display="https://www.bls.gov/oes/current/oes_nat.htm - (4)" xr:uid="{00000000-0004-0000-2600-00006E000000}"/>
    <hyperlink ref="H311" r:id="rId112" location="(4)" display="https://www.bls.gov/oes/current/oes_nat.htm - (4)" xr:uid="{00000000-0004-0000-2600-00006F000000}"/>
    <hyperlink ref="H310" r:id="rId113" location="(4)" display="https://www.bls.gov/oes/current/oes_nat.htm - (4)" xr:uid="{00000000-0004-0000-2600-000070000000}"/>
    <hyperlink ref="H309" r:id="rId114" location="(4)" display="https://www.bls.gov/oes/current/oes_nat.htm - (4)" xr:uid="{00000000-0004-0000-2600-000071000000}"/>
    <hyperlink ref="H308" r:id="rId115" location="(4)" display="https://www.bls.gov/oes/current/oes_nat.htm - (4)" xr:uid="{00000000-0004-0000-2600-000072000000}"/>
    <hyperlink ref="H307" r:id="rId116" location="(4)" display="https://www.bls.gov/oes/current/oes_nat.htm - (4)" xr:uid="{00000000-0004-0000-2600-000073000000}"/>
    <hyperlink ref="H304" r:id="rId117" location="(4)" display="https://www.bls.gov/oes/current/oes_nat.htm - (4)" xr:uid="{00000000-0004-0000-2600-000074000000}"/>
    <hyperlink ref="H303" r:id="rId118" location="(4)" display="https://www.bls.gov/oes/current/oes_nat.htm - (4)" xr:uid="{00000000-0004-0000-2600-000075000000}"/>
    <hyperlink ref="H301" r:id="rId119" location="(4)" display="https://www.bls.gov/oes/current/oes_nat.htm - (4)" xr:uid="{00000000-0004-0000-2600-000076000000}"/>
    <hyperlink ref="H300" r:id="rId120" location="(4)" display="https://www.bls.gov/oes/current/oes_nat.htm - (4)" xr:uid="{00000000-0004-0000-2600-000077000000}"/>
    <hyperlink ref="H299" r:id="rId121" location="(4)" display="https://www.bls.gov/oes/current/oes_nat.htm - (4)" xr:uid="{00000000-0004-0000-2600-000078000000}"/>
    <hyperlink ref="H298" r:id="rId122" location="(4)" display="https://www.bls.gov/oes/current/oes_nat.htm - (4)" xr:uid="{00000000-0004-0000-2600-000079000000}"/>
    <hyperlink ref="H297" r:id="rId123" location="(4)" display="https://www.bls.gov/oes/current/oes_nat.htm - (4)" xr:uid="{00000000-0004-0000-2600-00007A000000}"/>
    <hyperlink ref="H296" r:id="rId124" location="(4)" display="https://www.bls.gov/oes/current/oes_nat.htm - (4)" xr:uid="{00000000-0004-0000-2600-00007B000000}"/>
    <hyperlink ref="H295" r:id="rId125" location="(4)" display="https://www.bls.gov/oes/current/oes_nat.htm - (4)" xr:uid="{00000000-0004-0000-2600-00007C000000}"/>
    <hyperlink ref="H294" r:id="rId126" location="(4)" display="https://www.bls.gov/oes/current/oes_nat.htm - (4)" xr:uid="{00000000-0004-0000-2600-00007D000000}"/>
    <hyperlink ref="H293" r:id="rId127" location="(4)" display="https://www.bls.gov/oes/current/oes_nat.htm - (4)" xr:uid="{00000000-0004-0000-2600-00007E000000}"/>
    <hyperlink ref="H292" r:id="rId128" location="(4)" display="https://www.bls.gov/oes/current/oes_nat.htm - (4)" xr:uid="{00000000-0004-0000-2600-00007F000000}"/>
    <hyperlink ref="H291" r:id="rId129" location="(4)" display="https://www.bls.gov/oes/current/oes_nat.htm - (4)" xr:uid="{00000000-0004-0000-2600-000080000000}"/>
    <hyperlink ref="H290" r:id="rId130" location="(4)" display="https://www.bls.gov/oes/current/oes_nat.htm - (4)" xr:uid="{00000000-0004-0000-2600-000081000000}"/>
    <hyperlink ref="H289" r:id="rId131" location="(4)" display="https://www.bls.gov/oes/current/oes_nat.htm - (4)" xr:uid="{00000000-0004-0000-2600-000082000000}"/>
    <hyperlink ref="H288" r:id="rId132" location="(4)" display="https://www.bls.gov/oes/current/oes_nat.htm - (4)" xr:uid="{00000000-0004-0000-2600-000083000000}"/>
    <hyperlink ref="H287" r:id="rId133" location="(4)" display="https://www.bls.gov/oes/current/oes_nat.htm - (4)" xr:uid="{00000000-0004-0000-2600-000084000000}"/>
    <hyperlink ref="H286" r:id="rId134" location="(4)" display="https://www.bls.gov/oes/current/oes_nat.htm - (4)" xr:uid="{00000000-0004-0000-2600-000085000000}"/>
    <hyperlink ref="H285" r:id="rId135" location="(4)" display="https://www.bls.gov/oes/current/oes_nat.htm - (4)" xr:uid="{00000000-0004-0000-2600-000086000000}"/>
    <hyperlink ref="H284" r:id="rId136" location="(4)" display="https://www.bls.gov/oes/current/oes_nat.htm - (4)" xr:uid="{00000000-0004-0000-2600-000087000000}"/>
    <hyperlink ref="H283" r:id="rId137" location="(4)" display="https://www.bls.gov/oes/current/oes_nat.htm - (4)" xr:uid="{00000000-0004-0000-2600-000088000000}"/>
    <hyperlink ref="H282" r:id="rId138" location="(4)" display="https://www.bls.gov/oes/current/oes_nat.htm - (4)" xr:uid="{00000000-0004-0000-2600-000089000000}"/>
    <hyperlink ref="H281" r:id="rId139" location="(4)" display="https://www.bls.gov/oes/current/oes_nat.htm - (4)" xr:uid="{00000000-0004-0000-2600-00008A000000}"/>
    <hyperlink ref="H280" r:id="rId140" location="(4)" display="https://www.bls.gov/oes/current/oes_nat.htm - (4)" xr:uid="{00000000-0004-0000-2600-00008B000000}"/>
    <hyperlink ref="H279" r:id="rId141" location="(4)" display="https://www.bls.gov/oes/current/oes_nat.htm - (4)" xr:uid="{00000000-0004-0000-2600-00008C000000}"/>
    <hyperlink ref="H278" r:id="rId142" location="(4)" display="https://www.bls.gov/oes/current/oes_nat.htm - (4)" xr:uid="{00000000-0004-0000-2600-00008D000000}"/>
    <hyperlink ref="H277" r:id="rId143" location="(4)" display="https://www.bls.gov/oes/current/oes_nat.htm - (4)" xr:uid="{00000000-0004-0000-2600-00008E000000}"/>
    <hyperlink ref="H276" r:id="rId144" location="(4)" display="https://www.bls.gov/oes/current/oes_nat.htm - (4)" xr:uid="{00000000-0004-0000-2600-00008F000000}"/>
    <hyperlink ref="H275" r:id="rId145" location="(4)" display="https://www.bls.gov/oes/current/oes_nat.htm - (4)" xr:uid="{00000000-0004-0000-2600-000090000000}"/>
    <hyperlink ref="H274" r:id="rId146" location="(4)" display="https://www.bls.gov/oes/current/oes_nat.htm - (4)" xr:uid="{00000000-0004-0000-2600-000091000000}"/>
    <hyperlink ref="H273" r:id="rId147" location="(4)" display="https://www.bls.gov/oes/current/oes_nat.htm - (4)" xr:uid="{00000000-0004-0000-2600-000092000000}"/>
    <hyperlink ref="H272" r:id="rId148" location="(4)" display="https://www.bls.gov/oes/current/oes_nat.htm - (4)" xr:uid="{00000000-0004-0000-2600-000093000000}"/>
    <hyperlink ref="H271" r:id="rId149" location="(4)" display="https://www.bls.gov/oes/current/oes_nat.htm - (4)" xr:uid="{00000000-0004-0000-2600-000094000000}"/>
    <hyperlink ref="H270" r:id="rId150" location="(4)" display="https://www.bls.gov/oes/current/oes_nat.htm - (4)" xr:uid="{00000000-0004-0000-2600-000095000000}"/>
    <hyperlink ref="H269" r:id="rId151" location="(4)" display="https://www.bls.gov/oes/current/oes_nat.htm - (4)" xr:uid="{00000000-0004-0000-2600-000096000000}"/>
    <hyperlink ref="H268" r:id="rId152" location="(4)" display="https://www.bls.gov/oes/current/oes_nat.htm - (4)" xr:uid="{00000000-0004-0000-2600-000097000000}"/>
    <hyperlink ref="H267" r:id="rId153" location="(4)" display="https://www.bls.gov/oes/current/oes_nat.htm - (4)" xr:uid="{00000000-0004-0000-2600-000098000000}"/>
    <hyperlink ref="H266" r:id="rId154" location="(4)" display="https://www.bls.gov/oes/current/oes_nat.htm - (4)" xr:uid="{00000000-0004-0000-2600-000099000000}"/>
    <hyperlink ref="H265" r:id="rId155" location="(4)" display="https://www.bls.gov/oes/current/oes_nat.htm - (4)" xr:uid="{00000000-0004-0000-2600-00009A000000}"/>
    <hyperlink ref="H264" r:id="rId156" location="(4)" display="https://www.bls.gov/oes/current/oes_nat.htm - (4)" xr:uid="{00000000-0004-0000-2600-00009B000000}"/>
    <hyperlink ref="H263" r:id="rId157" location="(4)" display="https://www.bls.gov/oes/current/oes_nat.htm - (4)" xr:uid="{00000000-0004-0000-2600-00009C000000}"/>
    <hyperlink ref="H262" r:id="rId158" location="(4)" display="https://www.bls.gov/oes/current/oes_nat.htm - (4)" xr:uid="{00000000-0004-0000-2600-00009D000000}"/>
    <hyperlink ref="H261" r:id="rId159" location="(4)" display="https://www.bls.gov/oes/current/oes_nat.htm - (4)" xr:uid="{00000000-0004-0000-2600-00009E000000}"/>
    <hyperlink ref="H260" r:id="rId160" location="(4)" display="https://www.bls.gov/oes/current/oes_nat.htm - (4)" xr:uid="{00000000-0004-0000-2600-00009F000000}"/>
    <hyperlink ref="H259" r:id="rId161" location="(4)" display="https://www.bls.gov/oes/current/oes_nat.htm - (4)" xr:uid="{00000000-0004-0000-2600-0000A0000000}"/>
    <hyperlink ref="H258" r:id="rId162" location="(4)" display="https://www.bls.gov/oes/current/oes_nat.htm - (4)" xr:uid="{00000000-0004-0000-2600-0000A1000000}"/>
    <hyperlink ref="H257" r:id="rId163" location="(4)" display="https://www.bls.gov/oes/current/oes_nat.htm - (4)" xr:uid="{00000000-0004-0000-2600-0000A2000000}"/>
    <hyperlink ref="H256" r:id="rId164" location="(4)" display="https://www.bls.gov/oes/current/oes_nat.htm - (4)" xr:uid="{00000000-0004-0000-2600-0000A3000000}"/>
    <hyperlink ref="H255" r:id="rId165" location="(4)" display="https://www.bls.gov/oes/current/oes_nat.htm - (4)" xr:uid="{00000000-0004-0000-2600-0000A4000000}"/>
    <hyperlink ref="H29" r:id="rId166" location="(4)" display="https://www.bls.gov/oes/current/oes_nat.htm - (4)" xr:uid="{00000000-0004-0000-2600-0000A5000000}"/>
    <hyperlink ref="H7" r:id="rId167" location="(4)" display="https://www.bls.gov/oes/current/oes_nat.htm - (4)" xr:uid="{00000000-0004-0000-2600-0000A6000000}"/>
    <hyperlink ref="B359" r:id="rId168" location="(4)" display="https://www.bls.gov/oes/current/oes_nat.htm - (4)" xr:uid="{00000000-0004-0000-2600-0000A7000000}"/>
    <hyperlink ref="B366" r:id="rId169" location="(4)" display="https://www.bls.gov/oes/current/oes_nat.htm - (4)" xr:uid="{00000000-0004-0000-2600-0000A8000000}"/>
    <hyperlink ref="B368" r:id="rId170" location="(4)" display="https://www.bls.gov/oes/current/oes_nat.htm - (4)" xr:uid="{00000000-0004-0000-2600-0000A9000000}"/>
    <hyperlink ref="B370" r:id="rId171" location="(4)" display="https://www.bls.gov/oes/current/oes_nat.htm - (4)" xr:uid="{00000000-0004-0000-2600-0000AA000000}"/>
    <hyperlink ref="B371" r:id="rId172" location="(4)" display="https://www.bls.gov/oes/current/oes_nat.htm - (4)" xr:uid="{00000000-0004-0000-2600-0000AB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filterMode="1"/>
  <dimension ref="A1:K1090"/>
  <sheetViews>
    <sheetView workbookViewId="0">
      <selection activeCell="A8" sqref="A8"/>
    </sheetView>
  </sheetViews>
  <sheetFormatPr defaultColWidth="18.28515625" defaultRowHeight="13.9" customHeight="1" x14ac:dyDescent="0.25"/>
  <cols>
    <col min="1" max="1" width="63.140625" style="31" customWidth="1"/>
    <col min="2" max="2" width="14.28515625" style="32" customWidth="1"/>
    <col min="3" max="3" width="8" style="33" customWidth="1"/>
    <col min="4" max="6" width="14.28515625" style="31" customWidth="1"/>
    <col min="7" max="7" width="24.28515625" style="31" customWidth="1"/>
    <col min="8" max="9" width="14.28515625" style="31" customWidth="1"/>
    <col min="10" max="10" width="14.28515625" style="32" customWidth="1"/>
    <col min="11" max="11" width="14.28515625" style="31" customWidth="1"/>
    <col min="12" max="12" width="12" style="31" customWidth="1"/>
    <col min="13" max="13" width="46.140625" style="31" customWidth="1"/>
    <col min="14" max="16384" width="18.28515625" style="31"/>
  </cols>
  <sheetData>
    <row r="1" spans="1:11" ht="31.5" thickTop="1" thickBot="1" x14ac:dyDescent="0.3">
      <c r="A1" s="69" t="s">
        <v>1214</v>
      </c>
      <c r="B1" s="70" t="s">
        <v>1206</v>
      </c>
      <c r="C1" s="71" t="s">
        <v>1213</v>
      </c>
      <c r="D1" s="69" t="s">
        <v>1212</v>
      </c>
      <c r="E1" s="69" t="s">
        <v>1211</v>
      </c>
      <c r="F1" s="69" t="s">
        <v>1210</v>
      </c>
      <c r="G1" s="69" t="s">
        <v>1209</v>
      </c>
      <c r="H1" s="69" t="s">
        <v>1208</v>
      </c>
      <c r="I1" s="69" t="s">
        <v>1207</v>
      </c>
      <c r="J1" s="70" t="s">
        <v>1206</v>
      </c>
      <c r="K1" s="69" t="s">
        <v>1205</v>
      </c>
    </row>
    <row r="2" spans="1:11" ht="15.75" hidden="1" thickTop="1" x14ac:dyDescent="0.25">
      <c r="A2" s="41" t="s">
        <v>1204</v>
      </c>
      <c r="B2" s="43">
        <v>49630</v>
      </c>
      <c r="C2" s="33">
        <v>1</v>
      </c>
      <c r="D2" s="54" t="s">
        <v>1203</v>
      </c>
      <c r="E2" s="53">
        <v>140400040</v>
      </c>
      <c r="F2" s="52">
        <v>1E-3</v>
      </c>
      <c r="G2" s="51">
        <v>1000</v>
      </c>
      <c r="H2" s="50">
        <v>17.809999999999999</v>
      </c>
      <c r="I2" s="50">
        <v>23.86</v>
      </c>
      <c r="J2" s="43">
        <v>49630</v>
      </c>
      <c r="K2" s="49">
        <v>1E-3</v>
      </c>
    </row>
    <row r="3" spans="1:11" ht="15.75" hidden="1" thickTop="1" x14ac:dyDescent="0.25">
      <c r="A3" s="41" t="s">
        <v>1202</v>
      </c>
      <c r="B3" s="43">
        <v>118020</v>
      </c>
      <c r="C3" s="33">
        <f t="shared" ref="C3:C66" si="0">C2+1</f>
        <v>2</v>
      </c>
      <c r="D3" s="48" t="s">
        <v>184</v>
      </c>
      <c r="E3" s="47">
        <v>7090790</v>
      </c>
      <c r="F3" s="46">
        <v>2E-3</v>
      </c>
      <c r="G3" s="45">
        <v>50.503999999999998</v>
      </c>
      <c r="H3" s="44">
        <v>48.46</v>
      </c>
      <c r="I3" s="44">
        <v>56.74</v>
      </c>
      <c r="J3" s="43">
        <v>118020</v>
      </c>
      <c r="K3" s="42">
        <v>1E-3</v>
      </c>
    </row>
    <row r="4" spans="1:11" ht="15.75" hidden="1" thickTop="1" x14ac:dyDescent="0.25">
      <c r="A4" s="41" t="s">
        <v>1201</v>
      </c>
      <c r="B4" s="43">
        <v>126950</v>
      </c>
      <c r="C4" s="33">
        <f t="shared" si="0"/>
        <v>3</v>
      </c>
      <c r="D4" s="54" t="s">
        <v>136</v>
      </c>
      <c r="E4" s="53">
        <v>2465800</v>
      </c>
      <c r="F4" s="52">
        <v>2E-3</v>
      </c>
      <c r="G4" s="51">
        <v>17.562999999999999</v>
      </c>
      <c r="H4" s="50">
        <v>49.19</v>
      </c>
      <c r="I4" s="50">
        <v>61.03</v>
      </c>
      <c r="J4" s="43">
        <v>126950</v>
      </c>
      <c r="K4" s="49">
        <v>2E-3</v>
      </c>
    </row>
    <row r="5" spans="1:11" ht="15.75" hidden="1" thickTop="1" x14ac:dyDescent="0.25">
      <c r="A5" s="41" t="s">
        <v>1200</v>
      </c>
      <c r="B5" s="43">
        <v>194350</v>
      </c>
      <c r="C5" s="33">
        <f t="shared" si="0"/>
        <v>4</v>
      </c>
      <c r="D5" s="48" t="s">
        <v>113</v>
      </c>
      <c r="E5" s="47">
        <v>223260</v>
      </c>
      <c r="F5" s="46">
        <v>7.0000000000000001E-3</v>
      </c>
      <c r="G5" s="45">
        <v>1.59</v>
      </c>
      <c r="H5" s="44">
        <v>87.12</v>
      </c>
      <c r="I5" s="44">
        <v>93.44</v>
      </c>
      <c r="J5" s="43">
        <v>194350</v>
      </c>
      <c r="K5" s="42">
        <v>4.0000000000000001E-3</v>
      </c>
    </row>
    <row r="6" spans="1:11" ht="15.75" hidden="1" thickTop="1" x14ac:dyDescent="0.25">
      <c r="A6" s="41" t="s">
        <v>1199</v>
      </c>
      <c r="B6" s="43">
        <v>122090</v>
      </c>
      <c r="C6" s="33">
        <f t="shared" si="0"/>
        <v>5</v>
      </c>
      <c r="D6" s="54" t="s">
        <v>113</v>
      </c>
      <c r="E6" s="53">
        <v>2188870</v>
      </c>
      <c r="F6" s="52">
        <v>3.0000000000000001E-3</v>
      </c>
      <c r="G6" s="51">
        <v>15.59</v>
      </c>
      <c r="H6" s="50">
        <v>47.74</v>
      </c>
      <c r="I6" s="50">
        <v>58.7</v>
      </c>
      <c r="J6" s="43">
        <v>122090</v>
      </c>
      <c r="K6" s="49">
        <v>2E-3</v>
      </c>
    </row>
    <row r="7" spans="1:11" ht="15.75" hidden="1" thickTop="1" x14ac:dyDescent="0.25">
      <c r="A7" s="41" t="s">
        <v>1198</v>
      </c>
      <c r="B7" s="43">
        <v>44820</v>
      </c>
      <c r="C7" s="33">
        <f t="shared" si="0"/>
        <v>6</v>
      </c>
      <c r="D7" s="48" t="s">
        <v>113</v>
      </c>
      <c r="E7" s="47">
        <v>53670</v>
      </c>
      <c r="F7" s="46">
        <v>1.2999999999999999E-2</v>
      </c>
      <c r="G7" s="45">
        <v>0.38200000000000001</v>
      </c>
      <c r="H7" s="56">
        <v>-4</v>
      </c>
      <c r="I7" s="56">
        <v>-4</v>
      </c>
      <c r="J7" s="43">
        <v>44820</v>
      </c>
      <c r="K7" s="42">
        <v>1.0999999999999999E-2</v>
      </c>
    </row>
    <row r="8" spans="1:11" ht="30.75" hidden="1" thickTop="1" x14ac:dyDescent="0.25">
      <c r="A8" s="41" t="s">
        <v>1197</v>
      </c>
      <c r="B8" s="43">
        <v>136020</v>
      </c>
      <c r="C8" s="33">
        <f t="shared" si="0"/>
        <v>7</v>
      </c>
      <c r="D8" s="54" t="s">
        <v>136</v>
      </c>
      <c r="E8" s="53">
        <v>663960</v>
      </c>
      <c r="F8" s="52">
        <v>5.0000000000000001E-3</v>
      </c>
      <c r="G8" s="51">
        <v>4.7290000000000001</v>
      </c>
      <c r="H8" s="50">
        <v>57.89</v>
      </c>
      <c r="I8" s="50">
        <v>65.39</v>
      </c>
      <c r="J8" s="43">
        <v>136020</v>
      </c>
      <c r="K8" s="49">
        <v>3.0000000000000001E-3</v>
      </c>
    </row>
    <row r="9" spans="1:11" ht="15.75" hidden="1" thickTop="1" x14ac:dyDescent="0.25">
      <c r="A9" s="41" t="s">
        <v>1196</v>
      </c>
      <c r="B9" s="43">
        <v>117810</v>
      </c>
      <c r="C9" s="33">
        <f t="shared" si="0"/>
        <v>8</v>
      </c>
      <c r="D9" s="48" t="s">
        <v>113</v>
      </c>
      <c r="E9" s="47">
        <v>28860</v>
      </c>
      <c r="F9" s="46">
        <v>2.3E-2</v>
      </c>
      <c r="G9" s="45">
        <v>0.20599999999999999</v>
      </c>
      <c r="H9" s="44">
        <v>48.47</v>
      </c>
      <c r="I9" s="44">
        <v>56.64</v>
      </c>
      <c r="J9" s="43">
        <v>117810</v>
      </c>
      <c r="K9" s="42">
        <v>1.4999999999999999E-2</v>
      </c>
    </row>
    <row r="10" spans="1:11" ht="15.75" hidden="1" thickTop="1" x14ac:dyDescent="0.25">
      <c r="A10" s="41" t="s">
        <v>1195</v>
      </c>
      <c r="B10" s="43">
        <v>138350</v>
      </c>
      <c r="C10" s="33">
        <f t="shared" si="0"/>
        <v>9</v>
      </c>
      <c r="D10" s="54" t="s">
        <v>121</v>
      </c>
      <c r="E10" s="53">
        <v>571120</v>
      </c>
      <c r="F10" s="52">
        <v>6.0000000000000001E-3</v>
      </c>
      <c r="G10" s="51">
        <v>4.0679999999999996</v>
      </c>
      <c r="H10" s="50">
        <v>59.1</v>
      </c>
      <c r="I10" s="50">
        <v>66.52</v>
      </c>
      <c r="J10" s="43">
        <v>138350</v>
      </c>
      <c r="K10" s="49">
        <v>3.0000000000000001E-3</v>
      </c>
    </row>
    <row r="11" spans="1:11" ht="15.75" hidden="1" thickTop="1" x14ac:dyDescent="0.25">
      <c r="A11" s="41" t="s">
        <v>1194</v>
      </c>
      <c r="B11" s="43">
        <v>144140</v>
      </c>
      <c r="C11" s="33">
        <f t="shared" si="0"/>
        <v>10</v>
      </c>
      <c r="D11" s="48" t="s">
        <v>113</v>
      </c>
      <c r="E11" s="47">
        <v>205900</v>
      </c>
      <c r="F11" s="46">
        <v>0.01</v>
      </c>
      <c r="G11" s="45">
        <v>1.4670000000000001</v>
      </c>
      <c r="H11" s="44">
        <v>63.07</v>
      </c>
      <c r="I11" s="44">
        <v>69.3</v>
      </c>
      <c r="J11" s="43">
        <v>144140</v>
      </c>
      <c r="K11" s="42">
        <v>5.0000000000000001E-3</v>
      </c>
    </row>
    <row r="12" spans="1:11" ht="15.75" hidden="1" thickTop="1" x14ac:dyDescent="0.25">
      <c r="A12" s="41" t="s">
        <v>1193</v>
      </c>
      <c r="B12" s="43">
        <v>135090</v>
      </c>
      <c r="C12" s="33">
        <f t="shared" si="0"/>
        <v>11</v>
      </c>
      <c r="D12" s="54" t="s">
        <v>113</v>
      </c>
      <c r="E12" s="53">
        <v>365230</v>
      </c>
      <c r="F12" s="52">
        <v>6.0000000000000001E-3</v>
      </c>
      <c r="G12" s="51">
        <v>2.601</v>
      </c>
      <c r="H12" s="50">
        <v>56.71</v>
      </c>
      <c r="I12" s="50">
        <v>64.95</v>
      </c>
      <c r="J12" s="43">
        <v>135090</v>
      </c>
      <c r="K12" s="49">
        <v>3.0000000000000001E-3</v>
      </c>
    </row>
    <row r="13" spans="1:11" ht="15.75" hidden="1" thickTop="1" x14ac:dyDescent="0.25">
      <c r="A13" s="41" t="s">
        <v>1192</v>
      </c>
      <c r="B13" s="43">
        <v>123360</v>
      </c>
      <c r="C13" s="33">
        <f t="shared" si="0"/>
        <v>12</v>
      </c>
      <c r="D13" s="48" t="s">
        <v>113</v>
      </c>
      <c r="E13" s="47">
        <v>63970</v>
      </c>
      <c r="F13" s="46">
        <v>1.0999999999999999E-2</v>
      </c>
      <c r="G13" s="45">
        <v>0.45600000000000002</v>
      </c>
      <c r="H13" s="44">
        <v>51.59</v>
      </c>
      <c r="I13" s="44">
        <v>59.31</v>
      </c>
      <c r="J13" s="43">
        <v>123360</v>
      </c>
      <c r="K13" s="42">
        <v>6.0000000000000001E-3</v>
      </c>
    </row>
    <row r="14" spans="1:11" ht="15.75" hidden="1" thickTop="1" x14ac:dyDescent="0.25">
      <c r="A14" s="41" t="s">
        <v>1191</v>
      </c>
      <c r="B14" s="43">
        <v>125470</v>
      </c>
      <c r="C14" s="33">
        <f t="shared" si="0"/>
        <v>13</v>
      </c>
      <c r="D14" s="54" t="s">
        <v>136</v>
      </c>
      <c r="E14" s="53">
        <v>1693430</v>
      </c>
      <c r="F14" s="52">
        <v>4.0000000000000001E-3</v>
      </c>
      <c r="G14" s="51">
        <v>12.061</v>
      </c>
      <c r="H14" s="50">
        <v>53.88</v>
      </c>
      <c r="I14" s="50">
        <v>60.32</v>
      </c>
      <c r="J14" s="43">
        <v>125470</v>
      </c>
      <c r="K14" s="49">
        <v>2E-3</v>
      </c>
    </row>
    <row r="15" spans="1:11" ht="15.75" hidden="1" thickTop="1" x14ac:dyDescent="0.25">
      <c r="A15" s="41" t="s">
        <v>1190</v>
      </c>
      <c r="B15" s="43">
        <v>98930</v>
      </c>
      <c r="C15" s="33">
        <f t="shared" si="0"/>
        <v>14</v>
      </c>
      <c r="D15" s="48" t="s">
        <v>113</v>
      </c>
      <c r="E15" s="47">
        <v>266280</v>
      </c>
      <c r="F15" s="46">
        <v>7.0000000000000001E-3</v>
      </c>
      <c r="G15" s="45">
        <v>1.897</v>
      </c>
      <c r="H15" s="44">
        <v>43.29</v>
      </c>
      <c r="I15" s="44">
        <v>47.56</v>
      </c>
      <c r="J15" s="43">
        <v>98930</v>
      </c>
      <c r="K15" s="42">
        <v>3.0000000000000001E-3</v>
      </c>
    </row>
    <row r="16" spans="1:11" ht="15.75" hidden="1" thickTop="1" x14ac:dyDescent="0.25">
      <c r="A16" s="41" t="s">
        <v>1189</v>
      </c>
      <c r="B16" s="43">
        <v>145740</v>
      </c>
      <c r="C16" s="33">
        <f t="shared" si="0"/>
        <v>15</v>
      </c>
      <c r="D16" s="54" t="s">
        <v>113</v>
      </c>
      <c r="E16" s="53">
        <v>352510</v>
      </c>
      <c r="F16" s="52">
        <v>8.9999999999999993E-3</v>
      </c>
      <c r="G16" s="51">
        <v>2.5110000000000001</v>
      </c>
      <c r="H16" s="50">
        <v>65.290000000000006</v>
      </c>
      <c r="I16" s="50">
        <v>70.069999999999993</v>
      </c>
      <c r="J16" s="43">
        <v>145740</v>
      </c>
      <c r="K16" s="49">
        <v>4.0000000000000001E-3</v>
      </c>
    </row>
    <row r="17" spans="1:11" ht="15.75" hidden="1" thickTop="1" x14ac:dyDescent="0.25">
      <c r="A17" s="41" t="s">
        <v>1188</v>
      </c>
      <c r="B17" s="43">
        <v>139720</v>
      </c>
      <c r="C17" s="33">
        <f t="shared" si="0"/>
        <v>16</v>
      </c>
      <c r="D17" s="48" t="s">
        <v>113</v>
      </c>
      <c r="E17" s="47">
        <v>543300</v>
      </c>
      <c r="F17" s="46">
        <v>6.0000000000000001E-3</v>
      </c>
      <c r="G17" s="45">
        <v>3.87</v>
      </c>
      <c r="H17" s="44">
        <v>58.54</v>
      </c>
      <c r="I17" s="44">
        <v>67.17</v>
      </c>
      <c r="J17" s="43">
        <v>139720</v>
      </c>
      <c r="K17" s="42">
        <v>3.0000000000000001E-3</v>
      </c>
    </row>
    <row r="18" spans="1:11" ht="15.75" hidden="1" thickTop="1" x14ac:dyDescent="0.25">
      <c r="A18" s="41" t="s">
        <v>1187</v>
      </c>
      <c r="B18" s="43">
        <v>107060</v>
      </c>
      <c r="C18" s="33">
        <f t="shared" si="0"/>
        <v>17</v>
      </c>
      <c r="D18" s="54" t="s">
        <v>113</v>
      </c>
      <c r="E18" s="53">
        <v>168400</v>
      </c>
      <c r="F18" s="52">
        <v>6.0000000000000001E-3</v>
      </c>
      <c r="G18" s="51">
        <v>1.1990000000000001</v>
      </c>
      <c r="H18" s="50">
        <v>46.7</v>
      </c>
      <c r="I18" s="50">
        <v>51.47</v>
      </c>
      <c r="J18" s="43">
        <v>107060</v>
      </c>
      <c r="K18" s="49">
        <v>4.0000000000000001E-3</v>
      </c>
    </row>
    <row r="19" spans="1:11" ht="15.75" hidden="1" thickTop="1" x14ac:dyDescent="0.25">
      <c r="A19" s="41" t="s">
        <v>1186</v>
      </c>
      <c r="B19" s="43">
        <v>117720</v>
      </c>
      <c r="C19" s="33">
        <f t="shared" si="0"/>
        <v>18</v>
      </c>
      <c r="D19" s="48" t="s">
        <v>113</v>
      </c>
      <c r="E19" s="47">
        <v>71750</v>
      </c>
      <c r="F19" s="46">
        <v>8.9999999999999993E-3</v>
      </c>
      <c r="G19" s="45">
        <v>0.51100000000000001</v>
      </c>
      <c r="H19" s="44">
        <v>53.65</v>
      </c>
      <c r="I19" s="44">
        <v>56.6</v>
      </c>
      <c r="J19" s="43">
        <v>117720</v>
      </c>
      <c r="K19" s="42">
        <v>4.0000000000000001E-3</v>
      </c>
    </row>
    <row r="20" spans="1:11" ht="15.75" hidden="1" thickTop="1" x14ac:dyDescent="0.25">
      <c r="A20" s="41" t="s">
        <v>1185</v>
      </c>
      <c r="B20" s="43">
        <v>97630</v>
      </c>
      <c r="C20" s="33">
        <f t="shared" si="0"/>
        <v>19</v>
      </c>
      <c r="D20" s="54" t="s">
        <v>113</v>
      </c>
      <c r="E20" s="53">
        <v>113270</v>
      </c>
      <c r="F20" s="52">
        <v>1.0999999999999999E-2</v>
      </c>
      <c r="G20" s="51">
        <v>0.80700000000000005</v>
      </c>
      <c r="H20" s="50">
        <v>42.88</v>
      </c>
      <c r="I20" s="50">
        <v>46.94</v>
      </c>
      <c r="J20" s="43">
        <v>97630</v>
      </c>
      <c r="K20" s="49">
        <v>5.0000000000000001E-3</v>
      </c>
    </row>
    <row r="21" spans="1:11" ht="23.25" customHeight="1" thickTop="1" x14ac:dyDescent="0.25">
      <c r="A21" s="41" t="s">
        <v>1184</v>
      </c>
      <c r="B21" s="43">
        <v>126900</v>
      </c>
      <c r="C21" s="33">
        <f t="shared" si="0"/>
        <v>20</v>
      </c>
      <c r="D21" s="48" t="s">
        <v>113</v>
      </c>
      <c r="E21" s="47">
        <v>15230</v>
      </c>
      <c r="F21" s="46">
        <v>1.4999999999999999E-2</v>
      </c>
      <c r="G21" s="45">
        <v>0.108</v>
      </c>
      <c r="H21" s="44">
        <v>55.89</v>
      </c>
      <c r="I21" s="44">
        <v>61.01</v>
      </c>
      <c r="J21" s="43">
        <v>126900</v>
      </c>
      <c r="K21" s="42">
        <v>6.0000000000000001E-3</v>
      </c>
    </row>
    <row r="22" spans="1:11" ht="15" x14ac:dyDescent="0.25">
      <c r="A22" s="68" t="s">
        <v>1183</v>
      </c>
      <c r="B22" s="67">
        <v>120210</v>
      </c>
      <c r="C22" s="33">
        <f t="shared" si="0"/>
        <v>21</v>
      </c>
      <c r="D22" s="54" t="s">
        <v>113</v>
      </c>
      <c r="E22" s="53">
        <v>129810</v>
      </c>
      <c r="F22" s="52">
        <v>6.0000000000000001E-3</v>
      </c>
      <c r="G22" s="51">
        <v>0.92500000000000004</v>
      </c>
      <c r="H22" s="50">
        <v>51.4</v>
      </c>
      <c r="I22" s="50">
        <v>57.79</v>
      </c>
      <c r="J22" s="43">
        <v>120210</v>
      </c>
      <c r="K22" s="49">
        <v>4.0000000000000001E-3</v>
      </c>
    </row>
    <row r="23" spans="1:11" ht="15" hidden="1" x14ac:dyDescent="0.25">
      <c r="A23" s="41" t="s">
        <v>1182</v>
      </c>
      <c r="B23" s="43">
        <v>115180</v>
      </c>
      <c r="C23" s="33">
        <f t="shared" si="0"/>
        <v>22</v>
      </c>
      <c r="D23" s="48" t="s">
        <v>113</v>
      </c>
      <c r="E23" s="47">
        <v>32880</v>
      </c>
      <c r="F23" s="46">
        <v>1.4E-2</v>
      </c>
      <c r="G23" s="45">
        <v>0.23400000000000001</v>
      </c>
      <c r="H23" s="44">
        <v>50.88</v>
      </c>
      <c r="I23" s="44">
        <v>55.37</v>
      </c>
      <c r="J23" s="43">
        <v>115180</v>
      </c>
      <c r="K23" s="42">
        <v>6.0000000000000001E-3</v>
      </c>
    </row>
    <row r="24" spans="1:11" ht="15" hidden="1" x14ac:dyDescent="0.25">
      <c r="A24" s="41" t="s">
        <v>1181</v>
      </c>
      <c r="B24" s="43">
        <v>97480</v>
      </c>
      <c r="C24" s="33">
        <f t="shared" si="0"/>
        <v>23</v>
      </c>
      <c r="D24" s="54" t="s">
        <v>136</v>
      </c>
      <c r="E24" s="53">
        <v>2267610</v>
      </c>
      <c r="F24" s="52">
        <v>3.0000000000000001E-3</v>
      </c>
      <c r="G24" s="51">
        <v>16.151</v>
      </c>
      <c r="H24" s="50">
        <v>42.03</v>
      </c>
      <c r="I24" s="50">
        <v>46.86</v>
      </c>
      <c r="J24" s="43">
        <v>97480</v>
      </c>
      <c r="K24" s="49">
        <v>2E-3</v>
      </c>
    </row>
    <row r="25" spans="1:11" ht="15" hidden="1" x14ac:dyDescent="0.25">
      <c r="A25" s="41" t="s">
        <v>1180</v>
      </c>
      <c r="B25" s="43">
        <v>75790</v>
      </c>
      <c r="C25" s="33">
        <f t="shared" si="0"/>
        <v>24</v>
      </c>
      <c r="D25" s="48" t="s">
        <v>113</v>
      </c>
      <c r="E25" s="47">
        <v>4560</v>
      </c>
      <c r="F25" s="46">
        <v>4.8000000000000001E-2</v>
      </c>
      <c r="G25" s="45">
        <v>3.2000000000000001E-2</v>
      </c>
      <c r="H25" s="44">
        <v>31.91</v>
      </c>
      <c r="I25" s="44">
        <v>36.44</v>
      </c>
      <c r="J25" s="43">
        <v>75790</v>
      </c>
      <c r="K25" s="42">
        <v>2.5000000000000001E-2</v>
      </c>
    </row>
    <row r="26" spans="1:11" ht="15" hidden="1" x14ac:dyDescent="0.25">
      <c r="A26" s="41" t="s">
        <v>1179</v>
      </c>
      <c r="B26" s="43">
        <v>99510</v>
      </c>
      <c r="C26" s="33">
        <f t="shared" si="0"/>
        <v>25</v>
      </c>
      <c r="D26" s="54" t="s">
        <v>113</v>
      </c>
      <c r="E26" s="53">
        <v>249650</v>
      </c>
      <c r="F26" s="52">
        <v>8.9999999999999993E-3</v>
      </c>
      <c r="G26" s="51">
        <v>1.778</v>
      </c>
      <c r="H26" s="50">
        <v>42.93</v>
      </c>
      <c r="I26" s="50">
        <v>47.84</v>
      </c>
      <c r="J26" s="43">
        <v>99510</v>
      </c>
      <c r="K26" s="49">
        <v>4.0000000000000001E-3</v>
      </c>
    </row>
    <row r="27" spans="1:11" ht="15" hidden="1" x14ac:dyDescent="0.25">
      <c r="A27" s="41" t="s">
        <v>1178</v>
      </c>
      <c r="B27" s="43">
        <v>93160</v>
      </c>
      <c r="C27" s="33">
        <f t="shared" si="0"/>
        <v>26</v>
      </c>
      <c r="D27" s="48" t="s">
        <v>121</v>
      </c>
      <c r="E27" s="47">
        <v>464070</v>
      </c>
      <c r="F27" s="46">
        <v>5.0000000000000001E-3</v>
      </c>
      <c r="G27" s="45">
        <v>3.3050000000000002</v>
      </c>
      <c r="H27" s="44">
        <v>41.8</v>
      </c>
      <c r="I27" s="44">
        <v>44.79</v>
      </c>
      <c r="J27" s="43">
        <v>93160</v>
      </c>
      <c r="K27" s="42">
        <v>5.0000000000000001E-3</v>
      </c>
    </row>
    <row r="28" spans="1:11" ht="15" hidden="1" x14ac:dyDescent="0.25">
      <c r="A28" s="41" t="s">
        <v>1177</v>
      </c>
      <c r="B28" s="43">
        <v>52150</v>
      </c>
      <c r="C28" s="33">
        <f t="shared" si="0"/>
        <v>27</v>
      </c>
      <c r="D28" s="54" t="s">
        <v>113</v>
      </c>
      <c r="E28" s="53">
        <v>48530</v>
      </c>
      <c r="F28" s="52">
        <v>1.6E-2</v>
      </c>
      <c r="G28" s="51">
        <v>0.34599999999999997</v>
      </c>
      <c r="H28" s="50">
        <v>22.01</v>
      </c>
      <c r="I28" s="50">
        <v>25.07</v>
      </c>
      <c r="J28" s="43">
        <v>52150</v>
      </c>
      <c r="K28" s="49">
        <v>8.9999999999999993E-3</v>
      </c>
    </row>
    <row r="29" spans="1:11" ht="15" hidden="1" x14ac:dyDescent="0.25">
      <c r="A29" s="41" t="s">
        <v>1176</v>
      </c>
      <c r="B29" s="43">
        <v>95390</v>
      </c>
      <c r="C29" s="33">
        <f t="shared" si="0"/>
        <v>28</v>
      </c>
      <c r="D29" s="48" t="s">
        <v>113</v>
      </c>
      <c r="E29" s="47">
        <v>242970</v>
      </c>
      <c r="F29" s="46">
        <v>6.0000000000000001E-3</v>
      </c>
      <c r="G29" s="45">
        <v>1.7310000000000001</v>
      </c>
      <c r="H29" s="56">
        <v>-4</v>
      </c>
      <c r="I29" s="56">
        <v>-4</v>
      </c>
      <c r="J29" s="43">
        <v>95390</v>
      </c>
      <c r="K29" s="42">
        <v>6.0000000000000001E-3</v>
      </c>
    </row>
    <row r="30" spans="1:11" ht="15" hidden="1" x14ac:dyDescent="0.25">
      <c r="A30" s="41" t="s">
        <v>1175</v>
      </c>
      <c r="B30" s="43">
        <v>105770</v>
      </c>
      <c r="C30" s="33">
        <f t="shared" si="0"/>
        <v>29</v>
      </c>
      <c r="D30" s="54" t="s">
        <v>113</v>
      </c>
      <c r="E30" s="53">
        <v>138430</v>
      </c>
      <c r="F30" s="52">
        <v>1.0999999999999999E-2</v>
      </c>
      <c r="G30" s="51">
        <v>0.98599999999999999</v>
      </c>
      <c r="H30" s="50">
        <v>43.63</v>
      </c>
      <c r="I30" s="50">
        <v>50.85</v>
      </c>
      <c r="J30" s="43">
        <v>105770</v>
      </c>
      <c r="K30" s="49">
        <v>7.0000000000000001E-3</v>
      </c>
    </row>
    <row r="31" spans="1:11" ht="15" hidden="1" x14ac:dyDescent="0.25">
      <c r="A31" s="41" t="s">
        <v>1174</v>
      </c>
      <c r="B31" s="43">
        <v>84400</v>
      </c>
      <c r="C31" s="33">
        <f t="shared" si="0"/>
        <v>30</v>
      </c>
      <c r="D31" s="48" t="s">
        <v>113</v>
      </c>
      <c r="E31" s="47">
        <v>34140</v>
      </c>
      <c r="F31" s="46">
        <v>1.6E-2</v>
      </c>
      <c r="G31" s="45">
        <v>0.24299999999999999</v>
      </c>
      <c r="H31" s="44">
        <v>37.6</v>
      </c>
      <c r="I31" s="44">
        <v>40.58</v>
      </c>
      <c r="J31" s="43">
        <v>84400</v>
      </c>
      <c r="K31" s="42">
        <v>8.0000000000000002E-3</v>
      </c>
    </row>
    <row r="32" spans="1:11" ht="15" hidden="1" x14ac:dyDescent="0.25">
      <c r="A32" s="41" t="s">
        <v>1173</v>
      </c>
      <c r="B32" s="43">
        <v>143870</v>
      </c>
      <c r="C32" s="33">
        <f t="shared" si="0"/>
        <v>31</v>
      </c>
      <c r="D32" s="54" t="s">
        <v>113</v>
      </c>
      <c r="E32" s="53">
        <v>178390</v>
      </c>
      <c r="F32" s="52">
        <v>0.01</v>
      </c>
      <c r="G32" s="51">
        <v>1.2709999999999999</v>
      </c>
      <c r="H32" s="50">
        <v>64.78</v>
      </c>
      <c r="I32" s="50">
        <v>69.17</v>
      </c>
      <c r="J32" s="43">
        <v>143870</v>
      </c>
      <c r="K32" s="49">
        <v>5.0000000000000001E-3</v>
      </c>
    </row>
    <row r="33" spans="1:11" ht="15" hidden="1" x14ac:dyDescent="0.25">
      <c r="A33" s="41" t="s">
        <v>1172</v>
      </c>
      <c r="B33" s="43">
        <v>56010</v>
      </c>
      <c r="C33" s="33">
        <f t="shared" si="0"/>
        <v>32</v>
      </c>
      <c r="D33" s="48" t="s">
        <v>113</v>
      </c>
      <c r="E33" s="47">
        <v>201470</v>
      </c>
      <c r="F33" s="46">
        <v>1.6E-2</v>
      </c>
      <c r="G33" s="45">
        <v>1.4350000000000001</v>
      </c>
      <c r="H33" s="44">
        <v>24.43</v>
      </c>
      <c r="I33" s="44">
        <v>26.93</v>
      </c>
      <c r="J33" s="43">
        <v>56010</v>
      </c>
      <c r="K33" s="42">
        <v>8.0000000000000002E-3</v>
      </c>
    </row>
    <row r="34" spans="1:11" ht="15" hidden="1" x14ac:dyDescent="0.25">
      <c r="A34" s="41" t="s">
        <v>1171</v>
      </c>
      <c r="B34" s="43">
        <v>88970</v>
      </c>
      <c r="C34" s="33">
        <f t="shared" si="0"/>
        <v>33</v>
      </c>
      <c r="D34" s="54" t="s">
        <v>113</v>
      </c>
      <c r="E34" s="53">
        <v>8370</v>
      </c>
      <c r="F34" s="52">
        <v>4.2000000000000003E-2</v>
      </c>
      <c r="G34" s="51">
        <v>0.06</v>
      </c>
      <c r="H34" s="50">
        <v>35.5</v>
      </c>
      <c r="I34" s="50">
        <v>42.78</v>
      </c>
      <c r="J34" s="43">
        <v>88970</v>
      </c>
      <c r="K34" s="49">
        <v>2.9000000000000001E-2</v>
      </c>
    </row>
    <row r="35" spans="1:11" ht="15" hidden="1" x14ac:dyDescent="0.25">
      <c r="A35" s="41" t="s">
        <v>1170</v>
      </c>
      <c r="B35" s="43">
        <v>79690</v>
      </c>
      <c r="C35" s="33">
        <f t="shared" si="0"/>
        <v>34</v>
      </c>
      <c r="D35" s="48" t="s">
        <v>113</v>
      </c>
      <c r="E35" s="47">
        <v>4280</v>
      </c>
      <c r="F35" s="46">
        <v>3.5000000000000003E-2</v>
      </c>
      <c r="G35" s="45">
        <v>0.03</v>
      </c>
      <c r="H35" s="44">
        <v>33.26</v>
      </c>
      <c r="I35" s="44">
        <v>38.31</v>
      </c>
      <c r="J35" s="43">
        <v>79690</v>
      </c>
      <c r="K35" s="42">
        <v>1.2E-2</v>
      </c>
    </row>
    <row r="36" spans="1:11" ht="15" hidden="1" x14ac:dyDescent="0.25">
      <c r="A36" s="41" t="s">
        <v>1169</v>
      </c>
      <c r="B36" s="43">
        <v>59410</v>
      </c>
      <c r="C36" s="33">
        <f t="shared" si="0"/>
        <v>35</v>
      </c>
      <c r="D36" s="54" t="s">
        <v>113</v>
      </c>
      <c r="E36" s="53">
        <v>35410</v>
      </c>
      <c r="F36" s="52">
        <v>2.1999999999999999E-2</v>
      </c>
      <c r="G36" s="51">
        <v>0.252</v>
      </c>
      <c r="H36" s="50">
        <v>24.93</v>
      </c>
      <c r="I36" s="50">
        <v>28.56</v>
      </c>
      <c r="J36" s="43">
        <v>59410</v>
      </c>
      <c r="K36" s="49">
        <v>1.0999999999999999E-2</v>
      </c>
    </row>
    <row r="37" spans="1:11" ht="15" hidden="1" x14ac:dyDescent="0.25">
      <c r="A37" s="41" t="s">
        <v>1168</v>
      </c>
      <c r="B37" s="43">
        <v>109370</v>
      </c>
      <c r="C37" s="33">
        <f t="shared" si="0"/>
        <v>36</v>
      </c>
      <c r="D37" s="48" t="s">
        <v>113</v>
      </c>
      <c r="E37" s="47">
        <v>332150</v>
      </c>
      <c r="F37" s="46">
        <v>6.0000000000000001E-3</v>
      </c>
      <c r="G37" s="45">
        <v>2.3660000000000001</v>
      </c>
      <c r="H37" s="44">
        <v>46.41</v>
      </c>
      <c r="I37" s="44">
        <v>52.58</v>
      </c>
      <c r="J37" s="43">
        <v>109370</v>
      </c>
      <c r="K37" s="42">
        <v>3.0000000000000001E-3</v>
      </c>
    </row>
    <row r="38" spans="1:11" ht="15" hidden="1" x14ac:dyDescent="0.25">
      <c r="A38" s="41" t="s">
        <v>1167</v>
      </c>
      <c r="B38" s="43">
        <v>136150</v>
      </c>
      <c r="C38" s="33">
        <f t="shared" si="0"/>
        <v>37</v>
      </c>
      <c r="D38" s="54" t="s">
        <v>113</v>
      </c>
      <c r="E38" s="53">
        <v>54780</v>
      </c>
      <c r="F38" s="52">
        <v>2.1999999999999999E-2</v>
      </c>
      <c r="G38" s="51">
        <v>0.39</v>
      </c>
      <c r="H38" s="50">
        <v>57.62</v>
      </c>
      <c r="I38" s="50">
        <v>65.459999999999994</v>
      </c>
      <c r="J38" s="43">
        <v>136150</v>
      </c>
      <c r="K38" s="49">
        <v>1.4E-2</v>
      </c>
    </row>
    <row r="39" spans="1:11" ht="15" hidden="1" x14ac:dyDescent="0.25">
      <c r="A39" s="41" t="s">
        <v>1166</v>
      </c>
      <c r="B39" s="43">
        <v>71980</v>
      </c>
      <c r="C39" s="33">
        <f t="shared" si="0"/>
        <v>38</v>
      </c>
      <c r="D39" s="48" t="s">
        <v>113</v>
      </c>
      <c r="E39" s="47">
        <v>14720</v>
      </c>
      <c r="F39" s="46">
        <v>0</v>
      </c>
      <c r="G39" s="45">
        <v>0.105</v>
      </c>
      <c r="H39" s="44">
        <v>34.450000000000003</v>
      </c>
      <c r="I39" s="44">
        <v>34.61</v>
      </c>
      <c r="J39" s="43">
        <v>71980</v>
      </c>
      <c r="K39" s="42">
        <v>1E-3</v>
      </c>
    </row>
    <row r="40" spans="1:11" ht="15" hidden="1" x14ac:dyDescent="0.25">
      <c r="A40" s="41" t="s">
        <v>1165</v>
      </c>
      <c r="B40" s="43">
        <v>70290</v>
      </c>
      <c r="C40" s="33">
        <f t="shared" si="0"/>
        <v>39</v>
      </c>
      <c r="D40" s="54" t="s">
        <v>113</v>
      </c>
      <c r="E40" s="53">
        <v>180290</v>
      </c>
      <c r="F40" s="52">
        <v>1.0999999999999999E-2</v>
      </c>
      <c r="G40" s="51">
        <v>1.284</v>
      </c>
      <c r="H40" s="50">
        <v>27.42</v>
      </c>
      <c r="I40" s="50">
        <v>33.79</v>
      </c>
      <c r="J40" s="43">
        <v>70290</v>
      </c>
      <c r="K40" s="49">
        <v>8.0000000000000002E-3</v>
      </c>
    </row>
    <row r="41" spans="1:11" ht="15" hidden="1" x14ac:dyDescent="0.25">
      <c r="A41" s="41" t="s">
        <v>1164</v>
      </c>
      <c r="B41" s="43">
        <v>70870</v>
      </c>
      <c r="C41" s="33">
        <f t="shared" si="0"/>
        <v>40</v>
      </c>
      <c r="D41" s="48" t="s">
        <v>113</v>
      </c>
      <c r="E41" s="47">
        <v>126230</v>
      </c>
      <c r="F41" s="46">
        <v>8.0000000000000002E-3</v>
      </c>
      <c r="G41" s="45">
        <v>0.89900000000000002</v>
      </c>
      <c r="H41" s="44">
        <v>31.1</v>
      </c>
      <c r="I41" s="44">
        <v>34.07</v>
      </c>
      <c r="J41" s="43">
        <v>70870</v>
      </c>
      <c r="K41" s="42">
        <v>4.0000000000000001E-3</v>
      </c>
    </row>
    <row r="42" spans="1:11" ht="15" hidden="1" x14ac:dyDescent="0.25">
      <c r="A42" s="41" t="s">
        <v>1163</v>
      </c>
      <c r="B42" s="43">
        <v>78060</v>
      </c>
      <c r="C42" s="33">
        <f t="shared" si="0"/>
        <v>41</v>
      </c>
      <c r="D42" s="54" t="s">
        <v>113</v>
      </c>
      <c r="E42" s="53">
        <v>9570</v>
      </c>
      <c r="F42" s="52">
        <v>1.7999999999999999E-2</v>
      </c>
      <c r="G42" s="51">
        <v>6.8000000000000005E-2</v>
      </c>
      <c r="H42" s="50">
        <v>33.89</v>
      </c>
      <c r="I42" s="50">
        <v>37.53</v>
      </c>
      <c r="J42" s="43">
        <v>78060</v>
      </c>
      <c r="K42" s="49">
        <v>1.2E-2</v>
      </c>
    </row>
    <row r="43" spans="1:11" ht="15" hidden="1" x14ac:dyDescent="0.25">
      <c r="A43" s="41" t="s">
        <v>1162</v>
      </c>
      <c r="B43" s="43">
        <v>112150</v>
      </c>
      <c r="C43" s="33">
        <f t="shared" si="0"/>
        <v>42</v>
      </c>
      <c r="D43" s="48" t="s">
        <v>113</v>
      </c>
      <c r="E43" s="47">
        <v>403670</v>
      </c>
      <c r="F43" s="46">
        <v>6.0000000000000001E-3</v>
      </c>
      <c r="G43" s="45">
        <v>2.875</v>
      </c>
      <c r="H43" s="44">
        <v>50.47</v>
      </c>
      <c r="I43" s="44">
        <v>53.92</v>
      </c>
      <c r="J43" s="43">
        <v>112150</v>
      </c>
      <c r="K43" s="42">
        <v>3.0000000000000001E-3</v>
      </c>
    </row>
    <row r="44" spans="1:11" ht="15" hidden="1" x14ac:dyDescent="0.25">
      <c r="A44" s="41" t="s">
        <v>1161</v>
      </c>
      <c r="B44" s="43">
        <v>75070</v>
      </c>
      <c r="C44" s="33">
        <f t="shared" si="0"/>
        <v>43</v>
      </c>
      <c r="D44" s="54" t="s">
        <v>184</v>
      </c>
      <c r="E44" s="53">
        <v>7281190</v>
      </c>
      <c r="F44" s="52">
        <v>2E-3</v>
      </c>
      <c r="G44" s="51">
        <v>51.86</v>
      </c>
      <c r="H44" s="50">
        <v>31.99</v>
      </c>
      <c r="I44" s="50">
        <v>36.090000000000003</v>
      </c>
      <c r="J44" s="43">
        <v>75070</v>
      </c>
      <c r="K44" s="49">
        <v>2E-3</v>
      </c>
    </row>
    <row r="45" spans="1:11" ht="15" hidden="1" x14ac:dyDescent="0.25">
      <c r="A45" s="41" t="s">
        <v>1160</v>
      </c>
      <c r="B45" s="43">
        <v>71840</v>
      </c>
      <c r="C45" s="33">
        <f t="shared" si="0"/>
        <v>44</v>
      </c>
      <c r="D45" s="48" t="s">
        <v>136</v>
      </c>
      <c r="E45" s="47">
        <v>4629810</v>
      </c>
      <c r="F45" s="46">
        <v>3.0000000000000001E-3</v>
      </c>
      <c r="G45" s="45">
        <v>32.975999999999999</v>
      </c>
      <c r="H45" s="44">
        <v>31.37</v>
      </c>
      <c r="I45" s="44">
        <v>34.54</v>
      </c>
      <c r="J45" s="43">
        <v>71840</v>
      </c>
      <c r="K45" s="42">
        <v>2E-3</v>
      </c>
    </row>
    <row r="46" spans="1:11" ht="15" hidden="1" x14ac:dyDescent="0.25">
      <c r="A46" s="41" t="s">
        <v>1159</v>
      </c>
      <c r="B46" s="43">
        <v>86560</v>
      </c>
      <c r="C46" s="33">
        <f t="shared" si="0"/>
        <v>45</v>
      </c>
      <c r="D46" s="54" t="s">
        <v>113</v>
      </c>
      <c r="E46" s="53">
        <v>13470</v>
      </c>
      <c r="F46" s="52">
        <v>7.2999999999999995E-2</v>
      </c>
      <c r="G46" s="51">
        <v>9.6000000000000002E-2</v>
      </c>
      <c r="H46" s="50">
        <v>29.85</v>
      </c>
      <c r="I46" s="50">
        <v>41.62</v>
      </c>
      <c r="J46" s="43">
        <v>86560</v>
      </c>
      <c r="K46" s="49">
        <v>0.04</v>
      </c>
    </row>
    <row r="47" spans="1:11" ht="15" hidden="1" x14ac:dyDescent="0.25">
      <c r="A47" s="41" t="s">
        <v>1158</v>
      </c>
      <c r="B47" s="43">
        <v>65390</v>
      </c>
      <c r="C47" s="33">
        <f t="shared" si="0"/>
        <v>46</v>
      </c>
      <c r="D47" s="48" t="s">
        <v>121</v>
      </c>
      <c r="E47" s="47">
        <v>418530</v>
      </c>
      <c r="F47" s="46">
        <v>6.0000000000000001E-3</v>
      </c>
      <c r="G47" s="45">
        <v>2.9809999999999999</v>
      </c>
      <c r="H47" s="44">
        <v>29.18</v>
      </c>
      <c r="I47" s="44">
        <v>31.44</v>
      </c>
      <c r="J47" s="43">
        <v>65390</v>
      </c>
      <c r="K47" s="42">
        <v>3.0000000000000001E-3</v>
      </c>
    </row>
    <row r="48" spans="1:11" ht="15" hidden="1" x14ac:dyDescent="0.25">
      <c r="A48" s="41" t="s">
        <v>1157</v>
      </c>
      <c r="B48" s="43">
        <v>63910</v>
      </c>
      <c r="C48" s="33">
        <f t="shared" si="0"/>
        <v>47</v>
      </c>
      <c r="D48" s="54" t="s">
        <v>113</v>
      </c>
      <c r="E48" s="53">
        <v>11490</v>
      </c>
      <c r="F48" s="52">
        <v>3.4000000000000002E-2</v>
      </c>
      <c r="G48" s="51">
        <v>8.2000000000000003E-2</v>
      </c>
      <c r="H48" s="50">
        <v>28.09</v>
      </c>
      <c r="I48" s="50">
        <v>30.73</v>
      </c>
      <c r="J48" s="43">
        <v>63910</v>
      </c>
      <c r="K48" s="49">
        <v>1.7000000000000001E-2</v>
      </c>
    </row>
    <row r="49" spans="1:11" ht="15" hidden="1" x14ac:dyDescent="0.25">
      <c r="A49" s="41" t="s">
        <v>1156</v>
      </c>
      <c r="B49" s="43">
        <v>60040</v>
      </c>
      <c r="C49" s="33">
        <f t="shared" si="0"/>
        <v>48</v>
      </c>
      <c r="D49" s="48" t="s">
        <v>113</v>
      </c>
      <c r="E49" s="47">
        <v>109440</v>
      </c>
      <c r="F49" s="46">
        <v>1.7999999999999999E-2</v>
      </c>
      <c r="G49" s="45">
        <v>0.77900000000000003</v>
      </c>
      <c r="H49" s="44">
        <v>25.65</v>
      </c>
      <c r="I49" s="44">
        <v>28.87</v>
      </c>
      <c r="J49" s="43">
        <v>60040</v>
      </c>
      <c r="K49" s="42">
        <v>8.0000000000000002E-3</v>
      </c>
    </row>
    <row r="50" spans="1:11" ht="15" hidden="1" x14ac:dyDescent="0.25">
      <c r="A50" s="41" t="s">
        <v>1155</v>
      </c>
      <c r="B50" s="43">
        <v>67420</v>
      </c>
      <c r="C50" s="33">
        <f t="shared" si="0"/>
        <v>49</v>
      </c>
      <c r="D50" s="54" t="s">
        <v>113</v>
      </c>
      <c r="E50" s="53">
        <v>297600</v>
      </c>
      <c r="F50" s="52">
        <v>5.0000000000000001E-3</v>
      </c>
      <c r="G50" s="51">
        <v>2.12</v>
      </c>
      <c r="H50" s="50">
        <v>30.43</v>
      </c>
      <c r="I50" s="50">
        <v>32.409999999999997</v>
      </c>
      <c r="J50" s="43">
        <v>67420</v>
      </c>
      <c r="K50" s="49">
        <v>2E-3</v>
      </c>
    </row>
    <row r="51" spans="1:11" ht="15" hidden="1" x14ac:dyDescent="0.25">
      <c r="A51" s="41" t="s">
        <v>1154</v>
      </c>
      <c r="B51" s="43">
        <v>65040</v>
      </c>
      <c r="C51" s="33">
        <f t="shared" si="0"/>
        <v>50</v>
      </c>
      <c r="D51" s="48" t="s">
        <v>121</v>
      </c>
      <c r="E51" s="47">
        <v>289550</v>
      </c>
      <c r="F51" s="46">
        <v>1.2999999999999999E-2</v>
      </c>
      <c r="G51" s="45">
        <v>2.0619999999999998</v>
      </c>
      <c r="H51" s="44">
        <v>30.61</v>
      </c>
      <c r="I51" s="44">
        <v>31.27</v>
      </c>
      <c r="J51" s="43">
        <v>65040</v>
      </c>
      <c r="K51" s="42">
        <v>6.0000000000000001E-3</v>
      </c>
    </row>
    <row r="52" spans="1:11" ht="15" hidden="1" x14ac:dyDescent="0.25">
      <c r="A52" s="41" t="s">
        <v>1153</v>
      </c>
      <c r="B52" s="43">
        <v>64990</v>
      </c>
      <c r="C52" s="33">
        <f t="shared" si="0"/>
        <v>51</v>
      </c>
      <c r="D52" s="54" t="s">
        <v>113</v>
      </c>
      <c r="E52" s="53">
        <v>274420</v>
      </c>
      <c r="F52" s="52">
        <v>1.2999999999999999E-2</v>
      </c>
      <c r="G52" s="51">
        <v>1.9550000000000001</v>
      </c>
      <c r="H52" s="50">
        <v>30.62</v>
      </c>
      <c r="I52" s="50">
        <v>31.24</v>
      </c>
      <c r="J52" s="43">
        <v>64990</v>
      </c>
      <c r="K52" s="49">
        <v>7.0000000000000001E-3</v>
      </c>
    </row>
    <row r="53" spans="1:11" ht="15" hidden="1" x14ac:dyDescent="0.25">
      <c r="A53" s="41" t="s">
        <v>1152</v>
      </c>
      <c r="B53" s="43">
        <v>65930</v>
      </c>
      <c r="C53" s="33">
        <f t="shared" si="0"/>
        <v>52</v>
      </c>
      <c r="D53" s="48" t="s">
        <v>113</v>
      </c>
      <c r="E53" s="47">
        <v>15130</v>
      </c>
      <c r="F53" s="46">
        <v>4.4999999999999998E-2</v>
      </c>
      <c r="G53" s="45">
        <v>0.108</v>
      </c>
      <c r="H53" s="44">
        <v>30.53</v>
      </c>
      <c r="I53" s="44">
        <v>31.7</v>
      </c>
      <c r="J53" s="43">
        <v>65930</v>
      </c>
      <c r="K53" s="42">
        <v>0.01</v>
      </c>
    </row>
    <row r="54" spans="1:11" ht="15" hidden="1" x14ac:dyDescent="0.25">
      <c r="A54" s="41" t="s">
        <v>1151</v>
      </c>
      <c r="B54" s="43">
        <v>70250</v>
      </c>
      <c r="C54" s="33">
        <f t="shared" si="0"/>
        <v>53</v>
      </c>
      <c r="D54" s="54" t="s">
        <v>113</v>
      </c>
      <c r="E54" s="53">
        <v>273910</v>
      </c>
      <c r="F54" s="52">
        <v>7.0000000000000001E-3</v>
      </c>
      <c r="G54" s="51">
        <v>1.9510000000000001</v>
      </c>
      <c r="H54" s="50">
        <v>31.99</v>
      </c>
      <c r="I54" s="50">
        <v>33.770000000000003</v>
      </c>
      <c r="J54" s="43">
        <v>70250</v>
      </c>
      <c r="K54" s="49">
        <v>5.0000000000000001E-3</v>
      </c>
    </row>
    <row r="55" spans="1:11" ht="15" hidden="1" x14ac:dyDescent="0.25">
      <c r="A55" s="41" t="s">
        <v>1150</v>
      </c>
      <c r="B55" s="43">
        <v>66620</v>
      </c>
      <c r="C55" s="33">
        <f t="shared" si="0"/>
        <v>54</v>
      </c>
      <c r="D55" s="48" t="s">
        <v>113</v>
      </c>
      <c r="E55" s="47">
        <v>214610</v>
      </c>
      <c r="F55" s="46">
        <v>8.0000000000000002E-3</v>
      </c>
      <c r="G55" s="45">
        <v>1.5289999999999999</v>
      </c>
      <c r="H55" s="44">
        <v>29.71</v>
      </c>
      <c r="I55" s="44">
        <v>32.03</v>
      </c>
      <c r="J55" s="43">
        <v>66620</v>
      </c>
      <c r="K55" s="42">
        <v>3.0000000000000001E-3</v>
      </c>
    </row>
    <row r="56" spans="1:11" ht="15" x14ac:dyDescent="0.25">
      <c r="A56" s="41" t="s">
        <v>1149</v>
      </c>
      <c r="B56" s="43">
        <v>64780</v>
      </c>
      <c r="C56" s="33">
        <f t="shared" si="0"/>
        <v>55</v>
      </c>
      <c r="D56" s="54" t="s">
        <v>121</v>
      </c>
      <c r="E56" s="53">
        <v>605040</v>
      </c>
      <c r="F56" s="52">
        <v>5.0000000000000001E-3</v>
      </c>
      <c r="G56" s="51">
        <v>4.3090000000000002</v>
      </c>
      <c r="H56" s="50">
        <v>28.58</v>
      </c>
      <c r="I56" s="50">
        <v>31.14</v>
      </c>
      <c r="J56" s="43">
        <v>64780</v>
      </c>
      <c r="K56" s="49">
        <v>3.0000000000000001E-3</v>
      </c>
    </row>
    <row r="57" spans="1:11" ht="15" x14ac:dyDescent="0.25">
      <c r="A57" s="41" t="s">
        <v>1148</v>
      </c>
      <c r="B57" s="43">
        <v>64890</v>
      </c>
      <c r="C57" s="33">
        <f t="shared" si="0"/>
        <v>56</v>
      </c>
      <c r="D57" s="48" t="s">
        <v>113</v>
      </c>
      <c r="E57" s="47">
        <v>524800</v>
      </c>
      <c r="F57" s="46">
        <v>5.0000000000000001E-3</v>
      </c>
      <c r="G57" s="45">
        <v>3.738</v>
      </c>
      <c r="H57" s="44">
        <v>28.45</v>
      </c>
      <c r="I57" s="44">
        <v>31.2</v>
      </c>
      <c r="J57" s="43">
        <v>64890</v>
      </c>
      <c r="K57" s="42">
        <v>2E-3</v>
      </c>
    </row>
    <row r="58" spans="1:11" ht="15" hidden="1" x14ac:dyDescent="0.25">
      <c r="A58" s="41" t="s">
        <v>1147</v>
      </c>
      <c r="B58" s="43">
        <v>47290</v>
      </c>
      <c r="C58" s="33">
        <f t="shared" si="0"/>
        <v>57</v>
      </c>
      <c r="D58" s="54" t="s">
        <v>113</v>
      </c>
      <c r="E58" s="51">
        <v>810</v>
      </c>
      <c r="F58" s="52">
        <v>0.23400000000000001</v>
      </c>
      <c r="G58" s="51">
        <v>6.0000000000000001E-3</v>
      </c>
      <c r="H58" s="50">
        <v>16.899999999999999</v>
      </c>
      <c r="I58" s="50">
        <v>22.74</v>
      </c>
      <c r="J58" s="43">
        <v>47290</v>
      </c>
      <c r="K58" s="49">
        <v>0.09</v>
      </c>
    </row>
    <row r="59" spans="1:11" ht="15" hidden="1" x14ac:dyDescent="0.25">
      <c r="A59" s="41" t="s">
        <v>1146</v>
      </c>
      <c r="B59" s="43">
        <v>64250</v>
      </c>
      <c r="C59" s="33">
        <f t="shared" si="0"/>
        <v>58</v>
      </c>
      <c r="D59" s="48" t="s">
        <v>113</v>
      </c>
      <c r="E59" s="47">
        <v>79430</v>
      </c>
      <c r="F59" s="46">
        <v>1.7999999999999999E-2</v>
      </c>
      <c r="G59" s="45">
        <v>0.56599999999999995</v>
      </c>
      <c r="H59" s="44">
        <v>29.96</v>
      </c>
      <c r="I59" s="44">
        <v>30.89</v>
      </c>
      <c r="J59" s="43">
        <v>64250</v>
      </c>
      <c r="K59" s="42">
        <v>1.4E-2</v>
      </c>
    </row>
    <row r="60" spans="1:11" ht="15" hidden="1" x14ac:dyDescent="0.25">
      <c r="A60" s="41" t="s">
        <v>1145</v>
      </c>
      <c r="B60" s="43">
        <v>77810</v>
      </c>
      <c r="C60" s="33">
        <f t="shared" si="0"/>
        <v>59</v>
      </c>
      <c r="D60" s="54" t="s">
        <v>113</v>
      </c>
      <c r="E60" s="53">
        <v>146060</v>
      </c>
      <c r="F60" s="52">
        <v>1.0999999999999999E-2</v>
      </c>
      <c r="G60" s="51">
        <v>1.04</v>
      </c>
      <c r="H60" s="50">
        <v>35.659999999999997</v>
      </c>
      <c r="I60" s="50">
        <v>37.409999999999997</v>
      </c>
      <c r="J60" s="43">
        <v>77810</v>
      </c>
      <c r="K60" s="49">
        <v>3.0000000000000001E-3</v>
      </c>
    </row>
    <row r="61" spans="1:11" ht="15" hidden="1" x14ac:dyDescent="0.25">
      <c r="A61" s="41" t="s">
        <v>1144</v>
      </c>
      <c r="B61" s="43">
        <v>91910</v>
      </c>
      <c r="C61" s="33">
        <f t="shared" si="0"/>
        <v>60</v>
      </c>
      <c r="D61" s="48" t="s">
        <v>113</v>
      </c>
      <c r="E61" s="47">
        <v>637690</v>
      </c>
      <c r="F61" s="46">
        <v>8.9999999999999993E-3</v>
      </c>
      <c r="G61" s="45">
        <v>4.5419999999999998</v>
      </c>
      <c r="H61" s="44">
        <v>39.1</v>
      </c>
      <c r="I61" s="44">
        <v>44.19</v>
      </c>
      <c r="J61" s="43">
        <v>91910</v>
      </c>
      <c r="K61" s="42">
        <v>4.0000000000000001E-3</v>
      </c>
    </row>
    <row r="62" spans="1:11" ht="15" hidden="1" x14ac:dyDescent="0.25">
      <c r="A62" s="41" t="s">
        <v>1143</v>
      </c>
      <c r="B62" s="43">
        <v>52020</v>
      </c>
      <c r="C62" s="33">
        <f t="shared" si="0"/>
        <v>61</v>
      </c>
      <c r="D62" s="54" t="s">
        <v>113</v>
      </c>
      <c r="E62" s="53">
        <v>95850</v>
      </c>
      <c r="F62" s="52">
        <v>1.4999999999999999E-2</v>
      </c>
      <c r="G62" s="51">
        <v>0.68300000000000005</v>
      </c>
      <c r="H62" s="50">
        <v>22.76</v>
      </c>
      <c r="I62" s="50">
        <v>25.01</v>
      </c>
      <c r="J62" s="43">
        <v>52020</v>
      </c>
      <c r="K62" s="49">
        <v>8.9999999999999993E-3</v>
      </c>
    </row>
    <row r="63" spans="1:11" ht="15" hidden="1" x14ac:dyDescent="0.25">
      <c r="A63" s="41" t="s">
        <v>1142</v>
      </c>
      <c r="B63" s="43">
        <v>57930</v>
      </c>
      <c r="C63" s="33">
        <f t="shared" si="0"/>
        <v>62</v>
      </c>
      <c r="D63" s="48" t="s">
        <v>113</v>
      </c>
      <c r="E63" s="47">
        <v>68910</v>
      </c>
      <c r="F63" s="46">
        <v>1.4E-2</v>
      </c>
      <c r="G63" s="45">
        <v>0.49099999999999999</v>
      </c>
      <c r="H63" s="44">
        <v>26.02</v>
      </c>
      <c r="I63" s="44">
        <v>27.85</v>
      </c>
      <c r="J63" s="43">
        <v>57930</v>
      </c>
      <c r="K63" s="42">
        <v>6.0000000000000001E-3</v>
      </c>
    </row>
    <row r="64" spans="1:11" ht="15" hidden="1" x14ac:dyDescent="0.25">
      <c r="A64" s="41" t="s">
        <v>1141</v>
      </c>
      <c r="B64" s="43">
        <v>66490</v>
      </c>
      <c r="C64" s="33">
        <f t="shared" si="0"/>
        <v>63</v>
      </c>
      <c r="D64" s="54" t="s">
        <v>113</v>
      </c>
      <c r="E64" s="53">
        <v>79190</v>
      </c>
      <c r="F64" s="52">
        <v>1.2E-2</v>
      </c>
      <c r="G64" s="51">
        <v>0.56399999999999995</v>
      </c>
      <c r="H64" s="50">
        <v>29.85</v>
      </c>
      <c r="I64" s="50">
        <v>31.97</v>
      </c>
      <c r="J64" s="43">
        <v>66490</v>
      </c>
      <c r="K64" s="49">
        <v>4.0000000000000001E-3</v>
      </c>
    </row>
    <row r="65" spans="1:11" ht="15" hidden="1" x14ac:dyDescent="0.25">
      <c r="A65" s="41" t="s">
        <v>1140</v>
      </c>
      <c r="B65" s="43">
        <v>63350</v>
      </c>
      <c r="C65" s="33">
        <f t="shared" si="0"/>
        <v>64</v>
      </c>
      <c r="D65" s="48" t="s">
        <v>113</v>
      </c>
      <c r="E65" s="47">
        <v>269710</v>
      </c>
      <c r="F65" s="46">
        <v>1.0999999999999999E-2</v>
      </c>
      <c r="G65" s="45">
        <v>1.921</v>
      </c>
      <c r="H65" s="44">
        <v>28.37</v>
      </c>
      <c r="I65" s="44">
        <v>30.46</v>
      </c>
      <c r="J65" s="43">
        <v>63350</v>
      </c>
      <c r="K65" s="42">
        <v>3.0000000000000001E-3</v>
      </c>
    </row>
    <row r="66" spans="1:11" ht="15" hidden="1" x14ac:dyDescent="0.25">
      <c r="A66" s="41" t="s">
        <v>1139</v>
      </c>
      <c r="B66" s="43">
        <v>70620</v>
      </c>
      <c r="C66" s="33">
        <f t="shared" si="0"/>
        <v>65</v>
      </c>
      <c r="D66" s="54" t="s">
        <v>113</v>
      </c>
      <c r="E66" s="53">
        <v>558630</v>
      </c>
      <c r="F66" s="52">
        <v>8.0000000000000002E-3</v>
      </c>
      <c r="G66" s="51">
        <v>3.9790000000000001</v>
      </c>
      <c r="H66" s="50">
        <v>30.08</v>
      </c>
      <c r="I66" s="50">
        <v>33.950000000000003</v>
      </c>
      <c r="J66" s="43">
        <v>70620</v>
      </c>
      <c r="K66" s="49">
        <v>5.0000000000000001E-3</v>
      </c>
    </row>
    <row r="67" spans="1:11" ht="15" hidden="1" x14ac:dyDescent="0.25">
      <c r="A67" s="41" t="s">
        <v>1138</v>
      </c>
      <c r="B67" s="43">
        <v>74870</v>
      </c>
      <c r="C67" s="33">
        <f t="shared" ref="C67:C130" si="1">C66+1</f>
        <v>66</v>
      </c>
      <c r="D67" s="48" t="s">
        <v>113</v>
      </c>
      <c r="E67" s="47">
        <v>958670</v>
      </c>
      <c r="F67" s="46">
        <v>5.0000000000000001E-3</v>
      </c>
      <c r="G67" s="45">
        <v>6.8280000000000003</v>
      </c>
      <c r="H67" s="44">
        <v>33.19</v>
      </c>
      <c r="I67" s="44">
        <v>35.99</v>
      </c>
      <c r="J67" s="43">
        <v>74870</v>
      </c>
      <c r="K67" s="42">
        <v>3.0000000000000001E-3</v>
      </c>
    </row>
    <row r="68" spans="1:11" ht="15" hidden="1" x14ac:dyDescent="0.25">
      <c r="A68" s="41" t="s">
        <v>1137</v>
      </c>
      <c r="B68" s="43">
        <v>80700</v>
      </c>
      <c r="C68" s="33">
        <f t="shared" si="1"/>
        <v>67</v>
      </c>
      <c r="D68" s="54" t="s">
        <v>136</v>
      </c>
      <c r="E68" s="53">
        <v>2651370</v>
      </c>
      <c r="F68" s="52">
        <v>4.0000000000000001E-3</v>
      </c>
      <c r="G68" s="51">
        <v>18.884</v>
      </c>
      <c r="H68" s="50">
        <v>33.07</v>
      </c>
      <c r="I68" s="50">
        <v>38.799999999999997</v>
      </c>
      <c r="J68" s="43">
        <v>80700</v>
      </c>
      <c r="K68" s="49">
        <v>3.0000000000000001E-3</v>
      </c>
    </row>
    <row r="69" spans="1:11" ht="15" hidden="1" x14ac:dyDescent="0.25">
      <c r="A69" s="41" t="s">
        <v>1136</v>
      </c>
      <c r="B69" s="43">
        <v>76730</v>
      </c>
      <c r="C69" s="33">
        <f t="shared" si="1"/>
        <v>68</v>
      </c>
      <c r="D69" s="48" t="s">
        <v>113</v>
      </c>
      <c r="E69" s="47">
        <v>1246540</v>
      </c>
      <c r="F69" s="46">
        <v>6.0000000000000001E-3</v>
      </c>
      <c r="G69" s="45">
        <v>8.8780000000000001</v>
      </c>
      <c r="H69" s="44">
        <v>32.76</v>
      </c>
      <c r="I69" s="44">
        <v>36.89</v>
      </c>
      <c r="J69" s="43">
        <v>76730</v>
      </c>
      <c r="K69" s="42">
        <v>4.0000000000000001E-3</v>
      </c>
    </row>
    <row r="70" spans="1:11" ht="15" hidden="1" x14ac:dyDescent="0.25">
      <c r="A70" s="41" t="s">
        <v>1135</v>
      </c>
      <c r="B70" s="43">
        <v>58030</v>
      </c>
      <c r="C70" s="33">
        <f t="shared" si="1"/>
        <v>69</v>
      </c>
      <c r="D70" s="54" t="s">
        <v>113</v>
      </c>
      <c r="E70" s="53">
        <v>60770</v>
      </c>
      <c r="F70" s="52">
        <v>2.5999999999999999E-2</v>
      </c>
      <c r="G70" s="51">
        <v>0.433</v>
      </c>
      <c r="H70" s="50">
        <v>24.93</v>
      </c>
      <c r="I70" s="50">
        <v>27.9</v>
      </c>
      <c r="J70" s="43">
        <v>58030</v>
      </c>
      <c r="K70" s="49">
        <v>1.2E-2</v>
      </c>
    </row>
    <row r="71" spans="1:11" ht="15" hidden="1" x14ac:dyDescent="0.25">
      <c r="A71" s="41" t="s">
        <v>1134</v>
      </c>
      <c r="B71" s="43">
        <v>77170</v>
      </c>
      <c r="C71" s="33">
        <f t="shared" si="1"/>
        <v>70</v>
      </c>
      <c r="D71" s="48" t="s">
        <v>113</v>
      </c>
      <c r="E71" s="47">
        <v>54700</v>
      </c>
      <c r="F71" s="46">
        <v>1.0999999999999999E-2</v>
      </c>
      <c r="G71" s="45">
        <v>0.39</v>
      </c>
      <c r="H71" s="44">
        <v>35.5</v>
      </c>
      <c r="I71" s="44">
        <v>37.1</v>
      </c>
      <c r="J71" s="43">
        <v>77170</v>
      </c>
      <c r="K71" s="42">
        <v>4.0000000000000001E-3</v>
      </c>
    </row>
    <row r="72" spans="1:11" ht="15" hidden="1" x14ac:dyDescent="0.25">
      <c r="A72" s="41" t="s">
        <v>1133</v>
      </c>
      <c r="B72" s="43">
        <v>81160</v>
      </c>
      <c r="C72" s="33">
        <f t="shared" si="1"/>
        <v>71</v>
      </c>
      <c r="D72" s="54" t="s">
        <v>113</v>
      </c>
      <c r="E72" s="53">
        <v>72930</v>
      </c>
      <c r="F72" s="52">
        <v>1.9E-2</v>
      </c>
      <c r="G72" s="51">
        <v>0.51900000000000002</v>
      </c>
      <c r="H72" s="50">
        <v>33.619999999999997</v>
      </c>
      <c r="I72" s="50">
        <v>39.020000000000003</v>
      </c>
      <c r="J72" s="43">
        <v>81160</v>
      </c>
      <c r="K72" s="49">
        <v>8.9999999999999993E-3</v>
      </c>
    </row>
    <row r="73" spans="1:11" ht="15" hidden="1" x14ac:dyDescent="0.25">
      <c r="A73" s="41" t="s">
        <v>1132</v>
      </c>
      <c r="B73" s="43">
        <v>103050</v>
      </c>
      <c r="C73" s="33">
        <f t="shared" si="1"/>
        <v>72</v>
      </c>
      <c r="D73" s="48" t="s">
        <v>121</v>
      </c>
      <c r="E73" s="47">
        <v>575110</v>
      </c>
      <c r="F73" s="46">
        <v>8.9999999999999993E-3</v>
      </c>
      <c r="G73" s="45">
        <v>4.0960000000000001</v>
      </c>
      <c r="H73" s="44">
        <v>38.909999999999997</v>
      </c>
      <c r="I73" s="44">
        <v>49.54</v>
      </c>
      <c r="J73" s="43">
        <v>103050</v>
      </c>
      <c r="K73" s="42">
        <v>7.0000000000000001E-3</v>
      </c>
    </row>
    <row r="74" spans="1:11" ht="15" hidden="1" x14ac:dyDescent="0.25">
      <c r="A74" s="41" t="s">
        <v>1131</v>
      </c>
      <c r="B74" s="43">
        <v>97640</v>
      </c>
      <c r="C74" s="33">
        <f t="shared" si="1"/>
        <v>73</v>
      </c>
      <c r="D74" s="54" t="s">
        <v>113</v>
      </c>
      <c r="E74" s="53">
        <v>281610</v>
      </c>
      <c r="F74" s="52">
        <v>1.2999999999999999E-2</v>
      </c>
      <c r="G74" s="51">
        <v>2.0059999999999998</v>
      </c>
      <c r="H74" s="50">
        <v>39.31</v>
      </c>
      <c r="I74" s="50">
        <v>46.94</v>
      </c>
      <c r="J74" s="43">
        <v>97640</v>
      </c>
      <c r="K74" s="49">
        <v>0.01</v>
      </c>
    </row>
    <row r="75" spans="1:11" ht="15" hidden="1" x14ac:dyDescent="0.25">
      <c r="A75" s="41" t="s">
        <v>1130</v>
      </c>
      <c r="B75" s="43">
        <v>123100</v>
      </c>
      <c r="C75" s="33">
        <f t="shared" si="1"/>
        <v>74</v>
      </c>
      <c r="D75" s="48" t="s">
        <v>113</v>
      </c>
      <c r="E75" s="47">
        <v>201850</v>
      </c>
      <c r="F75" s="46">
        <v>1.4E-2</v>
      </c>
      <c r="G75" s="45">
        <v>1.4379999999999999</v>
      </c>
      <c r="H75" s="44">
        <v>43.53</v>
      </c>
      <c r="I75" s="44">
        <v>59.18</v>
      </c>
      <c r="J75" s="43">
        <v>123100</v>
      </c>
      <c r="K75" s="42">
        <v>0.01</v>
      </c>
    </row>
    <row r="76" spans="1:11" ht="15" hidden="1" x14ac:dyDescent="0.25">
      <c r="A76" s="41" t="s">
        <v>1129</v>
      </c>
      <c r="B76" s="43">
        <v>75480</v>
      </c>
      <c r="C76" s="33">
        <f t="shared" si="1"/>
        <v>75</v>
      </c>
      <c r="D76" s="54" t="s">
        <v>113</v>
      </c>
      <c r="E76" s="53">
        <v>91650</v>
      </c>
      <c r="F76" s="52">
        <v>2.3E-2</v>
      </c>
      <c r="G76" s="51">
        <v>0.65300000000000002</v>
      </c>
      <c r="H76" s="50">
        <v>32.54</v>
      </c>
      <c r="I76" s="50">
        <v>36.29</v>
      </c>
      <c r="J76" s="43">
        <v>75480</v>
      </c>
      <c r="K76" s="49">
        <v>8.0000000000000002E-3</v>
      </c>
    </row>
    <row r="77" spans="1:11" ht="15" hidden="1" x14ac:dyDescent="0.25">
      <c r="A77" s="41" t="s">
        <v>1128</v>
      </c>
      <c r="B77" s="43">
        <v>88940</v>
      </c>
      <c r="C77" s="33">
        <f t="shared" si="1"/>
        <v>76</v>
      </c>
      <c r="D77" s="48" t="s">
        <v>113</v>
      </c>
      <c r="E77" s="47">
        <v>49750</v>
      </c>
      <c r="F77" s="46">
        <v>1.7000000000000001E-2</v>
      </c>
      <c r="G77" s="45">
        <v>0.35399999999999998</v>
      </c>
      <c r="H77" s="44">
        <v>38.11</v>
      </c>
      <c r="I77" s="44">
        <v>42.76</v>
      </c>
      <c r="J77" s="43">
        <v>88940</v>
      </c>
      <c r="K77" s="42">
        <v>1.0999999999999999E-2</v>
      </c>
    </row>
    <row r="78" spans="1:11" ht="15" hidden="1" x14ac:dyDescent="0.25">
      <c r="A78" s="41" t="s">
        <v>1127</v>
      </c>
      <c r="B78" s="43">
        <v>73570</v>
      </c>
      <c r="C78" s="33">
        <f t="shared" si="1"/>
        <v>77</v>
      </c>
      <c r="D78" s="54" t="s">
        <v>121</v>
      </c>
      <c r="E78" s="53">
        <v>339800</v>
      </c>
      <c r="F78" s="52">
        <v>1.0999999999999999E-2</v>
      </c>
      <c r="G78" s="51">
        <v>2.42</v>
      </c>
      <c r="H78" s="50">
        <v>29.34</v>
      </c>
      <c r="I78" s="50">
        <v>35.369999999999997</v>
      </c>
      <c r="J78" s="43">
        <v>73570</v>
      </c>
      <c r="K78" s="49">
        <v>5.0000000000000001E-3</v>
      </c>
    </row>
    <row r="79" spans="1:11" ht="15" hidden="1" x14ac:dyDescent="0.25">
      <c r="A79" s="41" t="s">
        <v>1126</v>
      </c>
      <c r="B79" s="43">
        <v>49480</v>
      </c>
      <c r="C79" s="33">
        <f t="shared" si="1"/>
        <v>78</v>
      </c>
      <c r="D79" s="48" t="s">
        <v>113</v>
      </c>
      <c r="E79" s="47">
        <v>34110</v>
      </c>
      <c r="F79" s="46">
        <v>4.7E-2</v>
      </c>
      <c r="G79" s="45">
        <v>0.24299999999999999</v>
      </c>
      <c r="H79" s="44">
        <v>21.34</v>
      </c>
      <c r="I79" s="44">
        <v>23.79</v>
      </c>
      <c r="J79" s="43">
        <v>49480</v>
      </c>
      <c r="K79" s="42">
        <v>1.2999999999999999E-2</v>
      </c>
    </row>
    <row r="80" spans="1:11" ht="15" hidden="1" x14ac:dyDescent="0.25">
      <c r="A80" s="41" t="s">
        <v>1125</v>
      </c>
      <c r="B80" s="43">
        <v>76260</v>
      </c>
      <c r="C80" s="33">
        <f t="shared" si="1"/>
        <v>79</v>
      </c>
      <c r="D80" s="54" t="s">
        <v>113</v>
      </c>
      <c r="E80" s="53">
        <v>305700</v>
      </c>
      <c r="F80" s="52">
        <v>1.0999999999999999E-2</v>
      </c>
      <c r="G80" s="51">
        <v>2.177</v>
      </c>
      <c r="H80" s="50">
        <v>30.6</v>
      </c>
      <c r="I80" s="50">
        <v>36.67</v>
      </c>
      <c r="J80" s="43">
        <v>76260</v>
      </c>
      <c r="K80" s="49">
        <v>5.0000000000000001E-3</v>
      </c>
    </row>
    <row r="81" spans="1:11" ht="15" hidden="1" x14ac:dyDescent="0.25">
      <c r="A81" s="41" t="s">
        <v>1124</v>
      </c>
      <c r="B81" s="43">
        <v>51080</v>
      </c>
      <c r="C81" s="33">
        <f t="shared" si="1"/>
        <v>80</v>
      </c>
      <c r="D81" s="48" t="s">
        <v>121</v>
      </c>
      <c r="E81" s="47">
        <v>128480</v>
      </c>
      <c r="F81" s="46">
        <v>1.6E-2</v>
      </c>
      <c r="G81" s="45">
        <v>0.91500000000000004</v>
      </c>
      <c r="H81" s="44">
        <v>21.78</v>
      </c>
      <c r="I81" s="44">
        <v>24.56</v>
      </c>
      <c r="J81" s="43">
        <v>51080</v>
      </c>
      <c r="K81" s="42">
        <v>0.01</v>
      </c>
    </row>
    <row r="82" spans="1:11" ht="15" hidden="1" x14ac:dyDescent="0.25">
      <c r="A82" s="41" t="s">
        <v>1123</v>
      </c>
      <c r="B82" s="43">
        <v>57950</v>
      </c>
      <c r="C82" s="33">
        <f t="shared" si="1"/>
        <v>81</v>
      </c>
      <c r="D82" s="54" t="s">
        <v>113</v>
      </c>
      <c r="E82" s="53">
        <v>58450</v>
      </c>
      <c r="F82" s="52">
        <v>3.0000000000000001E-3</v>
      </c>
      <c r="G82" s="51">
        <v>0.41599999999999998</v>
      </c>
      <c r="H82" s="50">
        <v>25.03</v>
      </c>
      <c r="I82" s="50">
        <v>27.86</v>
      </c>
      <c r="J82" s="43">
        <v>57950</v>
      </c>
      <c r="K82" s="49">
        <v>3.0000000000000001E-3</v>
      </c>
    </row>
    <row r="83" spans="1:11" ht="15" hidden="1" x14ac:dyDescent="0.25">
      <c r="A83" s="41" t="s">
        <v>1122</v>
      </c>
      <c r="B83" s="43">
        <v>45340</v>
      </c>
      <c r="C83" s="33">
        <f t="shared" si="1"/>
        <v>82</v>
      </c>
      <c r="D83" s="48" t="s">
        <v>113</v>
      </c>
      <c r="E83" s="47">
        <v>70030</v>
      </c>
      <c r="F83" s="46">
        <v>2.8000000000000001E-2</v>
      </c>
      <c r="G83" s="45">
        <v>0.499</v>
      </c>
      <c r="H83" s="44">
        <v>17.57</v>
      </c>
      <c r="I83" s="44">
        <v>21.8</v>
      </c>
      <c r="J83" s="43">
        <v>45340</v>
      </c>
      <c r="K83" s="42">
        <v>1.7000000000000001E-2</v>
      </c>
    </row>
    <row r="84" spans="1:11" ht="15" hidden="1" x14ac:dyDescent="0.25">
      <c r="A84" s="41" t="s">
        <v>1121</v>
      </c>
      <c r="B84" s="43">
        <v>76230</v>
      </c>
      <c r="C84" s="33">
        <f t="shared" si="1"/>
        <v>83</v>
      </c>
      <c r="D84" s="54" t="s">
        <v>113</v>
      </c>
      <c r="E84" s="53">
        <v>123270</v>
      </c>
      <c r="F84" s="52">
        <v>1.2E-2</v>
      </c>
      <c r="G84" s="51">
        <v>0.878</v>
      </c>
      <c r="H84" s="50">
        <v>33.4</v>
      </c>
      <c r="I84" s="50">
        <v>36.65</v>
      </c>
      <c r="J84" s="43">
        <v>76230</v>
      </c>
      <c r="K84" s="49">
        <v>6.0000000000000001E-3</v>
      </c>
    </row>
    <row r="85" spans="1:11" s="58" customFormat="1" ht="15" hidden="1" x14ac:dyDescent="0.25">
      <c r="A85" s="41" t="s">
        <v>1120</v>
      </c>
      <c r="B85" s="60">
        <v>87880</v>
      </c>
      <c r="C85" s="66">
        <f t="shared" si="1"/>
        <v>84</v>
      </c>
      <c r="D85" s="65" t="s">
        <v>184</v>
      </c>
      <c r="E85" s="64">
        <v>4165140</v>
      </c>
      <c r="F85" s="63">
        <v>4.0000000000000001E-3</v>
      </c>
      <c r="G85" s="62">
        <v>29.666</v>
      </c>
      <c r="H85" s="61">
        <v>39.82</v>
      </c>
      <c r="I85" s="61">
        <v>42.25</v>
      </c>
      <c r="J85" s="60">
        <v>87880</v>
      </c>
      <c r="K85" s="59">
        <v>4.0000000000000001E-3</v>
      </c>
    </row>
    <row r="86" spans="1:11" s="58" customFormat="1" ht="15" hidden="1" x14ac:dyDescent="0.25">
      <c r="A86" s="41" t="s">
        <v>1119</v>
      </c>
      <c r="B86" s="60">
        <v>87870</v>
      </c>
      <c r="C86" s="66">
        <f t="shared" si="1"/>
        <v>85</v>
      </c>
      <c r="D86" s="65" t="s">
        <v>136</v>
      </c>
      <c r="E86" s="64">
        <v>3997370</v>
      </c>
      <c r="F86" s="63">
        <v>4.0000000000000001E-3</v>
      </c>
      <c r="G86" s="62">
        <v>28.471</v>
      </c>
      <c r="H86" s="61">
        <v>39.840000000000003</v>
      </c>
      <c r="I86" s="61">
        <v>42.24</v>
      </c>
      <c r="J86" s="60">
        <v>87870</v>
      </c>
      <c r="K86" s="59">
        <v>4.0000000000000001E-3</v>
      </c>
    </row>
    <row r="87" spans="1:11" s="58" customFormat="1" ht="15" hidden="1" x14ac:dyDescent="0.25">
      <c r="A87" s="41" t="s">
        <v>1118</v>
      </c>
      <c r="B87" s="60">
        <v>116320</v>
      </c>
      <c r="C87" s="66">
        <f t="shared" si="1"/>
        <v>86</v>
      </c>
      <c r="D87" s="65" t="s">
        <v>113</v>
      </c>
      <c r="E87" s="64">
        <v>26580</v>
      </c>
      <c r="F87" s="63">
        <v>4.1000000000000002E-2</v>
      </c>
      <c r="G87" s="62">
        <v>0.189</v>
      </c>
      <c r="H87" s="61">
        <v>53.77</v>
      </c>
      <c r="I87" s="61">
        <v>55.92</v>
      </c>
      <c r="J87" s="60">
        <v>116320</v>
      </c>
      <c r="K87" s="59">
        <v>1.4E-2</v>
      </c>
    </row>
    <row r="88" spans="1:11" s="58" customFormat="1" ht="15" hidden="1" x14ac:dyDescent="0.25">
      <c r="A88" s="41" t="s">
        <v>1117</v>
      </c>
      <c r="B88" s="60">
        <v>92260</v>
      </c>
      <c r="C88" s="66">
        <f t="shared" si="1"/>
        <v>87</v>
      </c>
      <c r="D88" s="65" t="s">
        <v>121</v>
      </c>
      <c r="E88" s="64">
        <v>665830</v>
      </c>
      <c r="F88" s="63">
        <v>0.01</v>
      </c>
      <c r="G88" s="62">
        <v>4.742</v>
      </c>
      <c r="H88" s="61">
        <v>42.29</v>
      </c>
      <c r="I88" s="61">
        <v>44.36</v>
      </c>
      <c r="J88" s="60">
        <v>92260</v>
      </c>
      <c r="K88" s="59">
        <v>3.0000000000000001E-3</v>
      </c>
    </row>
    <row r="89" spans="1:11" s="58" customFormat="1" ht="15" hidden="1" x14ac:dyDescent="0.25">
      <c r="A89" s="41" t="s">
        <v>1116</v>
      </c>
      <c r="B89" s="60">
        <v>91620</v>
      </c>
      <c r="C89" s="66">
        <f t="shared" si="1"/>
        <v>88</v>
      </c>
      <c r="D89" s="65" t="s">
        <v>113</v>
      </c>
      <c r="E89" s="64">
        <v>568960</v>
      </c>
      <c r="F89" s="63">
        <v>0.01</v>
      </c>
      <c r="G89" s="62">
        <v>4.0519999999999996</v>
      </c>
      <c r="H89" s="61">
        <v>41.93</v>
      </c>
      <c r="I89" s="61">
        <v>44.05</v>
      </c>
      <c r="J89" s="60">
        <v>91620</v>
      </c>
      <c r="K89" s="59">
        <v>3.0000000000000001E-3</v>
      </c>
    </row>
    <row r="90" spans="1:11" s="58" customFormat="1" ht="15" hidden="1" x14ac:dyDescent="0.25">
      <c r="A90" s="41" t="s">
        <v>1115</v>
      </c>
      <c r="B90" s="67">
        <v>96040</v>
      </c>
      <c r="C90" s="66">
        <f t="shared" si="1"/>
        <v>89</v>
      </c>
      <c r="D90" s="65" t="s">
        <v>113</v>
      </c>
      <c r="E90" s="64">
        <v>96870</v>
      </c>
      <c r="F90" s="63">
        <v>2.4E-2</v>
      </c>
      <c r="G90" s="62">
        <v>0.69</v>
      </c>
      <c r="H90" s="61">
        <v>44.52</v>
      </c>
      <c r="I90" s="61">
        <v>46.17</v>
      </c>
      <c r="J90" s="60">
        <v>96040</v>
      </c>
      <c r="K90" s="59">
        <v>6.0000000000000001E-3</v>
      </c>
    </row>
    <row r="91" spans="1:11" s="58" customFormat="1" ht="15" hidden="1" x14ac:dyDescent="0.25">
      <c r="A91" s="41" t="s">
        <v>1114</v>
      </c>
      <c r="B91" s="67">
        <v>100080</v>
      </c>
      <c r="C91" s="66">
        <f t="shared" si="1"/>
        <v>90</v>
      </c>
      <c r="D91" s="65" t="s">
        <v>121</v>
      </c>
      <c r="E91" s="64">
        <v>1604570</v>
      </c>
      <c r="F91" s="63">
        <v>8.9999999999999993E-3</v>
      </c>
      <c r="G91" s="62">
        <v>11.429</v>
      </c>
      <c r="H91" s="61">
        <v>46.07</v>
      </c>
      <c r="I91" s="61">
        <v>48.11</v>
      </c>
      <c r="J91" s="60">
        <v>100080</v>
      </c>
      <c r="K91" s="59">
        <v>6.0000000000000001E-3</v>
      </c>
    </row>
    <row r="92" spans="1:11" s="58" customFormat="1" ht="15" hidden="1" x14ac:dyDescent="0.25">
      <c r="A92" s="41" t="s">
        <v>1113</v>
      </c>
      <c r="B92" s="60">
        <v>85180</v>
      </c>
      <c r="C92" s="66">
        <f t="shared" si="1"/>
        <v>91</v>
      </c>
      <c r="D92" s="65" t="s">
        <v>113</v>
      </c>
      <c r="E92" s="64">
        <v>271200</v>
      </c>
      <c r="F92" s="63">
        <v>1.7000000000000001E-2</v>
      </c>
      <c r="G92" s="62">
        <v>1.9319999999999999</v>
      </c>
      <c r="H92" s="61">
        <v>38.39</v>
      </c>
      <c r="I92" s="61">
        <v>40.950000000000003</v>
      </c>
      <c r="J92" s="60">
        <v>85180</v>
      </c>
      <c r="K92" s="59">
        <v>8.9999999999999993E-3</v>
      </c>
    </row>
    <row r="93" spans="1:11" s="58" customFormat="1" ht="15" hidden="1" x14ac:dyDescent="0.25">
      <c r="A93" s="41" t="s">
        <v>1112</v>
      </c>
      <c r="B93" s="60">
        <v>104300</v>
      </c>
      <c r="C93" s="66">
        <f t="shared" si="1"/>
        <v>92</v>
      </c>
      <c r="D93" s="65" t="s">
        <v>113</v>
      </c>
      <c r="E93" s="64">
        <v>794000</v>
      </c>
      <c r="F93" s="63">
        <v>1.2999999999999999E-2</v>
      </c>
      <c r="G93" s="62">
        <v>5.6550000000000002</v>
      </c>
      <c r="H93" s="61">
        <v>48.12</v>
      </c>
      <c r="I93" s="61">
        <v>50.14</v>
      </c>
      <c r="J93" s="60">
        <v>104300</v>
      </c>
      <c r="K93" s="59">
        <v>8.0000000000000002E-3</v>
      </c>
    </row>
    <row r="94" spans="1:11" s="58" customFormat="1" ht="15" hidden="1" x14ac:dyDescent="0.25">
      <c r="A94" s="41" t="s">
        <v>1111</v>
      </c>
      <c r="B94" s="60">
        <v>110590</v>
      </c>
      <c r="C94" s="66">
        <f t="shared" si="1"/>
        <v>93</v>
      </c>
      <c r="D94" s="65" t="s">
        <v>113</v>
      </c>
      <c r="E94" s="64">
        <v>409820</v>
      </c>
      <c r="F94" s="63">
        <v>1.2999999999999999E-2</v>
      </c>
      <c r="G94" s="62">
        <v>2.919</v>
      </c>
      <c r="H94" s="61">
        <v>51.38</v>
      </c>
      <c r="I94" s="61">
        <v>53.17</v>
      </c>
      <c r="J94" s="60">
        <v>110590</v>
      </c>
      <c r="K94" s="59">
        <v>7.0000000000000001E-3</v>
      </c>
    </row>
    <row r="95" spans="1:11" s="58" customFormat="1" ht="15" hidden="1" x14ac:dyDescent="0.25">
      <c r="A95" s="41" t="s">
        <v>1110</v>
      </c>
      <c r="B95" s="67">
        <v>72150</v>
      </c>
      <c r="C95" s="66">
        <f t="shared" si="1"/>
        <v>94</v>
      </c>
      <c r="D95" s="65" t="s">
        <v>113</v>
      </c>
      <c r="E95" s="64">
        <v>129540</v>
      </c>
      <c r="F95" s="63">
        <v>1.4E-2</v>
      </c>
      <c r="G95" s="62">
        <v>0.92300000000000004</v>
      </c>
      <c r="H95" s="61">
        <v>31.79</v>
      </c>
      <c r="I95" s="61">
        <v>34.69</v>
      </c>
      <c r="J95" s="60">
        <v>72150</v>
      </c>
      <c r="K95" s="59">
        <v>7.0000000000000001E-3</v>
      </c>
    </row>
    <row r="96" spans="1:11" s="58" customFormat="1" ht="15" hidden="1" x14ac:dyDescent="0.25">
      <c r="A96" s="41" t="s">
        <v>1109</v>
      </c>
      <c r="B96" s="67">
        <v>89750</v>
      </c>
      <c r="C96" s="66">
        <f t="shared" si="1"/>
        <v>95</v>
      </c>
      <c r="D96" s="65" t="s">
        <v>121</v>
      </c>
      <c r="E96" s="64">
        <v>647610</v>
      </c>
      <c r="F96" s="63">
        <v>7.0000000000000001E-3</v>
      </c>
      <c r="G96" s="62">
        <v>4.6130000000000004</v>
      </c>
      <c r="H96" s="61">
        <v>40.85</v>
      </c>
      <c r="I96" s="61">
        <v>43.15</v>
      </c>
      <c r="J96" s="60">
        <v>89750</v>
      </c>
      <c r="K96" s="59">
        <v>2E-3</v>
      </c>
    </row>
    <row r="97" spans="1:11" s="58" customFormat="1" ht="15" hidden="1" x14ac:dyDescent="0.25">
      <c r="A97" s="41" t="s">
        <v>1108</v>
      </c>
      <c r="B97" s="67">
        <v>87130</v>
      </c>
      <c r="C97" s="66">
        <f t="shared" si="1"/>
        <v>96</v>
      </c>
      <c r="D97" s="65" t="s">
        <v>113</v>
      </c>
      <c r="E97" s="64">
        <v>113730</v>
      </c>
      <c r="F97" s="63">
        <v>0.01</v>
      </c>
      <c r="G97" s="62">
        <v>0.81</v>
      </c>
      <c r="H97" s="61">
        <v>40.840000000000003</v>
      </c>
      <c r="I97" s="61">
        <v>41.89</v>
      </c>
      <c r="J97" s="60">
        <v>87130</v>
      </c>
      <c r="K97" s="59">
        <v>3.0000000000000001E-3</v>
      </c>
    </row>
    <row r="98" spans="1:11" s="58" customFormat="1" ht="15" hidden="1" x14ac:dyDescent="0.25">
      <c r="A98" s="41" t="s">
        <v>1107</v>
      </c>
      <c r="B98" s="67">
        <v>84500</v>
      </c>
      <c r="C98" s="66">
        <f t="shared" si="1"/>
        <v>97</v>
      </c>
      <c r="D98" s="65" t="s">
        <v>113</v>
      </c>
      <c r="E98" s="64">
        <v>376820</v>
      </c>
      <c r="F98" s="63">
        <v>8.0000000000000002E-3</v>
      </c>
      <c r="G98" s="62">
        <v>2.6840000000000002</v>
      </c>
      <c r="H98" s="61">
        <v>38.32</v>
      </c>
      <c r="I98" s="61">
        <v>40.630000000000003</v>
      </c>
      <c r="J98" s="60">
        <v>84500</v>
      </c>
      <c r="K98" s="59">
        <v>3.0000000000000001E-3</v>
      </c>
    </row>
    <row r="99" spans="1:11" s="58" customFormat="1" ht="15" hidden="1" x14ac:dyDescent="0.25">
      <c r="A99" s="41" t="s">
        <v>1106</v>
      </c>
      <c r="B99" s="60">
        <v>104240</v>
      </c>
      <c r="C99" s="66">
        <f t="shared" si="1"/>
        <v>98</v>
      </c>
      <c r="D99" s="65" t="s">
        <v>113</v>
      </c>
      <c r="E99" s="64">
        <v>157070</v>
      </c>
      <c r="F99" s="63">
        <v>1.4999999999999999E-2</v>
      </c>
      <c r="G99" s="62">
        <v>1.119</v>
      </c>
      <c r="H99" s="61">
        <v>48.66</v>
      </c>
      <c r="I99" s="61">
        <v>50.12</v>
      </c>
      <c r="J99" s="60">
        <v>104240</v>
      </c>
      <c r="K99" s="59">
        <v>5.0000000000000001E-3</v>
      </c>
    </row>
    <row r="100" spans="1:11" s="58" customFormat="1" ht="15" hidden="1" x14ac:dyDescent="0.25">
      <c r="A100" s="41" t="s">
        <v>1105</v>
      </c>
      <c r="B100" s="60">
        <v>56600</v>
      </c>
      <c r="C100" s="66">
        <f t="shared" si="1"/>
        <v>99</v>
      </c>
      <c r="D100" s="65" t="s">
        <v>121</v>
      </c>
      <c r="E100" s="64">
        <v>791580</v>
      </c>
      <c r="F100" s="63">
        <v>7.0000000000000001E-3</v>
      </c>
      <c r="G100" s="62">
        <v>5.6379999999999999</v>
      </c>
      <c r="H100" s="61">
        <v>25.08</v>
      </c>
      <c r="I100" s="61">
        <v>27.21</v>
      </c>
      <c r="J100" s="60">
        <v>56600</v>
      </c>
      <c r="K100" s="59">
        <v>3.0000000000000001E-3</v>
      </c>
    </row>
    <row r="101" spans="1:11" s="58" customFormat="1" ht="15" hidden="1" x14ac:dyDescent="0.25">
      <c r="A101" s="41" t="s">
        <v>1104</v>
      </c>
      <c r="B101" s="67">
        <v>53100</v>
      </c>
      <c r="C101" s="66">
        <f t="shared" si="1"/>
        <v>100</v>
      </c>
      <c r="D101" s="65" t="s">
        <v>113</v>
      </c>
      <c r="E101" s="64">
        <v>602840</v>
      </c>
      <c r="F101" s="63">
        <v>7.0000000000000001E-3</v>
      </c>
      <c r="G101" s="62">
        <v>4.2939999999999996</v>
      </c>
      <c r="H101" s="61">
        <v>23.74</v>
      </c>
      <c r="I101" s="61">
        <v>25.53</v>
      </c>
      <c r="J101" s="60">
        <v>53100</v>
      </c>
      <c r="K101" s="59">
        <v>3.0000000000000001E-3</v>
      </c>
    </row>
    <row r="102" spans="1:11" s="58" customFormat="1" ht="15" hidden="1" x14ac:dyDescent="0.25">
      <c r="A102" s="41" t="s">
        <v>1103</v>
      </c>
      <c r="B102" s="60">
        <v>67770</v>
      </c>
      <c r="C102" s="66">
        <f t="shared" si="1"/>
        <v>101</v>
      </c>
      <c r="D102" s="65" t="s">
        <v>113</v>
      </c>
      <c r="E102" s="64">
        <v>188740</v>
      </c>
      <c r="F102" s="63">
        <v>1.2999999999999999E-2</v>
      </c>
      <c r="G102" s="62">
        <v>1.3440000000000001</v>
      </c>
      <c r="H102" s="61">
        <v>30.13</v>
      </c>
      <c r="I102" s="61">
        <v>32.58</v>
      </c>
      <c r="J102" s="60">
        <v>67770</v>
      </c>
      <c r="K102" s="59">
        <v>4.0000000000000001E-3</v>
      </c>
    </row>
    <row r="103" spans="1:11" s="58" customFormat="1" ht="15" hidden="1" x14ac:dyDescent="0.25">
      <c r="A103" s="41" t="s">
        <v>1102</v>
      </c>
      <c r="B103" s="60">
        <v>88880</v>
      </c>
      <c r="C103" s="66">
        <f t="shared" si="1"/>
        <v>102</v>
      </c>
      <c r="D103" s="65" t="s">
        <v>113</v>
      </c>
      <c r="E103" s="64">
        <v>261210</v>
      </c>
      <c r="F103" s="63">
        <v>8.9999999999999993E-3</v>
      </c>
      <c r="G103" s="62">
        <v>1.86</v>
      </c>
      <c r="H103" s="61">
        <v>41.59</v>
      </c>
      <c r="I103" s="61">
        <v>42.73</v>
      </c>
      <c r="J103" s="60">
        <v>88880</v>
      </c>
      <c r="K103" s="59">
        <v>4.0000000000000001E-3</v>
      </c>
    </row>
    <row r="104" spans="1:11" ht="15" hidden="1" x14ac:dyDescent="0.25">
      <c r="A104" s="41" t="s">
        <v>1101</v>
      </c>
      <c r="B104" s="43">
        <v>88230</v>
      </c>
      <c r="C104" s="33">
        <f t="shared" si="1"/>
        <v>103</v>
      </c>
      <c r="D104" s="54" t="s">
        <v>136</v>
      </c>
      <c r="E104" s="53">
        <v>167770</v>
      </c>
      <c r="F104" s="52">
        <v>1.7000000000000001E-2</v>
      </c>
      <c r="G104" s="51">
        <v>1.1950000000000001</v>
      </c>
      <c r="H104" s="50">
        <v>39.299999999999997</v>
      </c>
      <c r="I104" s="50">
        <v>42.42</v>
      </c>
      <c r="J104" s="43">
        <v>88230</v>
      </c>
      <c r="K104" s="49">
        <v>5.0000000000000001E-3</v>
      </c>
    </row>
    <row r="105" spans="1:11" ht="15" hidden="1" x14ac:dyDescent="0.25">
      <c r="A105" s="41" t="s">
        <v>1100</v>
      </c>
      <c r="B105" s="43">
        <v>114120</v>
      </c>
      <c r="C105" s="33">
        <f t="shared" si="1"/>
        <v>104</v>
      </c>
      <c r="D105" s="48" t="s">
        <v>113</v>
      </c>
      <c r="E105" s="47">
        <v>19940</v>
      </c>
      <c r="F105" s="46">
        <v>3.5000000000000003E-2</v>
      </c>
      <c r="G105" s="45">
        <v>0.14199999999999999</v>
      </c>
      <c r="H105" s="44">
        <v>48.37</v>
      </c>
      <c r="I105" s="44">
        <v>54.87</v>
      </c>
      <c r="J105" s="43">
        <v>114120</v>
      </c>
      <c r="K105" s="42">
        <v>1.2999999999999999E-2</v>
      </c>
    </row>
    <row r="106" spans="1:11" ht="15" hidden="1" x14ac:dyDescent="0.25">
      <c r="A106" s="41" t="s">
        <v>1099</v>
      </c>
      <c r="B106" s="43">
        <v>105600</v>
      </c>
      <c r="C106" s="33">
        <f t="shared" si="1"/>
        <v>105</v>
      </c>
      <c r="D106" s="54" t="s">
        <v>113</v>
      </c>
      <c r="E106" s="53">
        <v>2730</v>
      </c>
      <c r="F106" s="52">
        <v>5.0999999999999997E-2</v>
      </c>
      <c r="G106" s="51">
        <v>1.9E-2</v>
      </c>
      <c r="H106" s="50">
        <v>50.87</v>
      </c>
      <c r="I106" s="50">
        <v>50.77</v>
      </c>
      <c r="J106" s="43">
        <v>105600</v>
      </c>
      <c r="K106" s="49">
        <v>1.7000000000000001E-2</v>
      </c>
    </row>
    <row r="107" spans="1:11" ht="15" hidden="1" x14ac:dyDescent="0.25">
      <c r="A107" s="41" t="s">
        <v>1098</v>
      </c>
      <c r="B107" s="43">
        <v>84340</v>
      </c>
      <c r="C107" s="33">
        <f t="shared" si="1"/>
        <v>106</v>
      </c>
      <c r="D107" s="48" t="s">
        <v>113</v>
      </c>
      <c r="E107" s="47">
        <v>109150</v>
      </c>
      <c r="F107" s="46">
        <v>2.4E-2</v>
      </c>
      <c r="G107" s="45">
        <v>0.77700000000000002</v>
      </c>
      <c r="H107" s="44">
        <v>38.08</v>
      </c>
      <c r="I107" s="44">
        <v>40.549999999999997</v>
      </c>
      <c r="J107" s="43">
        <v>84340</v>
      </c>
      <c r="K107" s="42">
        <v>7.0000000000000001E-3</v>
      </c>
    </row>
    <row r="108" spans="1:11" ht="15" hidden="1" x14ac:dyDescent="0.25">
      <c r="A108" s="41" t="s">
        <v>1097</v>
      </c>
      <c r="B108" s="43">
        <v>85160</v>
      </c>
      <c r="C108" s="33">
        <f t="shared" si="1"/>
        <v>107</v>
      </c>
      <c r="D108" s="54" t="s">
        <v>113</v>
      </c>
      <c r="E108" s="53">
        <v>33440</v>
      </c>
      <c r="F108" s="52">
        <v>1.9E-2</v>
      </c>
      <c r="G108" s="51">
        <v>0.23799999999999999</v>
      </c>
      <c r="H108" s="50">
        <v>38.700000000000003</v>
      </c>
      <c r="I108" s="50">
        <v>40.94</v>
      </c>
      <c r="J108" s="43">
        <v>85160</v>
      </c>
      <c r="K108" s="49">
        <v>0.01</v>
      </c>
    </row>
    <row r="109" spans="1:11" ht="15" hidden="1" x14ac:dyDescent="0.25">
      <c r="A109" s="41" t="s">
        <v>1096</v>
      </c>
      <c r="B109" s="43">
        <v>73700</v>
      </c>
      <c r="C109" s="33">
        <f t="shared" si="1"/>
        <v>108</v>
      </c>
      <c r="D109" s="48" t="s">
        <v>121</v>
      </c>
      <c r="E109" s="47">
        <v>2510</v>
      </c>
      <c r="F109" s="46">
        <v>9.2999999999999999E-2</v>
      </c>
      <c r="G109" s="45">
        <v>1.7999999999999999E-2</v>
      </c>
      <c r="H109" s="44">
        <v>28.98</v>
      </c>
      <c r="I109" s="44">
        <v>35.44</v>
      </c>
      <c r="J109" s="43">
        <v>73700</v>
      </c>
      <c r="K109" s="42">
        <v>2.8000000000000001E-2</v>
      </c>
    </row>
    <row r="110" spans="1:11" ht="15" hidden="1" x14ac:dyDescent="0.25">
      <c r="A110" s="41" t="s">
        <v>1095</v>
      </c>
      <c r="B110" s="43">
        <v>58490</v>
      </c>
      <c r="C110" s="33">
        <f t="shared" si="1"/>
        <v>109</v>
      </c>
      <c r="D110" s="54" t="s">
        <v>113</v>
      </c>
      <c r="E110" s="51">
        <v>510</v>
      </c>
      <c r="F110" s="52">
        <v>0.08</v>
      </c>
      <c r="G110" s="51">
        <v>4.0000000000000001E-3</v>
      </c>
      <c r="H110" s="50">
        <v>23.87</v>
      </c>
      <c r="I110" s="50">
        <v>28.12</v>
      </c>
      <c r="J110" s="43">
        <v>58490</v>
      </c>
      <c r="K110" s="49">
        <v>4.9000000000000002E-2</v>
      </c>
    </row>
    <row r="111" spans="1:11" ht="15" hidden="1" x14ac:dyDescent="0.25">
      <c r="A111" s="41" t="s">
        <v>1094</v>
      </c>
      <c r="B111" s="43">
        <v>77550</v>
      </c>
      <c r="C111" s="33">
        <f t="shared" si="1"/>
        <v>110</v>
      </c>
      <c r="D111" s="48" t="s">
        <v>113</v>
      </c>
      <c r="E111" s="47">
        <v>2000</v>
      </c>
      <c r="F111" s="46">
        <v>0.113</v>
      </c>
      <c r="G111" s="45">
        <v>1.4E-2</v>
      </c>
      <c r="H111" s="44">
        <v>31.27</v>
      </c>
      <c r="I111" s="44">
        <v>37.28</v>
      </c>
      <c r="J111" s="43">
        <v>77550</v>
      </c>
      <c r="K111" s="42">
        <v>0.03</v>
      </c>
    </row>
    <row r="112" spans="1:11" ht="15" hidden="1" x14ac:dyDescent="0.25">
      <c r="A112" s="41" t="s">
        <v>1093</v>
      </c>
      <c r="B112" s="43">
        <v>84300</v>
      </c>
      <c r="C112" s="33">
        <f t="shared" si="1"/>
        <v>111</v>
      </c>
      <c r="D112" s="54" t="s">
        <v>184</v>
      </c>
      <c r="E112" s="53">
        <v>2499050</v>
      </c>
      <c r="F112" s="52">
        <v>6.0000000000000001E-3</v>
      </c>
      <c r="G112" s="51">
        <v>17.798999999999999</v>
      </c>
      <c r="H112" s="50">
        <v>37.450000000000003</v>
      </c>
      <c r="I112" s="50">
        <v>40.53</v>
      </c>
      <c r="J112" s="43">
        <v>84300</v>
      </c>
      <c r="K112" s="49">
        <v>3.0000000000000001E-3</v>
      </c>
    </row>
    <row r="113" spans="1:11" ht="15" hidden="1" x14ac:dyDescent="0.25">
      <c r="A113" s="41" t="s">
        <v>1092</v>
      </c>
      <c r="B113" s="43">
        <v>76260</v>
      </c>
      <c r="C113" s="33">
        <f t="shared" si="1"/>
        <v>112</v>
      </c>
      <c r="D113" s="48" t="s">
        <v>136</v>
      </c>
      <c r="E113" s="47">
        <v>174720</v>
      </c>
      <c r="F113" s="46">
        <v>1.2E-2</v>
      </c>
      <c r="G113" s="45">
        <v>1.244</v>
      </c>
      <c r="H113" s="44">
        <v>33.659999999999997</v>
      </c>
      <c r="I113" s="44">
        <v>36.659999999999997</v>
      </c>
      <c r="J113" s="43">
        <v>76260</v>
      </c>
      <c r="K113" s="42">
        <v>6.0000000000000001E-3</v>
      </c>
    </row>
    <row r="114" spans="1:11" ht="15" hidden="1" x14ac:dyDescent="0.25">
      <c r="A114" s="41" t="s">
        <v>1091</v>
      </c>
      <c r="B114" s="43">
        <v>81920</v>
      </c>
      <c r="C114" s="33">
        <f t="shared" si="1"/>
        <v>113</v>
      </c>
      <c r="D114" s="54" t="s">
        <v>121</v>
      </c>
      <c r="E114" s="53">
        <v>119280</v>
      </c>
      <c r="F114" s="52">
        <v>1.6E-2</v>
      </c>
      <c r="G114" s="51">
        <v>0.85</v>
      </c>
      <c r="H114" s="50">
        <v>35.979999999999997</v>
      </c>
      <c r="I114" s="50">
        <v>39.39</v>
      </c>
      <c r="J114" s="43">
        <v>81920</v>
      </c>
      <c r="K114" s="49">
        <v>8.0000000000000002E-3</v>
      </c>
    </row>
    <row r="115" spans="1:11" ht="15" hidden="1" x14ac:dyDescent="0.25">
      <c r="A115" s="41" t="s">
        <v>1090</v>
      </c>
      <c r="B115" s="43">
        <v>84470</v>
      </c>
      <c r="C115" s="33">
        <f t="shared" si="1"/>
        <v>114</v>
      </c>
      <c r="D115" s="48" t="s">
        <v>113</v>
      </c>
      <c r="E115" s="47">
        <v>99860</v>
      </c>
      <c r="F115" s="46">
        <v>1.9E-2</v>
      </c>
      <c r="G115" s="45">
        <v>0.71099999999999997</v>
      </c>
      <c r="H115" s="44">
        <v>36.99</v>
      </c>
      <c r="I115" s="44">
        <v>40.61</v>
      </c>
      <c r="J115" s="43">
        <v>84470</v>
      </c>
      <c r="K115" s="42">
        <v>8.0000000000000002E-3</v>
      </c>
    </row>
    <row r="116" spans="1:11" ht="15" hidden="1" x14ac:dyDescent="0.25">
      <c r="A116" s="41" t="s">
        <v>1089</v>
      </c>
      <c r="B116" s="43">
        <v>68820</v>
      </c>
      <c r="C116" s="33">
        <f t="shared" si="1"/>
        <v>115</v>
      </c>
      <c r="D116" s="54" t="s">
        <v>113</v>
      </c>
      <c r="E116" s="53">
        <v>19420</v>
      </c>
      <c r="F116" s="52">
        <v>4.7E-2</v>
      </c>
      <c r="G116" s="51">
        <v>0.13800000000000001</v>
      </c>
      <c r="H116" s="50">
        <v>30.52</v>
      </c>
      <c r="I116" s="50">
        <v>33.08</v>
      </c>
      <c r="J116" s="43">
        <v>68820</v>
      </c>
      <c r="K116" s="49">
        <v>1.4999999999999999E-2</v>
      </c>
    </row>
    <row r="117" spans="1:11" ht="15" hidden="1" x14ac:dyDescent="0.25">
      <c r="A117" s="41" t="s">
        <v>1088</v>
      </c>
      <c r="B117" s="43">
        <v>64070</v>
      </c>
      <c r="C117" s="33">
        <f t="shared" si="1"/>
        <v>116</v>
      </c>
      <c r="D117" s="48" t="s">
        <v>121</v>
      </c>
      <c r="E117" s="47">
        <v>55440</v>
      </c>
      <c r="F117" s="46">
        <v>1.4999999999999999E-2</v>
      </c>
      <c r="G117" s="45">
        <v>0.39500000000000002</v>
      </c>
      <c r="H117" s="44">
        <v>28.94</v>
      </c>
      <c r="I117" s="44">
        <v>30.8</v>
      </c>
      <c r="J117" s="43">
        <v>64070</v>
      </c>
      <c r="K117" s="42">
        <v>6.0000000000000001E-3</v>
      </c>
    </row>
    <row r="118" spans="1:11" ht="15" hidden="1" x14ac:dyDescent="0.25">
      <c r="A118" s="41" t="s">
        <v>1087</v>
      </c>
      <c r="B118" s="43">
        <v>66160</v>
      </c>
      <c r="C118" s="33">
        <f t="shared" si="1"/>
        <v>117</v>
      </c>
      <c r="D118" s="54" t="s">
        <v>113</v>
      </c>
      <c r="E118" s="53">
        <v>12100</v>
      </c>
      <c r="F118" s="52">
        <v>2.5000000000000001E-2</v>
      </c>
      <c r="G118" s="51">
        <v>8.5999999999999993E-2</v>
      </c>
      <c r="H118" s="50">
        <v>30.17</v>
      </c>
      <c r="I118" s="50">
        <v>31.81</v>
      </c>
      <c r="J118" s="43">
        <v>66160</v>
      </c>
      <c r="K118" s="49">
        <v>7.0000000000000001E-3</v>
      </c>
    </row>
    <row r="119" spans="1:11" ht="15" hidden="1" x14ac:dyDescent="0.25">
      <c r="A119" s="41" t="s">
        <v>1086</v>
      </c>
      <c r="B119" s="43">
        <v>63480</v>
      </c>
      <c r="C119" s="33">
        <f t="shared" si="1"/>
        <v>118</v>
      </c>
      <c r="D119" s="48" t="s">
        <v>113</v>
      </c>
      <c r="E119" s="47">
        <v>43340</v>
      </c>
      <c r="F119" s="46">
        <v>1.7999999999999999E-2</v>
      </c>
      <c r="G119" s="45">
        <v>0.309</v>
      </c>
      <c r="H119" s="44">
        <v>28.56</v>
      </c>
      <c r="I119" s="44">
        <v>30.52</v>
      </c>
      <c r="J119" s="43">
        <v>63480</v>
      </c>
      <c r="K119" s="42">
        <v>7.0000000000000001E-3</v>
      </c>
    </row>
    <row r="120" spans="1:11" ht="15" hidden="1" x14ac:dyDescent="0.25">
      <c r="A120" s="41" t="s">
        <v>1085</v>
      </c>
      <c r="B120" s="43">
        <v>96440</v>
      </c>
      <c r="C120" s="33">
        <f t="shared" si="1"/>
        <v>119</v>
      </c>
      <c r="D120" s="54" t="s">
        <v>136</v>
      </c>
      <c r="E120" s="53">
        <v>1635420</v>
      </c>
      <c r="F120" s="52">
        <v>7.0000000000000001E-3</v>
      </c>
      <c r="G120" s="51">
        <v>11.648</v>
      </c>
      <c r="H120" s="50">
        <v>43.75</v>
      </c>
      <c r="I120" s="50">
        <v>46.37</v>
      </c>
      <c r="J120" s="43">
        <v>96440</v>
      </c>
      <c r="K120" s="49">
        <v>3.0000000000000001E-3</v>
      </c>
    </row>
    <row r="121" spans="1:11" ht="15" hidden="1" x14ac:dyDescent="0.25">
      <c r="A121" s="41" t="s">
        <v>1084</v>
      </c>
      <c r="B121" s="43">
        <v>112010</v>
      </c>
      <c r="C121" s="33">
        <f t="shared" si="1"/>
        <v>120</v>
      </c>
      <c r="D121" s="48" t="s">
        <v>113</v>
      </c>
      <c r="E121" s="47">
        <v>68510</v>
      </c>
      <c r="F121" s="46">
        <v>2.5000000000000001E-2</v>
      </c>
      <c r="G121" s="45">
        <v>0.48799999999999999</v>
      </c>
      <c r="H121" s="44">
        <v>52.72</v>
      </c>
      <c r="I121" s="44">
        <v>53.85</v>
      </c>
      <c r="J121" s="43">
        <v>112010</v>
      </c>
      <c r="K121" s="42">
        <v>7.0000000000000001E-3</v>
      </c>
    </row>
    <row r="122" spans="1:11" ht="15" hidden="1" x14ac:dyDescent="0.25">
      <c r="A122" s="41" t="s">
        <v>1083</v>
      </c>
      <c r="B122" s="43">
        <v>77330</v>
      </c>
      <c r="C122" s="33">
        <f t="shared" si="1"/>
        <v>121</v>
      </c>
      <c r="D122" s="54" t="s">
        <v>113</v>
      </c>
      <c r="E122" s="53">
        <v>1980</v>
      </c>
      <c r="F122" s="52">
        <v>7.0999999999999994E-2</v>
      </c>
      <c r="G122" s="51">
        <v>1.4E-2</v>
      </c>
      <c r="H122" s="50">
        <v>35.4</v>
      </c>
      <c r="I122" s="50">
        <v>37.18</v>
      </c>
      <c r="J122" s="43">
        <v>77330</v>
      </c>
      <c r="K122" s="49">
        <v>1.6E-2</v>
      </c>
    </row>
    <row r="123" spans="1:11" ht="15" hidden="1" x14ac:dyDescent="0.25">
      <c r="A123" s="41" t="s">
        <v>1082</v>
      </c>
      <c r="B123" s="43">
        <v>89970</v>
      </c>
      <c r="C123" s="33">
        <f t="shared" si="1"/>
        <v>122</v>
      </c>
      <c r="D123" s="48" t="s">
        <v>113</v>
      </c>
      <c r="E123" s="47">
        <v>20590</v>
      </c>
      <c r="F123" s="46">
        <v>4.1000000000000002E-2</v>
      </c>
      <c r="G123" s="45">
        <v>0.14699999999999999</v>
      </c>
      <c r="H123" s="44">
        <v>41.16</v>
      </c>
      <c r="I123" s="44">
        <v>43.25</v>
      </c>
      <c r="J123" s="43">
        <v>89970</v>
      </c>
      <c r="K123" s="42">
        <v>8.9999999999999993E-3</v>
      </c>
    </row>
    <row r="124" spans="1:11" ht="15" hidden="1" x14ac:dyDescent="0.25">
      <c r="A124" s="41" t="s">
        <v>1081</v>
      </c>
      <c r="B124" s="43">
        <v>105420</v>
      </c>
      <c r="C124" s="33">
        <f t="shared" si="1"/>
        <v>123</v>
      </c>
      <c r="D124" s="54" t="s">
        <v>113</v>
      </c>
      <c r="E124" s="53">
        <v>31990</v>
      </c>
      <c r="F124" s="52">
        <v>2.8000000000000001E-2</v>
      </c>
      <c r="G124" s="51">
        <v>0.22800000000000001</v>
      </c>
      <c r="H124" s="50">
        <v>47.28</v>
      </c>
      <c r="I124" s="50">
        <v>50.68</v>
      </c>
      <c r="J124" s="43">
        <v>105420</v>
      </c>
      <c r="K124" s="49">
        <v>8.0000000000000002E-3</v>
      </c>
    </row>
    <row r="125" spans="1:11" ht="15" hidden="1" x14ac:dyDescent="0.25">
      <c r="A125" s="41" t="s">
        <v>1080</v>
      </c>
      <c r="B125" s="43">
        <v>89730</v>
      </c>
      <c r="C125" s="33">
        <f t="shared" si="1"/>
        <v>124</v>
      </c>
      <c r="D125" s="48" t="s">
        <v>113</v>
      </c>
      <c r="E125" s="47">
        <v>287800</v>
      </c>
      <c r="F125" s="46">
        <v>1.0999999999999999E-2</v>
      </c>
      <c r="G125" s="45">
        <v>2.0499999999999998</v>
      </c>
      <c r="H125" s="44">
        <v>40.159999999999997</v>
      </c>
      <c r="I125" s="44">
        <v>43.14</v>
      </c>
      <c r="J125" s="43">
        <v>89730</v>
      </c>
      <c r="K125" s="42">
        <v>4.0000000000000001E-3</v>
      </c>
    </row>
    <row r="126" spans="1:11" ht="15" hidden="1" x14ac:dyDescent="0.25">
      <c r="A126" s="41" t="s">
        <v>1079</v>
      </c>
      <c r="B126" s="43">
        <v>118700</v>
      </c>
      <c r="C126" s="33">
        <f t="shared" si="1"/>
        <v>125</v>
      </c>
      <c r="D126" s="54" t="s">
        <v>113</v>
      </c>
      <c r="E126" s="53">
        <v>72950</v>
      </c>
      <c r="F126" s="52">
        <v>4.9000000000000002E-2</v>
      </c>
      <c r="G126" s="51">
        <v>0.52</v>
      </c>
      <c r="H126" s="50">
        <v>55.33</v>
      </c>
      <c r="I126" s="50">
        <v>57.07</v>
      </c>
      <c r="J126" s="43">
        <v>118700</v>
      </c>
      <c r="K126" s="49">
        <v>1.4E-2</v>
      </c>
    </row>
    <row r="127" spans="1:11" ht="15" hidden="1" x14ac:dyDescent="0.25">
      <c r="A127" s="41" t="s">
        <v>1078</v>
      </c>
      <c r="B127" s="43">
        <v>100770</v>
      </c>
      <c r="C127" s="33">
        <f t="shared" si="1"/>
        <v>126</v>
      </c>
      <c r="D127" s="48" t="s">
        <v>121</v>
      </c>
      <c r="E127" s="47">
        <v>315870</v>
      </c>
      <c r="F127" s="46">
        <v>1.2E-2</v>
      </c>
      <c r="G127" s="45">
        <v>2.25</v>
      </c>
      <c r="H127" s="44">
        <v>46.28</v>
      </c>
      <c r="I127" s="44">
        <v>48.45</v>
      </c>
      <c r="J127" s="43">
        <v>100770</v>
      </c>
      <c r="K127" s="42">
        <v>4.0000000000000001E-3</v>
      </c>
    </row>
    <row r="128" spans="1:11" ht="15" hidden="1" x14ac:dyDescent="0.25">
      <c r="A128" s="41" t="s">
        <v>1077</v>
      </c>
      <c r="B128" s="43">
        <v>98620</v>
      </c>
      <c r="C128" s="33">
        <f t="shared" si="1"/>
        <v>127</v>
      </c>
      <c r="D128" s="54" t="s">
        <v>113</v>
      </c>
      <c r="E128" s="53">
        <v>183770</v>
      </c>
      <c r="F128" s="52">
        <v>1.2999999999999999E-2</v>
      </c>
      <c r="G128" s="51">
        <v>1.3089999999999999</v>
      </c>
      <c r="H128" s="50">
        <v>45.29</v>
      </c>
      <c r="I128" s="50">
        <v>47.41</v>
      </c>
      <c r="J128" s="43">
        <v>98620</v>
      </c>
      <c r="K128" s="49">
        <v>4.0000000000000001E-3</v>
      </c>
    </row>
    <row r="129" spans="1:11" ht="15" hidden="1" x14ac:dyDescent="0.25">
      <c r="A129" s="41" t="s">
        <v>1076</v>
      </c>
      <c r="B129" s="43">
        <v>103760</v>
      </c>
      <c r="C129" s="33">
        <f t="shared" si="1"/>
        <v>128</v>
      </c>
      <c r="D129" s="48" t="s">
        <v>113</v>
      </c>
      <c r="E129" s="47">
        <v>132100</v>
      </c>
      <c r="F129" s="46">
        <v>2.3E-2</v>
      </c>
      <c r="G129" s="45">
        <v>0.94099999999999995</v>
      </c>
      <c r="H129" s="44">
        <v>47.7</v>
      </c>
      <c r="I129" s="44">
        <v>49.89</v>
      </c>
      <c r="J129" s="43">
        <v>103760</v>
      </c>
      <c r="K129" s="42">
        <v>5.0000000000000001E-3</v>
      </c>
    </row>
    <row r="130" spans="1:11" ht="15" hidden="1" x14ac:dyDescent="0.25">
      <c r="A130" s="41" t="s">
        <v>1075</v>
      </c>
      <c r="B130" s="43">
        <v>88530</v>
      </c>
      <c r="C130" s="33">
        <f t="shared" si="1"/>
        <v>129</v>
      </c>
      <c r="D130" s="54" t="s">
        <v>113</v>
      </c>
      <c r="E130" s="53">
        <v>52280</v>
      </c>
      <c r="F130" s="52">
        <v>1.7999999999999999E-2</v>
      </c>
      <c r="G130" s="51">
        <v>0.372</v>
      </c>
      <c r="H130" s="50">
        <v>40.81</v>
      </c>
      <c r="I130" s="50">
        <v>42.56</v>
      </c>
      <c r="J130" s="43">
        <v>88530</v>
      </c>
      <c r="K130" s="49">
        <v>6.0000000000000001E-3</v>
      </c>
    </row>
    <row r="131" spans="1:11" ht="15" hidden="1" x14ac:dyDescent="0.25">
      <c r="A131" s="41" t="s">
        <v>1074</v>
      </c>
      <c r="B131" s="43">
        <v>88680</v>
      </c>
      <c r="C131" s="33">
        <f t="shared" ref="C131:C194" si="2">C130+1</f>
        <v>130</v>
      </c>
      <c r="D131" s="48" t="s">
        <v>121</v>
      </c>
      <c r="E131" s="47">
        <v>281950</v>
      </c>
      <c r="F131" s="46">
        <v>0.01</v>
      </c>
      <c r="G131" s="45">
        <v>2.008</v>
      </c>
      <c r="H131" s="44">
        <v>40.630000000000003</v>
      </c>
      <c r="I131" s="44">
        <v>42.63</v>
      </c>
      <c r="J131" s="43">
        <v>88680</v>
      </c>
      <c r="K131" s="42">
        <v>4.0000000000000001E-3</v>
      </c>
    </row>
    <row r="132" spans="1:11" ht="30" hidden="1" x14ac:dyDescent="0.25">
      <c r="A132" s="41" t="s">
        <v>1073</v>
      </c>
      <c r="B132" s="43">
        <v>90190</v>
      </c>
      <c r="C132" s="33">
        <f t="shared" si="2"/>
        <v>131</v>
      </c>
      <c r="D132" s="54" t="s">
        <v>113</v>
      </c>
      <c r="E132" s="53">
        <v>25410</v>
      </c>
      <c r="F132" s="52">
        <v>2.1000000000000001E-2</v>
      </c>
      <c r="G132" s="51">
        <v>0.18099999999999999</v>
      </c>
      <c r="H132" s="50">
        <v>41.69</v>
      </c>
      <c r="I132" s="50">
        <v>43.36</v>
      </c>
      <c r="J132" s="43">
        <v>90190</v>
      </c>
      <c r="K132" s="49">
        <v>6.0000000000000001E-3</v>
      </c>
    </row>
    <row r="133" spans="1:11" ht="15" hidden="1" x14ac:dyDescent="0.25">
      <c r="A133" s="41" t="s">
        <v>1072</v>
      </c>
      <c r="B133" s="43">
        <v>88530</v>
      </c>
      <c r="C133" s="33">
        <f t="shared" si="2"/>
        <v>132</v>
      </c>
      <c r="D133" s="48" t="s">
        <v>113</v>
      </c>
      <c r="E133" s="47">
        <v>256550</v>
      </c>
      <c r="F133" s="46">
        <v>1.0999999999999999E-2</v>
      </c>
      <c r="G133" s="45">
        <v>1.827</v>
      </c>
      <c r="H133" s="44">
        <v>40.53</v>
      </c>
      <c r="I133" s="44">
        <v>42.56</v>
      </c>
      <c r="J133" s="43">
        <v>88530</v>
      </c>
      <c r="K133" s="42">
        <v>4.0000000000000001E-3</v>
      </c>
    </row>
    <row r="134" spans="1:11" ht="15" hidden="1" x14ac:dyDescent="0.25">
      <c r="A134" s="41" t="s">
        <v>1071</v>
      </c>
      <c r="B134" s="43">
        <v>99860</v>
      </c>
      <c r="C134" s="33">
        <f t="shared" si="2"/>
        <v>133</v>
      </c>
      <c r="D134" s="54" t="s">
        <v>113</v>
      </c>
      <c r="E134" s="53">
        <v>8120</v>
      </c>
      <c r="F134" s="52">
        <v>6.8000000000000005E-2</v>
      </c>
      <c r="G134" s="51">
        <v>5.8000000000000003E-2</v>
      </c>
      <c r="H134" s="50">
        <v>44.88</v>
      </c>
      <c r="I134" s="50">
        <v>48.01</v>
      </c>
      <c r="J134" s="43">
        <v>99860</v>
      </c>
      <c r="K134" s="49">
        <v>0.02</v>
      </c>
    </row>
    <row r="135" spans="1:11" ht="15" hidden="1" x14ac:dyDescent="0.25">
      <c r="A135" s="41" t="s">
        <v>1070</v>
      </c>
      <c r="B135" s="43">
        <v>97050</v>
      </c>
      <c r="C135" s="33">
        <f t="shared" si="2"/>
        <v>134</v>
      </c>
      <c r="D135" s="48" t="s">
        <v>113</v>
      </c>
      <c r="E135" s="47">
        <v>26800</v>
      </c>
      <c r="F135" s="46">
        <v>0.04</v>
      </c>
      <c r="G135" s="45">
        <v>0.191</v>
      </c>
      <c r="H135" s="44">
        <v>44.86</v>
      </c>
      <c r="I135" s="44">
        <v>46.66</v>
      </c>
      <c r="J135" s="43">
        <v>97050</v>
      </c>
      <c r="K135" s="42">
        <v>1.4E-2</v>
      </c>
    </row>
    <row r="136" spans="1:11" ht="15" hidden="1" x14ac:dyDescent="0.25">
      <c r="A136" s="41" t="s">
        <v>1069</v>
      </c>
      <c r="B136" s="43">
        <v>89800</v>
      </c>
      <c r="C136" s="33">
        <f t="shared" si="2"/>
        <v>135</v>
      </c>
      <c r="D136" s="54" t="s">
        <v>113</v>
      </c>
      <c r="E136" s="53">
        <v>285790</v>
      </c>
      <c r="F136" s="52">
        <v>1.6E-2</v>
      </c>
      <c r="G136" s="51">
        <v>2.036</v>
      </c>
      <c r="H136" s="50">
        <v>40.479999999999997</v>
      </c>
      <c r="I136" s="50">
        <v>43.17</v>
      </c>
      <c r="J136" s="43">
        <v>89800</v>
      </c>
      <c r="K136" s="49">
        <v>4.0000000000000001E-3</v>
      </c>
    </row>
    <row r="137" spans="1:11" ht="15" hidden="1" x14ac:dyDescent="0.25">
      <c r="A137" s="41" t="s">
        <v>1068</v>
      </c>
      <c r="B137" s="43">
        <v>103010</v>
      </c>
      <c r="C137" s="33">
        <f t="shared" si="2"/>
        <v>136</v>
      </c>
      <c r="D137" s="48" t="s">
        <v>113</v>
      </c>
      <c r="E137" s="47">
        <v>6940</v>
      </c>
      <c r="F137" s="46">
        <v>5.7000000000000002E-2</v>
      </c>
      <c r="G137" s="45">
        <v>4.9000000000000002E-2</v>
      </c>
      <c r="H137" s="44">
        <v>45.06</v>
      </c>
      <c r="I137" s="44">
        <v>49.52</v>
      </c>
      <c r="J137" s="43">
        <v>103010</v>
      </c>
      <c r="K137" s="42">
        <v>2.4E-2</v>
      </c>
    </row>
    <row r="138" spans="1:11" ht="15" hidden="1" x14ac:dyDescent="0.25">
      <c r="A138" s="41" t="s">
        <v>1067</v>
      </c>
      <c r="B138" s="43">
        <v>105950</v>
      </c>
      <c r="C138" s="33">
        <f t="shared" si="2"/>
        <v>137</v>
      </c>
      <c r="D138" s="54" t="s">
        <v>113</v>
      </c>
      <c r="E138" s="53">
        <v>17680</v>
      </c>
      <c r="F138" s="52">
        <v>5.1999999999999998E-2</v>
      </c>
      <c r="G138" s="51">
        <v>0.126</v>
      </c>
      <c r="H138" s="50">
        <v>49.14</v>
      </c>
      <c r="I138" s="50">
        <v>50.94</v>
      </c>
      <c r="J138" s="43">
        <v>105950</v>
      </c>
      <c r="K138" s="49">
        <v>1.4999999999999999E-2</v>
      </c>
    </row>
    <row r="139" spans="1:11" ht="15" hidden="1" x14ac:dyDescent="0.25">
      <c r="A139" s="41" t="s">
        <v>1066</v>
      </c>
      <c r="B139" s="43">
        <v>147030</v>
      </c>
      <c r="C139" s="33">
        <f t="shared" si="2"/>
        <v>138</v>
      </c>
      <c r="D139" s="48" t="s">
        <v>113</v>
      </c>
      <c r="E139" s="47">
        <v>32780</v>
      </c>
      <c r="F139" s="46">
        <v>0.05</v>
      </c>
      <c r="G139" s="45">
        <v>0.23300000000000001</v>
      </c>
      <c r="H139" s="44">
        <v>61.65</v>
      </c>
      <c r="I139" s="44">
        <v>70.69</v>
      </c>
      <c r="J139" s="43">
        <v>147030</v>
      </c>
      <c r="K139" s="42">
        <v>1.2999999999999999E-2</v>
      </c>
    </row>
    <row r="140" spans="1:11" ht="15" hidden="1" x14ac:dyDescent="0.25">
      <c r="A140" s="41" t="s">
        <v>1065</v>
      </c>
      <c r="B140" s="43">
        <v>99250</v>
      </c>
      <c r="C140" s="33">
        <f t="shared" si="2"/>
        <v>139</v>
      </c>
      <c r="D140" s="54" t="s">
        <v>113</v>
      </c>
      <c r="E140" s="53">
        <v>123390</v>
      </c>
      <c r="F140" s="52">
        <v>1.4E-2</v>
      </c>
      <c r="G140" s="51">
        <v>0.879</v>
      </c>
      <c r="H140" s="50">
        <v>46.78</v>
      </c>
      <c r="I140" s="50">
        <v>47.71</v>
      </c>
      <c r="J140" s="43">
        <v>99250</v>
      </c>
      <c r="K140" s="49">
        <v>4.0000000000000001E-3</v>
      </c>
    </row>
    <row r="141" spans="1:11" ht="15" hidden="1" x14ac:dyDescent="0.25">
      <c r="A141" s="41" t="s">
        <v>1064</v>
      </c>
      <c r="B141" s="43">
        <v>57530</v>
      </c>
      <c r="C141" s="33">
        <f t="shared" si="2"/>
        <v>140</v>
      </c>
      <c r="D141" s="48" t="s">
        <v>136</v>
      </c>
      <c r="E141" s="47">
        <v>688900</v>
      </c>
      <c r="F141" s="46">
        <v>8.0000000000000002E-3</v>
      </c>
      <c r="G141" s="45">
        <v>4.907</v>
      </c>
      <c r="H141" s="44">
        <v>26.41</v>
      </c>
      <c r="I141" s="44">
        <v>27.66</v>
      </c>
      <c r="J141" s="43">
        <v>57530</v>
      </c>
      <c r="K141" s="42">
        <v>3.0000000000000001E-3</v>
      </c>
    </row>
    <row r="142" spans="1:11" ht="15" hidden="1" x14ac:dyDescent="0.25">
      <c r="A142" s="41" t="s">
        <v>1063</v>
      </c>
      <c r="B142" s="43">
        <v>56500</v>
      </c>
      <c r="C142" s="33">
        <f t="shared" si="2"/>
        <v>141</v>
      </c>
      <c r="D142" s="54" t="s">
        <v>121</v>
      </c>
      <c r="E142" s="53">
        <v>202710</v>
      </c>
      <c r="F142" s="52">
        <v>1.0999999999999999E-2</v>
      </c>
      <c r="G142" s="51">
        <v>1.444</v>
      </c>
      <c r="H142" s="50">
        <v>25.71</v>
      </c>
      <c r="I142" s="50">
        <v>27.16</v>
      </c>
      <c r="J142" s="43">
        <v>56500</v>
      </c>
      <c r="K142" s="49">
        <v>4.0000000000000001E-3</v>
      </c>
    </row>
    <row r="143" spans="1:11" ht="15" hidden="1" x14ac:dyDescent="0.25">
      <c r="A143" s="41" t="s">
        <v>1062</v>
      </c>
      <c r="B143" s="43">
        <v>54290</v>
      </c>
      <c r="C143" s="33">
        <f t="shared" si="2"/>
        <v>142</v>
      </c>
      <c r="D143" s="48" t="s">
        <v>113</v>
      </c>
      <c r="E143" s="47">
        <v>96810</v>
      </c>
      <c r="F143" s="46">
        <v>1.6E-2</v>
      </c>
      <c r="G143" s="45">
        <v>0.69</v>
      </c>
      <c r="H143" s="44">
        <v>24.83</v>
      </c>
      <c r="I143" s="44">
        <v>26.1</v>
      </c>
      <c r="J143" s="43">
        <v>54290</v>
      </c>
      <c r="K143" s="42">
        <v>5.0000000000000001E-3</v>
      </c>
    </row>
    <row r="144" spans="1:11" ht="15" hidden="1" x14ac:dyDescent="0.25">
      <c r="A144" s="41" t="s">
        <v>1061</v>
      </c>
      <c r="B144" s="43">
        <v>63390</v>
      </c>
      <c r="C144" s="33">
        <f t="shared" si="2"/>
        <v>143</v>
      </c>
      <c r="D144" s="54" t="s">
        <v>113</v>
      </c>
      <c r="E144" s="53">
        <v>26750</v>
      </c>
      <c r="F144" s="52">
        <v>4.3999999999999997E-2</v>
      </c>
      <c r="G144" s="51">
        <v>0.19</v>
      </c>
      <c r="H144" s="50">
        <v>28.83</v>
      </c>
      <c r="I144" s="50">
        <v>30.48</v>
      </c>
      <c r="J144" s="43">
        <v>63390</v>
      </c>
      <c r="K144" s="49">
        <v>8.0000000000000002E-3</v>
      </c>
    </row>
    <row r="145" spans="1:11" ht="15" hidden="1" x14ac:dyDescent="0.25">
      <c r="A145" s="41" t="s">
        <v>1060</v>
      </c>
      <c r="B145" s="43">
        <v>57480</v>
      </c>
      <c r="C145" s="33">
        <f t="shared" si="2"/>
        <v>144</v>
      </c>
      <c r="D145" s="48" t="s">
        <v>113</v>
      </c>
      <c r="E145" s="47">
        <v>63630</v>
      </c>
      <c r="F145" s="46">
        <v>1.7000000000000001E-2</v>
      </c>
      <c r="G145" s="45">
        <v>0.45300000000000001</v>
      </c>
      <c r="H145" s="44">
        <v>26.19</v>
      </c>
      <c r="I145" s="44">
        <v>27.63</v>
      </c>
      <c r="J145" s="43">
        <v>57480</v>
      </c>
      <c r="K145" s="42">
        <v>7.0000000000000001E-3</v>
      </c>
    </row>
    <row r="146" spans="1:11" ht="15" hidden="1" x14ac:dyDescent="0.25">
      <c r="A146" s="41" t="s">
        <v>1059</v>
      </c>
      <c r="B146" s="43">
        <v>54410</v>
      </c>
      <c r="C146" s="33">
        <f t="shared" si="2"/>
        <v>145</v>
      </c>
      <c r="D146" s="54" t="s">
        <v>113</v>
      </c>
      <c r="E146" s="53">
        <v>15530</v>
      </c>
      <c r="F146" s="52">
        <v>3.3000000000000002E-2</v>
      </c>
      <c r="G146" s="51">
        <v>0.111</v>
      </c>
      <c r="H146" s="50">
        <v>24.26</v>
      </c>
      <c r="I146" s="50">
        <v>26.16</v>
      </c>
      <c r="J146" s="43">
        <v>54410</v>
      </c>
      <c r="K146" s="49">
        <v>1.2999999999999999E-2</v>
      </c>
    </row>
    <row r="147" spans="1:11" ht="15" hidden="1" x14ac:dyDescent="0.25">
      <c r="A147" s="41" t="s">
        <v>1058</v>
      </c>
      <c r="B147" s="43">
        <v>59510</v>
      </c>
      <c r="C147" s="33">
        <f t="shared" si="2"/>
        <v>146</v>
      </c>
      <c r="D147" s="48" t="s">
        <v>121</v>
      </c>
      <c r="E147" s="47">
        <v>432270</v>
      </c>
      <c r="F147" s="46">
        <v>0.01</v>
      </c>
      <c r="G147" s="45">
        <v>3.0790000000000002</v>
      </c>
      <c r="H147" s="44">
        <v>27.55</v>
      </c>
      <c r="I147" s="44">
        <v>28.61</v>
      </c>
      <c r="J147" s="43">
        <v>59510</v>
      </c>
      <c r="K147" s="42">
        <v>4.0000000000000001E-3</v>
      </c>
    </row>
    <row r="148" spans="1:11" ht="15" hidden="1" x14ac:dyDescent="0.25">
      <c r="A148" s="41" t="s">
        <v>1057</v>
      </c>
      <c r="B148" s="43">
        <v>71070</v>
      </c>
      <c r="C148" s="33">
        <f t="shared" si="2"/>
        <v>147</v>
      </c>
      <c r="D148" s="54" t="s">
        <v>113</v>
      </c>
      <c r="E148" s="53">
        <v>11970</v>
      </c>
      <c r="F148" s="52">
        <v>0.08</v>
      </c>
      <c r="G148" s="51">
        <v>8.5000000000000006E-2</v>
      </c>
      <c r="H148" s="50">
        <v>32.700000000000003</v>
      </c>
      <c r="I148" s="50">
        <v>34.17</v>
      </c>
      <c r="J148" s="43">
        <v>71070</v>
      </c>
      <c r="K148" s="49">
        <v>3.4000000000000002E-2</v>
      </c>
    </row>
    <row r="149" spans="1:11" ht="15" hidden="1" x14ac:dyDescent="0.25">
      <c r="A149" s="41" t="s">
        <v>1056</v>
      </c>
      <c r="B149" s="43">
        <v>52120</v>
      </c>
      <c r="C149" s="33">
        <f t="shared" si="2"/>
        <v>148</v>
      </c>
      <c r="D149" s="48" t="s">
        <v>113</v>
      </c>
      <c r="E149" s="47">
        <v>72150</v>
      </c>
      <c r="F149" s="46">
        <v>1.2999999999999999E-2</v>
      </c>
      <c r="G149" s="45">
        <v>0.51400000000000001</v>
      </c>
      <c r="H149" s="44">
        <v>24.03</v>
      </c>
      <c r="I149" s="44">
        <v>25.06</v>
      </c>
      <c r="J149" s="43">
        <v>52120</v>
      </c>
      <c r="K149" s="42">
        <v>5.0000000000000001E-3</v>
      </c>
    </row>
    <row r="150" spans="1:11" ht="15" hidden="1" x14ac:dyDescent="0.25">
      <c r="A150" s="41" t="s">
        <v>1055</v>
      </c>
      <c r="B150" s="43">
        <v>62950</v>
      </c>
      <c r="C150" s="33">
        <f t="shared" si="2"/>
        <v>149</v>
      </c>
      <c r="D150" s="54" t="s">
        <v>113</v>
      </c>
      <c r="E150" s="53">
        <v>134870</v>
      </c>
      <c r="F150" s="52">
        <v>2.4E-2</v>
      </c>
      <c r="G150" s="51">
        <v>0.96099999999999997</v>
      </c>
      <c r="H150" s="50">
        <v>29.9</v>
      </c>
      <c r="I150" s="50">
        <v>30.27</v>
      </c>
      <c r="J150" s="43">
        <v>62950</v>
      </c>
      <c r="K150" s="49">
        <v>4.0000000000000001E-3</v>
      </c>
    </row>
    <row r="151" spans="1:11" ht="15" hidden="1" x14ac:dyDescent="0.25">
      <c r="A151" s="41" t="s">
        <v>1054</v>
      </c>
      <c r="B151" s="43">
        <v>57860</v>
      </c>
      <c r="C151" s="33">
        <f t="shared" si="2"/>
        <v>150</v>
      </c>
      <c r="D151" s="48" t="s">
        <v>113</v>
      </c>
      <c r="E151" s="47">
        <v>13710</v>
      </c>
      <c r="F151" s="46">
        <v>4.3999999999999997E-2</v>
      </c>
      <c r="G151" s="45">
        <v>9.8000000000000004E-2</v>
      </c>
      <c r="H151" s="44">
        <v>26.74</v>
      </c>
      <c r="I151" s="44">
        <v>27.82</v>
      </c>
      <c r="J151" s="43">
        <v>57860</v>
      </c>
      <c r="K151" s="42">
        <v>1.2999999999999999E-2</v>
      </c>
    </row>
    <row r="152" spans="1:11" ht="15" hidden="1" x14ac:dyDescent="0.25">
      <c r="A152" s="41" t="s">
        <v>1053</v>
      </c>
      <c r="B152" s="43">
        <v>52500</v>
      </c>
      <c r="C152" s="33">
        <f t="shared" si="2"/>
        <v>151</v>
      </c>
      <c r="D152" s="54" t="s">
        <v>113</v>
      </c>
      <c r="E152" s="53">
        <v>16550</v>
      </c>
      <c r="F152" s="52">
        <v>3.1E-2</v>
      </c>
      <c r="G152" s="51">
        <v>0.11799999999999999</v>
      </c>
      <c r="H152" s="50">
        <v>23.64</v>
      </c>
      <c r="I152" s="50">
        <v>25.24</v>
      </c>
      <c r="J152" s="43">
        <v>52500</v>
      </c>
      <c r="K152" s="49">
        <v>0.01</v>
      </c>
    </row>
    <row r="153" spans="1:11" ht="15" hidden="1" x14ac:dyDescent="0.25">
      <c r="A153" s="41" t="s">
        <v>1052</v>
      </c>
      <c r="B153" s="43">
        <v>56920</v>
      </c>
      <c r="C153" s="33">
        <f t="shared" si="2"/>
        <v>152</v>
      </c>
      <c r="D153" s="48" t="s">
        <v>113</v>
      </c>
      <c r="E153" s="47">
        <v>63220</v>
      </c>
      <c r="F153" s="46">
        <v>2.3E-2</v>
      </c>
      <c r="G153" s="45">
        <v>0.45</v>
      </c>
      <c r="H153" s="44">
        <v>25.64</v>
      </c>
      <c r="I153" s="44">
        <v>27.37</v>
      </c>
      <c r="J153" s="43">
        <v>56920</v>
      </c>
      <c r="K153" s="42">
        <v>8.9999999999999993E-3</v>
      </c>
    </row>
    <row r="154" spans="1:11" ht="15" hidden="1" x14ac:dyDescent="0.25">
      <c r="A154" s="41" t="s">
        <v>1051</v>
      </c>
      <c r="B154" s="43">
        <v>57180</v>
      </c>
      <c r="C154" s="33">
        <f t="shared" si="2"/>
        <v>153</v>
      </c>
      <c r="D154" s="54" t="s">
        <v>113</v>
      </c>
      <c r="E154" s="53">
        <v>45510</v>
      </c>
      <c r="F154" s="52">
        <v>2.1999999999999999E-2</v>
      </c>
      <c r="G154" s="51">
        <v>0.32400000000000001</v>
      </c>
      <c r="H154" s="50">
        <v>26.19</v>
      </c>
      <c r="I154" s="50">
        <v>27.49</v>
      </c>
      <c r="J154" s="43">
        <v>57180</v>
      </c>
      <c r="K154" s="49">
        <v>8.0000000000000002E-3</v>
      </c>
    </row>
    <row r="155" spans="1:11" ht="15" hidden="1" x14ac:dyDescent="0.25">
      <c r="A155" s="41" t="s">
        <v>1050</v>
      </c>
      <c r="B155" s="43">
        <v>64050</v>
      </c>
      <c r="C155" s="33">
        <f t="shared" si="2"/>
        <v>154</v>
      </c>
      <c r="D155" s="48" t="s">
        <v>113</v>
      </c>
      <c r="E155" s="47">
        <v>74290</v>
      </c>
      <c r="F155" s="46">
        <v>1.6E-2</v>
      </c>
      <c r="G155" s="45">
        <v>0.52900000000000003</v>
      </c>
      <c r="H155" s="44">
        <v>29.96</v>
      </c>
      <c r="I155" s="44">
        <v>30.8</v>
      </c>
      <c r="J155" s="43">
        <v>64050</v>
      </c>
      <c r="K155" s="42">
        <v>7.0000000000000001E-3</v>
      </c>
    </row>
    <row r="156" spans="1:11" ht="15" hidden="1" x14ac:dyDescent="0.25">
      <c r="A156" s="41" t="s">
        <v>1049</v>
      </c>
      <c r="B156" s="43">
        <v>45490</v>
      </c>
      <c r="C156" s="33">
        <f t="shared" si="2"/>
        <v>155</v>
      </c>
      <c r="D156" s="54" t="s">
        <v>113</v>
      </c>
      <c r="E156" s="53">
        <v>53920</v>
      </c>
      <c r="F156" s="52">
        <v>2.5000000000000001E-2</v>
      </c>
      <c r="G156" s="51">
        <v>0.38400000000000001</v>
      </c>
      <c r="H156" s="50">
        <v>20.41</v>
      </c>
      <c r="I156" s="50">
        <v>21.87</v>
      </c>
      <c r="J156" s="43">
        <v>45490</v>
      </c>
      <c r="K156" s="49">
        <v>7.0000000000000001E-3</v>
      </c>
    </row>
    <row r="157" spans="1:11" ht="15" hidden="1" x14ac:dyDescent="0.25">
      <c r="A157" s="41" t="s">
        <v>1048</v>
      </c>
      <c r="B157" s="43">
        <v>72930</v>
      </c>
      <c r="C157" s="33">
        <f t="shared" si="2"/>
        <v>156</v>
      </c>
      <c r="D157" s="48" t="s">
        <v>184</v>
      </c>
      <c r="E157" s="47">
        <v>1152840</v>
      </c>
      <c r="F157" s="46">
        <v>7.0000000000000001E-3</v>
      </c>
      <c r="G157" s="45">
        <v>8.2110000000000003</v>
      </c>
      <c r="H157" s="44">
        <v>30.45</v>
      </c>
      <c r="I157" s="44">
        <v>35.06</v>
      </c>
      <c r="J157" s="43">
        <v>72930</v>
      </c>
      <c r="K157" s="42">
        <v>4.0000000000000001E-3</v>
      </c>
    </row>
    <row r="158" spans="1:11" ht="15" hidden="1" x14ac:dyDescent="0.25">
      <c r="A158" s="41" t="s">
        <v>1047</v>
      </c>
      <c r="B158" s="43">
        <v>83080</v>
      </c>
      <c r="C158" s="33">
        <f t="shared" si="2"/>
        <v>157</v>
      </c>
      <c r="D158" s="54" t="s">
        <v>136</v>
      </c>
      <c r="E158" s="53">
        <v>286390</v>
      </c>
      <c r="F158" s="52">
        <v>1.4999999999999999E-2</v>
      </c>
      <c r="G158" s="51">
        <v>2.04</v>
      </c>
      <c r="H158" s="50">
        <v>34.590000000000003</v>
      </c>
      <c r="I158" s="50">
        <v>39.94</v>
      </c>
      <c r="J158" s="43">
        <v>83080</v>
      </c>
      <c r="K158" s="49">
        <v>8.0000000000000002E-3</v>
      </c>
    </row>
    <row r="159" spans="1:11" ht="15" hidden="1" x14ac:dyDescent="0.25">
      <c r="A159" s="41" t="s">
        <v>1046</v>
      </c>
      <c r="B159" s="43">
        <v>70470</v>
      </c>
      <c r="C159" s="33">
        <f t="shared" si="2"/>
        <v>158</v>
      </c>
      <c r="D159" s="48" t="s">
        <v>121</v>
      </c>
      <c r="E159" s="47">
        <v>31350</v>
      </c>
      <c r="F159" s="46">
        <v>3.5999999999999997E-2</v>
      </c>
      <c r="G159" s="45">
        <v>0.223</v>
      </c>
      <c r="H159" s="44">
        <v>30.25</v>
      </c>
      <c r="I159" s="44">
        <v>33.880000000000003</v>
      </c>
      <c r="J159" s="43">
        <v>70470</v>
      </c>
      <c r="K159" s="42">
        <v>0.01</v>
      </c>
    </row>
    <row r="160" spans="1:11" ht="15" hidden="1" x14ac:dyDescent="0.25">
      <c r="A160" s="41" t="s">
        <v>1045</v>
      </c>
      <c r="B160" s="43">
        <v>72890</v>
      </c>
      <c r="C160" s="33">
        <f t="shared" si="2"/>
        <v>159</v>
      </c>
      <c r="D160" s="54" t="s">
        <v>113</v>
      </c>
      <c r="E160" s="53">
        <v>2470</v>
      </c>
      <c r="F160" s="52">
        <v>4.4999999999999998E-2</v>
      </c>
      <c r="G160" s="51">
        <v>1.7999999999999999E-2</v>
      </c>
      <c r="H160" s="50">
        <v>29.01</v>
      </c>
      <c r="I160" s="50">
        <v>35.04</v>
      </c>
      <c r="J160" s="43">
        <v>72890</v>
      </c>
      <c r="K160" s="49">
        <v>3.6999999999999998E-2</v>
      </c>
    </row>
    <row r="161" spans="1:11" ht="15" hidden="1" x14ac:dyDescent="0.25">
      <c r="A161" s="41" t="s">
        <v>1044</v>
      </c>
      <c r="B161" s="43">
        <v>71270</v>
      </c>
      <c r="C161" s="33">
        <f t="shared" si="2"/>
        <v>160</v>
      </c>
      <c r="D161" s="48" t="s">
        <v>113</v>
      </c>
      <c r="E161" s="47">
        <v>14200</v>
      </c>
      <c r="F161" s="46">
        <v>6.5000000000000002E-2</v>
      </c>
      <c r="G161" s="45">
        <v>0.10100000000000001</v>
      </c>
      <c r="H161" s="44">
        <v>30.74</v>
      </c>
      <c r="I161" s="44">
        <v>34.26</v>
      </c>
      <c r="J161" s="43">
        <v>71270</v>
      </c>
      <c r="K161" s="42">
        <v>1.7000000000000001E-2</v>
      </c>
    </row>
    <row r="162" spans="1:11" ht="15" hidden="1" x14ac:dyDescent="0.25">
      <c r="A162" s="41" t="s">
        <v>1043</v>
      </c>
      <c r="B162" s="43">
        <v>69290</v>
      </c>
      <c r="C162" s="33">
        <f t="shared" si="2"/>
        <v>161</v>
      </c>
      <c r="D162" s="54" t="s">
        <v>113</v>
      </c>
      <c r="E162" s="53">
        <v>14690</v>
      </c>
      <c r="F162" s="52">
        <v>4.2999999999999997E-2</v>
      </c>
      <c r="G162" s="51">
        <v>0.105</v>
      </c>
      <c r="H162" s="50">
        <v>29.95</v>
      </c>
      <c r="I162" s="50">
        <v>33.31</v>
      </c>
      <c r="J162" s="43">
        <v>69290</v>
      </c>
      <c r="K162" s="49">
        <v>1.2999999999999999E-2</v>
      </c>
    </row>
    <row r="163" spans="1:11" ht="15" hidden="1" x14ac:dyDescent="0.25">
      <c r="A163" s="41" t="s">
        <v>1042</v>
      </c>
      <c r="B163" s="43">
        <v>80060</v>
      </c>
      <c r="C163" s="33">
        <f t="shared" si="2"/>
        <v>162</v>
      </c>
      <c r="D163" s="48" t="s">
        <v>121</v>
      </c>
      <c r="E163" s="47">
        <v>103690</v>
      </c>
      <c r="F163" s="46">
        <v>2.3E-2</v>
      </c>
      <c r="G163" s="45">
        <v>0.73899999999999999</v>
      </c>
      <c r="H163" s="44">
        <v>34.56</v>
      </c>
      <c r="I163" s="44">
        <v>38.49</v>
      </c>
      <c r="J163" s="43">
        <v>80060</v>
      </c>
      <c r="K163" s="42">
        <v>8.9999999999999993E-3</v>
      </c>
    </row>
    <row r="164" spans="1:11" ht="15" hidden="1" x14ac:dyDescent="0.25">
      <c r="A164" s="41" t="s">
        <v>1041</v>
      </c>
      <c r="B164" s="43">
        <v>94340</v>
      </c>
      <c r="C164" s="33">
        <f t="shared" si="2"/>
        <v>163</v>
      </c>
      <c r="D164" s="54" t="s">
        <v>113</v>
      </c>
      <c r="E164" s="53">
        <v>29200</v>
      </c>
      <c r="F164" s="52">
        <v>4.4999999999999998E-2</v>
      </c>
      <c r="G164" s="51">
        <v>0.20799999999999999</v>
      </c>
      <c r="H164" s="50">
        <v>39.51</v>
      </c>
      <c r="I164" s="50">
        <v>45.36</v>
      </c>
      <c r="J164" s="43">
        <v>94340</v>
      </c>
      <c r="K164" s="49">
        <v>1.7999999999999999E-2</v>
      </c>
    </row>
    <row r="165" spans="1:11" ht="15" hidden="1" x14ac:dyDescent="0.25">
      <c r="A165" s="41" t="s">
        <v>1040</v>
      </c>
      <c r="B165" s="43">
        <v>76850</v>
      </c>
      <c r="C165" s="33">
        <f t="shared" si="2"/>
        <v>164</v>
      </c>
      <c r="D165" s="48" t="s">
        <v>113</v>
      </c>
      <c r="E165" s="47">
        <v>21670</v>
      </c>
      <c r="F165" s="46">
        <v>5.8999999999999997E-2</v>
      </c>
      <c r="G165" s="45">
        <v>0.154</v>
      </c>
      <c r="H165" s="44">
        <v>32.14</v>
      </c>
      <c r="I165" s="44">
        <v>36.950000000000003</v>
      </c>
      <c r="J165" s="43">
        <v>76850</v>
      </c>
      <c r="K165" s="42">
        <v>2.1999999999999999E-2</v>
      </c>
    </row>
    <row r="166" spans="1:11" ht="15" hidden="1" x14ac:dyDescent="0.25">
      <c r="A166" s="41" t="s">
        <v>1039</v>
      </c>
      <c r="B166" s="43">
        <v>64890</v>
      </c>
      <c r="C166" s="33">
        <f t="shared" si="2"/>
        <v>165</v>
      </c>
      <c r="D166" s="54" t="s">
        <v>113</v>
      </c>
      <c r="E166" s="53">
        <v>17720</v>
      </c>
      <c r="F166" s="52">
        <v>3.1E-2</v>
      </c>
      <c r="G166" s="51">
        <v>0.126</v>
      </c>
      <c r="H166" s="50">
        <v>29.1</v>
      </c>
      <c r="I166" s="50">
        <v>31.2</v>
      </c>
      <c r="J166" s="43">
        <v>64890</v>
      </c>
      <c r="K166" s="49">
        <v>6.0000000000000001E-3</v>
      </c>
    </row>
    <row r="167" spans="1:11" ht="15" hidden="1" x14ac:dyDescent="0.25">
      <c r="A167" s="41" t="s">
        <v>1038</v>
      </c>
      <c r="B167" s="43">
        <v>77830</v>
      </c>
      <c r="C167" s="33">
        <f t="shared" si="2"/>
        <v>166</v>
      </c>
      <c r="D167" s="48" t="s">
        <v>113</v>
      </c>
      <c r="E167" s="47">
        <v>35110</v>
      </c>
      <c r="F167" s="46">
        <v>3.1E-2</v>
      </c>
      <c r="G167" s="45">
        <v>0.25</v>
      </c>
      <c r="H167" s="44">
        <v>35.96</v>
      </c>
      <c r="I167" s="44">
        <v>37.42</v>
      </c>
      <c r="J167" s="43">
        <v>77830</v>
      </c>
      <c r="K167" s="42">
        <v>1.2999999999999999E-2</v>
      </c>
    </row>
    <row r="168" spans="1:11" ht="15" hidden="1" x14ac:dyDescent="0.25">
      <c r="A168" s="41" t="s">
        <v>1037</v>
      </c>
      <c r="B168" s="43">
        <v>63720</v>
      </c>
      <c r="C168" s="33">
        <f t="shared" si="2"/>
        <v>167</v>
      </c>
      <c r="D168" s="54" t="s">
        <v>121</v>
      </c>
      <c r="E168" s="53">
        <v>28890</v>
      </c>
      <c r="F168" s="52">
        <v>1.7000000000000001E-2</v>
      </c>
      <c r="G168" s="51">
        <v>0.20599999999999999</v>
      </c>
      <c r="H168" s="50">
        <v>29.14</v>
      </c>
      <c r="I168" s="50">
        <v>30.63</v>
      </c>
      <c r="J168" s="43">
        <v>63720</v>
      </c>
      <c r="K168" s="49">
        <v>6.0000000000000001E-3</v>
      </c>
    </row>
    <row r="169" spans="1:11" ht="15" hidden="1" x14ac:dyDescent="0.25">
      <c r="A169" s="41" t="s">
        <v>1036</v>
      </c>
      <c r="B169" s="43">
        <v>65130</v>
      </c>
      <c r="C169" s="33">
        <f t="shared" si="2"/>
        <v>168</v>
      </c>
      <c r="D169" s="48" t="s">
        <v>113</v>
      </c>
      <c r="E169" s="47">
        <v>20470</v>
      </c>
      <c r="F169" s="46">
        <v>1.9E-2</v>
      </c>
      <c r="G169" s="45">
        <v>0.14599999999999999</v>
      </c>
      <c r="H169" s="44">
        <v>29.72</v>
      </c>
      <c r="I169" s="44">
        <v>31.31</v>
      </c>
      <c r="J169" s="43">
        <v>65130</v>
      </c>
      <c r="K169" s="42">
        <v>8.0000000000000002E-3</v>
      </c>
    </row>
    <row r="170" spans="1:11" ht="15" hidden="1" x14ac:dyDescent="0.25">
      <c r="A170" s="41" t="s">
        <v>1035</v>
      </c>
      <c r="B170" s="43">
        <v>60300</v>
      </c>
      <c r="C170" s="33">
        <f t="shared" si="2"/>
        <v>169</v>
      </c>
      <c r="D170" s="54" t="s">
        <v>113</v>
      </c>
      <c r="E170" s="53">
        <v>8420</v>
      </c>
      <c r="F170" s="52">
        <v>3.4000000000000002E-2</v>
      </c>
      <c r="G170" s="51">
        <v>0.06</v>
      </c>
      <c r="H170" s="50">
        <v>28.22</v>
      </c>
      <c r="I170" s="50">
        <v>28.99</v>
      </c>
      <c r="J170" s="43">
        <v>60300</v>
      </c>
      <c r="K170" s="49">
        <v>6.0000000000000001E-3</v>
      </c>
    </row>
    <row r="171" spans="1:11" ht="15" hidden="1" x14ac:dyDescent="0.25">
      <c r="A171" s="41" t="s">
        <v>1034</v>
      </c>
      <c r="B171" s="43">
        <v>94150</v>
      </c>
      <c r="C171" s="33">
        <f t="shared" si="2"/>
        <v>170</v>
      </c>
      <c r="D171" s="48" t="s">
        <v>121</v>
      </c>
      <c r="E171" s="47">
        <v>114560</v>
      </c>
      <c r="F171" s="46">
        <v>2.9000000000000001E-2</v>
      </c>
      <c r="G171" s="45">
        <v>0.81599999999999995</v>
      </c>
      <c r="H171" s="44">
        <v>38.33</v>
      </c>
      <c r="I171" s="44">
        <v>45.26</v>
      </c>
      <c r="J171" s="43">
        <v>94150</v>
      </c>
      <c r="K171" s="42">
        <v>1.4999999999999999E-2</v>
      </c>
    </row>
    <row r="172" spans="1:11" ht="15" hidden="1" x14ac:dyDescent="0.25">
      <c r="A172" s="41" t="s">
        <v>1033</v>
      </c>
      <c r="B172" s="43">
        <v>77720</v>
      </c>
      <c r="C172" s="33">
        <f t="shared" si="2"/>
        <v>171</v>
      </c>
      <c r="D172" s="54" t="s">
        <v>113</v>
      </c>
      <c r="E172" s="53">
        <v>5690</v>
      </c>
      <c r="F172" s="52">
        <v>2.1999999999999999E-2</v>
      </c>
      <c r="G172" s="51">
        <v>4.1000000000000002E-2</v>
      </c>
      <c r="H172" s="50">
        <v>34.049999999999997</v>
      </c>
      <c r="I172" s="50">
        <v>37.369999999999997</v>
      </c>
      <c r="J172" s="43">
        <v>77720</v>
      </c>
      <c r="K172" s="49">
        <v>1.6E-2</v>
      </c>
    </row>
    <row r="173" spans="1:11" ht="15" hidden="1" x14ac:dyDescent="0.25">
      <c r="A173" s="41" t="s">
        <v>1032</v>
      </c>
      <c r="B173" s="43">
        <v>95000</v>
      </c>
      <c r="C173" s="33">
        <f t="shared" si="2"/>
        <v>172</v>
      </c>
      <c r="D173" s="48" t="s">
        <v>113</v>
      </c>
      <c r="E173" s="47">
        <v>108870</v>
      </c>
      <c r="F173" s="46">
        <v>0.03</v>
      </c>
      <c r="G173" s="45">
        <v>0.77500000000000002</v>
      </c>
      <c r="H173" s="44">
        <v>38.72</v>
      </c>
      <c r="I173" s="44">
        <v>45.68</v>
      </c>
      <c r="J173" s="43">
        <v>95000</v>
      </c>
      <c r="K173" s="42">
        <v>1.6E-2</v>
      </c>
    </row>
    <row r="174" spans="1:11" ht="15" hidden="1" x14ac:dyDescent="0.25">
      <c r="A174" s="41" t="s">
        <v>1031</v>
      </c>
      <c r="B174" s="43">
        <v>83150</v>
      </c>
      <c r="C174" s="33">
        <f t="shared" si="2"/>
        <v>173</v>
      </c>
      <c r="D174" s="54" t="s">
        <v>113</v>
      </c>
      <c r="E174" s="53">
        <v>7890</v>
      </c>
      <c r="F174" s="52">
        <v>4.1000000000000002E-2</v>
      </c>
      <c r="G174" s="51">
        <v>5.6000000000000001E-2</v>
      </c>
      <c r="H174" s="50">
        <v>35.51</v>
      </c>
      <c r="I174" s="50">
        <v>39.979999999999997</v>
      </c>
      <c r="J174" s="43">
        <v>83150</v>
      </c>
      <c r="K174" s="49">
        <v>2.1000000000000001E-2</v>
      </c>
    </row>
    <row r="175" spans="1:11" ht="15" hidden="1" x14ac:dyDescent="0.25">
      <c r="A175" s="41" t="s">
        <v>1030</v>
      </c>
      <c r="B175" s="43">
        <v>87310</v>
      </c>
      <c r="C175" s="33">
        <f t="shared" si="2"/>
        <v>174</v>
      </c>
      <c r="D175" s="48" t="s">
        <v>136</v>
      </c>
      <c r="E175" s="47">
        <v>262640</v>
      </c>
      <c r="F175" s="46">
        <v>0.01</v>
      </c>
      <c r="G175" s="45">
        <v>1.871</v>
      </c>
      <c r="H175" s="44">
        <v>37.4</v>
      </c>
      <c r="I175" s="44">
        <v>41.98</v>
      </c>
      <c r="J175" s="43">
        <v>87310</v>
      </c>
      <c r="K175" s="42">
        <v>6.0000000000000001E-3</v>
      </c>
    </row>
    <row r="176" spans="1:11" ht="15" hidden="1" x14ac:dyDescent="0.25">
      <c r="A176" s="41" t="s">
        <v>1029</v>
      </c>
      <c r="B176" s="43">
        <v>120650</v>
      </c>
      <c r="C176" s="33">
        <f t="shared" si="2"/>
        <v>175</v>
      </c>
      <c r="D176" s="54" t="s">
        <v>121</v>
      </c>
      <c r="E176" s="53">
        <v>18510</v>
      </c>
      <c r="F176" s="52">
        <v>4.1000000000000002E-2</v>
      </c>
      <c r="G176" s="51">
        <v>0.13200000000000001</v>
      </c>
      <c r="H176" s="50">
        <v>55.23</v>
      </c>
      <c r="I176" s="50">
        <v>58</v>
      </c>
      <c r="J176" s="43">
        <v>120650</v>
      </c>
      <c r="K176" s="49">
        <v>1.4999999999999999E-2</v>
      </c>
    </row>
    <row r="177" spans="1:11" ht="15" hidden="1" x14ac:dyDescent="0.25">
      <c r="A177" s="41" t="s">
        <v>1028</v>
      </c>
      <c r="B177" s="43">
        <v>110380</v>
      </c>
      <c r="C177" s="33">
        <f t="shared" si="2"/>
        <v>176</v>
      </c>
      <c r="D177" s="48" t="s">
        <v>113</v>
      </c>
      <c r="E177" s="47">
        <v>1830</v>
      </c>
      <c r="F177" s="46">
        <v>0.23599999999999999</v>
      </c>
      <c r="G177" s="45">
        <v>1.2999999999999999E-2</v>
      </c>
      <c r="H177" s="44">
        <v>50.35</v>
      </c>
      <c r="I177" s="44">
        <v>53.07</v>
      </c>
      <c r="J177" s="43">
        <v>110380</v>
      </c>
      <c r="K177" s="42">
        <v>3.3000000000000002E-2</v>
      </c>
    </row>
    <row r="178" spans="1:11" ht="15" hidden="1" x14ac:dyDescent="0.25">
      <c r="A178" s="41" t="s">
        <v>1027</v>
      </c>
      <c r="B178" s="43">
        <v>121770</v>
      </c>
      <c r="C178" s="33">
        <f t="shared" si="2"/>
        <v>177</v>
      </c>
      <c r="D178" s="54" t="s">
        <v>113</v>
      </c>
      <c r="E178" s="53">
        <v>16680</v>
      </c>
      <c r="F178" s="52">
        <v>3.7999999999999999E-2</v>
      </c>
      <c r="G178" s="51">
        <v>0.11899999999999999</v>
      </c>
      <c r="H178" s="50">
        <v>55.71</v>
      </c>
      <c r="I178" s="50">
        <v>58.54</v>
      </c>
      <c r="J178" s="43">
        <v>121770</v>
      </c>
      <c r="K178" s="49">
        <v>1.4999999999999999E-2</v>
      </c>
    </row>
    <row r="179" spans="1:11" ht="15" hidden="1" x14ac:dyDescent="0.25">
      <c r="A179" s="41" t="s">
        <v>1026</v>
      </c>
      <c r="B179" s="43">
        <v>94840</v>
      </c>
      <c r="C179" s="33">
        <f t="shared" si="2"/>
        <v>178</v>
      </c>
      <c r="D179" s="48" t="s">
        <v>113</v>
      </c>
      <c r="E179" s="47">
        <v>9800</v>
      </c>
      <c r="F179" s="46">
        <v>5.1999999999999998E-2</v>
      </c>
      <c r="G179" s="45">
        <v>7.0000000000000007E-2</v>
      </c>
      <c r="H179" s="44">
        <v>44.45</v>
      </c>
      <c r="I179" s="44">
        <v>45.6</v>
      </c>
      <c r="J179" s="43">
        <v>94840</v>
      </c>
      <c r="K179" s="42">
        <v>1.2999999999999999E-2</v>
      </c>
    </row>
    <row r="180" spans="1:11" ht="15" hidden="1" x14ac:dyDescent="0.25">
      <c r="A180" s="41" t="s">
        <v>1025</v>
      </c>
      <c r="B180" s="43">
        <v>82520</v>
      </c>
      <c r="C180" s="33">
        <f t="shared" si="2"/>
        <v>179</v>
      </c>
      <c r="D180" s="54" t="s">
        <v>121</v>
      </c>
      <c r="E180" s="53">
        <v>94410</v>
      </c>
      <c r="F180" s="52">
        <v>2.1000000000000001E-2</v>
      </c>
      <c r="G180" s="51">
        <v>0.67200000000000004</v>
      </c>
      <c r="H180" s="50">
        <v>36.26</v>
      </c>
      <c r="I180" s="50">
        <v>39.68</v>
      </c>
      <c r="J180" s="43">
        <v>82520</v>
      </c>
      <c r="K180" s="49">
        <v>8.0000000000000002E-3</v>
      </c>
    </row>
    <row r="181" spans="1:11" ht="15" hidden="1" x14ac:dyDescent="0.25">
      <c r="A181" s="41" t="s">
        <v>1024</v>
      </c>
      <c r="B181" s="43">
        <v>80820</v>
      </c>
      <c r="C181" s="33">
        <f t="shared" si="2"/>
        <v>180</v>
      </c>
      <c r="D181" s="48" t="s">
        <v>113</v>
      </c>
      <c r="E181" s="47">
        <v>86660</v>
      </c>
      <c r="F181" s="46">
        <v>2.3E-2</v>
      </c>
      <c r="G181" s="45">
        <v>0.61699999999999999</v>
      </c>
      <c r="H181" s="44">
        <v>35.450000000000003</v>
      </c>
      <c r="I181" s="44">
        <v>38.86</v>
      </c>
      <c r="J181" s="43">
        <v>80820</v>
      </c>
      <c r="K181" s="42">
        <v>8.9999999999999993E-3</v>
      </c>
    </row>
    <row r="182" spans="1:11" ht="15" hidden="1" x14ac:dyDescent="0.25">
      <c r="A182" s="41" t="s">
        <v>1023</v>
      </c>
      <c r="B182" s="43">
        <v>101570</v>
      </c>
      <c r="C182" s="33">
        <f t="shared" si="2"/>
        <v>181</v>
      </c>
      <c r="D182" s="54" t="s">
        <v>113</v>
      </c>
      <c r="E182" s="53">
        <v>7750</v>
      </c>
      <c r="F182" s="52">
        <v>4.5999999999999999E-2</v>
      </c>
      <c r="G182" s="51">
        <v>5.5E-2</v>
      </c>
      <c r="H182" s="50">
        <v>47.8</v>
      </c>
      <c r="I182" s="50">
        <v>48.83</v>
      </c>
      <c r="J182" s="43">
        <v>101570</v>
      </c>
      <c r="K182" s="49">
        <v>1.4999999999999999E-2</v>
      </c>
    </row>
    <row r="183" spans="1:11" ht="15" hidden="1" x14ac:dyDescent="0.25">
      <c r="A183" s="41" t="s">
        <v>1022</v>
      </c>
      <c r="B183" s="43">
        <v>83600</v>
      </c>
      <c r="C183" s="33">
        <f t="shared" si="2"/>
        <v>182</v>
      </c>
      <c r="D183" s="48" t="s">
        <v>121</v>
      </c>
      <c r="E183" s="47">
        <v>120970</v>
      </c>
      <c r="F183" s="46">
        <v>1.4E-2</v>
      </c>
      <c r="G183" s="45">
        <v>0.86199999999999999</v>
      </c>
      <c r="H183" s="44">
        <v>35.25</v>
      </c>
      <c r="I183" s="44">
        <v>40.19</v>
      </c>
      <c r="J183" s="43">
        <v>83600</v>
      </c>
      <c r="K183" s="42">
        <v>8.0000000000000002E-3</v>
      </c>
    </row>
    <row r="184" spans="1:11" ht="15" hidden="1" x14ac:dyDescent="0.25">
      <c r="A184" s="41" t="s">
        <v>1021</v>
      </c>
      <c r="B184" s="43">
        <v>75360</v>
      </c>
      <c r="C184" s="33">
        <f t="shared" si="2"/>
        <v>183</v>
      </c>
      <c r="D184" s="54" t="s">
        <v>113</v>
      </c>
      <c r="E184" s="53">
        <v>84250</v>
      </c>
      <c r="F184" s="52">
        <v>1.4999999999999999E-2</v>
      </c>
      <c r="G184" s="51">
        <v>0.6</v>
      </c>
      <c r="H184" s="50">
        <v>33.130000000000003</v>
      </c>
      <c r="I184" s="50">
        <v>36.229999999999997</v>
      </c>
      <c r="J184" s="43">
        <v>75360</v>
      </c>
      <c r="K184" s="49">
        <v>8.0000000000000002E-3</v>
      </c>
    </row>
    <row r="185" spans="1:11" ht="15" hidden="1" x14ac:dyDescent="0.25">
      <c r="A185" s="41" t="s">
        <v>1020</v>
      </c>
      <c r="B185" s="43">
        <v>106390</v>
      </c>
      <c r="C185" s="33">
        <f t="shared" si="2"/>
        <v>184</v>
      </c>
      <c r="D185" s="48" t="s">
        <v>113</v>
      </c>
      <c r="E185" s="47">
        <v>30420</v>
      </c>
      <c r="F185" s="46">
        <v>0.03</v>
      </c>
      <c r="G185" s="45">
        <v>0.217</v>
      </c>
      <c r="H185" s="44">
        <v>43.16</v>
      </c>
      <c r="I185" s="44">
        <v>51.15</v>
      </c>
      <c r="J185" s="43">
        <v>106390</v>
      </c>
      <c r="K185" s="42">
        <v>1.7000000000000001E-2</v>
      </c>
    </row>
    <row r="186" spans="1:11" ht="15" hidden="1" x14ac:dyDescent="0.25">
      <c r="A186" s="41" t="s">
        <v>1019</v>
      </c>
      <c r="B186" s="43">
        <v>83740</v>
      </c>
      <c r="C186" s="33">
        <f t="shared" si="2"/>
        <v>185</v>
      </c>
      <c r="D186" s="54" t="s">
        <v>113</v>
      </c>
      <c r="E186" s="53">
        <v>6300</v>
      </c>
      <c r="F186" s="52">
        <v>3.6999999999999998E-2</v>
      </c>
      <c r="G186" s="51">
        <v>4.4999999999999998E-2</v>
      </c>
      <c r="H186" s="50">
        <v>38.69</v>
      </c>
      <c r="I186" s="50">
        <v>40.26</v>
      </c>
      <c r="J186" s="43">
        <v>83740</v>
      </c>
      <c r="K186" s="49">
        <v>1.0999999999999999E-2</v>
      </c>
    </row>
    <row r="187" spans="1:11" ht="15" hidden="1" x14ac:dyDescent="0.25">
      <c r="A187" s="41" t="s">
        <v>1018</v>
      </c>
      <c r="B187" s="43">
        <v>98460</v>
      </c>
      <c r="C187" s="33">
        <f t="shared" si="2"/>
        <v>186</v>
      </c>
      <c r="D187" s="48" t="s">
        <v>113</v>
      </c>
      <c r="E187" s="47">
        <v>18960</v>
      </c>
      <c r="F187" s="46">
        <v>1.0999999999999999E-2</v>
      </c>
      <c r="G187" s="45">
        <v>0.13500000000000001</v>
      </c>
      <c r="H187" s="44">
        <v>46.19</v>
      </c>
      <c r="I187" s="44">
        <v>47.34</v>
      </c>
      <c r="J187" s="43">
        <v>98460</v>
      </c>
      <c r="K187" s="42">
        <v>1.7999999999999999E-2</v>
      </c>
    </row>
    <row r="188" spans="1:11" ht="15" hidden="1" x14ac:dyDescent="0.25">
      <c r="A188" s="41" t="s">
        <v>1017</v>
      </c>
      <c r="B188" s="43">
        <v>81380</v>
      </c>
      <c r="C188" s="33">
        <f t="shared" si="2"/>
        <v>187</v>
      </c>
      <c r="D188" s="54" t="s">
        <v>136</v>
      </c>
      <c r="E188" s="53">
        <v>244820</v>
      </c>
      <c r="F188" s="52">
        <v>0.01</v>
      </c>
      <c r="G188" s="51">
        <v>1.744</v>
      </c>
      <c r="H188" s="50">
        <v>36.19</v>
      </c>
      <c r="I188" s="50">
        <v>39.130000000000003</v>
      </c>
      <c r="J188" s="43">
        <v>81380</v>
      </c>
      <c r="K188" s="49">
        <v>0.01</v>
      </c>
    </row>
    <row r="189" spans="1:11" ht="15" hidden="1" x14ac:dyDescent="0.25">
      <c r="A189" s="41" t="s">
        <v>1016</v>
      </c>
      <c r="B189" s="43">
        <v>112860</v>
      </c>
      <c r="C189" s="33">
        <f t="shared" si="2"/>
        <v>188</v>
      </c>
      <c r="D189" s="48" t="s">
        <v>113</v>
      </c>
      <c r="E189" s="47">
        <v>19380</v>
      </c>
      <c r="F189" s="46">
        <v>4.2999999999999997E-2</v>
      </c>
      <c r="G189" s="45">
        <v>0.13800000000000001</v>
      </c>
      <c r="H189" s="44">
        <v>48.58</v>
      </c>
      <c r="I189" s="44">
        <v>54.26</v>
      </c>
      <c r="J189" s="43">
        <v>112860</v>
      </c>
      <c r="K189" s="42">
        <v>1.2999999999999999E-2</v>
      </c>
    </row>
    <row r="190" spans="1:11" ht="15" hidden="1" x14ac:dyDescent="0.25">
      <c r="A190" s="41" t="s">
        <v>1015</v>
      </c>
      <c r="B190" s="43">
        <v>59950</v>
      </c>
      <c r="C190" s="33">
        <f t="shared" si="2"/>
        <v>189</v>
      </c>
      <c r="D190" s="54" t="s">
        <v>113</v>
      </c>
      <c r="E190" s="53">
        <v>11930</v>
      </c>
      <c r="F190" s="52">
        <v>4.9000000000000002E-2</v>
      </c>
      <c r="G190" s="51">
        <v>8.5000000000000006E-2</v>
      </c>
      <c r="H190" s="50">
        <v>26.19</v>
      </c>
      <c r="I190" s="50">
        <v>28.82</v>
      </c>
      <c r="J190" s="43">
        <v>59950</v>
      </c>
      <c r="K190" s="49">
        <v>2.9000000000000001E-2</v>
      </c>
    </row>
    <row r="191" spans="1:11" ht="15" hidden="1" x14ac:dyDescent="0.25">
      <c r="A191" s="41" t="s">
        <v>1014</v>
      </c>
      <c r="B191" s="43">
        <v>80640</v>
      </c>
      <c r="C191" s="33">
        <f t="shared" si="2"/>
        <v>190</v>
      </c>
      <c r="D191" s="48" t="s">
        <v>121</v>
      </c>
      <c r="E191" s="47">
        <v>122310</v>
      </c>
      <c r="F191" s="46">
        <v>1.2999999999999999E-2</v>
      </c>
      <c r="G191" s="45">
        <v>0.871</v>
      </c>
      <c r="H191" s="44">
        <v>36.17</v>
      </c>
      <c r="I191" s="44">
        <v>38.770000000000003</v>
      </c>
      <c r="J191" s="43">
        <v>80640</v>
      </c>
      <c r="K191" s="42">
        <v>8.0000000000000002E-3</v>
      </c>
    </row>
    <row r="192" spans="1:11" ht="15" hidden="1" x14ac:dyDescent="0.25">
      <c r="A192" s="41" t="s">
        <v>1013</v>
      </c>
      <c r="B192" s="43">
        <v>78690</v>
      </c>
      <c r="C192" s="33">
        <f t="shared" si="2"/>
        <v>191</v>
      </c>
      <c r="D192" s="54" t="s">
        <v>113</v>
      </c>
      <c r="E192" s="53">
        <v>107980</v>
      </c>
      <c r="F192" s="52">
        <v>1.4E-2</v>
      </c>
      <c r="G192" s="51">
        <v>0.76900000000000002</v>
      </c>
      <c r="H192" s="50">
        <v>35.229999999999997</v>
      </c>
      <c r="I192" s="50">
        <v>37.83</v>
      </c>
      <c r="J192" s="43">
        <v>78690</v>
      </c>
      <c r="K192" s="49">
        <v>7.0000000000000001E-3</v>
      </c>
    </row>
    <row r="193" spans="1:11" ht="15" hidden="1" x14ac:dyDescent="0.25">
      <c r="A193" s="41" t="s">
        <v>1012</v>
      </c>
      <c r="B193" s="43">
        <v>104570</v>
      </c>
      <c r="C193" s="33">
        <f t="shared" si="2"/>
        <v>192</v>
      </c>
      <c r="D193" s="48" t="s">
        <v>113</v>
      </c>
      <c r="E193" s="47">
        <v>1020</v>
      </c>
      <c r="F193" s="46">
        <v>0.11700000000000001</v>
      </c>
      <c r="G193" s="45">
        <v>7.0000000000000001E-3</v>
      </c>
      <c r="H193" s="44">
        <v>39.79</v>
      </c>
      <c r="I193" s="44">
        <v>50.27</v>
      </c>
      <c r="J193" s="43">
        <v>104570</v>
      </c>
      <c r="K193" s="42">
        <v>5.8999999999999997E-2</v>
      </c>
    </row>
    <row r="194" spans="1:11" ht="15" hidden="1" x14ac:dyDescent="0.25">
      <c r="A194" s="41" t="s">
        <v>1011</v>
      </c>
      <c r="B194" s="43">
        <v>94650</v>
      </c>
      <c r="C194" s="33">
        <f t="shared" si="2"/>
        <v>193</v>
      </c>
      <c r="D194" s="54" t="s">
        <v>113</v>
      </c>
      <c r="E194" s="53">
        <v>13310</v>
      </c>
      <c r="F194" s="52">
        <v>2.8000000000000001E-2</v>
      </c>
      <c r="G194" s="51">
        <v>9.5000000000000001E-2</v>
      </c>
      <c r="H194" s="50">
        <v>46.02</v>
      </c>
      <c r="I194" s="50">
        <v>45.51</v>
      </c>
      <c r="J194" s="43">
        <v>94650</v>
      </c>
      <c r="K194" s="49">
        <v>3.5000000000000003E-2</v>
      </c>
    </row>
    <row r="195" spans="1:11" ht="15" hidden="1" x14ac:dyDescent="0.25">
      <c r="A195" s="41" t="s">
        <v>1010</v>
      </c>
      <c r="B195" s="43">
        <v>86840</v>
      </c>
      <c r="C195" s="33">
        <f t="shared" ref="C195:C258" si="3">C194+1</f>
        <v>194</v>
      </c>
      <c r="D195" s="48" t="s">
        <v>113</v>
      </c>
      <c r="E195" s="47">
        <v>2870</v>
      </c>
      <c r="F195" s="46">
        <v>5.2999999999999999E-2</v>
      </c>
      <c r="G195" s="45">
        <v>0.02</v>
      </c>
      <c r="H195" s="44">
        <v>38.340000000000003</v>
      </c>
      <c r="I195" s="44">
        <v>41.75</v>
      </c>
      <c r="J195" s="43">
        <v>86840</v>
      </c>
      <c r="K195" s="42">
        <v>2.8000000000000001E-2</v>
      </c>
    </row>
    <row r="196" spans="1:11" ht="15" hidden="1" x14ac:dyDescent="0.25">
      <c r="A196" s="41" t="s">
        <v>1009</v>
      </c>
      <c r="B196" s="43">
        <v>73060</v>
      </c>
      <c r="C196" s="33">
        <f t="shared" si="3"/>
        <v>195</v>
      </c>
      <c r="D196" s="54" t="s">
        <v>113</v>
      </c>
      <c r="E196" s="53">
        <v>34810</v>
      </c>
      <c r="F196" s="52">
        <v>1.4999999999999999E-2</v>
      </c>
      <c r="G196" s="51">
        <v>0.248</v>
      </c>
      <c r="H196" s="50">
        <v>33.659999999999997</v>
      </c>
      <c r="I196" s="50">
        <v>35.119999999999997</v>
      </c>
      <c r="J196" s="43">
        <v>73060</v>
      </c>
      <c r="K196" s="49">
        <v>6.0000000000000001E-3</v>
      </c>
    </row>
    <row r="197" spans="1:11" ht="15" hidden="1" x14ac:dyDescent="0.25">
      <c r="A197" s="41" t="s">
        <v>1008</v>
      </c>
      <c r="B197" s="43">
        <v>81570</v>
      </c>
      <c r="C197" s="33">
        <f t="shared" si="3"/>
        <v>196</v>
      </c>
      <c r="D197" s="48" t="s">
        <v>121</v>
      </c>
      <c r="E197" s="47">
        <v>53530</v>
      </c>
      <c r="F197" s="46">
        <v>2.5000000000000001E-2</v>
      </c>
      <c r="G197" s="45">
        <v>0.38100000000000001</v>
      </c>
      <c r="H197" s="44">
        <v>37.03</v>
      </c>
      <c r="I197" s="44">
        <v>39.22</v>
      </c>
      <c r="J197" s="43">
        <v>81570</v>
      </c>
      <c r="K197" s="42">
        <v>1.7000000000000001E-2</v>
      </c>
    </row>
    <row r="198" spans="1:11" ht="15" hidden="1" x14ac:dyDescent="0.25">
      <c r="A198" s="41" t="s">
        <v>1007</v>
      </c>
      <c r="B198" s="43">
        <v>66440</v>
      </c>
      <c r="C198" s="33">
        <f t="shared" si="3"/>
        <v>197</v>
      </c>
      <c r="D198" s="54" t="s">
        <v>113</v>
      </c>
      <c r="E198" s="53">
        <v>6470</v>
      </c>
      <c r="F198" s="52">
        <v>4.3999999999999997E-2</v>
      </c>
      <c r="G198" s="51">
        <v>4.5999999999999999E-2</v>
      </c>
      <c r="H198" s="50">
        <v>30.38</v>
      </c>
      <c r="I198" s="50">
        <v>31.94</v>
      </c>
      <c r="J198" s="43">
        <v>66440</v>
      </c>
      <c r="K198" s="49">
        <v>1.0999999999999999E-2</v>
      </c>
    </row>
    <row r="199" spans="1:11" ht="15" hidden="1" x14ac:dyDescent="0.25">
      <c r="A199" s="41" t="s">
        <v>1006</v>
      </c>
      <c r="B199" s="43">
        <v>74090</v>
      </c>
      <c r="C199" s="33">
        <f t="shared" si="3"/>
        <v>198</v>
      </c>
      <c r="D199" s="48" t="s">
        <v>113</v>
      </c>
      <c r="E199" s="47">
        <v>1370</v>
      </c>
      <c r="F199" s="46">
        <v>6.4000000000000001E-2</v>
      </c>
      <c r="G199" s="45">
        <v>0.01</v>
      </c>
      <c r="H199" s="44">
        <v>35.700000000000003</v>
      </c>
      <c r="I199" s="44">
        <v>35.619999999999997</v>
      </c>
      <c r="J199" s="43">
        <v>74090</v>
      </c>
      <c r="K199" s="42">
        <v>1.2999999999999999E-2</v>
      </c>
    </row>
    <row r="200" spans="1:11" ht="15" hidden="1" x14ac:dyDescent="0.25">
      <c r="A200" s="41" t="s">
        <v>1005</v>
      </c>
      <c r="B200" s="43">
        <v>60990</v>
      </c>
      <c r="C200" s="33">
        <f t="shared" si="3"/>
        <v>199</v>
      </c>
      <c r="D200" s="54" t="s">
        <v>113</v>
      </c>
      <c r="E200" s="53">
        <v>2950</v>
      </c>
      <c r="F200" s="52">
        <v>0.04</v>
      </c>
      <c r="G200" s="51">
        <v>2.1000000000000001E-2</v>
      </c>
      <c r="H200" s="50">
        <v>26.49</v>
      </c>
      <c r="I200" s="50">
        <v>29.32</v>
      </c>
      <c r="J200" s="43">
        <v>60990</v>
      </c>
      <c r="K200" s="49">
        <v>2.4E-2</v>
      </c>
    </row>
    <row r="201" spans="1:11" ht="15" hidden="1" x14ac:dyDescent="0.25">
      <c r="A201" s="41" t="s">
        <v>1004</v>
      </c>
      <c r="B201" s="43">
        <v>112250</v>
      </c>
      <c r="C201" s="33">
        <f t="shared" si="3"/>
        <v>200</v>
      </c>
      <c r="D201" s="48" t="s">
        <v>113</v>
      </c>
      <c r="E201" s="47">
        <v>6350</v>
      </c>
      <c r="F201" s="46">
        <v>6.9000000000000006E-2</v>
      </c>
      <c r="G201" s="45">
        <v>4.4999999999999998E-2</v>
      </c>
      <c r="H201" s="44">
        <v>54.95</v>
      </c>
      <c r="I201" s="44">
        <v>53.97</v>
      </c>
      <c r="J201" s="43">
        <v>112250</v>
      </c>
      <c r="K201" s="42">
        <v>0.02</v>
      </c>
    </row>
    <row r="202" spans="1:11" ht="15" hidden="1" x14ac:dyDescent="0.25">
      <c r="A202" s="41" t="s">
        <v>1003</v>
      </c>
      <c r="B202" s="43">
        <v>80860</v>
      </c>
      <c r="C202" s="33">
        <f t="shared" si="3"/>
        <v>201</v>
      </c>
      <c r="D202" s="54" t="s">
        <v>113</v>
      </c>
      <c r="E202" s="53">
        <v>36380</v>
      </c>
      <c r="F202" s="52">
        <v>3.5999999999999997E-2</v>
      </c>
      <c r="G202" s="51">
        <v>0.25900000000000001</v>
      </c>
      <c r="H202" s="50">
        <v>37.03</v>
      </c>
      <c r="I202" s="50">
        <v>38.869999999999997</v>
      </c>
      <c r="J202" s="43">
        <v>80860</v>
      </c>
      <c r="K202" s="49">
        <v>1.0999999999999999E-2</v>
      </c>
    </row>
    <row r="203" spans="1:11" ht="15" hidden="1" x14ac:dyDescent="0.25">
      <c r="A203" s="41" t="s">
        <v>1002</v>
      </c>
      <c r="B203" s="43">
        <v>48550</v>
      </c>
      <c r="C203" s="33">
        <f t="shared" si="3"/>
        <v>202</v>
      </c>
      <c r="D203" s="48" t="s">
        <v>136</v>
      </c>
      <c r="E203" s="47">
        <v>358980</v>
      </c>
      <c r="F203" s="46">
        <v>8.9999999999999993E-3</v>
      </c>
      <c r="G203" s="45">
        <v>2.5569999999999999</v>
      </c>
      <c r="H203" s="44">
        <v>21.27</v>
      </c>
      <c r="I203" s="44">
        <v>23.34</v>
      </c>
      <c r="J203" s="43">
        <v>48550</v>
      </c>
      <c r="K203" s="42">
        <v>5.0000000000000001E-3</v>
      </c>
    </row>
    <row r="204" spans="1:11" ht="15" hidden="1" x14ac:dyDescent="0.25">
      <c r="A204" s="41" t="s">
        <v>1001</v>
      </c>
      <c r="B204" s="43">
        <v>40470</v>
      </c>
      <c r="C204" s="33">
        <f t="shared" si="3"/>
        <v>203</v>
      </c>
      <c r="D204" s="54" t="s">
        <v>113</v>
      </c>
      <c r="E204" s="53">
        <v>20420</v>
      </c>
      <c r="F204" s="52">
        <v>0.03</v>
      </c>
      <c r="G204" s="51">
        <v>0.14499999999999999</v>
      </c>
      <c r="H204" s="50">
        <v>18.05</v>
      </c>
      <c r="I204" s="50">
        <v>19.46</v>
      </c>
      <c r="J204" s="43">
        <v>40470</v>
      </c>
      <c r="K204" s="49">
        <v>1.2E-2</v>
      </c>
    </row>
    <row r="205" spans="1:11" ht="15" hidden="1" x14ac:dyDescent="0.25">
      <c r="A205" s="41" t="s">
        <v>1000</v>
      </c>
      <c r="B205" s="43">
        <v>46130</v>
      </c>
      <c r="C205" s="33">
        <f t="shared" si="3"/>
        <v>204</v>
      </c>
      <c r="D205" s="48" t="s">
        <v>113</v>
      </c>
      <c r="E205" s="47">
        <v>74720</v>
      </c>
      <c r="F205" s="46">
        <v>2.4E-2</v>
      </c>
      <c r="G205" s="45">
        <v>0.53200000000000003</v>
      </c>
      <c r="H205" s="44">
        <v>20.440000000000001</v>
      </c>
      <c r="I205" s="44">
        <v>22.18</v>
      </c>
      <c r="J205" s="43">
        <v>46130</v>
      </c>
      <c r="K205" s="42">
        <v>7.0000000000000001E-3</v>
      </c>
    </row>
    <row r="206" spans="1:11" ht="15" hidden="1" x14ac:dyDescent="0.25">
      <c r="A206" s="41" t="s">
        <v>999</v>
      </c>
      <c r="B206" s="43">
        <v>49770</v>
      </c>
      <c r="C206" s="33">
        <f t="shared" si="3"/>
        <v>205</v>
      </c>
      <c r="D206" s="54" t="s">
        <v>113</v>
      </c>
      <c r="E206" s="53">
        <v>65510</v>
      </c>
      <c r="F206" s="52">
        <v>1.9E-2</v>
      </c>
      <c r="G206" s="51">
        <v>0.46700000000000003</v>
      </c>
      <c r="H206" s="50">
        <v>22.04</v>
      </c>
      <c r="I206" s="50">
        <v>23.93</v>
      </c>
      <c r="J206" s="43">
        <v>49770</v>
      </c>
      <c r="K206" s="49">
        <v>1.2E-2</v>
      </c>
    </row>
    <row r="207" spans="1:11" ht="15" hidden="1" x14ac:dyDescent="0.25">
      <c r="A207" s="41" t="s">
        <v>998</v>
      </c>
      <c r="B207" s="43">
        <v>62240</v>
      </c>
      <c r="C207" s="33">
        <f t="shared" si="3"/>
        <v>206</v>
      </c>
      <c r="D207" s="48" t="s">
        <v>113</v>
      </c>
      <c r="E207" s="47">
        <v>15100</v>
      </c>
      <c r="F207" s="46">
        <v>4.5999999999999999E-2</v>
      </c>
      <c r="G207" s="45">
        <v>0.108</v>
      </c>
      <c r="H207" s="44">
        <v>27.15</v>
      </c>
      <c r="I207" s="44">
        <v>29.92</v>
      </c>
      <c r="J207" s="43">
        <v>62240</v>
      </c>
      <c r="K207" s="42">
        <v>2.5000000000000001E-2</v>
      </c>
    </row>
    <row r="208" spans="1:11" ht="15" hidden="1" x14ac:dyDescent="0.25">
      <c r="A208" s="41" t="s">
        <v>997</v>
      </c>
      <c r="B208" s="43">
        <v>77820</v>
      </c>
      <c r="C208" s="33">
        <f t="shared" si="3"/>
        <v>207</v>
      </c>
      <c r="D208" s="54" t="s">
        <v>113</v>
      </c>
      <c r="E208" s="53">
        <v>6840</v>
      </c>
      <c r="F208" s="52">
        <v>5.7000000000000002E-2</v>
      </c>
      <c r="G208" s="51">
        <v>4.9000000000000002E-2</v>
      </c>
      <c r="H208" s="50">
        <v>38.049999999999997</v>
      </c>
      <c r="I208" s="50">
        <v>37.409999999999997</v>
      </c>
      <c r="J208" s="43">
        <v>77820</v>
      </c>
      <c r="K208" s="49">
        <v>1.7000000000000001E-2</v>
      </c>
    </row>
    <row r="209" spans="1:11" ht="15" hidden="1" x14ac:dyDescent="0.25">
      <c r="A209" s="41" t="s">
        <v>996</v>
      </c>
      <c r="B209" s="43">
        <v>46820</v>
      </c>
      <c r="C209" s="33">
        <f t="shared" si="3"/>
        <v>208</v>
      </c>
      <c r="D209" s="48" t="s">
        <v>113</v>
      </c>
      <c r="E209" s="47">
        <v>30030</v>
      </c>
      <c r="F209" s="46">
        <v>3.3000000000000002E-2</v>
      </c>
      <c r="G209" s="45">
        <v>0.214</v>
      </c>
      <c r="H209" s="44">
        <v>20.76</v>
      </c>
      <c r="I209" s="44">
        <v>22.51</v>
      </c>
      <c r="J209" s="43">
        <v>46820</v>
      </c>
      <c r="K209" s="42">
        <v>1.4E-2</v>
      </c>
    </row>
    <row r="210" spans="1:11" ht="15" hidden="1" x14ac:dyDescent="0.25">
      <c r="A210" s="41" t="s">
        <v>995</v>
      </c>
      <c r="B210" s="43">
        <v>47940</v>
      </c>
      <c r="C210" s="33">
        <f t="shared" si="3"/>
        <v>209</v>
      </c>
      <c r="D210" s="54" t="s">
        <v>121</v>
      </c>
      <c r="E210" s="53">
        <v>146370</v>
      </c>
      <c r="F210" s="52">
        <v>1.0999999999999999E-2</v>
      </c>
      <c r="G210" s="51">
        <v>1.0429999999999999</v>
      </c>
      <c r="H210" s="50">
        <v>21.25</v>
      </c>
      <c r="I210" s="50">
        <v>23.05</v>
      </c>
      <c r="J210" s="43">
        <v>47940</v>
      </c>
      <c r="K210" s="49">
        <v>7.0000000000000001E-3</v>
      </c>
    </row>
    <row r="211" spans="1:11" ht="15" hidden="1" x14ac:dyDescent="0.25">
      <c r="A211" s="41" t="s">
        <v>994</v>
      </c>
      <c r="B211" s="43">
        <v>47930</v>
      </c>
      <c r="C211" s="33">
        <f t="shared" si="3"/>
        <v>210</v>
      </c>
      <c r="D211" s="48" t="s">
        <v>113</v>
      </c>
      <c r="E211" s="47">
        <v>32950</v>
      </c>
      <c r="F211" s="46">
        <v>2.1999999999999999E-2</v>
      </c>
      <c r="G211" s="45">
        <v>0.23499999999999999</v>
      </c>
      <c r="H211" s="44">
        <v>21.25</v>
      </c>
      <c r="I211" s="44">
        <v>23.05</v>
      </c>
      <c r="J211" s="43">
        <v>47930</v>
      </c>
      <c r="K211" s="42">
        <v>8.0000000000000002E-3</v>
      </c>
    </row>
    <row r="212" spans="1:11" ht="15" hidden="1" x14ac:dyDescent="0.25">
      <c r="A212" s="41" t="s">
        <v>993</v>
      </c>
      <c r="B212" s="43">
        <v>60690</v>
      </c>
      <c r="C212" s="33">
        <f t="shared" si="3"/>
        <v>211</v>
      </c>
      <c r="D212" s="54" t="s">
        <v>113</v>
      </c>
      <c r="E212" s="53">
        <v>14800</v>
      </c>
      <c r="F212" s="52">
        <v>1.7000000000000001E-2</v>
      </c>
      <c r="G212" s="51">
        <v>0.105</v>
      </c>
      <c r="H212" s="50">
        <v>27.29</v>
      </c>
      <c r="I212" s="50">
        <v>29.18</v>
      </c>
      <c r="J212" s="43">
        <v>60690</v>
      </c>
      <c r="K212" s="49">
        <v>0.01</v>
      </c>
    </row>
    <row r="213" spans="1:11" ht="15" hidden="1" x14ac:dyDescent="0.25">
      <c r="A213" s="41" t="s">
        <v>992</v>
      </c>
      <c r="B213" s="43">
        <v>38630</v>
      </c>
      <c r="C213" s="33">
        <f t="shared" si="3"/>
        <v>212</v>
      </c>
      <c r="D213" s="48" t="s">
        <v>113</v>
      </c>
      <c r="E213" s="47">
        <v>30090</v>
      </c>
      <c r="F213" s="46">
        <v>8.0000000000000002E-3</v>
      </c>
      <c r="G213" s="45">
        <v>0.214</v>
      </c>
      <c r="H213" s="44">
        <v>17.100000000000001</v>
      </c>
      <c r="I213" s="44">
        <v>18.57</v>
      </c>
      <c r="J213" s="43">
        <v>38630</v>
      </c>
      <c r="K213" s="42">
        <v>3.0000000000000001E-3</v>
      </c>
    </row>
    <row r="214" spans="1:11" ht="15" hidden="1" x14ac:dyDescent="0.25">
      <c r="A214" s="41" t="s">
        <v>991</v>
      </c>
      <c r="B214" s="43">
        <v>49270</v>
      </c>
      <c r="C214" s="33">
        <f t="shared" si="3"/>
        <v>213</v>
      </c>
      <c r="D214" s="54" t="s">
        <v>113</v>
      </c>
      <c r="E214" s="53">
        <v>68540</v>
      </c>
      <c r="F214" s="52">
        <v>2.1000000000000001E-2</v>
      </c>
      <c r="G214" s="51">
        <v>0.48799999999999999</v>
      </c>
      <c r="H214" s="50">
        <v>22.14</v>
      </c>
      <c r="I214" s="50">
        <v>23.69</v>
      </c>
      <c r="J214" s="43">
        <v>49270</v>
      </c>
      <c r="K214" s="49">
        <v>1.2999999999999999E-2</v>
      </c>
    </row>
    <row r="215" spans="1:11" ht="15" hidden="1" x14ac:dyDescent="0.25">
      <c r="A215" s="41" t="s">
        <v>990</v>
      </c>
      <c r="B215" s="43">
        <v>47200</v>
      </c>
      <c r="C215" s="33">
        <f t="shared" si="3"/>
        <v>214</v>
      </c>
      <c r="D215" s="48" t="s">
        <v>184</v>
      </c>
      <c r="E215" s="47">
        <v>2019250</v>
      </c>
      <c r="F215" s="46">
        <v>4.0000000000000001E-3</v>
      </c>
      <c r="G215" s="45">
        <v>14.382</v>
      </c>
      <c r="H215" s="44">
        <v>20.67</v>
      </c>
      <c r="I215" s="44">
        <v>22.69</v>
      </c>
      <c r="J215" s="43">
        <v>47200</v>
      </c>
      <c r="K215" s="42">
        <v>4.0000000000000001E-3</v>
      </c>
    </row>
    <row r="216" spans="1:11" ht="30" hidden="1" x14ac:dyDescent="0.25">
      <c r="A216" s="41" t="s">
        <v>989</v>
      </c>
      <c r="B216" s="43">
        <v>47220</v>
      </c>
      <c r="C216" s="33">
        <f t="shared" si="3"/>
        <v>215</v>
      </c>
      <c r="D216" s="54" t="s">
        <v>136</v>
      </c>
      <c r="E216" s="53">
        <v>1941090</v>
      </c>
      <c r="F216" s="52">
        <v>4.0000000000000001E-3</v>
      </c>
      <c r="G216" s="51">
        <v>13.824999999999999</v>
      </c>
      <c r="H216" s="50">
        <v>20.68</v>
      </c>
      <c r="I216" s="50">
        <v>22.7</v>
      </c>
      <c r="J216" s="43">
        <v>47220</v>
      </c>
      <c r="K216" s="49">
        <v>4.0000000000000001E-3</v>
      </c>
    </row>
    <row r="217" spans="1:11" ht="15" hidden="1" x14ac:dyDescent="0.25">
      <c r="A217" s="41" t="s">
        <v>988</v>
      </c>
      <c r="B217" s="43">
        <v>49740</v>
      </c>
      <c r="C217" s="33">
        <f t="shared" si="3"/>
        <v>216</v>
      </c>
      <c r="D217" s="48" t="s">
        <v>121</v>
      </c>
      <c r="E217" s="47">
        <v>659890</v>
      </c>
      <c r="F217" s="46">
        <v>6.0000000000000001E-3</v>
      </c>
      <c r="G217" s="45">
        <v>4.7</v>
      </c>
      <c r="H217" s="44">
        <v>22.1</v>
      </c>
      <c r="I217" s="44">
        <v>23.91</v>
      </c>
      <c r="J217" s="43">
        <v>49740</v>
      </c>
      <c r="K217" s="42">
        <v>5.0000000000000001E-3</v>
      </c>
    </row>
    <row r="218" spans="1:11" ht="15" hidden="1" x14ac:dyDescent="0.25">
      <c r="A218" s="41" t="s">
        <v>987</v>
      </c>
      <c r="B218" s="43">
        <v>44160</v>
      </c>
      <c r="C218" s="33">
        <f t="shared" si="3"/>
        <v>217</v>
      </c>
      <c r="D218" s="54" t="s">
        <v>113</v>
      </c>
      <c r="E218" s="53">
        <v>91040</v>
      </c>
      <c r="F218" s="52">
        <v>1.7999999999999999E-2</v>
      </c>
      <c r="G218" s="51">
        <v>0.64800000000000002</v>
      </c>
      <c r="H218" s="50">
        <v>19.75</v>
      </c>
      <c r="I218" s="50">
        <v>21.23</v>
      </c>
      <c r="J218" s="43">
        <v>44160</v>
      </c>
      <c r="K218" s="49">
        <v>6.0000000000000001E-3</v>
      </c>
    </row>
    <row r="219" spans="1:11" ht="15" hidden="1" x14ac:dyDescent="0.25">
      <c r="A219" s="41" t="s">
        <v>986</v>
      </c>
      <c r="B219" s="43">
        <v>57620</v>
      </c>
      <c r="C219" s="33">
        <f t="shared" si="3"/>
        <v>218</v>
      </c>
      <c r="D219" s="48" t="s">
        <v>113</v>
      </c>
      <c r="E219" s="47">
        <v>260670</v>
      </c>
      <c r="F219" s="46">
        <v>8.0000000000000002E-3</v>
      </c>
      <c r="G219" s="45">
        <v>1.857</v>
      </c>
      <c r="H219" s="44">
        <v>26.23</v>
      </c>
      <c r="I219" s="44">
        <v>27.7</v>
      </c>
      <c r="J219" s="43">
        <v>57620</v>
      </c>
      <c r="K219" s="42">
        <v>7.0000000000000001E-3</v>
      </c>
    </row>
    <row r="220" spans="1:11" ht="15" hidden="1" x14ac:dyDescent="0.25">
      <c r="A220" s="41" t="s">
        <v>985</v>
      </c>
      <c r="B220" s="43">
        <v>54090</v>
      </c>
      <c r="C220" s="33">
        <f t="shared" si="3"/>
        <v>219</v>
      </c>
      <c r="D220" s="54" t="s">
        <v>113</v>
      </c>
      <c r="E220" s="53">
        <v>36960</v>
      </c>
      <c r="F220" s="52">
        <v>3.1E-2</v>
      </c>
      <c r="G220" s="51">
        <v>0.26300000000000001</v>
      </c>
      <c r="H220" s="50">
        <v>23.64</v>
      </c>
      <c r="I220" s="50">
        <v>26</v>
      </c>
      <c r="J220" s="43">
        <v>54090</v>
      </c>
      <c r="K220" s="49">
        <v>1.4E-2</v>
      </c>
    </row>
    <row r="221" spans="1:11" ht="15" hidden="1" x14ac:dyDescent="0.25">
      <c r="A221" s="41" t="s">
        <v>984</v>
      </c>
      <c r="B221" s="43">
        <v>46050</v>
      </c>
      <c r="C221" s="33">
        <f t="shared" si="3"/>
        <v>220</v>
      </c>
      <c r="D221" s="48" t="s">
        <v>113</v>
      </c>
      <c r="E221" s="47">
        <v>139820</v>
      </c>
      <c r="F221" s="46">
        <v>1.4E-2</v>
      </c>
      <c r="G221" s="45">
        <v>0.996</v>
      </c>
      <c r="H221" s="44">
        <v>20.59</v>
      </c>
      <c r="I221" s="44">
        <v>22.14</v>
      </c>
      <c r="J221" s="43">
        <v>46050</v>
      </c>
      <c r="K221" s="42">
        <v>6.0000000000000001E-3</v>
      </c>
    </row>
    <row r="222" spans="1:11" ht="15" hidden="1" x14ac:dyDescent="0.25">
      <c r="A222" s="41" t="s">
        <v>983</v>
      </c>
      <c r="B222" s="43">
        <v>38740</v>
      </c>
      <c r="C222" s="33">
        <f t="shared" si="3"/>
        <v>221</v>
      </c>
      <c r="D222" s="54" t="s">
        <v>113</v>
      </c>
      <c r="E222" s="53">
        <v>103030</v>
      </c>
      <c r="F222" s="52">
        <v>1.6E-2</v>
      </c>
      <c r="G222" s="51">
        <v>0.73399999999999999</v>
      </c>
      <c r="H222" s="50">
        <v>16.670000000000002</v>
      </c>
      <c r="I222" s="50">
        <v>18.62</v>
      </c>
      <c r="J222" s="43">
        <v>38740</v>
      </c>
      <c r="K222" s="49">
        <v>7.0000000000000001E-3</v>
      </c>
    </row>
    <row r="223" spans="1:11" ht="15" hidden="1" x14ac:dyDescent="0.25">
      <c r="A223" s="41" t="s">
        <v>982</v>
      </c>
      <c r="B223" s="43">
        <v>47640</v>
      </c>
      <c r="C223" s="33">
        <f t="shared" si="3"/>
        <v>222</v>
      </c>
      <c r="D223" s="48" t="s">
        <v>113</v>
      </c>
      <c r="E223" s="47">
        <v>28380</v>
      </c>
      <c r="F223" s="46">
        <v>2.5999999999999999E-2</v>
      </c>
      <c r="G223" s="45">
        <v>0.20200000000000001</v>
      </c>
      <c r="H223" s="44">
        <v>21.32</v>
      </c>
      <c r="I223" s="44">
        <v>22.9</v>
      </c>
      <c r="J223" s="43">
        <v>47640</v>
      </c>
      <c r="K223" s="42">
        <v>1.0999999999999999E-2</v>
      </c>
    </row>
    <row r="224" spans="1:11" ht="15" hidden="1" x14ac:dyDescent="0.25">
      <c r="A224" s="41" t="s">
        <v>981</v>
      </c>
      <c r="B224" s="43">
        <v>50710</v>
      </c>
      <c r="C224" s="33">
        <f t="shared" si="3"/>
        <v>223</v>
      </c>
      <c r="D224" s="54" t="s">
        <v>121</v>
      </c>
      <c r="E224" s="53">
        <v>631730</v>
      </c>
      <c r="F224" s="52">
        <v>7.0000000000000001E-3</v>
      </c>
      <c r="G224" s="51">
        <v>4.4989999999999997</v>
      </c>
      <c r="H224" s="50">
        <v>22.54</v>
      </c>
      <c r="I224" s="50">
        <v>24.38</v>
      </c>
      <c r="J224" s="43">
        <v>50710</v>
      </c>
      <c r="K224" s="49">
        <v>6.0000000000000001E-3</v>
      </c>
    </row>
    <row r="225" spans="1:11" ht="15" hidden="1" x14ac:dyDescent="0.25">
      <c r="A225" s="41" t="s">
        <v>980</v>
      </c>
      <c r="B225" s="43">
        <v>47510</v>
      </c>
      <c r="C225" s="33">
        <f t="shared" si="3"/>
        <v>224</v>
      </c>
      <c r="D225" s="48" t="s">
        <v>113</v>
      </c>
      <c r="E225" s="47">
        <v>298840</v>
      </c>
      <c r="F225" s="46">
        <v>8.0000000000000002E-3</v>
      </c>
      <c r="G225" s="45">
        <v>2.129</v>
      </c>
      <c r="H225" s="44">
        <v>20.79</v>
      </c>
      <c r="I225" s="44">
        <v>22.84</v>
      </c>
      <c r="J225" s="43">
        <v>47510</v>
      </c>
      <c r="K225" s="42">
        <v>0.01</v>
      </c>
    </row>
    <row r="226" spans="1:11" ht="15" hidden="1" x14ac:dyDescent="0.25">
      <c r="A226" s="41" t="s">
        <v>979</v>
      </c>
      <c r="B226" s="43">
        <v>55510</v>
      </c>
      <c r="C226" s="33">
        <f t="shared" si="3"/>
        <v>225</v>
      </c>
      <c r="D226" s="54" t="s">
        <v>113</v>
      </c>
      <c r="E226" s="53">
        <v>159310</v>
      </c>
      <c r="F226" s="52">
        <v>1.7999999999999999E-2</v>
      </c>
      <c r="G226" s="51">
        <v>1.135</v>
      </c>
      <c r="H226" s="50">
        <v>25.85</v>
      </c>
      <c r="I226" s="50">
        <v>26.69</v>
      </c>
      <c r="J226" s="43">
        <v>55510</v>
      </c>
      <c r="K226" s="49">
        <v>5.0000000000000001E-3</v>
      </c>
    </row>
    <row r="227" spans="1:11" ht="15" hidden="1" x14ac:dyDescent="0.25">
      <c r="A227" s="41" t="s">
        <v>978</v>
      </c>
      <c r="B227" s="43">
        <v>47880</v>
      </c>
      <c r="C227" s="33">
        <f t="shared" si="3"/>
        <v>226</v>
      </c>
      <c r="D227" s="48" t="s">
        <v>113</v>
      </c>
      <c r="E227" s="47">
        <v>114040</v>
      </c>
      <c r="F227" s="46">
        <v>1.6E-2</v>
      </c>
      <c r="G227" s="45">
        <v>0.81200000000000006</v>
      </c>
      <c r="H227" s="44">
        <v>20.53</v>
      </c>
      <c r="I227" s="44">
        <v>23.02</v>
      </c>
      <c r="J227" s="43">
        <v>47880</v>
      </c>
      <c r="K227" s="42">
        <v>1.2E-2</v>
      </c>
    </row>
    <row r="228" spans="1:11" ht="15" hidden="1" x14ac:dyDescent="0.25">
      <c r="A228" s="41" t="s">
        <v>977</v>
      </c>
      <c r="B228" s="43">
        <v>59410</v>
      </c>
      <c r="C228" s="33">
        <f t="shared" si="3"/>
        <v>227</v>
      </c>
      <c r="D228" s="54" t="s">
        <v>113</v>
      </c>
      <c r="E228" s="53">
        <v>59540</v>
      </c>
      <c r="F228" s="52">
        <v>1.6E-2</v>
      </c>
      <c r="G228" s="51">
        <v>0.42399999999999999</v>
      </c>
      <c r="H228" s="50">
        <v>28.96</v>
      </c>
      <c r="I228" s="50">
        <v>28.56</v>
      </c>
      <c r="J228" s="43">
        <v>59410</v>
      </c>
      <c r="K228" s="49">
        <v>7.0000000000000001E-3</v>
      </c>
    </row>
    <row r="229" spans="1:11" ht="15" hidden="1" x14ac:dyDescent="0.25">
      <c r="A229" s="41" t="s">
        <v>976</v>
      </c>
      <c r="B229" s="43">
        <v>41270</v>
      </c>
      <c r="C229" s="33">
        <f t="shared" si="3"/>
        <v>228</v>
      </c>
      <c r="D229" s="48" t="s">
        <v>121</v>
      </c>
      <c r="E229" s="47">
        <v>649470</v>
      </c>
      <c r="F229" s="46">
        <v>7.0000000000000001E-3</v>
      </c>
      <c r="G229" s="45">
        <v>4.6260000000000003</v>
      </c>
      <c r="H229" s="44">
        <v>17.77</v>
      </c>
      <c r="I229" s="44">
        <v>19.84</v>
      </c>
      <c r="J229" s="43">
        <v>41270</v>
      </c>
      <c r="K229" s="42">
        <v>6.0000000000000001E-3</v>
      </c>
    </row>
    <row r="230" spans="1:11" ht="15" hidden="1" x14ac:dyDescent="0.25">
      <c r="A230" s="41" t="s">
        <v>975</v>
      </c>
      <c r="B230" s="43">
        <v>57900</v>
      </c>
      <c r="C230" s="33">
        <f t="shared" si="3"/>
        <v>229</v>
      </c>
      <c r="D230" s="54" t="s">
        <v>113</v>
      </c>
      <c r="E230" s="53">
        <v>57570</v>
      </c>
      <c r="F230" s="52">
        <v>1.4999999999999999E-2</v>
      </c>
      <c r="G230" s="51">
        <v>0.41</v>
      </c>
      <c r="H230" s="50">
        <v>25.51</v>
      </c>
      <c r="I230" s="50">
        <v>27.84</v>
      </c>
      <c r="J230" s="43">
        <v>57900</v>
      </c>
      <c r="K230" s="49">
        <v>1.4999999999999999E-2</v>
      </c>
    </row>
    <row r="231" spans="1:11" ht="15" hidden="1" x14ac:dyDescent="0.25">
      <c r="A231" s="41" t="s">
        <v>974</v>
      </c>
      <c r="B231" s="43">
        <v>55380</v>
      </c>
      <c r="C231" s="33">
        <f t="shared" si="3"/>
        <v>230</v>
      </c>
      <c r="D231" s="48" t="s">
        <v>113</v>
      </c>
      <c r="E231" s="47">
        <v>87500</v>
      </c>
      <c r="F231" s="46">
        <v>8.0000000000000002E-3</v>
      </c>
      <c r="G231" s="45">
        <v>0.623</v>
      </c>
      <c r="H231" s="44">
        <v>24.12</v>
      </c>
      <c r="I231" s="44">
        <v>26.63</v>
      </c>
      <c r="J231" s="43">
        <v>55380</v>
      </c>
      <c r="K231" s="42">
        <v>8.0000000000000002E-3</v>
      </c>
    </row>
    <row r="232" spans="1:11" ht="15" x14ac:dyDescent="0.25">
      <c r="A232" s="41" t="s">
        <v>973</v>
      </c>
      <c r="B232" s="43">
        <v>34120</v>
      </c>
      <c r="C232" s="33">
        <f t="shared" si="3"/>
        <v>231</v>
      </c>
      <c r="D232" s="54" t="s">
        <v>113</v>
      </c>
      <c r="E232" s="53">
        <v>360650</v>
      </c>
      <c r="F232" s="52">
        <v>0.01</v>
      </c>
      <c r="G232" s="51">
        <v>2.569</v>
      </c>
      <c r="H232" s="50">
        <v>15.29</v>
      </c>
      <c r="I232" s="50">
        <v>16.41</v>
      </c>
      <c r="J232" s="43">
        <v>34120</v>
      </c>
      <c r="K232" s="49">
        <v>6.0000000000000001E-3</v>
      </c>
    </row>
    <row r="233" spans="1:11" ht="15" hidden="1" x14ac:dyDescent="0.25">
      <c r="A233" s="41" t="s">
        <v>972</v>
      </c>
      <c r="B233" s="43">
        <v>41170</v>
      </c>
      <c r="C233" s="33">
        <f t="shared" si="3"/>
        <v>232</v>
      </c>
      <c r="D233" s="48" t="s">
        <v>113</v>
      </c>
      <c r="E233" s="47">
        <v>51900</v>
      </c>
      <c r="F233" s="46">
        <v>1.9E-2</v>
      </c>
      <c r="G233" s="45">
        <v>0.37</v>
      </c>
      <c r="H233" s="44">
        <v>17.95</v>
      </c>
      <c r="I233" s="44">
        <v>19.8</v>
      </c>
      <c r="J233" s="43">
        <v>41170</v>
      </c>
      <c r="K233" s="42">
        <v>8.0000000000000002E-3</v>
      </c>
    </row>
    <row r="234" spans="1:11" ht="15" hidden="1" x14ac:dyDescent="0.25">
      <c r="A234" s="41" t="s">
        <v>971</v>
      </c>
      <c r="B234" s="43">
        <v>45540</v>
      </c>
      <c r="C234" s="33">
        <f t="shared" si="3"/>
        <v>233</v>
      </c>
      <c r="D234" s="54" t="s">
        <v>113</v>
      </c>
      <c r="E234" s="53">
        <v>91860</v>
      </c>
      <c r="F234" s="52">
        <v>1.6E-2</v>
      </c>
      <c r="G234" s="51">
        <v>0.65400000000000003</v>
      </c>
      <c r="H234" s="50">
        <v>20.73</v>
      </c>
      <c r="I234" s="50">
        <v>21.89</v>
      </c>
      <c r="J234" s="43">
        <v>45540</v>
      </c>
      <c r="K234" s="49">
        <v>7.0000000000000001E-3</v>
      </c>
    </row>
    <row r="235" spans="1:11" ht="15" hidden="1" x14ac:dyDescent="0.25">
      <c r="A235" s="41" t="s">
        <v>970</v>
      </c>
      <c r="B235" s="43">
        <v>46630</v>
      </c>
      <c r="C235" s="33">
        <f t="shared" si="3"/>
        <v>234</v>
      </c>
      <c r="D235" s="48" t="s">
        <v>136</v>
      </c>
      <c r="E235" s="47">
        <v>78160</v>
      </c>
      <c r="F235" s="46">
        <v>1.4999999999999999E-2</v>
      </c>
      <c r="G235" s="45">
        <v>0.55700000000000005</v>
      </c>
      <c r="H235" s="44">
        <v>20.3</v>
      </c>
      <c r="I235" s="44">
        <v>22.42</v>
      </c>
      <c r="J235" s="43">
        <v>46630</v>
      </c>
      <c r="K235" s="42">
        <v>8.0000000000000002E-3</v>
      </c>
    </row>
    <row r="236" spans="1:11" ht="15" hidden="1" x14ac:dyDescent="0.25">
      <c r="A236" s="41" t="s">
        <v>969</v>
      </c>
      <c r="B236" s="43">
        <v>49450</v>
      </c>
      <c r="C236" s="33">
        <f t="shared" si="3"/>
        <v>235</v>
      </c>
      <c r="D236" s="54" t="s">
        <v>113</v>
      </c>
      <c r="E236" s="53">
        <v>49320</v>
      </c>
      <c r="F236" s="52">
        <v>1.7999999999999999E-2</v>
      </c>
      <c r="G236" s="51">
        <v>0.35099999999999998</v>
      </c>
      <c r="H236" s="50">
        <v>21.99</v>
      </c>
      <c r="I236" s="50">
        <v>23.77</v>
      </c>
      <c r="J236" s="43">
        <v>49450</v>
      </c>
      <c r="K236" s="49">
        <v>8.9999999999999993E-3</v>
      </c>
    </row>
    <row r="237" spans="1:11" ht="15" hidden="1" x14ac:dyDescent="0.25">
      <c r="A237" s="41" t="s">
        <v>968</v>
      </c>
      <c r="B237" s="43">
        <v>44840</v>
      </c>
      <c r="C237" s="33">
        <f t="shared" si="3"/>
        <v>236</v>
      </c>
      <c r="D237" s="48" t="s">
        <v>113</v>
      </c>
      <c r="E237" s="47">
        <v>20590</v>
      </c>
      <c r="F237" s="46">
        <v>0.03</v>
      </c>
      <c r="G237" s="45">
        <v>0.14699999999999999</v>
      </c>
      <c r="H237" s="44">
        <v>18.559999999999999</v>
      </c>
      <c r="I237" s="44">
        <v>21.56</v>
      </c>
      <c r="J237" s="43">
        <v>44840</v>
      </c>
      <c r="K237" s="42">
        <v>1.6E-2</v>
      </c>
    </row>
    <row r="238" spans="1:11" ht="15" hidden="1" x14ac:dyDescent="0.25">
      <c r="A238" s="41" t="s">
        <v>967</v>
      </c>
      <c r="B238" s="43">
        <v>34300</v>
      </c>
      <c r="C238" s="33">
        <f t="shared" si="3"/>
        <v>237</v>
      </c>
      <c r="D238" s="54" t="s">
        <v>113</v>
      </c>
      <c r="E238" s="53">
        <v>8250</v>
      </c>
      <c r="F238" s="52">
        <v>6.3E-2</v>
      </c>
      <c r="G238" s="51">
        <v>5.8999999999999997E-2</v>
      </c>
      <c r="H238" s="50">
        <v>13.85</v>
      </c>
      <c r="I238" s="50">
        <v>16.489999999999998</v>
      </c>
      <c r="J238" s="43">
        <v>34300</v>
      </c>
      <c r="K238" s="49">
        <v>2.5000000000000001E-2</v>
      </c>
    </row>
    <row r="239" spans="1:11" ht="15" hidden="1" x14ac:dyDescent="0.25">
      <c r="A239" s="41" t="s">
        <v>966</v>
      </c>
      <c r="B239" s="43">
        <v>105980</v>
      </c>
      <c r="C239" s="33">
        <f t="shared" si="3"/>
        <v>238</v>
      </c>
      <c r="D239" s="48" t="s">
        <v>184</v>
      </c>
      <c r="E239" s="47">
        <v>1075520</v>
      </c>
      <c r="F239" s="46">
        <v>5.0000000000000001E-3</v>
      </c>
      <c r="G239" s="45">
        <v>7.66</v>
      </c>
      <c r="H239" s="44">
        <v>38.299999999999997</v>
      </c>
      <c r="I239" s="44">
        <v>50.95</v>
      </c>
      <c r="J239" s="43">
        <v>105980</v>
      </c>
      <c r="K239" s="42">
        <v>6.0000000000000001E-3</v>
      </c>
    </row>
    <row r="240" spans="1:11" ht="15" hidden="1" x14ac:dyDescent="0.25">
      <c r="A240" s="41" t="s">
        <v>965</v>
      </c>
      <c r="B240" s="43">
        <v>135760</v>
      </c>
      <c r="C240" s="33">
        <f t="shared" si="3"/>
        <v>239</v>
      </c>
      <c r="D240" s="54" t="s">
        <v>136</v>
      </c>
      <c r="E240" s="53">
        <v>680990</v>
      </c>
      <c r="F240" s="52">
        <v>6.0000000000000001E-3</v>
      </c>
      <c r="G240" s="51">
        <v>4.8499999999999996</v>
      </c>
      <c r="H240" s="50">
        <v>55.31</v>
      </c>
      <c r="I240" s="50">
        <v>65.27</v>
      </c>
      <c r="J240" s="43">
        <v>135760</v>
      </c>
      <c r="K240" s="49">
        <v>6.0000000000000001E-3</v>
      </c>
    </row>
    <row r="241" spans="1:11" ht="15" hidden="1" x14ac:dyDescent="0.25">
      <c r="A241" s="41" t="s">
        <v>964</v>
      </c>
      <c r="B241" s="43">
        <v>138190</v>
      </c>
      <c r="C241" s="33">
        <f t="shared" si="3"/>
        <v>240</v>
      </c>
      <c r="D241" s="48" t="s">
        <v>121</v>
      </c>
      <c r="E241" s="47">
        <v>632940</v>
      </c>
      <c r="F241" s="46">
        <v>6.0000000000000001E-3</v>
      </c>
      <c r="G241" s="45">
        <v>4.508</v>
      </c>
      <c r="H241" s="44">
        <v>55.89</v>
      </c>
      <c r="I241" s="44">
        <v>66.44</v>
      </c>
      <c r="J241" s="43">
        <v>138190</v>
      </c>
      <c r="K241" s="42">
        <v>6.0000000000000001E-3</v>
      </c>
    </row>
    <row r="242" spans="1:11" ht="15" hidden="1" x14ac:dyDescent="0.25">
      <c r="A242" s="41" t="s">
        <v>963</v>
      </c>
      <c r="B242" s="43">
        <v>139880</v>
      </c>
      <c r="C242" s="33">
        <f t="shared" si="3"/>
        <v>241</v>
      </c>
      <c r="D242" s="54" t="s">
        <v>113</v>
      </c>
      <c r="E242" s="53">
        <v>619530</v>
      </c>
      <c r="F242" s="52">
        <v>7.0000000000000001E-3</v>
      </c>
      <c r="G242" s="51">
        <v>4.4130000000000003</v>
      </c>
      <c r="H242" s="50">
        <v>56.81</v>
      </c>
      <c r="I242" s="50">
        <v>67.25</v>
      </c>
      <c r="J242" s="43">
        <v>139880</v>
      </c>
      <c r="K242" s="49">
        <v>6.0000000000000001E-3</v>
      </c>
    </row>
    <row r="243" spans="1:11" ht="15" hidden="1" x14ac:dyDescent="0.25">
      <c r="A243" s="41" t="s">
        <v>962</v>
      </c>
      <c r="B243" s="43">
        <v>59840</v>
      </c>
      <c r="C243" s="33">
        <f t="shared" si="3"/>
        <v>242</v>
      </c>
      <c r="D243" s="48" t="s">
        <v>113</v>
      </c>
      <c r="E243" s="47">
        <v>13410</v>
      </c>
      <c r="F243" s="46">
        <v>1.4E-2</v>
      </c>
      <c r="G243" s="45">
        <v>9.6000000000000002E-2</v>
      </c>
      <c r="H243" s="44">
        <v>24.89</v>
      </c>
      <c r="I243" s="44">
        <v>28.77</v>
      </c>
      <c r="J243" s="43">
        <v>59840</v>
      </c>
      <c r="K243" s="42">
        <v>0.03</v>
      </c>
    </row>
    <row r="244" spans="1:11" ht="15" hidden="1" x14ac:dyDescent="0.25">
      <c r="A244" s="41" t="s">
        <v>961</v>
      </c>
      <c r="B244" s="43">
        <v>103740</v>
      </c>
      <c r="C244" s="33">
        <f t="shared" si="3"/>
        <v>243</v>
      </c>
      <c r="D244" s="54" t="s">
        <v>121</v>
      </c>
      <c r="E244" s="53">
        <v>48050</v>
      </c>
      <c r="F244" s="52">
        <v>8.9999999999999993E-3</v>
      </c>
      <c r="G244" s="51">
        <v>0.34200000000000003</v>
      </c>
      <c r="H244" s="50">
        <v>48.54</v>
      </c>
      <c r="I244" s="50">
        <v>49.88</v>
      </c>
      <c r="J244" s="43">
        <v>103740</v>
      </c>
      <c r="K244" s="49">
        <v>0.01</v>
      </c>
    </row>
    <row r="245" spans="1:11" ht="15" hidden="1" x14ac:dyDescent="0.25">
      <c r="A245" s="41" t="s">
        <v>960</v>
      </c>
      <c r="B245" s="43">
        <v>95240</v>
      </c>
      <c r="C245" s="33">
        <f t="shared" si="3"/>
        <v>244</v>
      </c>
      <c r="D245" s="48" t="s">
        <v>113</v>
      </c>
      <c r="E245" s="47">
        <v>14540</v>
      </c>
      <c r="F245" s="46">
        <v>4.0000000000000001E-3</v>
      </c>
      <c r="G245" s="45">
        <v>0.104</v>
      </c>
      <c r="H245" s="44">
        <v>44.28</v>
      </c>
      <c r="I245" s="44">
        <v>45.79</v>
      </c>
      <c r="J245" s="43">
        <v>95240</v>
      </c>
      <c r="K245" s="42">
        <v>7.0000000000000001E-3</v>
      </c>
    </row>
    <row r="246" spans="1:11" ht="15" hidden="1" x14ac:dyDescent="0.25">
      <c r="A246" s="41" t="s">
        <v>959</v>
      </c>
      <c r="B246" s="43">
        <v>72730</v>
      </c>
      <c r="C246" s="33">
        <f t="shared" si="3"/>
        <v>245</v>
      </c>
      <c r="D246" s="54" t="s">
        <v>113</v>
      </c>
      <c r="E246" s="53">
        <v>6300</v>
      </c>
      <c r="F246" s="52">
        <v>5.6000000000000001E-2</v>
      </c>
      <c r="G246" s="51">
        <v>4.4999999999999998E-2</v>
      </c>
      <c r="H246" s="50">
        <v>28.74</v>
      </c>
      <c r="I246" s="50">
        <v>34.97</v>
      </c>
      <c r="J246" s="43">
        <v>72730</v>
      </c>
      <c r="K246" s="49">
        <v>4.9000000000000002E-2</v>
      </c>
    </row>
    <row r="247" spans="1:11" ht="15" hidden="1" x14ac:dyDescent="0.25">
      <c r="A247" s="41" t="s">
        <v>958</v>
      </c>
      <c r="B247" s="43">
        <v>115460</v>
      </c>
      <c r="C247" s="33">
        <f t="shared" si="3"/>
        <v>246</v>
      </c>
      <c r="D247" s="48" t="s">
        <v>113</v>
      </c>
      <c r="E247" s="47">
        <v>27210</v>
      </c>
      <c r="F247" s="46">
        <v>8.0000000000000002E-3</v>
      </c>
      <c r="G247" s="45">
        <v>0.19400000000000001</v>
      </c>
      <c r="H247" s="44">
        <v>60.52</v>
      </c>
      <c r="I247" s="44">
        <v>55.51</v>
      </c>
      <c r="J247" s="43">
        <v>115460</v>
      </c>
      <c r="K247" s="42">
        <v>8.0000000000000002E-3</v>
      </c>
    </row>
    <row r="248" spans="1:11" ht="15" hidden="1" x14ac:dyDescent="0.25">
      <c r="A248" s="41" t="s">
        <v>957</v>
      </c>
      <c r="B248" s="43">
        <v>54590</v>
      </c>
      <c r="C248" s="33">
        <f t="shared" si="3"/>
        <v>247</v>
      </c>
      <c r="D248" s="54" t="s">
        <v>136</v>
      </c>
      <c r="E248" s="53">
        <v>394530</v>
      </c>
      <c r="F248" s="52">
        <v>0.01</v>
      </c>
      <c r="G248" s="51">
        <v>2.81</v>
      </c>
      <c r="H248" s="50">
        <v>23.83</v>
      </c>
      <c r="I248" s="50">
        <v>26.25</v>
      </c>
      <c r="J248" s="43">
        <v>54590</v>
      </c>
      <c r="K248" s="49">
        <v>4.0000000000000001E-3</v>
      </c>
    </row>
    <row r="249" spans="1:11" ht="15" hidden="1" x14ac:dyDescent="0.25">
      <c r="A249" s="41" t="s">
        <v>956</v>
      </c>
      <c r="B249" s="43">
        <v>53180</v>
      </c>
      <c r="C249" s="33">
        <f t="shared" si="3"/>
        <v>248</v>
      </c>
      <c r="D249" s="48" t="s">
        <v>113</v>
      </c>
      <c r="E249" s="47">
        <v>277310</v>
      </c>
      <c r="F249" s="46">
        <v>1.2E-2</v>
      </c>
      <c r="G249" s="45">
        <v>1.9750000000000001</v>
      </c>
      <c r="H249" s="44">
        <v>23.8</v>
      </c>
      <c r="I249" s="44">
        <v>25.57</v>
      </c>
      <c r="J249" s="43">
        <v>53180</v>
      </c>
      <c r="K249" s="42">
        <v>5.0000000000000001E-3</v>
      </c>
    </row>
    <row r="250" spans="1:11" ht="15" hidden="1" x14ac:dyDescent="0.25">
      <c r="A250" s="41" t="s">
        <v>955</v>
      </c>
      <c r="B250" s="43">
        <v>57940</v>
      </c>
      <c r="C250" s="33">
        <f t="shared" si="3"/>
        <v>249</v>
      </c>
      <c r="D250" s="54" t="s">
        <v>121</v>
      </c>
      <c r="E250" s="53">
        <v>117220</v>
      </c>
      <c r="F250" s="52">
        <v>0.02</v>
      </c>
      <c r="G250" s="51">
        <v>0.83499999999999996</v>
      </c>
      <c r="H250" s="50">
        <v>23.93</v>
      </c>
      <c r="I250" s="50">
        <v>27.86</v>
      </c>
      <c r="J250" s="43">
        <v>57940</v>
      </c>
      <c r="K250" s="49">
        <v>7.0000000000000001E-3</v>
      </c>
    </row>
    <row r="251" spans="1:11" ht="15" hidden="1" x14ac:dyDescent="0.25">
      <c r="A251" s="41" t="s">
        <v>954</v>
      </c>
      <c r="B251" s="43">
        <v>56940</v>
      </c>
      <c r="C251" s="33">
        <f t="shared" si="3"/>
        <v>250</v>
      </c>
      <c r="D251" s="48" t="s">
        <v>113</v>
      </c>
      <c r="E251" s="47">
        <v>17700</v>
      </c>
      <c r="F251" s="46">
        <v>3.4000000000000002E-2</v>
      </c>
      <c r="G251" s="45">
        <v>0.126</v>
      </c>
      <c r="H251" s="44">
        <v>24.68</v>
      </c>
      <c r="I251" s="44">
        <v>27.37</v>
      </c>
      <c r="J251" s="43">
        <v>56940</v>
      </c>
      <c r="K251" s="42">
        <v>1.9E-2</v>
      </c>
    </row>
    <row r="252" spans="1:11" ht="15" hidden="1" x14ac:dyDescent="0.25">
      <c r="A252" s="41" t="s">
        <v>953</v>
      </c>
      <c r="B252" s="43">
        <v>51490</v>
      </c>
      <c r="C252" s="33">
        <f t="shared" si="3"/>
        <v>251</v>
      </c>
      <c r="D252" s="54" t="s">
        <v>113</v>
      </c>
      <c r="E252" s="53">
        <v>54560</v>
      </c>
      <c r="F252" s="52">
        <v>3.7999999999999999E-2</v>
      </c>
      <c r="G252" s="51">
        <v>0.38900000000000001</v>
      </c>
      <c r="H252" s="50">
        <v>22.02</v>
      </c>
      <c r="I252" s="50">
        <v>24.75</v>
      </c>
      <c r="J252" s="43">
        <v>51490</v>
      </c>
      <c r="K252" s="49">
        <v>1.2E-2</v>
      </c>
    </row>
    <row r="253" spans="1:11" ht="15" hidden="1" x14ac:dyDescent="0.25">
      <c r="A253" s="41" t="s">
        <v>952</v>
      </c>
      <c r="B253" s="43">
        <v>66170</v>
      </c>
      <c r="C253" s="33">
        <f t="shared" si="3"/>
        <v>252</v>
      </c>
      <c r="D253" s="48" t="s">
        <v>113</v>
      </c>
      <c r="E253" s="47">
        <v>44960</v>
      </c>
      <c r="F253" s="46">
        <v>2.1000000000000001E-2</v>
      </c>
      <c r="G253" s="45">
        <v>0.32</v>
      </c>
      <c r="H253" s="44">
        <v>26.27</v>
      </c>
      <c r="I253" s="44">
        <v>31.81</v>
      </c>
      <c r="J253" s="43">
        <v>66170</v>
      </c>
      <c r="K253" s="42">
        <v>0.01</v>
      </c>
    </row>
    <row r="254" spans="1:11" ht="15" hidden="1" x14ac:dyDescent="0.25">
      <c r="A254" s="41" t="s">
        <v>951</v>
      </c>
      <c r="B254" s="43">
        <v>54520</v>
      </c>
      <c r="C254" s="33">
        <f t="shared" si="3"/>
        <v>253</v>
      </c>
      <c r="D254" s="54" t="s">
        <v>184</v>
      </c>
      <c r="E254" s="53">
        <v>8636430</v>
      </c>
      <c r="F254" s="52">
        <v>3.0000000000000001E-3</v>
      </c>
      <c r="G254" s="51">
        <v>61.512999999999998</v>
      </c>
      <c r="H254" s="50">
        <v>23.08</v>
      </c>
      <c r="I254" s="50">
        <v>26.21</v>
      </c>
      <c r="J254" s="43">
        <v>54520</v>
      </c>
      <c r="K254" s="49">
        <v>5.0000000000000001E-3</v>
      </c>
    </row>
    <row r="255" spans="1:11" ht="15" hidden="1" x14ac:dyDescent="0.25">
      <c r="A255" s="41" t="s">
        <v>950</v>
      </c>
      <c r="B255" s="43">
        <v>81880</v>
      </c>
      <c r="C255" s="33">
        <f t="shared" si="3"/>
        <v>254</v>
      </c>
      <c r="D255" s="48" t="s">
        <v>136</v>
      </c>
      <c r="E255" s="47">
        <v>1530010</v>
      </c>
      <c r="F255" s="46">
        <v>8.9999999999999993E-3</v>
      </c>
      <c r="G255" s="45">
        <v>10.897</v>
      </c>
      <c r="H255" s="56">
        <v>-4</v>
      </c>
      <c r="I255" s="56">
        <v>-4</v>
      </c>
      <c r="J255" s="43">
        <v>81880</v>
      </c>
      <c r="K255" s="42">
        <v>8.9999999999999993E-3</v>
      </c>
    </row>
    <row r="256" spans="1:11" ht="15" hidden="1" x14ac:dyDescent="0.25">
      <c r="A256" s="41" t="s">
        <v>949</v>
      </c>
      <c r="B256" s="43">
        <v>96770</v>
      </c>
      <c r="C256" s="33">
        <f t="shared" si="3"/>
        <v>255</v>
      </c>
      <c r="D256" s="54" t="s">
        <v>113</v>
      </c>
      <c r="E256" s="53">
        <v>83030</v>
      </c>
      <c r="F256" s="52">
        <v>0.02</v>
      </c>
      <c r="G256" s="51">
        <v>0.59099999999999997</v>
      </c>
      <c r="H256" s="55">
        <v>-4</v>
      </c>
      <c r="I256" s="55">
        <v>-4</v>
      </c>
      <c r="J256" s="43">
        <v>96770</v>
      </c>
      <c r="K256" s="49">
        <v>1.2999999999999999E-2</v>
      </c>
    </row>
    <row r="257" spans="1:11" ht="15" hidden="1" x14ac:dyDescent="0.25">
      <c r="A257" s="41" t="s">
        <v>948</v>
      </c>
      <c r="B257" s="43">
        <v>85350</v>
      </c>
      <c r="C257" s="33">
        <f t="shared" si="3"/>
        <v>256</v>
      </c>
      <c r="D257" s="48" t="s">
        <v>121</v>
      </c>
      <c r="E257" s="47">
        <v>84560</v>
      </c>
      <c r="F257" s="46">
        <v>1.4E-2</v>
      </c>
      <c r="G257" s="45">
        <v>0.60199999999999998</v>
      </c>
      <c r="H257" s="56">
        <v>-4</v>
      </c>
      <c r="I257" s="56">
        <v>-4</v>
      </c>
      <c r="J257" s="43">
        <v>85350</v>
      </c>
      <c r="K257" s="42">
        <v>0.01</v>
      </c>
    </row>
    <row r="258" spans="1:11" ht="15" hidden="1" x14ac:dyDescent="0.25">
      <c r="A258" s="41" t="s">
        <v>947</v>
      </c>
      <c r="B258" s="43">
        <v>89670</v>
      </c>
      <c r="C258" s="33">
        <f t="shared" si="3"/>
        <v>257</v>
      </c>
      <c r="D258" s="54" t="s">
        <v>113</v>
      </c>
      <c r="E258" s="53">
        <v>32540</v>
      </c>
      <c r="F258" s="52">
        <v>1.9E-2</v>
      </c>
      <c r="G258" s="51">
        <v>0.23200000000000001</v>
      </c>
      <c r="H258" s="55">
        <v>-4</v>
      </c>
      <c r="I258" s="55">
        <v>-4</v>
      </c>
      <c r="J258" s="43">
        <v>89670</v>
      </c>
      <c r="K258" s="49">
        <v>1.0999999999999999E-2</v>
      </c>
    </row>
    <row r="259" spans="1:11" ht="15" hidden="1" x14ac:dyDescent="0.25">
      <c r="A259" s="41" t="s">
        <v>946</v>
      </c>
      <c r="B259" s="43">
        <v>82650</v>
      </c>
      <c r="C259" s="33">
        <f t="shared" ref="C259:C322" si="4">C258+1</f>
        <v>258</v>
      </c>
      <c r="D259" s="48" t="s">
        <v>113</v>
      </c>
      <c r="E259" s="47">
        <v>52020</v>
      </c>
      <c r="F259" s="46">
        <v>1.4999999999999999E-2</v>
      </c>
      <c r="G259" s="45">
        <v>0.371</v>
      </c>
      <c r="H259" s="56">
        <v>-4</v>
      </c>
      <c r="I259" s="56">
        <v>-4</v>
      </c>
      <c r="J259" s="43">
        <v>82650</v>
      </c>
      <c r="K259" s="42">
        <v>0.01</v>
      </c>
    </row>
    <row r="260" spans="1:11" ht="15" hidden="1" x14ac:dyDescent="0.25">
      <c r="A260" s="41" t="s">
        <v>945</v>
      </c>
      <c r="B260" s="43">
        <v>105120</v>
      </c>
      <c r="C260" s="33">
        <f t="shared" si="4"/>
        <v>259</v>
      </c>
      <c r="D260" s="54" t="s">
        <v>121</v>
      </c>
      <c r="E260" s="53">
        <v>45370</v>
      </c>
      <c r="F260" s="52">
        <v>2.4E-2</v>
      </c>
      <c r="G260" s="51">
        <v>0.32300000000000001</v>
      </c>
      <c r="H260" s="55">
        <v>-4</v>
      </c>
      <c r="I260" s="55">
        <v>-4</v>
      </c>
      <c r="J260" s="43">
        <v>105120</v>
      </c>
      <c r="K260" s="49">
        <v>1.2E-2</v>
      </c>
    </row>
    <row r="261" spans="1:11" ht="15" hidden="1" x14ac:dyDescent="0.25">
      <c r="A261" s="41" t="s">
        <v>944</v>
      </c>
      <c r="B261" s="43">
        <v>92890</v>
      </c>
      <c r="C261" s="33">
        <f t="shared" si="4"/>
        <v>260</v>
      </c>
      <c r="D261" s="48" t="s">
        <v>113</v>
      </c>
      <c r="E261" s="47">
        <v>7370</v>
      </c>
      <c r="F261" s="46">
        <v>5.5E-2</v>
      </c>
      <c r="G261" s="45">
        <v>5.1999999999999998E-2</v>
      </c>
      <c r="H261" s="56">
        <v>-4</v>
      </c>
      <c r="I261" s="56">
        <v>-4</v>
      </c>
      <c r="J261" s="43">
        <v>92890</v>
      </c>
      <c r="K261" s="42">
        <v>3.1E-2</v>
      </c>
    </row>
    <row r="262" spans="1:11" ht="15" hidden="1" x14ac:dyDescent="0.25">
      <c r="A262" s="41" t="s">
        <v>943</v>
      </c>
      <c r="B262" s="43">
        <v>107490</v>
      </c>
      <c r="C262" s="33">
        <f t="shared" si="4"/>
        <v>261</v>
      </c>
      <c r="D262" s="54" t="s">
        <v>113</v>
      </c>
      <c r="E262" s="53">
        <v>38000</v>
      </c>
      <c r="F262" s="52">
        <v>2.1000000000000001E-2</v>
      </c>
      <c r="G262" s="51">
        <v>0.27100000000000002</v>
      </c>
      <c r="H262" s="55">
        <v>-4</v>
      </c>
      <c r="I262" s="55">
        <v>-4</v>
      </c>
      <c r="J262" s="43">
        <v>107490</v>
      </c>
      <c r="K262" s="49">
        <v>1.2E-2</v>
      </c>
    </row>
    <row r="263" spans="1:11" ht="15" hidden="1" x14ac:dyDescent="0.25">
      <c r="A263" s="41" t="s">
        <v>942</v>
      </c>
      <c r="B263" s="43">
        <v>91440</v>
      </c>
      <c r="C263" s="33">
        <f t="shared" si="4"/>
        <v>262</v>
      </c>
      <c r="D263" s="48" t="s">
        <v>121</v>
      </c>
      <c r="E263" s="47">
        <v>62920</v>
      </c>
      <c r="F263" s="46">
        <v>1.7000000000000001E-2</v>
      </c>
      <c r="G263" s="45">
        <v>0.44800000000000001</v>
      </c>
      <c r="H263" s="56">
        <v>-4</v>
      </c>
      <c r="I263" s="56">
        <v>-4</v>
      </c>
      <c r="J263" s="43">
        <v>91440</v>
      </c>
      <c r="K263" s="42">
        <v>8.9999999999999993E-3</v>
      </c>
    </row>
    <row r="264" spans="1:11" ht="15" hidden="1" x14ac:dyDescent="0.25">
      <c r="A264" s="41" t="s">
        <v>941</v>
      </c>
      <c r="B264" s="43">
        <v>96630</v>
      </c>
      <c r="C264" s="33">
        <f t="shared" si="4"/>
        <v>263</v>
      </c>
      <c r="D264" s="54" t="s">
        <v>113</v>
      </c>
      <c r="E264" s="53">
        <v>10340</v>
      </c>
      <c r="F264" s="52">
        <v>3.6999999999999998E-2</v>
      </c>
      <c r="G264" s="51">
        <v>7.3999999999999996E-2</v>
      </c>
      <c r="H264" s="55">
        <v>-4</v>
      </c>
      <c r="I264" s="55">
        <v>-4</v>
      </c>
      <c r="J264" s="43">
        <v>96630</v>
      </c>
      <c r="K264" s="49">
        <v>1.4E-2</v>
      </c>
    </row>
    <row r="265" spans="1:11" ht="15" hidden="1" x14ac:dyDescent="0.25">
      <c r="A265" s="41" t="s">
        <v>940</v>
      </c>
      <c r="B265" s="43">
        <v>90420</v>
      </c>
      <c r="C265" s="33">
        <f t="shared" si="4"/>
        <v>264</v>
      </c>
      <c r="D265" s="48" t="s">
        <v>113</v>
      </c>
      <c r="E265" s="47">
        <v>50820</v>
      </c>
      <c r="F265" s="46">
        <v>1.9E-2</v>
      </c>
      <c r="G265" s="45">
        <v>0.36199999999999999</v>
      </c>
      <c r="H265" s="56">
        <v>-4</v>
      </c>
      <c r="I265" s="56">
        <v>-4</v>
      </c>
      <c r="J265" s="43">
        <v>90420</v>
      </c>
      <c r="K265" s="42">
        <v>0.01</v>
      </c>
    </row>
    <row r="266" spans="1:11" ht="15" hidden="1" x14ac:dyDescent="0.25">
      <c r="A266" s="41" t="s">
        <v>939</v>
      </c>
      <c r="B266" s="43">
        <v>90480</v>
      </c>
      <c r="C266" s="33">
        <f t="shared" si="4"/>
        <v>265</v>
      </c>
      <c r="D266" s="54" t="s">
        <v>113</v>
      </c>
      <c r="E266" s="53">
        <v>1750</v>
      </c>
      <c r="F266" s="52">
        <v>5.7000000000000002E-2</v>
      </c>
      <c r="G266" s="51">
        <v>1.2E-2</v>
      </c>
      <c r="H266" s="55">
        <v>-4</v>
      </c>
      <c r="I266" s="55">
        <v>-4</v>
      </c>
      <c r="J266" s="43">
        <v>90480</v>
      </c>
      <c r="K266" s="49">
        <v>1.9E-2</v>
      </c>
    </row>
    <row r="267" spans="1:11" ht="15" hidden="1" x14ac:dyDescent="0.25">
      <c r="A267" s="41" t="s">
        <v>938</v>
      </c>
      <c r="B267" s="43">
        <v>92900</v>
      </c>
      <c r="C267" s="33">
        <f t="shared" si="4"/>
        <v>266</v>
      </c>
      <c r="D267" s="48" t="s">
        <v>121</v>
      </c>
      <c r="E267" s="47">
        <v>51780</v>
      </c>
      <c r="F267" s="46">
        <v>1.4E-2</v>
      </c>
      <c r="G267" s="45">
        <v>0.36899999999999999</v>
      </c>
      <c r="H267" s="56">
        <v>-4</v>
      </c>
      <c r="I267" s="56">
        <v>-4</v>
      </c>
      <c r="J267" s="43">
        <v>92900</v>
      </c>
      <c r="K267" s="42">
        <v>0.01</v>
      </c>
    </row>
    <row r="268" spans="1:11" ht="30" hidden="1" x14ac:dyDescent="0.25">
      <c r="A268" s="41" t="s">
        <v>937</v>
      </c>
      <c r="B268" s="43">
        <v>95900</v>
      </c>
      <c r="C268" s="33">
        <f t="shared" si="4"/>
        <v>267</v>
      </c>
      <c r="D268" s="54" t="s">
        <v>113</v>
      </c>
      <c r="E268" s="53">
        <v>10850</v>
      </c>
      <c r="F268" s="52">
        <v>3.7999999999999999E-2</v>
      </c>
      <c r="G268" s="51">
        <v>7.6999999999999999E-2</v>
      </c>
      <c r="H268" s="55">
        <v>-4</v>
      </c>
      <c r="I268" s="55">
        <v>-4</v>
      </c>
      <c r="J268" s="43">
        <v>95900</v>
      </c>
      <c r="K268" s="49">
        <v>1.2999999999999999E-2</v>
      </c>
    </row>
    <row r="269" spans="1:11" ht="15" hidden="1" x14ac:dyDescent="0.25">
      <c r="A269" s="41" t="s">
        <v>936</v>
      </c>
      <c r="B269" s="43">
        <v>89320</v>
      </c>
      <c r="C269" s="33">
        <f t="shared" si="4"/>
        <v>268</v>
      </c>
      <c r="D269" s="48" t="s">
        <v>113</v>
      </c>
      <c r="E269" s="47">
        <v>21250</v>
      </c>
      <c r="F269" s="46">
        <v>1.4999999999999999E-2</v>
      </c>
      <c r="G269" s="45">
        <v>0.151</v>
      </c>
      <c r="H269" s="56">
        <v>-4</v>
      </c>
      <c r="I269" s="56">
        <v>-4</v>
      </c>
      <c r="J269" s="43">
        <v>89320</v>
      </c>
      <c r="K269" s="42">
        <v>0.01</v>
      </c>
    </row>
    <row r="270" spans="1:11" ht="15" hidden="1" x14ac:dyDescent="0.25">
      <c r="A270" s="41" t="s">
        <v>935</v>
      </c>
      <c r="B270" s="43">
        <v>88880</v>
      </c>
      <c r="C270" s="33">
        <f t="shared" si="4"/>
        <v>269</v>
      </c>
      <c r="D270" s="54" t="s">
        <v>113</v>
      </c>
      <c r="E270" s="53">
        <v>5520</v>
      </c>
      <c r="F270" s="52">
        <v>2.5000000000000001E-2</v>
      </c>
      <c r="G270" s="51">
        <v>3.9E-2</v>
      </c>
      <c r="H270" s="55">
        <v>-4</v>
      </c>
      <c r="I270" s="55">
        <v>-4</v>
      </c>
      <c r="J270" s="43">
        <v>88880</v>
      </c>
      <c r="K270" s="49">
        <v>1.4999999999999999E-2</v>
      </c>
    </row>
    <row r="271" spans="1:11" ht="15" hidden="1" x14ac:dyDescent="0.25">
      <c r="A271" s="41" t="s">
        <v>934</v>
      </c>
      <c r="B271" s="43">
        <v>97520</v>
      </c>
      <c r="C271" s="33">
        <f t="shared" si="4"/>
        <v>270</v>
      </c>
      <c r="D271" s="48" t="s">
        <v>113</v>
      </c>
      <c r="E271" s="47">
        <v>14160</v>
      </c>
      <c r="F271" s="46">
        <v>1.6E-2</v>
      </c>
      <c r="G271" s="45">
        <v>0.10100000000000001</v>
      </c>
      <c r="H271" s="56">
        <v>-4</v>
      </c>
      <c r="I271" s="56">
        <v>-4</v>
      </c>
      <c r="J271" s="43">
        <v>97520</v>
      </c>
      <c r="K271" s="42">
        <v>1.2999999999999999E-2</v>
      </c>
    </row>
    <row r="272" spans="1:11" ht="15" hidden="1" x14ac:dyDescent="0.25">
      <c r="A272" s="41" t="s">
        <v>933</v>
      </c>
      <c r="B272" s="43">
        <v>89150</v>
      </c>
      <c r="C272" s="33">
        <f t="shared" si="4"/>
        <v>271</v>
      </c>
      <c r="D272" s="54" t="s">
        <v>121</v>
      </c>
      <c r="E272" s="53">
        <v>114230</v>
      </c>
      <c r="F272" s="52">
        <v>1.2999999999999999E-2</v>
      </c>
      <c r="G272" s="51">
        <v>0.81399999999999995</v>
      </c>
      <c r="H272" s="55">
        <v>-4</v>
      </c>
      <c r="I272" s="55">
        <v>-4</v>
      </c>
      <c r="J272" s="43">
        <v>89150</v>
      </c>
      <c r="K272" s="49">
        <v>0.01</v>
      </c>
    </row>
    <row r="273" spans="1:11" ht="15" hidden="1" x14ac:dyDescent="0.25">
      <c r="A273" s="41" t="s">
        <v>932</v>
      </c>
      <c r="B273" s="43">
        <v>91940</v>
      </c>
      <c r="C273" s="33">
        <f t="shared" si="4"/>
        <v>272</v>
      </c>
      <c r="D273" s="48" t="s">
        <v>113</v>
      </c>
      <c r="E273" s="47">
        <v>5700</v>
      </c>
      <c r="F273" s="46">
        <v>2.4E-2</v>
      </c>
      <c r="G273" s="45">
        <v>4.1000000000000002E-2</v>
      </c>
      <c r="H273" s="56">
        <v>-4</v>
      </c>
      <c r="I273" s="56">
        <v>-4</v>
      </c>
      <c r="J273" s="43">
        <v>91940</v>
      </c>
      <c r="K273" s="42">
        <v>1.4E-2</v>
      </c>
    </row>
    <row r="274" spans="1:11" ht="15" hidden="1" x14ac:dyDescent="0.25">
      <c r="A274" s="41" t="s">
        <v>931</v>
      </c>
      <c r="B274" s="43">
        <v>84590</v>
      </c>
      <c r="C274" s="33">
        <f t="shared" si="4"/>
        <v>273</v>
      </c>
      <c r="D274" s="54" t="s">
        <v>113</v>
      </c>
      <c r="E274" s="53">
        <v>9060</v>
      </c>
      <c r="F274" s="52">
        <v>2.7E-2</v>
      </c>
      <c r="G274" s="51">
        <v>6.5000000000000002E-2</v>
      </c>
      <c r="H274" s="55">
        <v>-4</v>
      </c>
      <c r="I274" s="55">
        <v>-4</v>
      </c>
      <c r="J274" s="43">
        <v>84590</v>
      </c>
      <c r="K274" s="49">
        <v>1.7000000000000001E-2</v>
      </c>
    </row>
    <row r="275" spans="1:11" ht="15" hidden="1" x14ac:dyDescent="0.25">
      <c r="A275" s="41" t="s">
        <v>930</v>
      </c>
      <c r="B275" s="43">
        <v>111520</v>
      </c>
      <c r="C275" s="33">
        <f t="shared" si="4"/>
        <v>274</v>
      </c>
      <c r="D275" s="48" t="s">
        <v>113</v>
      </c>
      <c r="E275" s="47">
        <v>13060</v>
      </c>
      <c r="F275" s="46">
        <v>1.9E-2</v>
      </c>
      <c r="G275" s="45">
        <v>9.2999999999999999E-2</v>
      </c>
      <c r="H275" s="56">
        <v>-4</v>
      </c>
      <c r="I275" s="56">
        <v>-4</v>
      </c>
      <c r="J275" s="43">
        <v>111520</v>
      </c>
      <c r="K275" s="42">
        <v>1.4E-2</v>
      </c>
    </row>
    <row r="276" spans="1:11" ht="15" hidden="1" x14ac:dyDescent="0.25">
      <c r="A276" s="41" t="s">
        <v>929</v>
      </c>
      <c r="B276" s="43">
        <v>84660</v>
      </c>
      <c r="C276" s="33">
        <f t="shared" si="4"/>
        <v>275</v>
      </c>
      <c r="D276" s="54" t="s">
        <v>113</v>
      </c>
      <c r="E276" s="53">
        <v>4140</v>
      </c>
      <c r="F276" s="52">
        <v>2.7E-2</v>
      </c>
      <c r="G276" s="51">
        <v>2.9000000000000001E-2</v>
      </c>
      <c r="H276" s="55">
        <v>-4</v>
      </c>
      <c r="I276" s="55">
        <v>-4</v>
      </c>
      <c r="J276" s="43">
        <v>84660</v>
      </c>
      <c r="K276" s="49">
        <v>1.4E-2</v>
      </c>
    </row>
    <row r="277" spans="1:11" ht="15" hidden="1" x14ac:dyDescent="0.25">
      <c r="A277" s="41" t="s">
        <v>928</v>
      </c>
      <c r="B277" s="43">
        <v>94090</v>
      </c>
      <c r="C277" s="33">
        <f t="shared" si="4"/>
        <v>276</v>
      </c>
      <c r="D277" s="48" t="s">
        <v>113</v>
      </c>
      <c r="E277" s="47">
        <v>16720</v>
      </c>
      <c r="F277" s="46">
        <v>1.7000000000000001E-2</v>
      </c>
      <c r="G277" s="45">
        <v>0.11899999999999999</v>
      </c>
      <c r="H277" s="56">
        <v>-4</v>
      </c>
      <c r="I277" s="56">
        <v>-4</v>
      </c>
      <c r="J277" s="43">
        <v>94090</v>
      </c>
      <c r="K277" s="42">
        <v>1.7000000000000001E-2</v>
      </c>
    </row>
    <row r="278" spans="1:11" ht="15" hidden="1" x14ac:dyDescent="0.25">
      <c r="A278" s="41" t="s">
        <v>927</v>
      </c>
      <c r="B278" s="43">
        <v>84440</v>
      </c>
      <c r="C278" s="33">
        <f t="shared" si="4"/>
        <v>277</v>
      </c>
      <c r="D278" s="54" t="s">
        <v>113</v>
      </c>
      <c r="E278" s="53">
        <v>37640</v>
      </c>
      <c r="F278" s="52">
        <v>1.7999999999999999E-2</v>
      </c>
      <c r="G278" s="51">
        <v>0.26800000000000002</v>
      </c>
      <c r="H278" s="55">
        <v>-4</v>
      </c>
      <c r="I278" s="55">
        <v>-4</v>
      </c>
      <c r="J278" s="43">
        <v>84440</v>
      </c>
      <c r="K278" s="49">
        <v>1.0999999999999999E-2</v>
      </c>
    </row>
    <row r="279" spans="1:11" ht="15" hidden="1" x14ac:dyDescent="0.25">
      <c r="A279" s="41" t="s">
        <v>926</v>
      </c>
      <c r="B279" s="43">
        <v>81600</v>
      </c>
      <c r="C279" s="33">
        <f t="shared" si="4"/>
        <v>278</v>
      </c>
      <c r="D279" s="48" t="s">
        <v>113</v>
      </c>
      <c r="E279" s="47">
        <v>14580</v>
      </c>
      <c r="F279" s="46">
        <v>0.02</v>
      </c>
      <c r="G279" s="45">
        <v>0.104</v>
      </c>
      <c r="H279" s="56">
        <v>-4</v>
      </c>
      <c r="I279" s="56">
        <v>-4</v>
      </c>
      <c r="J279" s="43">
        <v>81600</v>
      </c>
      <c r="K279" s="42">
        <v>0.01</v>
      </c>
    </row>
    <row r="280" spans="1:11" ht="15" hidden="1" x14ac:dyDescent="0.25">
      <c r="A280" s="41" t="s">
        <v>925</v>
      </c>
      <c r="B280" s="43">
        <v>85950</v>
      </c>
      <c r="C280" s="33">
        <f t="shared" si="4"/>
        <v>279</v>
      </c>
      <c r="D280" s="54" t="s">
        <v>113</v>
      </c>
      <c r="E280" s="53">
        <v>13320</v>
      </c>
      <c r="F280" s="52">
        <v>2.9000000000000001E-2</v>
      </c>
      <c r="G280" s="51">
        <v>9.5000000000000001E-2</v>
      </c>
      <c r="H280" s="55">
        <v>-4</v>
      </c>
      <c r="I280" s="55">
        <v>-4</v>
      </c>
      <c r="J280" s="43">
        <v>85950</v>
      </c>
      <c r="K280" s="49">
        <v>2.1999999999999999E-2</v>
      </c>
    </row>
    <row r="281" spans="1:11" ht="15" hidden="1" x14ac:dyDescent="0.25">
      <c r="A281" s="41" t="s">
        <v>924</v>
      </c>
      <c r="B281" s="43">
        <v>113770</v>
      </c>
      <c r="C281" s="33">
        <f t="shared" si="4"/>
        <v>280</v>
      </c>
      <c r="D281" s="48" t="s">
        <v>121</v>
      </c>
      <c r="E281" s="47">
        <v>242940</v>
      </c>
      <c r="F281" s="46">
        <v>1.9E-2</v>
      </c>
      <c r="G281" s="45">
        <v>1.73</v>
      </c>
      <c r="H281" s="56">
        <v>-4</v>
      </c>
      <c r="I281" s="56">
        <v>-4</v>
      </c>
      <c r="J281" s="43">
        <v>113770</v>
      </c>
      <c r="K281" s="42">
        <v>1.9E-2</v>
      </c>
    </row>
    <row r="282" spans="1:11" ht="15" hidden="1" x14ac:dyDescent="0.25">
      <c r="A282" s="41" t="s">
        <v>923</v>
      </c>
      <c r="B282" s="43">
        <v>125430</v>
      </c>
      <c r="C282" s="33">
        <f t="shared" si="4"/>
        <v>281</v>
      </c>
      <c r="D282" s="54" t="s">
        <v>113</v>
      </c>
      <c r="E282" s="53">
        <v>186740</v>
      </c>
      <c r="F282" s="52">
        <v>2.4E-2</v>
      </c>
      <c r="G282" s="51">
        <v>1.33</v>
      </c>
      <c r="H282" s="55">
        <v>-4</v>
      </c>
      <c r="I282" s="55">
        <v>-4</v>
      </c>
      <c r="J282" s="43">
        <v>125430</v>
      </c>
      <c r="K282" s="49">
        <v>0.02</v>
      </c>
    </row>
    <row r="283" spans="1:11" ht="15" hidden="1" x14ac:dyDescent="0.25">
      <c r="A283" s="41" t="s">
        <v>922</v>
      </c>
      <c r="B283" s="43">
        <v>75030</v>
      </c>
      <c r="C283" s="33">
        <f t="shared" si="4"/>
        <v>282</v>
      </c>
      <c r="D283" s="48" t="s">
        <v>113</v>
      </c>
      <c r="E283" s="47">
        <v>56210</v>
      </c>
      <c r="F283" s="46">
        <v>2.1000000000000001E-2</v>
      </c>
      <c r="G283" s="45">
        <v>0.4</v>
      </c>
      <c r="H283" s="56">
        <v>-4</v>
      </c>
      <c r="I283" s="56">
        <v>-4</v>
      </c>
      <c r="J283" s="43">
        <v>75030</v>
      </c>
      <c r="K283" s="42">
        <v>8.9999999999999993E-3</v>
      </c>
    </row>
    <row r="284" spans="1:11" ht="15" hidden="1" x14ac:dyDescent="0.25">
      <c r="A284" s="41" t="s">
        <v>921</v>
      </c>
      <c r="B284" s="43">
        <v>70420</v>
      </c>
      <c r="C284" s="33">
        <f t="shared" si="4"/>
        <v>283</v>
      </c>
      <c r="D284" s="54" t="s">
        <v>121</v>
      </c>
      <c r="E284" s="53">
        <v>63720</v>
      </c>
      <c r="F284" s="52">
        <v>1.9E-2</v>
      </c>
      <c r="G284" s="51">
        <v>0.45400000000000001</v>
      </c>
      <c r="H284" s="55">
        <v>-4</v>
      </c>
      <c r="I284" s="55">
        <v>-4</v>
      </c>
      <c r="J284" s="43">
        <v>70420</v>
      </c>
      <c r="K284" s="49">
        <v>0.01</v>
      </c>
    </row>
    <row r="285" spans="1:11" ht="15" hidden="1" x14ac:dyDescent="0.25">
      <c r="A285" s="41" t="s">
        <v>920</v>
      </c>
      <c r="B285" s="43">
        <v>70260</v>
      </c>
      <c r="C285" s="33">
        <f t="shared" si="4"/>
        <v>284</v>
      </c>
      <c r="D285" s="48" t="s">
        <v>113</v>
      </c>
      <c r="E285" s="47">
        <v>58850</v>
      </c>
      <c r="F285" s="46">
        <v>1.9E-2</v>
      </c>
      <c r="G285" s="45">
        <v>0.41899999999999998</v>
      </c>
      <c r="H285" s="56">
        <v>-4</v>
      </c>
      <c r="I285" s="56">
        <v>-4</v>
      </c>
      <c r="J285" s="43">
        <v>70260</v>
      </c>
      <c r="K285" s="42">
        <v>1.0999999999999999E-2</v>
      </c>
    </row>
    <row r="286" spans="1:11" ht="15" hidden="1" x14ac:dyDescent="0.25">
      <c r="A286" s="41" t="s">
        <v>919</v>
      </c>
      <c r="B286" s="43">
        <v>72340</v>
      </c>
      <c r="C286" s="33">
        <f t="shared" si="4"/>
        <v>285</v>
      </c>
      <c r="D286" s="54" t="s">
        <v>113</v>
      </c>
      <c r="E286" s="53">
        <v>4870</v>
      </c>
      <c r="F286" s="52">
        <v>0.05</v>
      </c>
      <c r="G286" s="51">
        <v>3.5000000000000003E-2</v>
      </c>
      <c r="H286" s="55">
        <v>-4</v>
      </c>
      <c r="I286" s="55">
        <v>-4</v>
      </c>
      <c r="J286" s="43">
        <v>72340</v>
      </c>
      <c r="K286" s="49">
        <v>1.2E-2</v>
      </c>
    </row>
    <row r="287" spans="1:11" ht="15" hidden="1" x14ac:dyDescent="0.25">
      <c r="A287" s="41" t="s">
        <v>918</v>
      </c>
      <c r="B287" s="43">
        <v>94490</v>
      </c>
      <c r="C287" s="33">
        <f t="shared" si="4"/>
        <v>286</v>
      </c>
      <c r="D287" s="48" t="s">
        <v>121</v>
      </c>
      <c r="E287" s="47">
        <v>42490</v>
      </c>
      <c r="F287" s="46">
        <v>2.7E-2</v>
      </c>
      <c r="G287" s="45">
        <v>0.30299999999999999</v>
      </c>
      <c r="H287" s="56">
        <v>-4</v>
      </c>
      <c r="I287" s="56">
        <v>-4</v>
      </c>
      <c r="J287" s="43">
        <v>94490</v>
      </c>
      <c r="K287" s="42">
        <v>1.7000000000000001E-2</v>
      </c>
    </row>
    <row r="288" spans="1:11" ht="15" hidden="1" x14ac:dyDescent="0.25">
      <c r="A288" s="41" t="s">
        <v>917</v>
      </c>
      <c r="B288" s="43">
        <v>67040</v>
      </c>
      <c r="C288" s="33">
        <f t="shared" si="4"/>
        <v>287</v>
      </c>
      <c r="D288" s="54" t="s">
        <v>113</v>
      </c>
      <c r="E288" s="53">
        <v>14620</v>
      </c>
      <c r="F288" s="52">
        <v>3.5000000000000003E-2</v>
      </c>
      <c r="G288" s="51">
        <v>0.104</v>
      </c>
      <c r="H288" s="55">
        <v>-4</v>
      </c>
      <c r="I288" s="55">
        <v>-4</v>
      </c>
      <c r="J288" s="43">
        <v>67040</v>
      </c>
      <c r="K288" s="49">
        <v>1.4E-2</v>
      </c>
    </row>
    <row r="289" spans="1:11" ht="15" hidden="1" x14ac:dyDescent="0.25">
      <c r="A289" s="41" t="s">
        <v>916</v>
      </c>
      <c r="B289" s="43">
        <v>134530</v>
      </c>
      <c r="C289" s="33">
        <f t="shared" si="4"/>
        <v>288</v>
      </c>
      <c r="D289" s="48" t="s">
        <v>113</v>
      </c>
      <c r="E289" s="47">
        <v>16010</v>
      </c>
      <c r="F289" s="46">
        <v>4.2000000000000003E-2</v>
      </c>
      <c r="G289" s="45">
        <v>0.114</v>
      </c>
      <c r="H289" s="56">
        <v>-4</v>
      </c>
      <c r="I289" s="56">
        <v>-4</v>
      </c>
      <c r="J289" s="43">
        <v>134530</v>
      </c>
      <c r="K289" s="42">
        <v>2.1000000000000001E-2</v>
      </c>
    </row>
    <row r="290" spans="1:11" ht="15" hidden="1" x14ac:dyDescent="0.25">
      <c r="A290" s="41" t="s">
        <v>915</v>
      </c>
      <c r="B290" s="43">
        <v>74280</v>
      </c>
      <c r="C290" s="33">
        <f t="shared" si="4"/>
        <v>289</v>
      </c>
      <c r="D290" s="54" t="s">
        <v>113</v>
      </c>
      <c r="E290" s="53">
        <v>11860</v>
      </c>
      <c r="F290" s="52">
        <v>3.6999999999999998E-2</v>
      </c>
      <c r="G290" s="51">
        <v>8.4000000000000005E-2</v>
      </c>
      <c r="H290" s="55">
        <v>-4</v>
      </c>
      <c r="I290" s="55">
        <v>-4</v>
      </c>
      <c r="J290" s="43">
        <v>74280</v>
      </c>
      <c r="K290" s="49">
        <v>1.9E-2</v>
      </c>
    </row>
    <row r="291" spans="1:11" ht="15" x14ac:dyDescent="0.25">
      <c r="A291" s="41" t="s">
        <v>914</v>
      </c>
      <c r="B291" s="43">
        <v>77980</v>
      </c>
      <c r="C291" s="33">
        <f t="shared" si="4"/>
        <v>290</v>
      </c>
      <c r="D291" s="48" t="s">
        <v>121</v>
      </c>
      <c r="E291" s="47">
        <v>272170</v>
      </c>
      <c r="F291" s="46">
        <v>1.4999999999999999E-2</v>
      </c>
      <c r="G291" s="45">
        <v>1.9390000000000001</v>
      </c>
      <c r="H291" s="56">
        <v>-4</v>
      </c>
      <c r="I291" s="56">
        <v>-4</v>
      </c>
      <c r="J291" s="43">
        <v>77980</v>
      </c>
      <c r="K291" s="42">
        <v>1.0999999999999999E-2</v>
      </c>
    </row>
    <row r="292" spans="1:11" ht="15" hidden="1" x14ac:dyDescent="0.25">
      <c r="A292" s="41" t="s">
        <v>913</v>
      </c>
      <c r="B292" s="43">
        <v>81050</v>
      </c>
      <c r="C292" s="33">
        <f t="shared" si="4"/>
        <v>291</v>
      </c>
      <c r="D292" s="54" t="s">
        <v>113</v>
      </c>
      <c r="E292" s="53">
        <v>99020</v>
      </c>
      <c r="F292" s="52">
        <v>2.4E-2</v>
      </c>
      <c r="G292" s="51">
        <v>0.70499999999999996</v>
      </c>
      <c r="H292" s="55">
        <v>-4</v>
      </c>
      <c r="I292" s="55">
        <v>-4</v>
      </c>
      <c r="J292" s="43">
        <v>81050</v>
      </c>
      <c r="K292" s="49">
        <v>0.02</v>
      </c>
    </row>
    <row r="293" spans="1:11" ht="15" hidden="1" x14ac:dyDescent="0.25">
      <c r="A293" s="41" t="s">
        <v>912</v>
      </c>
      <c r="B293" s="43">
        <v>74360</v>
      </c>
      <c r="C293" s="33">
        <f t="shared" si="4"/>
        <v>292</v>
      </c>
      <c r="D293" s="48" t="s">
        <v>113</v>
      </c>
      <c r="E293" s="47">
        <v>28180</v>
      </c>
      <c r="F293" s="46">
        <v>1.7999999999999999E-2</v>
      </c>
      <c r="G293" s="45">
        <v>0.20100000000000001</v>
      </c>
      <c r="H293" s="56">
        <v>-4</v>
      </c>
      <c r="I293" s="56">
        <v>-4</v>
      </c>
      <c r="J293" s="43">
        <v>74360</v>
      </c>
      <c r="K293" s="42">
        <v>1.2E-2</v>
      </c>
    </row>
    <row r="294" spans="1:11" ht="15" hidden="1" x14ac:dyDescent="0.25">
      <c r="A294" s="41" t="s">
        <v>911</v>
      </c>
      <c r="B294" s="43">
        <v>76140</v>
      </c>
      <c r="C294" s="33">
        <f t="shared" si="4"/>
        <v>293</v>
      </c>
      <c r="D294" s="54" t="s">
        <v>113</v>
      </c>
      <c r="E294" s="53">
        <v>71270</v>
      </c>
      <c r="F294" s="52">
        <v>1.6E-2</v>
      </c>
      <c r="G294" s="51">
        <v>0.50800000000000001</v>
      </c>
      <c r="H294" s="55">
        <v>-4</v>
      </c>
      <c r="I294" s="55">
        <v>-4</v>
      </c>
      <c r="J294" s="43">
        <v>76140</v>
      </c>
      <c r="K294" s="49">
        <v>1.0999999999999999E-2</v>
      </c>
    </row>
    <row r="295" spans="1:11" ht="15" hidden="1" x14ac:dyDescent="0.25">
      <c r="A295" s="41" t="s">
        <v>910</v>
      </c>
      <c r="B295" s="43">
        <v>73750</v>
      </c>
      <c r="C295" s="33">
        <f t="shared" si="4"/>
        <v>294</v>
      </c>
      <c r="D295" s="48" t="s">
        <v>113</v>
      </c>
      <c r="E295" s="47">
        <v>28720</v>
      </c>
      <c r="F295" s="46">
        <v>2.3E-2</v>
      </c>
      <c r="G295" s="45">
        <v>0.20499999999999999</v>
      </c>
      <c r="H295" s="56">
        <v>-4</v>
      </c>
      <c r="I295" s="56">
        <v>-4</v>
      </c>
      <c r="J295" s="43">
        <v>73750</v>
      </c>
      <c r="K295" s="42">
        <v>1.0999999999999999E-2</v>
      </c>
    </row>
    <row r="296" spans="1:11" ht="15" hidden="1" x14ac:dyDescent="0.25">
      <c r="A296" s="41" t="s">
        <v>909</v>
      </c>
      <c r="B296" s="43">
        <v>80880</v>
      </c>
      <c r="C296" s="33">
        <f t="shared" si="4"/>
        <v>295</v>
      </c>
      <c r="D296" s="54" t="s">
        <v>113</v>
      </c>
      <c r="E296" s="53">
        <v>21800</v>
      </c>
      <c r="F296" s="52">
        <v>2.1000000000000001E-2</v>
      </c>
      <c r="G296" s="51">
        <v>0.155</v>
      </c>
      <c r="H296" s="55">
        <v>-4</v>
      </c>
      <c r="I296" s="55">
        <v>-4</v>
      </c>
      <c r="J296" s="43">
        <v>80880</v>
      </c>
      <c r="K296" s="49">
        <v>0.01</v>
      </c>
    </row>
    <row r="297" spans="1:11" ht="15" hidden="1" x14ac:dyDescent="0.25">
      <c r="A297" s="41" t="s">
        <v>908</v>
      </c>
      <c r="B297" s="43">
        <v>77420</v>
      </c>
      <c r="C297" s="33">
        <f t="shared" si="4"/>
        <v>296</v>
      </c>
      <c r="D297" s="48" t="s">
        <v>113</v>
      </c>
      <c r="E297" s="47">
        <v>23180</v>
      </c>
      <c r="F297" s="46">
        <v>3.2000000000000001E-2</v>
      </c>
      <c r="G297" s="45">
        <v>0.16500000000000001</v>
      </c>
      <c r="H297" s="56">
        <v>-4</v>
      </c>
      <c r="I297" s="56">
        <v>-4</v>
      </c>
      <c r="J297" s="43">
        <v>77420</v>
      </c>
      <c r="K297" s="42">
        <v>0.01</v>
      </c>
    </row>
    <row r="298" spans="1:11" ht="15" hidden="1" x14ac:dyDescent="0.25">
      <c r="A298" s="41" t="s">
        <v>907</v>
      </c>
      <c r="B298" s="43">
        <v>58150</v>
      </c>
      <c r="C298" s="33">
        <f t="shared" si="4"/>
        <v>297</v>
      </c>
      <c r="D298" s="54" t="s">
        <v>121</v>
      </c>
      <c r="E298" s="53">
        <v>466790</v>
      </c>
      <c r="F298" s="52">
        <v>1.6E-2</v>
      </c>
      <c r="G298" s="51">
        <v>3.3250000000000002</v>
      </c>
      <c r="H298" s="55">
        <v>-4</v>
      </c>
      <c r="I298" s="55">
        <v>-4</v>
      </c>
      <c r="J298" s="43">
        <v>58150</v>
      </c>
      <c r="K298" s="49">
        <v>1.2999999999999999E-2</v>
      </c>
    </row>
    <row r="299" spans="1:11" ht="15" hidden="1" x14ac:dyDescent="0.25">
      <c r="A299" s="41" t="s">
        <v>906</v>
      </c>
      <c r="B299" s="43">
        <v>35810</v>
      </c>
      <c r="C299" s="33">
        <f t="shared" si="4"/>
        <v>298</v>
      </c>
      <c r="D299" s="48" t="s">
        <v>113</v>
      </c>
      <c r="E299" s="47">
        <v>135130</v>
      </c>
      <c r="F299" s="46">
        <v>2.1999999999999999E-2</v>
      </c>
      <c r="G299" s="45">
        <v>0.96199999999999997</v>
      </c>
      <c r="H299" s="56">
        <v>-4</v>
      </c>
      <c r="I299" s="56">
        <v>-4</v>
      </c>
      <c r="J299" s="43">
        <v>35810</v>
      </c>
      <c r="K299" s="42">
        <v>1.7999999999999999E-2</v>
      </c>
    </row>
    <row r="300" spans="1:11" ht="15" hidden="1" x14ac:dyDescent="0.25">
      <c r="A300" s="41" t="s">
        <v>905</v>
      </c>
      <c r="B300" s="43">
        <v>72790</v>
      </c>
      <c r="C300" s="33">
        <f t="shared" si="4"/>
        <v>299</v>
      </c>
      <c r="D300" s="54" t="s">
        <v>113</v>
      </c>
      <c r="E300" s="53">
        <v>2970</v>
      </c>
      <c r="F300" s="52">
        <v>4.7E-2</v>
      </c>
      <c r="G300" s="51">
        <v>2.1000000000000001E-2</v>
      </c>
      <c r="H300" s="55">
        <v>-4</v>
      </c>
      <c r="I300" s="55">
        <v>-4</v>
      </c>
      <c r="J300" s="43">
        <v>72790</v>
      </c>
      <c r="K300" s="49">
        <v>1.7000000000000001E-2</v>
      </c>
    </row>
    <row r="301" spans="1:11" ht="15" hidden="1" x14ac:dyDescent="0.25">
      <c r="A301" s="41" t="s">
        <v>904</v>
      </c>
      <c r="B301" s="43">
        <v>67870</v>
      </c>
      <c r="C301" s="33">
        <f t="shared" si="4"/>
        <v>300</v>
      </c>
      <c r="D301" s="48" t="s">
        <v>113</v>
      </c>
      <c r="E301" s="47">
        <v>17390</v>
      </c>
      <c r="F301" s="46">
        <v>2.4E-2</v>
      </c>
      <c r="G301" s="45">
        <v>0.124</v>
      </c>
      <c r="H301" s="56">
        <v>-4</v>
      </c>
      <c r="I301" s="56">
        <v>-4</v>
      </c>
      <c r="J301" s="43">
        <v>67870</v>
      </c>
      <c r="K301" s="42">
        <v>1.4999999999999999E-2</v>
      </c>
    </row>
    <row r="302" spans="1:11" ht="15" hidden="1" x14ac:dyDescent="0.25">
      <c r="A302" s="41" t="s">
        <v>903</v>
      </c>
      <c r="B302" s="43">
        <v>55730</v>
      </c>
      <c r="C302" s="33">
        <f t="shared" si="4"/>
        <v>301</v>
      </c>
      <c r="D302" s="54" t="s">
        <v>113</v>
      </c>
      <c r="E302" s="53">
        <v>116430</v>
      </c>
      <c r="F302" s="52">
        <v>1.7999999999999999E-2</v>
      </c>
      <c r="G302" s="51">
        <v>0.82899999999999996</v>
      </c>
      <c r="H302" s="50">
        <v>24.36</v>
      </c>
      <c r="I302" s="50">
        <v>26.8</v>
      </c>
      <c r="J302" s="43">
        <v>55730</v>
      </c>
      <c r="K302" s="49">
        <v>8.9999999999999993E-3</v>
      </c>
    </row>
    <row r="303" spans="1:11" ht="15" hidden="1" x14ac:dyDescent="0.25">
      <c r="A303" s="41" t="s">
        <v>902</v>
      </c>
      <c r="B303" s="43">
        <v>73990</v>
      </c>
      <c r="C303" s="33">
        <f t="shared" si="4"/>
        <v>302</v>
      </c>
      <c r="D303" s="48" t="s">
        <v>113</v>
      </c>
      <c r="E303" s="47">
        <v>194870</v>
      </c>
      <c r="F303" s="46">
        <v>3.5000000000000003E-2</v>
      </c>
      <c r="G303" s="45">
        <v>1.3879999999999999</v>
      </c>
      <c r="H303" s="56">
        <v>-4</v>
      </c>
      <c r="I303" s="56">
        <v>-4</v>
      </c>
      <c r="J303" s="43">
        <v>73990</v>
      </c>
      <c r="K303" s="42">
        <v>1.4E-2</v>
      </c>
    </row>
    <row r="304" spans="1:11" ht="30" hidden="1" x14ac:dyDescent="0.25">
      <c r="A304" s="41" t="s">
        <v>901</v>
      </c>
      <c r="B304" s="43">
        <v>57470</v>
      </c>
      <c r="C304" s="33">
        <f t="shared" si="4"/>
        <v>303</v>
      </c>
      <c r="D304" s="54" t="s">
        <v>136</v>
      </c>
      <c r="E304" s="53">
        <v>4133490</v>
      </c>
      <c r="F304" s="52">
        <v>4.0000000000000001E-3</v>
      </c>
      <c r="G304" s="51">
        <v>29.440999999999999</v>
      </c>
      <c r="H304" s="55">
        <v>-4</v>
      </c>
      <c r="I304" s="55">
        <v>-4</v>
      </c>
      <c r="J304" s="43">
        <v>57470</v>
      </c>
      <c r="K304" s="49">
        <v>7.0000000000000001E-3</v>
      </c>
    </row>
    <row r="305" spans="1:11" ht="15" hidden="1" x14ac:dyDescent="0.25">
      <c r="A305" s="41" t="s">
        <v>900</v>
      </c>
      <c r="B305" s="43">
        <v>39550</v>
      </c>
      <c r="C305" s="33">
        <f t="shared" si="4"/>
        <v>304</v>
      </c>
      <c r="D305" s="48" t="s">
        <v>121</v>
      </c>
      <c r="E305" s="47">
        <v>536840</v>
      </c>
      <c r="F305" s="46">
        <v>0.01</v>
      </c>
      <c r="G305" s="45">
        <v>3.8239999999999998</v>
      </c>
      <c r="H305" s="44">
        <v>16.350000000000001</v>
      </c>
      <c r="I305" s="44">
        <v>19.010000000000002</v>
      </c>
      <c r="J305" s="43">
        <v>39550</v>
      </c>
      <c r="K305" s="42">
        <v>1.0999999999999999E-2</v>
      </c>
    </row>
    <row r="306" spans="1:11" ht="15" hidden="1" x14ac:dyDescent="0.25">
      <c r="A306" s="41" t="s">
        <v>899</v>
      </c>
      <c r="B306" s="43">
        <v>33300</v>
      </c>
      <c r="C306" s="33">
        <f t="shared" si="4"/>
        <v>305</v>
      </c>
      <c r="D306" s="54" t="s">
        <v>113</v>
      </c>
      <c r="E306" s="53">
        <v>385550</v>
      </c>
      <c r="F306" s="52">
        <v>1.2999999999999999E-2</v>
      </c>
      <c r="G306" s="51">
        <v>2.746</v>
      </c>
      <c r="H306" s="50">
        <v>13.84</v>
      </c>
      <c r="I306" s="50">
        <v>16.010000000000002</v>
      </c>
      <c r="J306" s="43">
        <v>33300</v>
      </c>
      <c r="K306" s="49">
        <v>1.7000000000000001E-2</v>
      </c>
    </row>
    <row r="307" spans="1:11" ht="15" hidden="1" x14ac:dyDescent="0.25">
      <c r="A307" s="41" t="s">
        <v>898</v>
      </c>
      <c r="B307" s="43">
        <v>55460</v>
      </c>
      <c r="C307" s="33">
        <f t="shared" si="4"/>
        <v>306</v>
      </c>
      <c r="D307" s="48" t="s">
        <v>113</v>
      </c>
      <c r="E307" s="47">
        <v>151290</v>
      </c>
      <c r="F307" s="46">
        <v>1.2999999999999999E-2</v>
      </c>
      <c r="G307" s="45">
        <v>1.0780000000000001</v>
      </c>
      <c r="H307" s="56">
        <v>-4</v>
      </c>
      <c r="I307" s="56">
        <v>-4</v>
      </c>
      <c r="J307" s="43">
        <v>55460</v>
      </c>
      <c r="K307" s="42">
        <v>6.0000000000000001E-3</v>
      </c>
    </row>
    <row r="308" spans="1:11" ht="15" hidden="1" x14ac:dyDescent="0.25">
      <c r="A308" s="41" t="s">
        <v>897</v>
      </c>
      <c r="B308" s="43">
        <v>59270</v>
      </c>
      <c r="C308" s="33">
        <f t="shared" si="4"/>
        <v>307</v>
      </c>
      <c r="D308" s="54" t="s">
        <v>121</v>
      </c>
      <c r="E308" s="53">
        <v>2031700</v>
      </c>
      <c r="F308" s="52">
        <v>6.0000000000000001E-3</v>
      </c>
      <c r="G308" s="51">
        <v>14.471</v>
      </c>
      <c r="H308" s="55">
        <v>-4</v>
      </c>
      <c r="I308" s="55">
        <v>-4</v>
      </c>
      <c r="J308" s="43">
        <v>59270</v>
      </c>
      <c r="K308" s="49">
        <v>6.0000000000000001E-3</v>
      </c>
    </row>
    <row r="309" spans="1:11" ht="15" hidden="1" x14ac:dyDescent="0.25">
      <c r="A309" s="41" t="s">
        <v>896</v>
      </c>
      <c r="B309" s="43">
        <v>59020</v>
      </c>
      <c r="C309" s="33">
        <f t="shared" si="4"/>
        <v>308</v>
      </c>
      <c r="D309" s="48" t="s">
        <v>113</v>
      </c>
      <c r="E309" s="47">
        <v>1392660</v>
      </c>
      <c r="F309" s="46">
        <v>7.0000000000000001E-3</v>
      </c>
      <c r="G309" s="45">
        <v>9.9190000000000005</v>
      </c>
      <c r="H309" s="56">
        <v>-4</v>
      </c>
      <c r="I309" s="56">
        <v>-4</v>
      </c>
      <c r="J309" s="43">
        <v>59020</v>
      </c>
      <c r="K309" s="42">
        <v>7.0000000000000001E-3</v>
      </c>
    </row>
    <row r="310" spans="1:11" ht="30" hidden="1" x14ac:dyDescent="0.25">
      <c r="A310" s="41" t="s">
        <v>895</v>
      </c>
      <c r="B310" s="43">
        <v>59800</v>
      </c>
      <c r="C310" s="33">
        <f t="shared" si="4"/>
        <v>309</v>
      </c>
      <c r="D310" s="54" t="s">
        <v>113</v>
      </c>
      <c r="E310" s="53">
        <v>626310</v>
      </c>
      <c r="F310" s="52">
        <v>1.2999999999999999E-2</v>
      </c>
      <c r="G310" s="51">
        <v>4.4610000000000003</v>
      </c>
      <c r="H310" s="55">
        <v>-4</v>
      </c>
      <c r="I310" s="55">
        <v>-4</v>
      </c>
      <c r="J310" s="43">
        <v>59800</v>
      </c>
      <c r="K310" s="49">
        <v>7.0000000000000001E-3</v>
      </c>
    </row>
    <row r="311" spans="1:11" ht="15" hidden="1" x14ac:dyDescent="0.25">
      <c r="A311" s="41" t="s">
        <v>894</v>
      </c>
      <c r="B311" s="43">
        <v>60350</v>
      </c>
      <c r="C311" s="33">
        <f t="shared" si="4"/>
        <v>310</v>
      </c>
      <c r="D311" s="48" t="s">
        <v>113</v>
      </c>
      <c r="E311" s="47">
        <v>12730</v>
      </c>
      <c r="F311" s="46">
        <v>7.1999999999999995E-2</v>
      </c>
      <c r="G311" s="45">
        <v>9.0999999999999998E-2</v>
      </c>
      <c r="H311" s="56">
        <v>-4</v>
      </c>
      <c r="I311" s="56">
        <v>-4</v>
      </c>
      <c r="J311" s="43">
        <v>60350</v>
      </c>
      <c r="K311" s="42">
        <v>1.2E-2</v>
      </c>
    </row>
    <row r="312" spans="1:11" ht="15" hidden="1" x14ac:dyDescent="0.25">
      <c r="A312" s="41" t="s">
        <v>893</v>
      </c>
      <c r="B312" s="43">
        <v>61280</v>
      </c>
      <c r="C312" s="33">
        <f t="shared" si="4"/>
        <v>311</v>
      </c>
      <c r="D312" s="54" t="s">
        <v>121</v>
      </c>
      <c r="E312" s="53">
        <v>1083350</v>
      </c>
      <c r="F312" s="52">
        <v>8.9999999999999993E-3</v>
      </c>
      <c r="G312" s="51">
        <v>7.7160000000000002</v>
      </c>
      <c r="H312" s="55">
        <v>-4</v>
      </c>
      <c r="I312" s="55">
        <v>-4</v>
      </c>
      <c r="J312" s="43">
        <v>61280</v>
      </c>
      <c r="K312" s="49">
        <v>5.0000000000000001E-3</v>
      </c>
    </row>
    <row r="313" spans="1:11" ht="30" hidden="1" x14ac:dyDescent="0.25">
      <c r="A313" s="41" t="s">
        <v>892</v>
      </c>
      <c r="B313" s="43">
        <v>61420</v>
      </c>
      <c r="C313" s="33">
        <f t="shared" si="4"/>
        <v>312</v>
      </c>
      <c r="D313" s="48" t="s">
        <v>113</v>
      </c>
      <c r="E313" s="47">
        <v>1003250</v>
      </c>
      <c r="F313" s="46">
        <v>0.01</v>
      </c>
      <c r="G313" s="45">
        <v>7.1459999999999999</v>
      </c>
      <c r="H313" s="56">
        <v>-4</v>
      </c>
      <c r="I313" s="56">
        <v>-4</v>
      </c>
      <c r="J313" s="43">
        <v>61420</v>
      </c>
      <c r="K313" s="42">
        <v>6.0000000000000001E-3</v>
      </c>
    </row>
    <row r="314" spans="1:11" ht="15" hidden="1" x14ac:dyDescent="0.25">
      <c r="A314" s="41" t="s">
        <v>891</v>
      </c>
      <c r="B314" s="43">
        <v>59480</v>
      </c>
      <c r="C314" s="33">
        <f t="shared" si="4"/>
        <v>313</v>
      </c>
      <c r="D314" s="54" t="s">
        <v>113</v>
      </c>
      <c r="E314" s="53">
        <v>80100</v>
      </c>
      <c r="F314" s="52">
        <v>2.1999999999999999E-2</v>
      </c>
      <c r="G314" s="51">
        <v>0.57099999999999995</v>
      </c>
      <c r="H314" s="55">
        <v>-4</v>
      </c>
      <c r="I314" s="55">
        <v>-4</v>
      </c>
      <c r="J314" s="43">
        <v>59480</v>
      </c>
      <c r="K314" s="49">
        <v>7.0000000000000001E-3</v>
      </c>
    </row>
    <row r="315" spans="1:11" ht="15" hidden="1" x14ac:dyDescent="0.25">
      <c r="A315" s="41" t="s">
        <v>890</v>
      </c>
      <c r="B315" s="43">
        <v>61280</v>
      </c>
      <c r="C315" s="33">
        <f t="shared" si="4"/>
        <v>314</v>
      </c>
      <c r="D315" s="48" t="s">
        <v>121</v>
      </c>
      <c r="E315" s="47">
        <v>481600</v>
      </c>
      <c r="F315" s="46">
        <v>8.0000000000000002E-3</v>
      </c>
      <c r="G315" s="45">
        <v>3.43</v>
      </c>
      <c r="H315" s="56">
        <v>-4</v>
      </c>
      <c r="I315" s="56">
        <v>-4</v>
      </c>
      <c r="J315" s="43">
        <v>61280</v>
      </c>
      <c r="K315" s="42">
        <v>8.9999999999999993E-3</v>
      </c>
    </row>
    <row r="316" spans="1:11" ht="15" hidden="1" x14ac:dyDescent="0.25">
      <c r="A316" s="41" t="s">
        <v>889</v>
      </c>
      <c r="B316" s="43">
        <v>56990</v>
      </c>
      <c r="C316" s="33">
        <f t="shared" si="4"/>
        <v>315</v>
      </c>
      <c r="D316" s="54" t="s">
        <v>113</v>
      </c>
      <c r="E316" s="53">
        <v>28140</v>
      </c>
      <c r="F316" s="52">
        <v>3.4000000000000002E-2</v>
      </c>
      <c r="G316" s="51">
        <v>0.2</v>
      </c>
      <c r="H316" s="55">
        <v>-4</v>
      </c>
      <c r="I316" s="55">
        <v>-4</v>
      </c>
      <c r="J316" s="43">
        <v>56990</v>
      </c>
      <c r="K316" s="49">
        <v>1.6E-2</v>
      </c>
    </row>
    <row r="317" spans="1:11" ht="15" hidden="1" x14ac:dyDescent="0.25">
      <c r="A317" s="41" t="s">
        <v>888</v>
      </c>
      <c r="B317" s="43">
        <v>60090</v>
      </c>
      <c r="C317" s="33">
        <f t="shared" si="4"/>
        <v>316</v>
      </c>
      <c r="D317" s="48" t="s">
        <v>113</v>
      </c>
      <c r="E317" s="47">
        <v>190530</v>
      </c>
      <c r="F317" s="46">
        <v>1.2999999999999999E-2</v>
      </c>
      <c r="G317" s="45">
        <v>1.357</v>
      </c>
      <c r="H317" s="56">
        <v>-4</v>
      </c>
      <c r="I317" s="56">
        <v>-4</v>
      </c>
      <c r="J317" s="43">
        <v>60090</v>
      </c>
      <c r="K317" s="42">
        <v>8.9999999999999993E-3</v>
      </c>
    </row>
    <row r="318" spans="1:11" ht="15" hidden="1" x14ac:dyDescent="0.25">
      <c r="A318" s="41" t="s">
        <v>887</v>
      </c>
      <c r="B318" s="43">
        <v>61910</v>
      </c>
      <c r="C318" s="33">
        <f t="shared" si="4"/>
        <v>317</v>
      </c>
      <c r="D318" s="54" t="s">
        <v>113</v>
      </c>
      <c r="E318" s="53">
        <v>90250</v>
      </c>
      <c r="F318" s="52">
        <v>1.7999999999999999E-2</v>
      </c>
      <c r="G318" s="51">
        <v>0.64300000000000002</v>
      </c>
      <c r="H318" s="55">
        <v>-4</v>
      </c>
      <c r="I318" s="55">
        <v>-4</v>
      </c>
      <c r="J318" s="43">
        <v>61910</v>
      </c>
      <c r="K318" s="49">
        <v>1.2999999999999999E-2</v>
      </c>
    </row>
    <row r="319" spans="1:11" ht="15" hidden="1" x14ac:dyDescent="0.25">
      <c r="A319" s="41" t="s">
        <v>886</v>
      </c>
      <c r="B319" s="43">
        <v>64020</v>
      </c>
      <c r="C319" s="33">
        <f t="shared" si="4"/>
        <v>318</v>
      </c>
      <c r="D319" s="48" t="s">
        <v>113</v>
      </c>
      <c r="E319" s="47">
        <v>132490</v>
      </c>
      <c r="F319" s="46">
        <v>1.4999999999999999E-2</v>
      </c>
      <c r="G319" s="45">
        <v>0.94399999999999995</v>
      </c>
      <c r="H319" s="56">
        <v>-4</v>
      </c>
      <c r="I319" s="56">
        <v>-4</v>
      </c>
      <c r="J319" s="43">
        <v>64020</v>
      </c>
      <c r="K319" s="42">
        <v>0.01</v>
      </c>
    </row>
    <row r="320" spans="1:11" ht="15" hidden="1" x14ac:dyDescent="0.25">
      <c r="A320" s="41" t="s">
        <v>885</v>
      </c>
      <c r="B320" s="43">
        <v>59450</v>
      </c>
      <c r="C320" s="33">
        <f t="shared" si="4"/>
        <v>319</v>
      </c>
      <c r="D320" s="54" t="s">
        <v>113</v>
      </c>
      <c r="E320" s="53">
        <v>40190</v>
      </c>
      <c r="F320" s="52">
        <v>2.8000000000000001E-2</v>
      </c>
      <c r="G320" s="51">
        <v>0.28599999999999998</v>
      </c>
      <c r="H320" s="55">
        <v>-4</v>
      </c>
      <c r="I320" s="55">
        <v>-4</v>
      </c>
      <c r="J320" s="43">
        <v>59450</v>
      </c>
      <c r="K320" s="49">
        <v>2.1000000000000001E-2</v>
      </c>
    </row>
    <row r="321" spans="1:11" ht="15" hidden="1" x14ac:dyDescent="0.25">
      <c r="A321" s="41" t="s">
        <v>884</v>
      </c>
      <c r="B321" s="43">
        <v>38560</v>
      </c>
      <c r="C321" s="33">
        <f t="shared" si="4"/>
        <v>320</v>
      </c>
      <c r="D321" s="48" t="s">
        <v>136</v>
      </c>
      <c r="E321" s="47">
        <v>1191570</v>
      </c>
      <c r="F321" s="46">
        <v>8.9999999999999993E-3</v>
      </c>
      <c r="G321" s="45">
        <v>8.4870000000000001</v>
      </c>
      <c r="H321" s="44">
        <v>15.34</v>
      </c>
      <c r="I321" s="44">
        <v>18.54</v>
      </c>
      <c r="J321" s="43">
        <v>38560</v>
      </c>
      <c r="K321" s="42">
        <v>7.0000000000000001E-3</v>
      </c>
    </row>
    <row r="322" spans="1:11" ht="30" hidden="1" x14ac:dyDescent="0.25">
      <c r="A322" s="41" t="s">
        <v>883</v>
      </c>
      <c r="B322" s="43">
        <v>55140</v>
      </c>
      <c r="C322" s="33">
        <f t="shared" si="4"/>
        <v>321</v>
      </c>
      <c r="D322" s="54" t="s">
        <v>113</v>
      </c>
      <c r="E322" s="53">
        <v>58810</v>
      </c>
      <c r="F322" s="52">
        <v>4.1000000000000002E-2</v>
      </c>
      <c r="G322" s="51">
        <v>0.41899999999999998</v>
      </c>
      <c r="H322" s="50">
        <v>24.35</v>
      </c>
      <c r="I322" s="50">
        <v>26.51</v>
      </c>
      <c r="J322" s="43">
        <v>55140</v>
      </c>
      <c r="K322" s="49">
        <v>1.2999999999999999E-2</v>
      </c>
    </row>
    <row r="323" spans="1:11" ht="15" hidden="1" x14ac:dyDescent="0.25">
      <c r="A323" s="41" t="s">
        <v>882</v>
      </c>
      <c r="B323" s="43">
        <v>43150</v>
      </c>
      <c r="C323" s="33">
        <f t="shared" ref="C323:C386" si="5">C322+1</f>
        <v>322</v>
      </c>
      <c r="D323" s="48" t="s">
        <v>113</v>
      </c>
      <c r="E323" s="47">
        <v>229840</v>
      </c>
      <c r="F323" s="46">
        <v>1.4999999999999999E-2</v>
      </c>
      <c r="G323" s="45">
        <v>1.637</v>
      </c>
      <c r="H323" s="44">
        <v>17.95</v>
      </c>
      <c r="I323" s="44">
        <v>20.75</v>
      </c>
      <c r="J323" s="43">
        <v>43150</v>
      </c>
      <c r="K323" s="42">
        <v>8.9999999999999993E-3</v>
      </c>
    </row>
    <row r="324" spans="1:11" ht="15" hidden="1" x14ac:dyDescent="0.25">
      <c r="A324" s="41" t="s">
        <v>881</v>
      </c>
      <c r="B324" s="43">
        <v>36310</v>
      </c>
      <c r="C324" s="33">
        <f t="shared" si="5"/>
        <v>323</v>
      </c>
      <c r="D324" s="54" t="s">
        <v>121</v>
      </c>
      <c r="E324" s="53">
        <v>902910</v>
      </c>
      <c r="F324" s="52">
        <v>0.01</v>
      </c>
      <c r="G324" s="51">
        <v>6.431</v>
      </c>
      <c r="H324" s="50">
        <v>14.48</v>
      </c>
      <c r="I324" s="50">
        <v>17.46</v>
      </c>
      <c r="J324" s="43">
        <v>36310</v>
      </c>
      <c r="K324" s="49">
        <v>8.9999999999999993E-3</v>
      </c>
    </row>
    <row r="325" spans="1:11" ht="15" hidden="1" x14ac:dyDescent="0.25">
      <c r="A325" s="41" t="s">
        <v>880</v>
      </c>
      <c r="B325" s="43">
        <v>47570</v>
      </c>
      <c r="C325" s="33">
        <f t="shared" si="5"/>
        <v>324</v>
      </c>
      <c r="D325" s="48" t="s">
        <v>113</v>
      </c>
      <c r="E325" s="47">
        <v>292950</v>
      </c>
      <c r="F325" s="46">
        <v>1.6E-2</v>
      </c>
      <c r="G325" s="45">
        <v>2.0870000000000002</v>
      </c>
      <c r="H325" s="56">
        <v>-4</v>
      </c>
      <c r="I325" s="56">
        <v>-4</v>
      </c>
      <c r="J325" s="43">
        <v>47570</v>
      </c>
      <c r="K325" s="42">
        <v>1.0999999999999999E-2</v>
      </c>
    </row>
    <row r="326" spans="1:11" ht="15" hidden="1" x14ac:dyDescent="0.25">
      <c r="A326" s="41" t="s">
        <v>879</v>
      </c>
      <c r="B326" s="43">
        <v>30900</v>
      </c>
      <c r="C326" s="33">
        <f t="shared" si="5"/>
        <v>325</v>
      </c>
      <c r="D326" s="54" t="s">
        <v>113</v>
      </c>
      <c r="E326" s="53">
        <v>609960</v>
      </c>
      <c r="F326" s="52">
        <v>1.2999999999999999E-2</v>
      </c>
      <c r="G326" s="51">
        <v>4.3440000000000003</v>
      </c>
      <c r="H326" s="50">
        <v>13.47</v>
      </c>
      <c r="I326" s="50">
        <v>14.86</v>
      </c>
      <c r="J326" s="43">
        <v>30900</v>
      </c>
      <c r="K326" s="49">
        <v>1.2999999999999999E-2</v>
      </c>
    </row>
    <row r="327" spans="1:11" ht="15" hidden="1" x14ac:dyDescent="0.25">
      <c r="A327" s="41" t="s">
        <v>878</v>
      </c>
      <c r="B327" s="43">
        <v>49700</v>
      </c>
      <c r="C327" s="33">
        <f t="shared" si="5"/>
        <v>326</v>
      </c>
      <c r="D327" s="48" t="s">
        <v>136</v>
      </c>
      <c r="E327" s="47">
        <v>250660</v>
      </c>
      <c r="F327" s="46">
        <v>8.9999999999999993E-3</v>
      </c>
      <c r="G327" s="45">
        <v>1.7849999999999999</v>
      </c>
      <c r="H327" s="44">
        <v>22.41</v>
      </c>
      <c r="I327" s="44">
        <v>23.89</v>
      </c>
      <c r="J327" s="43">
        <v>49700</v>
      </c>
      <c r="K327" s="42">
        <v>5.0000000000000001E-3</v>
      </c>
    </row>
    <row r="328" spans="1:11" ht="15" hidden="1" x14ac:dyDescent="0.25">
      <c r="A328" s="41" t="s">
        <v>877</v>
      </c>
      <c r="B328" s="43">
        <v>52460</v>
      </c>
      <c r="C328" s="33">
        <f t="shared" si="5"/>
        <v>327</v>
      </c>
      <c r="D328" s="54" t="s">
        <v>121</v>
      </c>
      <c r="E328" s="53">
        <v>27900</v>
      </c>
      <c r="F328" s="52">
        <v>0.02</v>
      </c>
      <c r="G328" s="51">
        <v>0.19900000000000001</v>
      </c>
      <c r="H328" s="50">
        <v>22.71</v>
      </c>
      <c r="I328" s="50">
        <v>25.22</v>
      </c>
      <c r="J328" s="43">
        <v>52460</v>
      </c>
      <c r="K328" s="49">
        <v>1.0999999999999999E-2</v>
      </c>
    </row>
    <row r="329" spans="1:11" ht="15" hidden="1" x14ac:dyDescent="0.25">
      <c r="A329" s="41" t="s">
        <v>876</v>
      </c>
      <c r="B329" s="43">
        <v>54570</v>
      </c>
      <c r="C329" s="33">
        <f t="shared" si="5"/>
        <v>328</v>
      </c>
      <c r="D329" s="48" t="s">
        <v>113</v>
      </c>
      <c r="E329" s="47">
        <v>5760</v>
      </c>
      <c r="F329" s="46">
        <v>0.04</v>
      </c>
      <c r="G329" s="45">
        <v>4.1000000000000002E-2</v>
      </c>
      <c r="H329" s="44">
        <v>24.28</v>
      </c>
      <c r="I329" s="44">
        <v>26.24</v>
      </c>
      <c r="J329" s="43">
        <v>54570</v>
      </c>
      <c r="K329" s="42">
        <v>1.7000000000000001E-2</v>
      </c>
    </row>
    <row r="330" spans="1:11" ht="15" hidden="1" x14ac:dyDescent="0.25">
      <c r="A330" s="41" t="s">
        <v>875</v>
      </c>
      <c r="B330" s="43">
        <v>58910</v>
      </c>
      <c r="C330" s="33">
        <f t="shared" si="5"/>
        <v>329</v>
      </c>
      <c r="D330" s="54" t="s">
        <v>113</v>
      </c>
      <c r="E330" s="53">
        <v>11170</v>
      </c>
      <c r="F330" s="52">
        <v>2.5999999999999999E-2</v>
      </c>
      <c r="G330" s="51">
        <v>0.08</v>
      </c>
      <c r="H330" s="50">
        <v>25.66</v>
      </c>
      <c r="I330" s="50">
        <v>28.32</v>
      </c>
      <c r="J330" s="43">
        <v>58910</v>
      </c>
      <c r="K330" s="49">
        <v>1.2E-2</v>
      </c>
    </row>
    <row r="331" spans="1:11" ht="15" hidden="1" x14ac:dyDescent="0.25">
      <c r="A331" s="41" t="s">
        <v>874</v>
      </c>
      <c r="B331" s="43">
        <v>44780</v>
      </c>
      <c r="C331" s="33">
        <f t="shared" si="5"/>
        <v>330</v>
      </c>
      <c r="D331" s="48" t="s">
        <v>113</v>
      </c>
      <c r="E331" s="47">
        <v>10970</v>
      </c>
      <c r="F331" s="46">
        <v>3.1E-2</v>
      </c>
      <c r="G331" s="45">
        <v>7.8E-2</v>
      </c>
      <c r="H331" s="44">
        <v>19.25</v>
      </c>
      <c r="I331" s="44">
        <v>21.53</v>
      </c>
      <c r="J331" s="43">
        <v>44780</v>
      </c>
      <c r="K331" s="42">
        <v>1.6E-2</v>
      </c>
    </row>
    <row r="332" spans="1:11" ht="15" hidden="1" x14ac:dyDescent="0.25">
      <c r="A332" s="41" t="s">
        <v>873</v>
      </c>
      <c r="B332" s="43">
        <v>59870</v>
      </c>
      <c r="C332" s="33">
        <f t="shared" si="5"/>
        <v>331</v>
      </c>
      <c r="D332" s="54" t="s">
        <v>113</v>
      </c>
      <c r="E332" s="53">
        <v>129350</v>
      </c>
      <c r="F332" s="52">
        <v>8.0000000000000002E-3</v>
      </c>
      <c r="G332" s="51">
        <v>0.92100000000000004</v>
      </c>
      <c r="H332" s="50">
        <v>27.73</v>
      </c>
      <c r="I332" s="50">
        <v>28.78</v>
      </c>
      <c r="J332" s="43">
        <v>59870</v>
      </c>
      <c r="K332" s="49">
        <v>4.0000000000000001E-3</v>
      </c>
    </row>
    <row r="333" spans="1:11" ht="15" hidden="1" x14ac:dyDescent="0.25">
      <c r="A333" s="41" t="s">
        <v>872</v>
      </c>
      <c r="B333" s="43">
        <v>34780</v>
      </c>
      <c r="C333" s="33">
        <f t="shared" si="5"/>
        <v>332</v>
      </c>
      <c r="D333" s="48" t="s">
        <v>113</v>
      </c>
      <c r="E333" s="47">
        <v>93410</v>
      </c>
      <c r="F333" s="46">
        <v>1.4999999999999999E-2</v>
      </c>
      <c r="G333" s="45">
        <v>0.66500000000000004</v>
      </c>
      <c r="H333" s="44">
        <v>15.81</v>
      </c>
      <c r="I333" s="44">
        <v>16.72</v>
      </c>
      <c r="J333" s="43">
        <v>34780</v>
      </c>
      <c r="K333" s="42">
        <v>6.0000000000000001E-3</v>
      </c>
    </row>
    <row r="334" spans="1:11" ht="15" hidden="1" x14ac:dyDescent="0.25">
      <c r="A334" s="41" t="s">
        <v>871</v>
      </c>
      <c r="B334" s="43">
        <v>32420</v>
      </c>
      <c r="C334" s="33">
        <f t="shared" si="5"/>
        <v>333</v>
      </c>
      <c r="D334" s="54" t="s">
        <v>136</v>
      </c>
      <c r="E334" s="53">
        <v>1530700</v>
      </c>
      <c r="F334" s="52">
        <v>5.0000000000000001E-3</v>
      </c>
      <c r="G334" s="51">
        <v>10.901999999999999</v>
      </c>
      <c r="H334" s="55">
        <v>-4</v>
      </c>
      <c r="I334" s="55">
        <v>-4</v>
      </c>
      <c r="J334" s="43">
        <v>32420</v>
      </c>
      <c r="K334" s="49">
        <v>4.0000000000000001E-3</v>
      </c>
    </row>
    <row r="335" spans="1:11" ht="15" hidden="1" x14ac:dyDescent="0.25">
      <c r="A335" s="41" t="s">
        <v>870</v>
      </c>
      <c r="B335" s="43">
        <v>50130</v>
      </c>
      <c r="C335" s="33">
        <f t="shared" si="5"/>
        <v>334</v>
      </c>
      <c r="D335" s="48" t="s">
        <v>113</v>
      </c>
      <c r="E335" s="47">
        <v>10300</v>
      </c>
      <c r="F335" s="46">
        <v>2.8000000000000001E-2</v>
      </c>
      <c r="G335" s="45">
        <v>7.2999999999999995E-2</v>
      </c>
      <c r="H335" s="44">
        <v>23</v>
      </c>
      <c r="I335" s="44">
        <v>24.1</v>
      </c>
      <c r="J335" s="43">
        <v>50130</v>
      </c>
      <c r="K335" s="42">
        <v>0.01</v>
      </c>
    </row>
    <row r="336" spans="1:11" ht="15" hidden="1" x14ac:dyDescent="0.25">
      <c r="A336" s="41" t="s">
        <v>869</v>
      </c>
      <c r="B336" s="43">
        <v>52150</v>
      </c>
      <c r="C336" s="33">
        <f t="shared" si="5"/>
        <v>335</v>
      </c>
      <c r="D336" s="54" t="s">
        <v>113</v>
      </c>
      <c r="E336" s="53">
        <v>8620</v>
      </c>
      <c r="F336" s="52">
        <v>3.7999999999999999E-2</v>
      </c>
      <c r="G336" s="51">
        <v>6.0999999999999999E-2</v>
      </c>
      <c r="H336" s="50">
        <v>23.79</v>
      </c>
      <c r="I336" s="50">
        <v>25.07</v>
      </c>
      <c r="J336" s="43">
        <v>52150</v>
      </c>
      <c r="K336" s="49">
        <v>1.4999999999999999E-2</v>
      </c>
    </row>
    <row r="337" spans="1:11" ht="15" hidden="1" x14ac:dyDescent="0.25">
      <c r="A337" s="41" t="s">
        <v>868</v>
      </c>
      <c r="B337" s="43">
        <v>65500</v>
      </c>
      <c r="C337" s="33">
        <f t="shared" si="5"/>
        <v>336</v>
      </c>
      <c r="D337" s="48" t="s">
        <v>113</v>
      </c>
      <c r="E337" s="47">
        <v>147330</v>
      </c>
      <c r="F337" s="46">
        <v>1.4E-2</v>
      </c>
      <c r="G337" s="45">
        <v>1.0489999999999999</v>
      </c>
      <c r="H337" s="44">
        <v>30.03</v>
      </c>
      <c r="I337" s="44">
        <v>31.49</v>
      </c>
      <c r="J337" s="43">
        <v>65500</v>
      </c>
      <c r="K337" s="42">
        <v>5.0000000000000001E-3</v>
      </c>
    </row>
    <row r="338" spans="1:11" ht="15" hidden="1" x14ac:dyDescent="0.25">
      <c r="A338" s="41" t="s">
        <v>867</v>
      </c>
      <c r="B338" s="43">
        <v>27120</v>
      </c>
      <c r="C338" s="33">
        <f t="shared" si="5"/>
        <v>337</v>
      </c>
      <c r="D338" s="54" t="s">
        <v>113</v>
      </c>
      <c r="E338" s="53">
        <v>1263820</v>
      </c>
      <c r="F338" s="52">
        <v>6.0000000000000001E-3</v>
      </c>
      <c r="G338" s="51">
        <v>9.0020000000000007</v>
      </c>
      <c r="H338" s="55">
        <v>-4</v>
      </c>
      <c r="I338" s="55">
        <v>-4</v>
      </c>
      <c r="J338" s="43">
        <v>27120</v>
      </c>
      <c r="K338" s="49">
        <v>4.0000000000000001E-3</v>
      </c>
    </row>
    <row r="339" spans="1:11" ht="15" hidden="1" x14ac:dyDescent="0.25">
      <c r="A339" s="41" t="s">
        <v>866</v>
      </c>
      <c r="B339" s="43">
        <v>46970</v>
      </c>
      <c r="C339" s="33">
        <f t="shared" si="5"/>
        <v>338</v>
      </c>
      <c r="D339" s="48" t="s">
        <v>113</v>
      </c>
      <c r="E339" s="47">
        <v>100640</v>
      </c>
      <c r="F339" s="46">
        <v>2.7E-2</v>
      </c>
      <c r="G339" s="45">
        <v>0.71699999999999997</v>
      </c>
      <c r="H339" s="44">
        <v>20.48</v>
      </c>
      <c r="I339" s="44">
        <v>22.58</v>
      </c>
      <c r="J339" s="43">
        <v>46970</v>
      </c>
      <c r="K339" s="42">
        <v>1.4E-2</v>
      </c>
    </row>
    <row r="340" spans="1:11" ht="15" hidden="1" x14ac:dyDescent="0.25">
      <c r="A340" s="41" t="s">
        <v>865</v>
      </c>
      <c r="B340" s="43">
        <v>58390</v>
      </c>
      <c r="C340" s="33">
        <f t="shared" si="5"/>
        <v>339</v>
      </c>
      <c r="D340" s="54" t="s">
        <v>184</v>
      </c>
      <c r="E340" s="53">
        <v>1902970</v>
      </c>
      <c r="F340" s="52">
        <v>6.0000000000000001E-3</v>
      </c>
      <c r="G340" s="51">
        <v>13.554</v>
      </c>
      <c r="H340" s="50">
        <v>22.69</v>
      </c>
      <c r="I340" s="50">
        <v>28.07</v>
      </c>
      <c r="J340" s="43">
        <v>58390</v>
      </c>
      <c r="K340" s="49">
        <v>5.0000000000000001E-3</v>
      </c>
    </row>
    <row r="341" spans="1:11" ht="15" hidden="1" x14ac:dyDescent="0.25">
      <c r="A341" s="41" t="s">
        <v>864</v>
      </c>
      <c r="B341" s="43">
        <v>52660</v>
      </c>
      <c r="C341" s="33">
        <f t="shared" si="5"/>
        <v>340</v>
      </c>
      <c r="D341" s="48" t="s">
        <v>136</v>
      </c>
      <c r="E341" s="47">
        <v>582550</v>
      </c>
      <c r="F341" s="46">
        <v>8.0000000000000002E-3</v>
      </c>
      <c r="G341" s="45">
        <v>4.149</v>
      </c>
      <c r="H341" s="44">
        <v>21.35</v>
      </c>
      <c r="I341" s="44">
        <v>25.32</v>
      </c>
      <c r="J341" s="43">
        <v>52660</v>
      </c>
      <c r="K341" s="42">
        <v>5.0000000000000001E-3</v>
      </c>
    </row>
    <row r="342" spans="1:11" ht="15" hidden="1" x14ac:dyDescent="0.25">
      <c r="A342" s="41" t="s">
        <v>863</v>
      </c>
      <c r="B342" s="43">
        <v>79530</v>
      </c>
      <c r="C342" s="33">
        <f t="shared" si="5"/>
        <v>341</v>
      </c>
      <c r="D342" s="54" t="s">
        <v>121</v>
      </c>
      <c r="E342" s="53">
        <v>89620</v>
      </c>
      <c r="F342" s="52">
        <v>2.1000000000000001E-2</v>
      </c>
      <c r="G342" s="51">
        <v>0.63800000000000001</v>
      </c>
      <c r="H342" s="50">
        <v>33.69</v>
      </c>
      <c r="I342" s="50">
        <v>38.24</v>
      </c>
      <c r="J342" s="43">
        <v>79530</v>
      </c>
      <c r="K342" s="49">
        <v>8.0000000000000002E-3</v>
      </c>
    </row>
    <row r="343" spans="1:11" ht="15" hidden="1" x14ac:dyDescent="0.25">
      <c r="A343" s="41" t="s">
        <v>862</v>
      </c>
      <c r="B343" s="43">
        <v>101170</v>
      </c>
      <c r="C343" s="33">
        <f t="shared" si="5"/>
        <v>342</v>
      </c>
      <c r="D343" s="48" t="s">
        <v>113</v>
      </c>
      <c r="E343" s="47">
        <v>36210</v>
      </c>
      <c r="F343" s="46">
        <v>2.1999999999999999E-2</v>
      </c>
      <c r="G343" s="45">
        <v>0.25800000000000001</v>
      </c>
      <c r="H343" s="44">
        <v>43.18</v>
      </c>
      <c r="I343" s="44">
        <v>48.64</v>
      </c>
      <c r="J343" s="43">
        <v>101170</v>
      </c>
      <c r="K343" s="42">
        <v>8.0000000000000002E-3</v>
      </c>
    </row>
    <row r="344" spans="1:11" ht="15" hidden="1" x14ac:dyDescent="0.25">
      <c r="A344" s="41" t="s">
        <v>861</v>
      </c>
      <c r="B344" s="43">
        <v>38900</v>
      </c>
      <c r="C344" s="33">
        <f t="shared" si="5"/>
        <v>343</v>
      </c>
      <c r="D344" s="54" t="s">
        <v>113</v>
      </c>
      <c r="E344" s="53">
        <v>5070</v>
      </c>
      <c r="F344" s="52">
        <v>7.0999999999999994E-2</v>
      </c>
      <c r="G344" s="51">
        <v>3.5999999999999997E-2</v>
      </c>
      <c r="H344" s="50">
        <v>16.079999999999998</v>
      </c>
      <c r="I344" s="50">
        <v>18.7</v>
      </c>
      <c r="J344" s="43">
        <v>38900</v>
      </c>
      <c r="K344" s="49">
        <v>2.3E-2</v>
      </c>
    </row>
    <row r="345" spans="1:11" ht="15" hidden="1" x14ac:dyDescent="0.25">
      <c r="A345" s="41" t="s">
        <v>860</v>
      </c>
      <c r="B345" s="43">
        <v>57410</v>
      </c>
      <c r="C345" s="33">
        <f t="shared" si="5"/>
        <v>344</v>
      </c>
      <c r="D345" s="48" t="s">
        <v>113</v>
      </c>
      <c r="E345" s="47">
        <v>11520</v>
      </c>
      <c r="F345" s="46">
        <v>7.2999999999999995E-2</v>
      </c>
      <c r="G345" s="45">
        <v>8.2000000000000003E-2</v>
      </c>
      <c r="H345" s="44">
        <v>24.42</v>
      </c>
      <c r="I345" s="44">
        <v>27.6</v>
      </c>
      <c r="J345" s="43">
        <v>57410</v>
      </c>
      <c r="K345" s="42">
        <v>2.5999999999999999E-2</v>
      </c>
    </row>
    <row r="346" spans="1:11" ht="15" hidden="1" x14ac:dyDescent="0.25">
      <c r="A346" s="41" t="s">
        <v>859</v>
      </c>
      <c r="B346" s="43">
        <v>72200</v>
      </c>
      <c r="C346" s="33">
        <f t="shared" si="5"/>
        <v>345</v>
      </c>
      <c r="D346" s="54" t="s">
        <v>113</v>
      </c>
      <c r="E346" s="53">
        <v>29810</v>
      </c>
      <c r="F346" s="52">
        <v>0.04</v>
      </c>
      <c r="G346" s="51">
        <v>0.21199999999999999</v>
      </c>
      <c r="H346" s="50">
        <v>31.4</v>
      </c>
      <c r="I346" s="50">
        <v>34.71</v>
      </c>
      <c r="J346" s="43">
        <v>72200</v>
      </c>
      <c r="K346" s="49">
        <v>1.2E-2</v>
      </c>
    </row>
    <row r="347" spans="1:11" ht="15" hidden="1" x14ac:dyDescent="0.25">
      <c r="A347" s="41" t="s">
        <v>858</v>
      </c>
      <c r="B347" s="43">
        <v>64630</v>
      </c>
      <c r="C347" s="33">
        <f t="shared" si="5"/>
        <v>346</v>
      </c>
      <c r="D347" s="48" t="s">
        <v>113</v>
      </c>
      <c r="E347" s="47">
        <v>7010</v>
      </c>
      <c r="F347" s="46">
        <v>6.5000000000000002E-2</v>
      </c>
      <c r="G347" s="45">
        <v>0.05</v>
      </c>
      <c r="H347" s="44">
        <v>29.5</v>
      </c>
      <c r="I347" s="44">
        <v>31.07</v>
      </c>
      <c r="J347" s="43">
        <v>64630</v>
      </c>
      <c r="K347" s="42">
        <v>3.3000000000000002E-2</v>
      </c>
    </row>
    <row r="348" spans="1:11" ht="15" hidden="1" x14ac:dyDescent="0.25">
      <c r="A348" s="41" t="s">
        <v>857</v>
      </c>
      <c r="B348" s="43">
        <v>47780</v>
      </c>
      <c r="C348" s="33">
        <f t="shared" si="5"/>
        <v>347</v>
      </c>
      <c r="D348" s="54" t="s">
        <v>121</v>
      </c>
      <c r="E348" s="53">
        <v>492930</v>
      </c>
      <c r="F348" s="52">
        <v>8.9999999999999993E-3</v>
      </c>
      <c r="G348" s="51">
        <v>3.5110000000000001</v>
      </c>
      <c r="H348" s="50">
        <v>19.61</v>
      </c>
      <c r="I348" s="50">
        <v>22.97</v>
      </c>
      <c r="J348" s="43">
        <v>47780</v>
      </c>
      <c r="K348" s="49">
        <v>5.0000000000000001E-3</v>
      </c>
    </row>
    <row r="349" spans="1:11" ht="15" hidden="1" x14ac:dyDescent="0.25">
      <c r="A349" s="41" t="s">
        <v>856</v>
      </c>
      <c r="B349" s="43">
        <v>70880</v>
      </c>
      <c r="C349" s="33">
        <f t="shared" si="5"/>
        <v>348</v>
      </c>
      <c r="D349" s="48" t="s">
        <v>113</v>
      </c>
      <c r="E349" s="47">
        <v>31860</v>
      </c>
      <c r="F349" s="46">
        <v>4.7E-2</v>
      </c>
      <c r="G349" s="45">
        <v>0.22700000000000001</v>
      </c>
      <c r="H349" s="44">
        <v>32.590000000000003</v>
      </c>
      <c r="I349" s="44">
        <v>34.08</v>
      </c>
      <c r="J349" s="43">
        <v>70880</v>
      </c>
      <c r="K349" s="42">
        <v>1.0999999999999999E-2</v>
      </c>
    </row>
    <row r="350" spans="1:11" ht="15" hidden="1" x14ac:dyDescent="0.25">
      <c r="A350" s="41" t="s">
        <v>855</v>
      </c>
      <c r="B350" s="43">
        <v>76480</v>
      </c>
      <c r="C350" s="33">
        <f t="shared" si="5"/>
        <v>349</v>
      </c>
      <c r="D350" s="54" t="s">
        <v>113</v>
      </c>
      <c r="E350" s="53">
        <v>19230</v>
      </c>
      <c r="F350" s="52">
        <v>4.9000000000000002E-2</v>
      </c>
      <c r="G350" s="51">
        <v>0.13700000000000001</v>
      </c>
      <c r="H350" s="50">
        <v>31.33</v>
      </c>
      <c r="I350" s="50">
        <v>36.770000000000003</v>
      </c>
      <c r="J350" s="43">
        <v>76480</v>
      </c>
      <c r="K350" s="49">
        <v>1.6E-2</v>
      </c>
    </row>
    <row r="351" spans="1:11" ht="15" hidden="1" x14ac:dyDescent="0.25">
      <c r="A351" s="41" t="s">
        <v>854</v>
      </c>
      <c r="B351" s="43">
        <v>27610</v>
      </c>
      <c r="C351" s="33">
        <f t="shared" si="5"/>
        <v>350</v>
      </c>
      <c r="D351" s="48" t="s">
        <v>113</v>
      </c>
      <c r="E351" s="47">
        <v>43990</v>
      </c>
      <c r="F351" s="46">
        <v>0.02</v>
      </c>
      <c r="G351" s="45">
        <v>0.313</v>
      </c>
      <c r="H351" s="44">
        <v>12.43</v>
      </c>
      <c r="I351" s="44">
        <v>13.27</v>
      </c>
      <c r="J351" s="43">
        <v>27610</v>
      </c>
      <c r="K351" s="42">
        <v>7.0000000000000001E-3</v>
      </c>
    </row>
    <row r="352" spans="1:11" ht="15" hidden="1" x14ac:dyDescent="0.25">
      <c r="A352" s="41" t="s">
        <v>853</v>
      </c>
      <c r="B352" s="43">
        <v>52290</v>
      </c>
      <c r="C352" s="33">
        <f t="shared" si="5"/>
        <v>351</v>
      </c>
      <c r="D352" s="54" t="s">
        <v>113</v>
      </c>
      <c r="E352" s="53">
        <v>210710</v>
      </c>
      <c r="F352" s="52">
        <v>8.9999999999999993E-3</v>
      </c>
      <c r="G352" s="51">
        <v>1.5009999999999999</v>
      </c>
      <c r="H352" s="50">
        <v>22.9</v>
      </c>
      <c r="I352" s="50">
        <v>25.14</v>
      </c>
      <c r="J352" s="43">
        <v>52290</v>
      </c>
      <c r="K352" s="49">
        <v>4.0000000000000001E-3</v>
      </c>
    </row>
    <row r="353" spans="1:11" ht="15" hidden="1" x14ac:dyDescent="0.25">
      <c r="A353" s="41" t="s">
        <v>852</v>
      </c>
      <c r="B353" s="43">
        <v>56220</v>
      </c>
      <c r="C353" s="33">
        <f t="shared" si="5"/>
        <v>352</v>
      </c>
      <c r="D353" s="48" t="s">
        <v>113</v>
      </c>
      <c r="E353" s="47">
        <v>53160</v>
      </c>
      <c r="F353" s="46">
        <v>2.5000000000000001E-2</v>
      </c>
      <c r="G353" s="45">
        <v>0.379</v>
      </c>
      <c r="H353" s="44">
        <v>23.95</v>
      </c>
      <c r="I353" s="44">
        <v>27.03</v>
      </c>
      <c r="J353" s="43">
        <v>56220</v>
      </c>
      <c r="K353" s="42">
        <v>1.2E-2</v>
      </c>
    </row>
    <row r="354" spans="1:11" ht="15" hidden="1" x14ac:dyDescent="0.25">
      <c r="A354" s="41" t="s">
        <v>851</v>
      </c>
      <c r="B354" s="43">
        <v>30090</v>
      </c>
      <c r="C354" s="33">
        <f t="shared" si="5"/>
        <v>353</v>
      </c>
      <c r="D354" s="54" t="s">
        <v>113</v>
      </c>
      <c r="E354" s="53">
        <v>114690</v>
      </c>
      <c r="F354" s="52">
        <v>2.7E-2</v>
      </c>
      <c r="G354" s="51">
        <v>0.81699999999999995</v>
      </c>
      <c r="H354" s="50">
        <v>12.83</v>
      </c>
      <c r="I354" s="50">
        <v>14.47</v>
      </c>
      <c r="J354" s="43">
        <v>30090</v>
      </c>
      <c r="K354" s="49">
        <v>8.0000000000000002E-3</v>
      </c>
    </row>
    <row r="355" spans="1:11" ht="15" hidden="1" x14ac:dyDescent="0.25">
      <c r="A355" s="41" t="s">
        <v>850</v>
      </c>
      <c r="B355" s="43">
        <v>57600</v>
      </c>
      <c r="C355" s="33">
        <f t="shared" si="5"/>
        <v>354</v>
      </c>
      <c r="D355" s="48" t="s">
        <v>113</v>
      </c>
      <c r="E355" s="47">
        <v>12060</v>
      </c>
      <c r="F355" s="46">
        <v>3.9E-2</v>
      </c>
      <c r="G355" s="45">
        <v>8.5999999999999993E-2</v>
      </c>
      <c r="H355" s="44">
        <v>24.51</v>
      </c>
      <c r="I355" s="44">
        <v>27.69</v>
      </c>
      <c r="J355" s="43">
        <v>57600</v>
      </c>
      <c r="K355" s="42">
        <v>1.9E-2</v>
      </c>
    </row>
    <row r="356" spans="1:11" ht="15" hidden="1" x14ac:dyDescent="0.25">
      <c r="A356" s="41" t="s">
        <v>849</v>
      </c>
      <c r="B356" s="43">
        <v>63270</v>
      </c>
      <c r="C356" s="33">
        <f t="shared" si="5"/>
        <v>355</v>
      </c>
      <c r="D356" s="54" t="s">
        <v>113</v>
      </c>
      <c r="E356" s="53">
        <v>7230</v>
      </c>
      <c r="F356" s="52">
        <v>4.7E-2</v>
      </c>
      <c r="G356" s="51">
        <v>5.0999999999999997E-2</v>
      </c>
      <c r="H356" s="50">
        <v>25.66</v>
      </c>
      <c r="I356" s="50">
        <v>30.42</v>
      </c>
      <c r="J356" s="43">
        <v>63270</v>
      </c>
      <c r="K356" s="49">
        <v>2.7E-2</v>
      </c>
    </row>
    <row r="357" spans="1:11" ht="15" hidden="1" x14ac:dyDescent="0.25">
      <c r="A357" s="41" t="s">
        <v>848</v>
      </c>
      <c r="B357" s="43">
        <v>60910</v>
      </c>
      <c r="C357" s="33">
        <f t="shared" si="5"/>
        <v>356</v>
      </c>
      <c r="D357" s="48" t="s">
        <v>136</v>
      </c>
      <c r="E357" s="47">
        <v>509840</v>
      </c>
      <c r="F357" s="46">
        <v>1.2999999999999999E-2</v>
      </c>
      <c r="G357" s="45">
        <v>3.6309999999999998</v>
      </c>
      <c r="H357" s="44">
        <v>19.649999999999999</v>
      </c>
      <c r="I357" s="44">
        <v>29.29</v>
      </c>
      <c r="J357" s="43">
        <v>60910</v>
      </c>
      <c r="K357" s="42">
        <v>1.2999999999999999E-2</v>
      </c>
    </row>
    <row r="358" spans="1:11" ht="15" hidden="1" x14ac:dyDescent="0.25">
      <c r="A358" s="41" t="s">
        <v>847</v>
      </c>
      <c r="B358" s="43">
        <v>90570</v>
      </c>
      <c r="C358" s="33">
        <f t="shared" si="5"/>
        <v>357</v>
      </c>
      <c r="D358" s="54" t="s">
        <v>121</v>
      </c>
      <c r="E358" s="53">
        <v>163130</v>
      </c>
      <c r="F358" s="52">
        <v>2.9000000000000001E-2</v>
      </c>
      <c r="G358" s="51">
        <v>1.1619999999999999</v>
      </c>
      <c r="H358" s="50">
        <v>30.22</v>
      </c>
      <c r="I358" s="50">
        <v>43.54</v>
      </c>
      <c r="J358" s="43">
        <v>90570</v>
      </c>
      <c r="K358" s="49">
        <v>1.7000000000000001E-2</v>
      </c>
    </row>
    <row r="359" spans="1:11" ht="15" hidden="1" x14ac:dyDescent="0.25">
      <c r="A359" s="41" t="s">
        <v>846</v>
      </c>
      <c r="B359" s="57">
        <v>-4</v>
      </c>
      <c r="C359" s="33">
        <f t="shared" si="5"/>
        <v>358</v>
      </c>
      <c r="D359" s="48" t="s">
        <v>113</v>
      </c>
      <c r="E359" s="47">
        <v>48620</v>
      </c>
      <c r="F359" s="46">
        <v>8.2000000000000003E-2</v>
      </c>
      <c r="G359" s="45">
        <v>0.34599999999999997</v>
      </c>
      <c r="H359" s="44">
        <v>18.7</v>
      </c>
      <c r="I359" s="44">
        <v>39.840000000000003</v>
      </c>
      <c r="J359" s="57">
        <v>-4</v>
      </c>
      <c r="K359" s="42">
        <v>5.1999999999999998E-2</v>
      </c>
    </row>
    <row r="360" spans="1:11" ht="15" hidden="1" x14ac:dyDescent="0.25">
      <c r="A360" s="41" t="s">
        <v>845</v>
      </c>
      <c r="B360" s="43">
        <v>93840</v>
      </c>
      <c r="C360" s="33">
        <f t="shared" si="5"/>
        <v>359</v>
      </c>
      <c r="D360" s="54" t="s">
        <v>113</v>
      </c>
      <c r="E360" s="53">
        <v>114510</v>
      </c>
      <c r="F360" s="52">
        <v>1.9E-2</v>
      </c>
      <c r="G360" s="51">
        <v>0.81599999999999995</v>
      </c>
      <c r="H360" s="50">
        <v>34.11</v>
      </c>
      <c r="I360" s="50">
        <v>45.12</v>
      </c>
      <c r="J360" s="43">
        <v>93840</v>
      </c>
      <c r="K360" s="49">
        <v>1.4E-2</v>
      </c>
    </row>
    <row r="361" spans="1:11" ht="15" hidden="1" x14ac:dyDescent="0.25">
      <c r="A361" s="41" t="s">
        <v>844</v>
      </c>
      <c r="B361" s="43">
        <v>42290</v>
      </c>
      <c r="C361" s="33">
        <f t="shared" si="5"/>
        <v>360</v>
      </c>
      <c r="D361" s="48" t="s">
        <v>121</v>
      </c>
      <c r="E361" s="47">
        <v>259850</v>
      </c>
      <c r="F361" s="46">
        <v>1.4E-2</v>
      </c>
      <c r="G361" s="45">
        <v>1.851</v>
      </c>
      <c r="H361" s="56">
        <v>-4</v>
      </c>
      <c r="I361" s="56">
        <v>-4</v>
      </c>
      <c r="J361" s="43">
        <v>42290</v>
      </c>
      <c r="K361" s="42">
        <v>1.0999999999999999E-2</v>
      </c>
    </row>
    <row r="362" spans="1:11" ht="15" hidden="1" x14ac:dyDescent="0.25">
      <c r="A362" s="41" t="s">
        <v>843</v>
      </c>
      <c r="B362" s="43">
        <v>83730</v>
      </c>
      <c r="C362" s="33">
        <f t="shared" si="5"/>
        <v>361</v>
      </c>
      <c r="D362" s="54" t="s">
        <v>113</v>
      </c>
      <c r="E362" s="53">
        <v>10260</v>
      </c>
      <c r="F362" s="52">
        <v>6.4000000000000001E-2</v>
      </c>
      <c r="G362" s="51">
        <v>7.2999999999999995E-2</v>
      </c>
      <c r="H362" s="55">
        <v>-4</v>
      </c>
      <c r="I362" s="55">
        <v>-4</v>
      </c>
      <c r="J362" s="43">
        <v>83730</v>
      </c>
      <c r="K362" s="49">
        <v>0.05</v>
      </c>
    </row>
    <row r="363" spans="1:11" ht="15" hidden="1" x14ac:dyDescent="0.25">
      <c r="A363" s="41" t="s">
        <v>842</v>
      </c>
      <c r="B363" s="43">
        <v>41000</v>
      </c>
      <c r="C363" s="33">
        <f t="shared" si="5"/>
        <v>362</v>
      </c>
      <c r="D363" s="48" t="s">
        <v>113</v>
      </c>
      <c r="E363" s="47">
        <v>230930</v>
      </c>
      <c r="F363" s="46">
        <v>1.4999999999999999E-2</v>
      </c>
      <c r="G363" s="45">
        <v>1.645</v>
      </c>
      <c r="H363" s="56">
        <v>-4</v>
      </c>
      <c r="I363" s="56">
        <v>-4</v>
      </c>
      <c r="J363" s="43">
        <v>41000</v>
      </c>
      <c r="K363" s="42">
        <v>8.9999999999999993E-3</v>
      </c>
    </row>
    <row r="364" spans="1:11" ht="15" hidden="1" x14ac:dyDescent="0.25">
      <c r="A364" s="41" t="s">
        <v>841</v>
      </c>
      <c r="B364" s="43">
        <v>35540</v>
      </c>
      <c r="C364" s="33">
        <f t="shared" si="5"/>
        <v>363</v>
      </c>
      <c r="D364" s="54" t="s">
        <v>113</v>
      </c>
      <c r="E364" s="53">
        <v>18660</v>
      </c>
      <c r="F364" s="52">
        <v>5.0999999999999997E-2</v>
      </c>
      <c r="G364" s="51">
        <v>0.13300000000000001</v>
      </c>
      <c r="H364" s="55">
        <v>-4</v>
      </c>
      <c r="I364" s="55">
        <v>-4</v>
      </c>
      <c r="J364" s="43">
        <v>35540</v>
      </c>
      <c r="K364" s="49">
        <v>6.2E-2</v>
      </c>
    </row>
    <row r="365" spans="1:11" ht="15" hidden="1" x14ac:dyDescent="0.25">
      <c r="A365" s="41" t="s">
        <v>840</v>
      </c>
      <c r="B365" s="43">
        <v>43320</v>
      </c>
      <c r="C365" s="33">
        <f t="shared" si="5"/>
        <v>364</v>
      </c>
      <c r="D365" s="48" t="s">
        <v>121</v>
      </c>
      <c r="E365" s="47">
        <v>15220</v>
      </c>
      <c r="F365" s="46">
        <v>6.3E-2</v>
      </c>
      <c r="G365" s="45">
        <v>0.108</v>
      </c>
      <c r="H365" s="44">
        <v>16.850000000000001</v>
      </c>
      <c r="I365" s="44">
        <v>20.83</v>
      </c>
      <c r="J365" s="43">
        <v>43320</v>
      </c>
      <c r="K365" s="42">
        <v>2.7E-2</v>
      </c>
    </row>
    <row r="366" spans="1:11" ht="15" hidden="1" x14ac:dyDescent="0.25">
      <c r="A366" s="41" t="s">
        <v>839</v>
      </c>
      <c r="B366" s="57">
        <v>-4</v>
      </c>
      <c r="C366" s="33">
        <f t="shared" si="5"/>
        <v>365</v>
      </c>
      <c r="D366" s="54" t="s">
        <v>113</v>
      </c>
      <c r="E366" s="53">
        <v>10060</v>
      </c>
      <c r="F366" s="52">
        <v>8.3000000000000004E-2</v>
      </c>
      <c r="G366" s="51">
        <v>7.1999999999999995E-2</v>
      </c>
      <c r="H366" s="50">
        <v>13.74</v>
      </c>
      <c r="I366" s="50">
        <v>18.29</v>
      </c>
      <c r="J366" s="57">
        <v>-4</v>
      </c>
      <c r="K366" s="49">
        <v>3.5999999999999997E-2</v>
      </c>
    </row>
    <row r="367" spans="1:11" ht="15" hidden="1" x14ac:dyDescent="0.25">
      <c r="A367" s="41" t="s">
        <v>838</v>
      </c>
      <c r="B367" s="43">
        <v>53610</v>
      </c>
      <c r="C367" s="33">
        <f t="shared" si="5"/>
        <v>366</v>
      </c>
      <c r="D367" s="48" t="s">
        <v>113</v>
      </c>
      <c r="E367" s="47">
        <v>5160</v>
      </c>
      <c r="F367" s="46">
        <v>7.8E-2</v>
      </c>
      <c r="G367" s="45">
        <v>3.6999999999999998E-2</v>
      </c>
      <c r="H367" s="44">
        <v>23.19</v>
      </c>
      <c r="I367" s="44">
        <v>25.77</v>
      </c>
      <c r="J367" s="43">
        <v>53610</v>
      </c>
      <c r="K367" s="42">
        <v>3.5999999999999997E-2</v>
      </c>
    </row>
    <row r="368" spans="1:11" ht="15" hidden="1" x14ac:dyDescent="0.25">
      <c r="A368" s="41" t="s">
        <v>837</v>
      </c>
      <c r="B368" s="57">
        <v>-4</v>
      </c>
      <c r="C368" s="33">
        <f t="shared" si="5"/>
        <v>367</v>
      </c>
      <c r="D368" s="54" t="s">
        <v>121</v>
      </c>
      <c r="E368" s="53">
        <v>58490</v>
      </c>
      <c r="F368" s="52">
        <v>2.3E-2</v>
      </c>
      <c r="G368" s="51">
        <v>0.41699999999999998</v>
      </c>
      <c r="H368" s="50">
        <v>24.67</v>
      </c>
      <c r="I368" s="50">
        <v>32.86</v>
      </c>
      <c r="J368" s="57">
        <v>-4</v>
      </c>
      <c r="K368" s="49">
        <v>2.1000000000000001E-2</v>
      </c>
    </row>
    <row r="369" spans="1:11" ht="15" hidden="1" x14ac:dyDescent="0.25">
      <c r="A369" s="41" t="s">
        <v>836</v>
      </c>
      <c r="B369" s="43">
        <v>60630</v>
      </c>
      <c r="C369" s="33">
        <f t="shared" si="5"/>
        <v>368</v>
      </c>
      <c r="D369" s="48" t="s">
        <v>113</v>
      </c>
      <c r="E369" s="47">
        <v>18380</v>
      </c>
      <c r="F369" s="46">
        <v>3.2000000000000001E-2</v>
      </c>
      <c r="G369" s="45">
        <v>0.13100000000000001</v>
      </c>
      <c r="H369" s="44">
        <v>24.09</v>
      </c>
      <c r="I369" s="44">
        <v>29.15</v>
      </c>
      <c r="J369" s="43">
        <v>60630</v>
      </c>
      <c r="K369" s="42">
        <v>2.7E-2</v>
      </c>
    </row>
    <row r="370" spans="1:11" ht="15" hidden="1" x14ac:dyDescent="0.25">
      <c r="A370" s="41" t="s">
        <v>835</v>
      </c>
      <c r="B370" s="57">
        <v>-4</v>
      </c>
      <c r="C370" s="33">
        <f t="shared" si="5"/>
        <v>369</v>
      </c>
      <c r="D370" s="54" t="s">
        <v>113</v>
      </c>
      <c r="E370" s="53">
        <v>40110</v>
      </c>
      <c r="F370" s="52">
        <v>0.03</v>
      </c>
      <c r="G370" s="51">
        <v>0.28599999999999998</v>
      </c>
      <c r="H370" s="50">
        <v>25.14</v>
      </c>
      <c r="I370" s="50">
        <v>34.56</v>
      </c>
      <c r="J370" s="57">
        <v>-4</v>
      </c>
      <c r="K370" s="49">
        <v>2.5000000000000001E-2</v>
      </c>
    </row>
    <row r="371" spans="1:11" ht="15" hidden="1" x14ac:dyDescent="0.25">
      <c r="A371" s="41" t="s">
        <v>834</v>
      </c>
      <c r="B371" s="57">
        <v>-4</v>
      </c>
      <c r="C371" s="33">
        <f t="shared" si="5"/>
        <v>370</v>
      </c>
      <c r="D371" s="48" t="s">
        <v>113</v>
      </c>
      <c r="E371" s="47">
        <v>13150</v>
      </c>
      <c r="F371" s="46">
        <v>0.11899999999999999</v>
      </c>
      <c r="G371" s="45">
        <v>9.4E-2</v>
      </c>
      <c r="H371" s="44">
        <v>17.34</v>
      </c>
      <c r="I371" s="44">
        <v>23.2</v>
      </c>
      <c r="J371" s="57">
        <v>-4</v>
      </c>
      <c r="K371" s="42">
        <v>3.2000000000000001E-2</v>
      </c>
    </row>
    <row r="372" spans="1:11" ht="15" hidden="1" x14ac:dyDescent="0.25">
      <c r="A372" s="41" t="s">
        <v>833</v>
      </c>
      <c r="B372" s="43">
        <v>63130</v>
      </c>
      <c r="C372" s="33">
        <f t="shared" si="5"/>
        <v>371</v>
      </c>
      <c r="D372" s="54" t="s">
        <v>136</v>
      </c>
      <c r="E372" s="53">
        <v>575630</v>
      </c>
      <c r="F372" s="52">
        <v>7.0000000000000001E-3</v>
      </c>
      <c r="G372" s="51">
        <v>4.0999999999999996</v>
      </c>
      <c r="H372" s="50">
        <v>26.34</v>
      </c>
      <c r="I372" s="50">
        <v>30.35</v>
      </c>
      <c r="J372" s="43">
        <v>63130</v>
      </c>
      <c r="K372" s="49">
        <v>4.0000000000000001E-3</v>
      </c>
    </row>
    <row r="373" spans="1:11" ht="15" hidden="1" x14ac:dyDescent="0.25">
      <c r="A373" s="41" t="s">
        <v>832</v>
      </c>
      <c r="B373" s="43">
        <v>47000</v>
      </c>
      <c r="C373" s="33">
        <f t="shared" si="5"/>
        <v>372</v>
      </c>
      <c r="D373" s="48" t="s">
        <v>121</v>
      </c>
      <c r="E373" s="47">
        <v>37230</v>
      </c>
      <c r="F373" s="46">
        <v>2.5999999999999999E-2</v>
      </c>
      <c r="G373" s="45">
        <v>0.26500000000000001</v>
      </c>
      <c r="H373" s="44">
        <v>14.82</v>
      </c>
      <c r="I373" s="44">
        <v>22.6</v>
      </c>
      <c r="J373" s="43">
        <v>47000</v>
      </c>
      <c r="K373" s="42">
        <v>0.02</v>
      </c>
    </row>
    <row r="374" spans="1:11" ht="15" hidden="1" x14ac:dyDescent="0.25">
      <c r="A374" s="41" t="s">
        <v>831</v>
      </c>
      <c r="B374" s="43">
        <v>48170</v>
      </c>
      <c r="C374" s="33">
        <f t="shared" si="5"/>
        <v>373</v>
      </c>
      <c r="D374" s="54" t="s">
        <v>113</v>
      </c>
      <c r="E374" s="53">
        <v>29210</v>
      </c>
      <c r="F374" s="52">
        <v>2.8000000000000001E-2</v>
      </c>
      <c r="G374" s="51">
        <v>0.20799999999999999</v>
      </c>
      <c r="H374" s="50">
        <v>15.1</v>
      </c>
      <c r="I374" s="50">
        <v>23.16</v>
      </c>
      <c r="J374" s="43">
        <v>48170</v>
      </c>
      <c r="K374" s="49">
        <v>2.1000000000000001E-2</v>
      </c>
    </row>
    <row r="375" spans="1:11" ht="15" hidden="1" x14ac:dyDescent="0.25">
      <c r="A375" s="41" t="s">
        <v>830</v>
      </c>
      <c r="B375" s="43">
        <v>42740</v>
      </c>
      <c r="C375" s="33">
        <f t="shared" si="5"/>
        <v>374</v>
      </c>
      <c r="D375" s="48" t="s">
        <v>113</v>
      </c>
      <c r="E375" s="47">
        <v>8020</v>
      </c>
      <c r="F375" s="46">
        <v>5.8999999999999997E-2</v>
      </c>
      <c r="G375" s="45">
        <v>5.7000000000000002E-2</v>
      </c>
      <c r="H375" s="44">
        <v>13.91</v>
      </c>
      <c r="I375" s="44">
        <v>20.55</v>
      </c>
      <c r="J375" s="43">
        <v>42740</v>
      </c>
      <c r="K375" s="42">
        <v>5.3999999999999999E-2</v>
      </c>
    </row>
    <row r="376" spans="1:11" ht="15" hidden="1" x14ac:dyDescent="0.25">
      <c r="A376" s="41" t="s">
        <v>829</v>
      </c>
      <c r="B376" s="43">
        <v>52960</v>
      </c>
      <c r="C376" s="33">
        <f t="shared" si="5"/>
        <v>375</v>
      </c>
      <c r="D376" s="54" t="s">
        <v>121</v>
      </c>
      <c r="E376" s="53">
        <v>45160</v>
      </c>
      <c r="F376" s="52">
        <v>2.5999999999999999E-2</v>
      </c>
      <c r="G376" s="51">
        <v>0.32200000000000001</v>
      </c>
      <c r="H376" s="50">
        <v>18.690000000000001</v>
      </c>
      <c r="I376" s="50">
        <v>25.46</v>
      </c>
      <c r="J376" s="43">
        <v>52960</v>
      </c>
      <c r="K376" s="49">
        <v>1.7000000000000001E-2</v>
      </c>
    </row>
    <row r="377" spans="1:11" ht="15" hidden="1" x14ac:dyDescent="0.25">
      <c r="A377" s="41" t="s">
        <v>828</v>
      </c>
      <c r="B377" s="43">
        <v>78200</v>
      </c>
      <c r="C377" s="33">
        <f t="shared" si="5"/>
        <v>376</v>
      </c>
      <c r="D377" s="48" t="s">
        <v>113</v>
      </c>
      <c r="E377" s="47">
        <v>5070</v>
      </c>
      <c r="F377" s="46">
        <v>0.08</v>
      </c>
      <c r="G377" s="45">
        <v>3.5999999999999997E-2</v>
      </c>
      <c r="H377" s="44">
        <v>27.25</v>
      </c>
      <c r="I377" s="44">
        <v>37.6</v>
      </c>
      <c r="J377" s="43">
        <v>78200</v>
      </c>
      <c r="K377" s="42">
        <v>2.7E-2</v>
      </c>
    </row>
    <row r="378" spans="1:11" ht="15" hidden="1" x14ac:dyDescent="0.25">
      <c r="A378" s="41" t="s">
        <v>827</v>
      </c>
      <c r="B378" s="43">
        <v>49770</v>
      </c>
      <c r="C378" s="33">
        <f t="shared" si="5"/>
        <v>377</v>
      </c>
      <c r="D378" s="54" t="s">
        <v>113</v>
      </c>
      <c r="E378" s="53">
        <v>40090</v>
      </c>
      <c r="F378" s="52">
        <v>2.5999999999999999E-2</v>
      </c>
      <c r="G378" s="51">
        <v>0.28599999999999998</v>
      </c>
      <c r="H378" s="50">
        <v>18.18</v>
      </c>
      <c r="I378" s="50">
        <v>23.93</v>
      </c>
      <c r="J378" s="43">
        <v>49770</v>
      </c>
      <c r="K378" s="49">
        <v>0.02</v>
      </c>
    </row>
    <row r="379" spans="1:11" ht="15" hidden="1" x14ac:dyDescent="0.25">
      <c r="A379" s="41" t="s">
        <v>826</v>
      </c>
      <c r="B379" s="43">
        <v>66540</v>
      </c>
      <c r="C379" s="33">
        <f t="shared" si="5"/>
        <v>378</v>
      </c>
      <c r="D379" s="48" t="s">
        <v>113</v>
      </c>
      <c r="E379" s="47">
        <v>226940</v>
      </c>
      <c r="F379" s="46">
        <v>8.9999999999999993E-3</v>
      </c>
      <c r="G379" s="45">
        <v>1.6160000000000001</v>
      </c>
      <c r="H379" s="44">
        <v>27.89</v>
      </c>
      <c r="I379" s="44">
        <v>31.99</v>
      </c>
      <c r="J379" s="43">
        <v>66540</v>
      </c>
      <c r="K379" s="42">
        <v>5.0000000000000001E-3</v>
      </c>
    </row>
    <row r="380" spans="1:11" ht="15" hidden="1" x14ac:dyDescent="0.25">
      <c r="A380" s="41" t="s">
        <v>825</v>
      </c>
      <c r="B380" s="43">
        <v>69280</v>
      </c>
      <c r="C380" s="33">
        <f t="shared" si="5"/>
        <v>379</v>
      </c>
      <c r="D380" s="54" t="s">
        <v>121</v>
      </c>
      <c r="E380" s="53">
        <v>191640</v>
      </c>
      <c r="F380" s="52">
        <v>1.0999999999999999E-2</v>
      </c>
      <c r="G380" s="51">
        <v>1.365</v>
      </c>
      <c r="H380" s="50">
        <v>29.59</v>
      </c>
      <c r="I380" s="50">
        <v>33.31</v>
      </c>
      <c r="J380" s="43">
        <v>69280</v>
      </c>
      <c r="K380" s="49">
        <v>5.0000000000000001E-3</v>
      </c>
    </row>
    <row r="381" spans="1:11" ht="15" hidden="1" x14ac:dyDescent="0.25">
      <c r="A381" s="41" t="s">
        <v>824</v>
      </c>
      <c r="B381" s="43">
        <v>66080</v>
      </c>
      <c r="C381" s="33">
        <f t="shared" si="5"/>
        <v>380</v>
      </c>
      <c r="D381" s="48" t="s">
        <v>113</v>
      </c>
      <c r="E381" s="47">
        <v>97170</v>
      </c>
      <c r="F381" s="46">
        <v>1.7000000000000001E-2</v>
      </c>
      <c r="G381" s="45">
        <v>0.69199999999999995</v>
      </c>
      <c r="H381" s="44">
        <v>27.51</v>
      </c>
      <c r="I381" s="44">
        <v>31.77</v>
      </c>
      <c r="J381" s="43">
        <v>66080</v>
      </c>
      <c r="K381" s="42">
        <v>7.0000000000000001E-3</v>
      </c>
    </row>
    <row r="382" spans="1:11" ht="15" hidden="1" x14ac:dyDescent="0.25">
      <c r="A382" s="41" t="s">
        <v>823</v>
      </c>
      <c r="B382" s="43">
        <v>73160</v>
      </c>
      <c r="C382" s="33">
        <f t="shared" si="5"/>
        <v>381</v>
      </c>
      <c r="D382" s="54" t="s">
        <v>113</v>
      </c>
      <c r="E382" s="53">
        <v>49780</v>
      </c>
      <c r="F382" s="52">
        <v>1.7999999999999999E-2</v>
      </c>
      <c r="G382" s="51">
        <v>0.35499999999999998</v>
      </c>
      <c r="H382" s="50">
        <v>33.58</v>
      </c>
      <c r="I382" s="50">
        <v>35.18</v>
      </c>
      <c r="J382" s="43">
        <v>73160</v>
      </c>
      <c r="K382" s="49">
        <v>5.0000000000000001E-3</v>
      </c>
    </row>
    <row r="383" spans="1:11" ht="15" hidden="1" x14ac:dyDescent="0.25">
      <c r="A383" s="41" t="s">
        <v>822</v>
      </c>
      <c r="B383" s="43">
        <v>71920</v>
      </c>
      <c r="C383" s="33">
        <f t="shared" si="5"/>
        <v>382</v>
      </c>
      <c r="D383" s="48" t="s">
        <v>113</v>
      </c>
      <c r="E383" s="47">
        <v>44690</v>
      </c>
      <c r="F383" s="46">
        <v>1.9E-2</v>
      </c>
      <c r="G383" s="45">
        <v>0.318</v>
      </c>
      <c r="H383" s="44">
        <v>29.44</v>
      </c>
      <c r="I383" s="44">
        <v>34.58</v>
      </c>
      <c r="J383" s="43">
        <v>71920</v>
      </c>
      <c r="K383" s="42">
        <v>1.4999999999999999E-2</v>
      </c>
    </row>
    <row r="384" spans="1:11" ht="15" hidden="1" x14ac:dyDescent="0.25">
      <c r="A384" s="41" t="s">
        <v>821</v>
      </c>
      <c r="B384" s="43">
        <v>51130</v>
      </c>
      <c r="C384" s="33">
        <f t="shared" si="5"/>
        <v>383</v>
      </c>
      <c r="D384" s="54" t="s">
        <v>121</v>
      </c>
      <c r="E384" s="53">
        <v>74660</v>
      </c>
      <c r="F384" s="52">
        <v>2.4E-2</v>
      </c>
      <c r="G384" s="51">
        <v>0.53200000000000003</v>
      </c>
      <c r="H384" s="50">
        <v>21.85</v>
      </c>
      <c r="I384" s="50">
        <v>24.58</v>
      </c>
      <c r="J384" s="43">
        <v>51130</v>
      </c>
      <c r="K384" s="49">
        <v>1.2E-2</v>
      </c>
    </row>
    <row r="385" spans="1:11" ht="15" hidden="1" x14ac:dyDescent="0.25">
      <c r="A385" s="41" t="s">
        <v>820</v>
      </c>
      <c r="B385" s="43">
        <v>51260</v>
      </c>
      <c r="C385" s="33">
        <f t="shared" si="5"/>
        <v>384</v>
      </c>
      <c r="D385" s="48" t="s">
        <v>113</v>
      </c>
      <c r="E385" s="47">
        <v>51350</v>
      </c>
      <c r="F385" s="46">
        <v>3.1E-2</v>
      </c>
      <c r="G385" s="45">
        <v>0.36599999999999999</v>
      </c>
      <c r="H385" s="44">
        <v>22.17</v>
      </c>
      <c r="I385" s="44">
        <v>24.64</v>
      </c>
      <c r="J385" s="43">
        <v>51260</v>
      </c>
      <c r="K385" s="42">
        <v>1.6E-2</v>
      </c>
    </row>
    <row r="386" spans="1:11" ht="15" hidden="1" x14ac:dyDescent="0.25">
      <c r="A386" s="41" t="s">
        <v>819</v>
      </c>
      <c r="B386" s="43">
        <v>50860</v>
      </c>
      <c r="C386" s="33">
        <f t="shared" si="5"/>
        <v>385</v>
      </c>
      <c r="D386" s="54" t="s">
        <v>113</v>
      </c>
      <c r="E386" s="53">
        <v>23310</v>
      </c>
      <c r="F386" s="52">
        <v>3.9E-2</v>
      </c>
      <c r="G386" s="51">
        <v>0.16600000000000001</v>
      </c>
      <c r="H386" s="50">
        <v>20.96</v>
      </c>
      <c r="I386" s="50">
        <v>24.45</v>
      </c>
      <c r="J386" s="43">
        <v>50860</v>
      </c>
      <c r="K386" s="49">
        <v>2.4E-2</v>
      </c>
    </row>
    <row r="387" spans="1:11" ht="15" hidden="1" x14ac:dyDescent="0.25">
      <c r="A387" s="41" t="s">
        <v>818</v>
      </c>
      <c r="B387" s="43">
        <v>55520</v>
      </c>
      <c r="C387" s="33">
        <f t="shared" ref="C387:C450" si="6">C386+1</f>
        <v>386</v>
      </c>
      <c r="D387" s="48" t="s">
        <v>136</v>
      </c>
      <c r="E387" s="47">
        <v>234960</v>
      </c>
      <c r="F387" s="46">
        <v>1.7000000000000001E-2</v>
      </c>
      <c r="G387" s="45">
        <v>1.673</v>
      </c>
      <c r="H387" s="44">
        <v>21.96</v>
      </c>
      <c r="I387" s="44">
        <v>26.69</v>
      </c>
      <c r="J387" s="43">
        <v>55520</v>
      </c>
      <c r="K387" s="42">
        <v>1.4E-2</v>
      </c>
    </row>
    <row r="388" spans="1:11" ht="15" hidden="1" x14ac:dyDescent="0.25">
      <c r="A388" s="41" t="s">
        <v>817</v>
      </c>
      <c r="B388" s="43">
        <v>49250</v>
      </c>
      <c r="C388" s="33">
        <f t="shared" si="6"/>
        <v>387</v>
      </c>
      <c r="D388" s="54" t="s">
        <v>121</v>
      </c>
      <c r="E388" s="53">
        <v>116080</v>
      </c>
      <c r="F388" s="52">
        <v>2.1999999999999999E-2</v>
      </c>
      <c r="G388" s="51">
        <v>0.82699999999999996</v>
      </c>
      <c r="H388" s="50">
        <v>20.47</v>
      </c>
      <c r="I388" s="50">
        <v>23.68</v>
      </c>
      <c r="J388" s="43">
        <v>49250</v>
      </c>
      <c r="K388" s="49">
        <v>8.9999999999999993E-3</v>
      </c>
    </row>
    <row r="389" spans="1:11" ht="15" hidden="1" x14ac:dyDescent="0.25">
      <c r="A389" s="41" t="s">
        <v>816</v>
      </c>
      <c r="B389" s="43">
        <v>47450</v>
      </c>
      <c r="C389" s="33">
        <f t="shared" si="6"/>
        <v>388</v>
      </c>
      <c r="D389" s="48" t="s">
        <v>113</v>
      </c>
      <c r="E389" s="47">
        <v>69670</v>
      </c>
      <c r="F389" s="46">
        <v>2.1999999999999999E-2</v>
      </c>
      <c r="G389" s="45">
        <v>0.496</v>
      </c>
      <c r="H389" s="44">
        <v>20.3</v>
      </c>
      <c r="I389" s="44">
        <v>22.81</v>
      </c>
      <c r="J389" s="43">
        <v>47450</v>
      </c>
      <c r="K389" s="42">
        <v>8.0000000000000002E-3</v>
      </c>
    </row>
    <row r="390" spans="1:11" ht="15" hidden="1" x14ac:dyDescent="0.25">
      <c r="A390" s="41" t="s">
        <v>815</v>
      </c>
      <c r="B390" s="43">
        <v>45430</v>
      </c>
      <c r="C390" s="33">
        <f t="shared" si="6"/>
        <v>389</v>
      </c>
      <c r="D390" s="54" t="s">
        <v>113</v>
      </c>
      <c r="E390" s="53">
        <v>30330</v>
      </c>
      <c r="F390" s="52">
        <v>4.9000000000000002E-2</v>
      </c>
      <c r="G390" s="51">
        <v>0.216</v>
      </c>
      <c r="H390" s="50">
        <v>18.54</v>
      </c>
      <c r="I390" s="50">
        <v>21.84</v>
      </c>
      <c r="J390" s="43">
        <v>45430</v>
      </c>
      <c r="K390" s="49">
        <v>1.4999999999999999E-2</v>
      </c>
    </row>
    <row r="391" spans="1:11" ht="15" hidden="1" x14ac:dyDescent="0.25">
      <c r="A391" s="41" t="s">
        <v>814</v>
      </c>
      <c r="B391" s="43">
        <v>46780</v>
      </c>
      <c r="C391" s="33">
        <f t="shared" si="6"/>
        <v>390</v>
      </c>
      <c r="D391" s="48" t="s">
        <v>113</v>
      </c>
      <c r="E391" s="45">
        <v>870</v>
      </c>
      <c r="F391" s="46">
        <v>9.0999999999999998E-2</v>
      </c>
      <c r="G391" s="45">
        <v>6.0000000000000001E-3</v>
      </c>
      <c r="H391" s="44">
        <v>22.24</v>
      </c>
      <c r="I391" s="44">
        <v>22.49</v>
      </c>
      <c r="J391" s="43">
        <v>46780</v>
      </c>
      <c r="K391" s="42">
        <v>2.7E-2</v>
      </c>
    </row>
    <row r="392" spans="1:11" ht="15" hidden="1" x14ac:dyDescent="0.25">
      <c r="A392" s="41" t="s">
        <v>813</v>
      </c>
      <c r="B392" s="43">
        <v>65240</v>
      </c>
      <c r="C392" s="33">
        <f t="shared" si="6"/>
        <v>391</v>
      </c>
      <c r="D392" s="54" t="s">
        <v>113</v>
      </c>
      <c r="E392" s="53">
        <v>15210</v>
      </c>
      <c r="F392" s="52">
        <v>4.2999999999999997E-2</v>
      </c>
      <c r="G392" s="51">
        <v>0.108</v>
      </c>
      <c r="H392" s="50">
        <v>25.81</v>
      </c>
      <c r="I392" s="50">
        <v>31.37</v>
      </c>
      <c r="J392" s="43">
        <v>65240</v>
      </c>
      <c r="K392" s="49">
        <v>2.4E-2</v>
      </c>
    </row>
    <row r="393" spans="1:11" ht="15" hidden="1" x14ac:dyDescent="0.25">
      <c r="A393" s="41" t="s">
        <v>812</v>
      </c>
      <c r="B393" s="43">
        <v>42640</v>
      </c>
      <c r="C393" s="33">
        <f t="shared" si="6"/>
        <v>392</v>
      </c>
      <c r="D393" s="48" t="s">
        <v>113</v>
      </c>
      <c r="E393" s="47">
        <v>48660</v>
      </c>
      <c r="F393" s="46">
        <v>2.3E-2</v>
      </c>
      <c r="G393" s="45">
        <v>0.34699999999999998</v>
      </c>
      <c r="H393" s="44">
        <v>16.38</v>
      </c>
      <c r="I393" s="44">
        <v>20.5</v>
      </c>
      <c r="J393" s="43">
        <v>42640</v>
      </c>
      <c r="K393" s="42">
        <v>1.7999999999999999E-2</v>
      </c>
    </row>
    <row r="394" spans="1:11" ht="15" hidden="1" x14ac:dyDescent="0.25">
      <c r="A394" s="41" t="s">
        <v>811</v>
      </c>
      <c r="B394" s="43">
        <v>74200</v>
      </c>
      <c r="C394" s="33">
        <f t="shared" si="6"/>
        <v>393</v>
      </c>
      <c r="D394" s="54" t="s">
        <v>121</v>
      </c>
      <c r="E394" s="53">
        <v>51590</v>
      </c>
      <c r="F394" s="52">
        <v>3.2000000000000001E-2</v>
      </c>
      <c r="G394" s="51">
        <v>0.36699999999999999</v>
      </c>
      <c r="H394" s="50">
        <v>28.39</v>
      </c>
      <c r="I394" s="50">
        <v>35.67</v>
      </c>
      <c r="J394" s="43">
        <v>74200</v>
      </c>
      <c r="K394" s="49">
        <v>2.4E-2</v>
      </c>
    </row>
    <row r="395" spans="1:11" ht="15" hidden="1" x14ac:dyDescent="0.25">
      <c r="A395" s="41" t="s">
        <v>810</v>
      </c>
      <c r="B395" s="43">
        <v>63200</v>
      </c>
      <c r="C395" s="33">
        <f t="shared" si="6"/>
        <v>394</v>
      </c>
      <c r="D395" s="48" t="s">
        <v>113</v>
      </c>
      <c r="E395" s="47">
        <v>21710</v>
      </c>
      <c r="F395" s="46">
        <v>3.6999999999999998E-2</v>
      </c>
      <c r="G395" s="45">
        <v>0.155</v>
      </c>
      <c r="H395" s="44">
        <v>26.48</v>
      </c>
      <c r="I395" s="44">
        <v>30.38</v>
      </c>
      <c r="J395" s="43">
        <v>63200</v>
      </c>
      <c r="K395" s="42">
        <v>1.7000000000000001E-2</v>
      </c>
    </row>
    <row r="396" spans="1:11" ht="15" hidden="1" x14ac:dyDescent="0.25">
      <c r="A396" s="41" t="s">
        <v>809</v>
      </c>
      <c r="B396" s="43">
        <v>82190</v>
      </c>
      <c r="C396" s="33">
        <f t="shared" si="6"/>
        <v>395</v>
      </c>
      <c r="D396" s="54" t="s">
        <v>113</v>
      </c>
      <c r="E396" s="53">
        <v>29880</v>
      </c>
      <c r="F396" s="52">
        <v>4.3999999999999997E-2</v>
      </c>
      <c r="G396" s="51">
        <v>0.21299999999999999</v>
      </c>
      <c r="H396" s="50">
        <v>30.18</v>
      </c>
      <c r="I396" s="50">
        <v>39.520000000000003</v>
      </c>
      <c r="J396" s="43">
        <v>82190</v>
      </c>
      <c r="K396" s="49">
        <v>2.8000000000000001E-2</v>
      </c>
    </row>
    <row r="397" spans="1:11" ht="15" hidden="1" x14ac:dyDescent="0.25">
      <c r="A397" s="41" t="s">
        <v>808</v>
      </c>
      <c r="B397" s="43">
        <v>76500</v>
      </c>
      <c r="C397" s="33">
        <f t="shared" si="6"/>
        <v>396</v>
      </c>
      <c r="D397" s="48" t="s">
        <v>113</v>
      </c>
      <c r="E397" s="47">
        <v>18620</v>
      </c>
      <c r="F397" s="46">
        <v>6.2E-2</v>
      </c>
      <c r="G397" s="45">
        <v>0.13300000000000001</v>
      </c>
      <c r="H397" s="44">
        <v>36.39</v>
      </c>
      <c r="I397" s="44">
        <v>36.78</v>
      </c>
      <c r="J397" s="43">
        <v>76500</v>
      </c>
      <c r="K397" s="42">
        <v>0.01</v>
      </c>
    </row>
    <row r="398" spans="1:11" ht="15" hidden="1" x14ac:dyDescent="0.25">
      <c r="A398" s="41" t="s">
        <v>807</v>
      </c>
      <c r="B398" s="43">
        <v>79160</v>
      </c>
      <c r="C398" s="33">
        <f t="shared" si="6"/>
        <v>397</v>
      </c>
      <c r="D398" s="54" t="s">
        <v>184</v>
      </c>
      <c r="E398" s="53">
        <v>8318500</v>
      </c>
      <c r="F398" s="52">
        <v>4.0000000000000001E-3</v>
      </c>
      <c r="G398" s="51">
        <v>59.249000000000002</v>
      </c>
      <c r="H398" s="50">
        <v>30.49</v>
      </c>
      <c r="I398" s="50">
        <v>38.06</v>
      </c>
      <c r="J398" s="43">
        <v>79160</v>
      </c>
      <c r="K398" s="49">
        <v>2E-3</v>
      </c>
    </row>
    <row r="399" spans="1:11" ht="15" hidden="1" x14ac:dyDescent="0.25">
      <c r="A399" s="41" t="s">
        <v>806</v>
      </c>
      <c r="B399" s="43">
        <v>98830</v>
      </c>
      <c r="C399" s="33">
        <f t="shared" si="6"/>
        <v>398</v>
      </c>
      <c r="D399" s="48" t="s">
        <v>136</v>
      </c>
      <c r="E399" s="47">
        <v>5143640</v>
      </c>
      <c r="F399" s="46">
        <v>4.0000000000000001E-3</v>
      </c>
      <c r="G399" s="45">
        <v>36.636000000000003</v>
      </c>
      <c r="H399" s="44">
        <v>37.49</v>
      </c>
      <c r="I399" s="44">
        <v>47.51</v>
      </c>
      <c r="J399" s="43">
        <v>98830</v>
      </c>
      <c r="K399" s="42">
        <v>3.0000000000000001E-3</v>
      </c>
    </row>
    <row r="400" spans="1:11" ht="15" hidden="1" x14ac:dyDescent="0.25">
      <c r="A400" s="41" t="s">
        <v>805</v>
      </c>
      <c r="B400" s="43">
        <v>81210</v>
      </c>
      <c r="C400" s="33">
        <f t="shared" si="6"/>
        <v>399</v>
      </c>
      <c r="D400" s="54" t="s">
        <v>113</v>
      </c>
      <c r="E400" s="53">
        <v>32960</v>
      </c>
      <c r="F400" s="52">
        <v>2.3E-2</v>
      </c>
      <c r="G400" s="51">
        <v>0.23499999999999999</v>
      </c>
      <c r="H400" s="50">
        <v>32.46</v>
      </c>
      <c r="I400" s="50">
        <v>39.04</v>
      </c>
      <c r="J400" s="43">
        <v>81210</v>
      </c>
      <c r="K400" s="49">
        <v>1.7999999999999999E-2</v>
      </c>
    </row>
    <row r="401" spans="1:11" ht="15" hidden="1" x14ac:dyDescent="0.25">
      <c r="A401" s="41" t="s">
        <v>804</v>
      </c>
      <c r="B401" s="43">
        <v>178670</v>
      </c>
      <c r="C401" s="33">
        <f t="shared" si="6"/>
        <v>400</v>
      </c>
      <c r="D401" s="48" t="s">
        <v>121</v>
      </c>
      <c r="E401" s="47">
        <v>122330</v>
      </c>
      <c r="F401" s="46">
        <v>1.6E-2</v>
      </c>
      <c r="G401" s="45">
        <v>0.871</v>
      </c>
      <c r="H401" s="44">
        <v>76.81</v>
      </c>
      <c r="I401" s="44">
        <v>85.9</v>
      </c>
      <c r="J401" s="43">
        <v>178670</v>
      </c>
      <c r="K401" s="42">
        <v>1.0999999999999999E-2</v>
      </c>
    </row>
    <row r="402" spans="1:11" ht="15" hidden="1" x14ac:dyDescent="0.25">
      <c r="A402" s="41" t="s">
        <v>803</v>
      </c>
      <c r="B402" s="43">
        <v>173860</v>
      </c>
      <c r="C402" s="33">
        <f t="shared" si="6"/>
        <v>401</v>
      </c>
      <c r="D402" s="54" t="s">
        <v>113</v>
      </c>
      <c r="E402" s="53">
        <v>105620</v>
      </c>
      <c r="F402" s="52">
        <v>1.9E-2</v>
      </c>
      <c r="G402" s="51">
        <v>0.752</v>
      </c>
      <c r="H402" s="50">
        <v>73.989999999999995</v>
      </c>
      <c r="I402" s="50">
        <v>83.59</v>
      </c>
      <c r="J402" s="43">
        <v>173860</v>
      </c>
      <c r="K402" s="49">
        <v>1.2E-2</v>
      </c>
    </row>
    <row r="403" spans="1:11" ht="15" hidden="1" x14ac:dyDescent="0.25">
      <c r="A403" s="41" t="s">
        <v>802</v>
      </c>
      <c r="B403" s="43">
        <v>232870</v>
      </c>
      <c r="C403" s="33">
        <f t="shared" si="6"/>
        <v>402</v>
      </c>
      <c r="D403" s="48" t="s">
        <v>113</v>
      </c>
      <c r="E403" s="47">
        <v>5380</v>
      </c>
      <c r="F403" s="46">
        <v>9.8000000000000004E-2</v>
      </c>
      <c r="G403" s="45">
        <v>3.7999999999999999E-2</v>
      </c>
      <c r="H403" s="56">
        <v>-5</v>
      </c>
      <c r="I403" s="44">
        <v>111.96</v>
      </c>
      <c r="J403" s="43">
        <v>232870</v>
      </c>
      <c r="K403" s="42">
        <v>3.7999999999999999E-2</v>
      </c>
    </row>
    <row r="404" spans="1:11" ht="15" hidden="1" x14ac:dyDescent="0.25">
      <c r="A404" s="41" t="s">
        <v>801</v>
      </c>
      <c r="B404" s="43">
        <v>228780</v>
      </c>
      <c r="C404" s="33">
        <f t="shared" si="6"/>
        <v>403</v>
      </c>
      <c r="D404" s="54" t="s">
        <v>113</v>
      </c>
      <c r="E404" s="53">
        <v>5200</v>
      </c>
      <c r="F404" s="52">
        <v>8.5999999999999993E-2</v>
      </c>
      <c r="G404" s="51">
        <v>3.6999999999999998E-2</v>
      </c>
      <c r="H404" s="55">
        <v>-5</v>
      </c>
      <c r="I404" s="50">
        <v>109.99</v>
      </c>
      <c r="J404" s="43">
        <v>228780</v>
      </c>
      <c r="K404" s="49">
        <v>3.5000000000000003E-2</v>
      </c>
    </row>
    <row r="405" spans="1:11" ht="15" hidden="1" x14ac:dyDescent="0.25">
      <c r="A405" s="41" t="s">
        <v>800</v>
      </c>
      <c r="B405" s="43">
        <v>168140</v>
      </c>
      <c r="C405" s="33">
        <f t="shared" si="6"/>
        <v>404</v>
      </c>
      <c r="D405" s="48" t="s">
        <v>113</v>
      </c>
      <c r="E405" s="45">
        <v>750</v>
      </c>
      <c r="F405" s="46">
        <v>0.38300000000000001</v>
      </c>
      <c r="G405" s="45">
        <v>5.0000000000000001E-3</v>
      </c>
      <c r="H405" s="44">
        <v>60.6</v>
      </c>
      <c r="I405" s="44">
        <v>80.84</v>
      </c>
      <c r="J405" s="43">
        <v>168140</v>
      </c>
      <c r="K405" s="42">
        <v>8.3000000000000004E-2</v>
      </c>
    </row>
    <row r="406" spans="1:11" ht="15" hidden="1" x14ac:dyDescent="0.25">
      <c r="A406" s="41" t="s">
        <v>799</v>
      </c>
      <c r="B406" s="43">
        <v>171900</v>
      </c>
      <c r="C406" s="33">
        <f t="shared" si="6"/>
        <v>405</v>
      </c>
      <c r="D406" s="54" t="s">
        <v>113</v>
      </c>
      <c r="E406" s="53">
        <v>5380</v>
      </c>
      <c r="F406" s="52">
        <v>0.111</v>
      </c>
      <c r="G406" s="51">
        <v>3.7999999999999999E-2</v>
      </c>
      <c r="H406" s="50">
        <v>83.17</v>
      </c>
      <c r="I406" s="50">
        <v>82.64</v>
      </c>
      <c r="J406" s="43">
        <v>171900</v>
      </c>
      <c r="K406" s="49">
        <v>8.4000000000000005E-2</v>
      </c>
    </row>
    <row r="407" spans="1:11" ht="15" hidden="1" x14ac:dyDescent="0.25">
      <c r="A407" s="41" t="s">
        <v>798</v>
      </c>
      <c r="B407" s="43">
        <v>59670</v>
      </c>
      <c r="C407" s="33">
        <f t="shared" si="6"/>
        <v>406</v>
      </c>
      <c r="D407" s="48" t="s">
        <v>113</v>
      </c>
      <c r="E407" s="47">
        <v>61430</v>
      </c>
      <c r="F407" s="46">
        <v>1.2999999999999999E-2</v>
      </c>
      <c r="G407" s="45">
        <v>0.438</v>
      </c>
      <c r="H407" s="44">
        <v>28.33</v>
      </c>
      <c r="I407" s="44">
        <v>28.69</v>
      </c>
      <c r="J407" s="43">
        <v>59670</v>
      </c>
      <c r="K407" s="42">
        <v>4.0000000000000001E-3</v>
      </c>
    </row>
    <row r="408" spans="1:11" ht="15" hidden="1" x14ac:dyDescent="0.25">
      <c r="A408" s="41" t="s">
        <v>797</v>
      </c>
      <c r="B408" s="43">
        <v>117580</v>
      </c>
      <c r="C408" s="33">
        <f t="shared" si="6"/>
        <v>407</v>
      </c>
      <c r="D408" s="54" t="s">
        <v>113</v>
      </c>
      <c r="E408" s="53">
        <v>36430</v>
      </c>
      <c r="F408" s="52">
        <v>2.5000000000000001E-2</v>
      </c>
      <c r="G408" s="51">
        <v>0.25900000000000001</v>
      </c>
      <c r="H408" s="50">
        <v>51.03</v>
      </c>
      <c r="I408" s="50">
        <v>56.53</v>
      </c>
      <c r="J408" s="43">
        <v>117580</v>
      </c>
      <c r="K408" s="49">
        <v>1.2999999999999999E-2</v>
      </c>
    </row>
    <row r="409" spans="1:11" ht="15" hidden="1" x14ac:dyDescent="0.25">
      <c r="A409" s="41" t="s">
        <v>796</v>
      </c>
      <c r="B409" s="43">
        <v>120270</v>
      </c>
      <c r="C409" s="33">
        <f t="shared" si="6"/>
        <v>408</v>
      </c>
      <c r="D409" s="48" t="s">
        <v>113</v>
      </c>
      <c r="E409" s="47">
        <v>305510</v>
      </c>
      <c r="F409" s="46">
        <v>8.0000000000000002E-3</v>
      </c>
      <c r="G409" s="45">
        <v>2.1760000000000002</v>
      </c>
      <c r="H409" s="44">
        <v>58.77</v>
      </c>
      <c r="I409" s="44">
        <v>57.82</v>
      </c>
      <c r="J409" s="43">
        <v>120270</v>
      </c>
      <c r="K409" s="42">
        <v>3.0000000000000001E-3</v>
      </c>
    </row>
    <row r="410" spans="1:11" ht="15" hidden="1" x14ac:dyDescent="0.25">
      <c r="A410" s="41" t="s">
        <v>795</v>
      </c>
      <c r="B410" s="43">
        <v>210170</v>
      </c>
      <c r="C410" s="33">
        <f t="shared" si="6"/>
        <v>409</v>
      </c>
      <c r="D410" s="54" t="s">
        <v>121</v>
      </c>
      <c r="E410" s="53">
        <v>649850</v>
      </c>
      <c r="F410" s="52">
        <v>8.9999999999999993E-3</v>
      </c>
      <c r="G410" s="51">
        <v>4.6289999999999996</v>
      </c>
      <c r="H410" s="55">
        <v>-5</v>
      </c>
      <c r="I410" s="50">
        <v>101.04</v>
      </c>
      <c r="J410" s="43">
        <v>210170</v>
      </c>
      <c r="K410" s="49">
        <v>6.0000000000000001E-3</v>
      </c>
    </row>
    <row r="411" spans="1:11" ht="15" hidden="1" x14ac:dyDescent="0.25">
      <c r="A411" s="41" t="s">
        <v>794</v>
      </c>
      <c r="B411" s="43">
        <v>269600</v>
      </c>
      <c r="C411" s="33">
        <f t="shared" si="6"/>
        <v>410</v>
      </c>
      <c r="D411" s="48" t="s">
        <v>113</v>
      </c>
      <c r="E411" s="47">
        <v>30190</v>
      </c>
      <c r="F411" s="46">
        <v>5.3999999999999999E-2</v>
      </c>
      <c r="G411" s="45">
        <v>0.215</v>
      </c>
      <c r="H411" s="56">
        <v>-5</v>
      </c>
      <c r="I411" s="44">
        <v>129.62</v>
      </c>
      <c r="J411" s="43">
        <v>269600</v>
      </c>
      <c r="K411" s="42">
        <v>1.4E-2</v>
      </c>
    </row>
    <row r="412" spans="1:11" ht="15" hidden="1" x14ac:dyDescent="0.25">
      <c r="A412" s="41" t="s">
        <v>793</v>
      </c>
      <c r="B412" s="43">
        <v>200810</v>
      </c>
      <c r="C412" s="33">
        <f t="shared" si="6"/>
        <v>411</v>
      </c>
      <c r="D412" s="54" t="s">
        <v>113</v>
      </c>
      <c r="E412" s="53">
        <v>122970</v>
      </c>
      <c r="F412" s="52">
        <v>0.02</v>
      </c>
      <c r="G412" s="51">
        <v>0.876</v>
      </c>
      <c r="H412" s="50">
        <v>91.58</v>
      </c>
      <c r="I412" s="50">
        <v>96.54</v>
      </c>
      <c r="J412" s="43">
        <v>200810</v>
      </c>
      <c r="K412" s="49">
        <v>0.01</v>
      </c>
    </row>
    <row r="413" spans="1:11" ht="15" hidden="1" x14ac:dyDescent="0.25">
      <c r="A413" s="41" t="s">
        <v>792</v>
      </c>
      <c r="B413" s="43">
        <v>201840</v>
      </c>
      <c r="C413" s="33">
        <f t="shared" si="6"/>
        <v>412</v>
      </c>
      <c r="D413" s="48" t="s">
        <v>113</v>
      </c>
      <c r="E413" s="47">
        <v>45290</v>
      </c>
      <c r="F413" s="46">
        <v>3.4000000000000002E-2</v>
      </c>
      <c r="G413" s="45">
        <v>0.32300000000000001</v>
      </c>
      <c r="H413" s="44">
        <v>94.42</v>
      </c>
      <c r="I413" s="44">
        <v>97.04</v>
      </c>
      <c r="J413" s="43">
        <v>201840</v>
      </c>
      <c r="K413" s="42">
        <v>1.9E-2</v>
      </c>
    </row>
    <row r="414" spans="1:11" ht="15" hidden="1" x14ac:dyDescent="0.25">
      <c r="A414" s="41" t="s">
        <v>791</v>
      </c>
      <c r="B414" s="43">
        <v>234310</v>
      </c>
      <c r="C414" s="33">
        <f t="shared" si="6"/>
        <v>413</v>
      </c>
      <c r="D414" s="54" t="s">
        <v>113</v>
      </c>
      <c r="E414" s="53">
        <v>19800</v>
      </c>
      <c r="F414" s="52">
        <v>4.2999999999999997E-2</v>
      </c>
      <c r="G414" s="51">
        <v>0.14099999999999999</v>
      </c>
      <c r="H414" s="55">
        <v>-5</v>
      </c>
      <c r="I414" s="50">
        <v>112.65</v>
      </c>
      <c r="J414" s="43">
        <v>234310</v>
      </c>
      <c r="K414" s="49">
        <v>1.7999999999999999E-2</v>
      </c>
    </row>
    <row r="415" spans="1:11" ht="15" hidden="1" x14ac:dyDescent="0.25">
      <c r="A415" s="41" t="s">
        <v>790</v>
      </c>
      <c r="B415" s="43">
        <v>184240</v>
      </c>
      <c r="C415" s="33">
        <f t="shared" si="6"/>
        <v>414</v>
      </c>
      <c r="D415" s="48" t="s">
        <v>113</v>
      </c>
      <c r="E415" s="47">
        <v>26960</v>
      </c>
      <c r="F415" s="46">
        <v>3.2000000000000001E-2</v>
      </c>
      <c r="G415" s="45">
        <v>0.192</v>
      </c>
      <c r="H415" s="44">
        <v>81.239999999999995</v>
      </c>
      <c r="I415" s="44">
        <v>88.58</v>
      </c>
      <c r="J415" s="43">
        <v>184240</v>
      </c>
      <c r="K415" s="42">
        <v>1.4E-2</v>
      </c>
    </row>
    <row r="416" spans="1:11" ht="15" hidden="1" x14ac:dyDescent="0.25">
      <c r="A416" s="41" t="s">
        <v>789</v>
      </c>
      <c r="B416" s="43">
        <v>200220</v>
      </c>
      <c r="C416" s="33">
        <f t="shared" si="6"/>
        <v>415</v>
      </c>
      <c r="D416" s="54" t="s">
        <v>113</v>
      </c>
      <c r="E416" s="53">
        <v>24820</v>
      </c>
      <c r="F416" s="52">
        <v>3.5999999999999997E-2</v>
      </c>
      <c r="G416" s="51">
        <v>0.17699999999999999</v>
      </c>
      <c r="H416" s="50">
        <v>93.63</v>
      </c>
      <c r="I416" s="50">
        <v>96.26</v>
      </c>
      <c r="J416" s="43">
        <v>200220</v>
      </c>
      <c r="K416" s="49">
        <v>1.9E-2</v>
      </c>
    </row>
    <row r="417" spans="1:11" ht="15" hidden="1" x14ac:dyDescent="0.25">
      <c r="A417" s="41" t="s">
        <v>788</v>
      </c>
      <c r="B417" s="43">
        <v>252910</v>
      </c>
      <c r="C417" s="33">
        <f t="shared" si="6"/>
        <v>416</v>
      </c>
      <c r="D417" s="48" t="s">
        <v>113</v>
      </c>
      <c r="E417" s="47">
        <v>41190</v>
      </c>
      <c r="F417" s="46">
        <v>3.2000000000000001E-2</v>
      </c>
      <c r="G417" s="45">
        <v>0.29299999999999998</v>
      </c>
      <c r="H417" s="56">
        <v>-5</v>
      </c>
      <c r="I417" s="44">
        <v>121.59</v>
      </c>
      <c r="J417" s="43">
        <v>252910</v>
      </c>
      <c r="K417" s="42">
        <v>1.0999999999999999E-2</v>
      </c>
    </row>
    <row r="418" spans="1:11" ht="15" hidden="1" x14ac:dyDescent="0.25">
      <c r="A418" s="41" t="s">
        <v>787</v>
      </c>
      <c r="B418" s="43">
        <v>205560</v>
      </c>
      <c r="C418" s="33">
        <f t="shared" si="6"/>
        <v>417</v>
      </c>
      <c r="D418" s="54" t="s">
        <v>113</v>
      </c>
      <c r="E418" s="53">
        <v>338620</v>
      </c>
      <c r="F418" s="52">
        <v>1.2E-2</v>
      </c>
      <c r="G418" s="51">
        <v>2.4119999999999999</v>
      </c>
      <c r="H418" s="50">
        <v>99.48</v>
      </c>
      <c r="I418" s="50">
        <v>98.83</v>
      </c>
      <c r="J418" s="43">
        <v>205560</v>
      </c>
      <c r="K418" s="49">
        <v>8.9999999999999993E-3</v>
      </c>
    </row>
    <row r="419" spans="1:11" ht="15" hidden="1" x14ac:dyDescent="0.25">
      <c r="A419" s="41" t="s">
        <v>786</v>
      </c>
      <c r="B419" s="43">
        <v>102090</v>
      </c>
      <c r="C419" s="33">
        <f t="shared" si="6"/>
        <v>418</v>
      </c>
      <c r="D419" s="48" t="s">
        <v>113</v>
      </c>
      <c r="E419" s="47">
        <v>104050</v>
      </c>
      <c r="F419" s="46">
        <v>1.6E-2</v>
      </c>
      <c r="G419" s="45">
        <v>0.74099999999999999</v>
      </c>
      <c r="H419" s="44">
        <v>48.79</v>
      </c>
      <c r="I419" s="44">
        <v>49.08</v>
      </c>
      <c r="J419" s="43">
        <v>102090</v>
      </c>
      <c r="K419" s="42">
        <v>4.0000000000000001E-3</v>
      </c>
    </row>
    <row r="420" spans="1:11" ht="15" hidden="1" x14ac:dyDescent="0.25">
      <c r="A420" s="41" t="s">
        <v>785</v>
      </c>
      <c r="B420" s="43">
        <v>144110</v>
      </c>
      <c r="C420" s="33">
        <f t="shared" si="6"/>
        <v>419</v>
      </c>
      <c r="D420" s="54" t="s">
        <v>113</v>
      </c>
      <c r="E420" s="53">
        <v>9800</v>
      </c>
      <c r="F420" s="52">
        <v>3.7999999999999999E-2</v>
      </c>
      <c r="G420" s="51">
        <v>7.0000000000000007E-2</v>
      </c>
      <c r="H420" s="50">
        <v>60.01</v>
      </c>
      <c r="I420" s="50">
        <v>69.28</v>
      </c>
      <c r="J420" s="43">
        <v>144110</v>
      </c>
      <c r="K420" s="49">
        <v>2.3E-2</v>
      </c>
    </row>
    <row r="421" spans="1:11" ht="15" hidden="1" x14ac:dyDescent="0.25">
      <c r="A421" s="41" t="s">
        <v>784</v>
      </c>
      <c r="B421" s="43">
        <v>77540</v>
      </c>
      <c r="C421" s="33">
        <f t="shared" si="6"/>
        <v>420</v>
      </c>
      <c r="D421" s="48" t="s">
        <v>121</v>
      </c>
      <c r="E421" s="47">
        <v>651500</v>
      </c>
      <c r="F421" s="46">
        <v>7.0000000000000001E-3</v>
      </c>
      <c r="G421" s="45">
        <v>4.6399999999999997</v>
      </c>
      <c r="H421" s="44">
        <v>36.07</v>
      </c>
      <c r="I421" s="44">
        <v>37.28</v>
      </c>
      <c r="J421" s="43">
        <v>77540</v>
      </c>
      <c r="K421" s="42">
        <v>3.0000000000000001E-3</v>
      </c>
    </row>
    <row r="422" spans="1:11" ht="15" hidden="1" x14ac:dyDescent="0.25">
      <c r="A422" s="41" t="s">
        <v>783</v>
      </c>
      <c r="B422" s="43">
        <v>83730</v>
      </c>
      <c r="C422" s="33">
        <f t="shared" si="6"/>
        <v>421</v>
      </c>
      <c r="D422" s="54" t="s">
        <v>113</v>
      </c>
      <c r="E422" s="53">
        <v>118070</v>
      </c>
      <c r="F422" s="52">
        <v>1.2E-2</v>
      </c>
      <c r="G422" s="51">
        <v>0.84099999999999997</v>
      </c>
      <c r="H422" s="50">
        <v>39.380000000000003</v>
      </c>
      <c r="I422" s="50">
        <v>40.25</v>
      </c>
      <c r="J422" s="43">
        <v>83730</v>
      </c>
      <c r="K422" s="49">
        <v>4.0000000000000001E-3</v>
      </c>
    </row>
    <row r="423" spans="1:11" ht="15" hidden="1" x14ac:dyDescent="0.25">
      <c r="A423" s="41" t="s">
        <v>782</v>
      </c>
      <c r="B423" s="43">
        <v>87220</v>
      </c>
      <c r="C423" s="33">
        <f t="shared" si="6"/>
        <v>422</v>
      </c>
      <c r="D423" s="48" t="s">
        <v>113</v>
      </c>
      <c r="E423" s="47">
        <v>216920</v>
      </c>
      <c r="F423" s="46">
        <v>0.01</v>
      </c>
      <c r="G423" s="45">
        <v>1.5449999999999999</v>
      </c>
      <c r="H423" s="44">
        <v>41.06</v>
      </c>
      <c r="I423" s="44">
        <v>41.93</v>
      </c>
      <c r="J423" s="43">
        <v>87220</v>
      </c>
      <c r="K423" s="42">
        <v>3.0000000000000001E-3</v>
      </c>
    </row>
    <row r="424" spans="1:11" ht="15" hidden="1" x14ac:dyDescent="0.25">
      <c r="A424" s="41" t="s">
        <v>781</v>
      </c>
      <c r="B424" s="43">
        <v>84980</v>
      </c>
      <c r="C424" s="33">
        <f t="shared" si="6"/>
        <v>423</v>
      </c>
      <c r="D424" s="54" t="s">
        <v>113</v>
      </c>
      <c r="E424" s="53">
        <v>17450</v>
      </c>
      <c r="F424" s="52">
        <v>2.8000000000000001E-2</v>
      </c>
      <c r="G424" s="51">
        <v>0.124</v>
      </c>
      <c r="H424" s="50">
        <v>38.54</v>
      </c>
      <c r="I424" s="50">
        <v>40.86</v>
      </c>
      <c r="J424" s="43">
        <v>84980</v>
      </c>
      <c r="K424" s="49">
        <v>1.2999999999999999E-2</v>
      </c>
    </row>
    <row r="425" spans="1:11" ht="15" hidden="1" x14ac:dyDescent="0.25">
      <c r="A425" s="41" t="s">
        <v>780</v>
      </c>
      <c r="B425" s="43">
        <v>48190</v>
      </c>
      <c r="C425" s="33">
        <f t="shared" si="6"/>
        <v>424</v>
      </c>
      <c r="D425" s="48" t="s">
        <v>113</v>
      </c>
      <c r="E425" s="47">
        <v>18100</v>
      </c>
      <c r="F425" s="46">
        <v>2.3E-2</v>
      </c>
      <c r="G425" s="45">
        <v>0.129</v>
      </c>
      <c r="H425" s="44">
        <v>22.31</v>
      </c>
      <c r="I425" s="44">
        <v>23.17</v>
      </c>
      <c r="J425" s="43">
        <v>48190</v>
      </c>
      <c r="K425" s="42">
        <v>8.0000000000000002E-3</v>
      </c>
    </row>
    <row r="426" spans="1:11" ht="15" hidden="1" x14ac:dyDescent="0.25">
      <c r="A426" s="41" t="s">
        <v>779</v>
      </c>
      <c r="B426" s="43">
        <v>60640</v>
      </c>
      <c r="C426" s="33">
        <f t="shared" si="6"/>
        <v>425</v>
      </c>
      <c r="D426" s="54" t="s">
        <v>113</v>
      </c>
      <c r="E426" s="53">
        <v>126770</v>
      </c>
      <c r="F426" s="52">
        <v>1.4E-2</v>
      </c>
      <c r="G426" s="51">
        <v>0.90300000000000002</v>
      </c>
      <c r="H426" s="50">
        <v>28.21</v>
      </c>
      <c r="I426" s="50">
        <v>29.15</v>
      </c>
      <c r="J426" s="43">
        <v>60640</v>
      </c>
      <c r="K426" s="49">
        <v>3.0000000000000001E-3</v>
      </c>
    </row>
    <row r="427" spans="1:11" ht="15" hidden="1" x14ac:dyDescent="0.25">
      <c r="A427" s="41" t="s">
        <v>778</v>
      </c>
      <c r="B427" s="43">
        <v>78210</v>
      </c>
      <c r="C427" s="33">
        <f t="shared" si="6"/>
        <v>426</v>
      </c>
      <c r="D427" s="48" t="s">
        <v>113</v>
      </c>
      <c r="E427" s="47">
        <v>135980</v>
      </c>
      <c r="F427" s="46">
        <v>1.0999999999999999E-2</v>
      </c>
      <c r="G427" s="45">
        <v>0.96899999999999997</v>
      </c>
      <c r="H427" s="44">
        <v>35.9</v>
      </c>
      <c r="I427" s="44">
        <v>37.6</v>
      </c>
      <c r="J427" s="43">
        <v>78210</v>
      </c>
      <c r="K427" s="42">
        <v>6.0000000000000001E-3</v>
      </c>
    </row>
    <row r="428" spans="1:11" ht="15" hidden="1" x14ac:dyDescent="0.25">
      <c r="A428" s="41" t="s">
        <v>777</v>
      </c>
      <c r="B428" s="43">
        <v>50310</v>
      </c>
      <c r="C428" s="33">
        <f t="shared" si="6"/>
        <v>427</v>
      </c>
      <c r="D428" s="54" t="s">
        <v>113</v>
      </c>
      <c r="E428" s="53">
        <v>6880</v>
      </c>
      <c r="F428" s="52">
        <v>4.3999999999999997E-2</v>
      </c>
      <c r="G428" s="51">
        <v>4.9000000000000002E-2</v>
      </c>
      <c r="H428" s="50">
        <v>22.76</v>
      </c>
      <c r="I428" s="50">
        <v>24.19</v>
      </c>
      <c r="J428" s="43">
        <v>50310</v>
      </c>
      <c r="K428" s="49">
        <v>1.4E-2</v>
      </c>
    </row>
    <row r="429" spans="1:11" ht="15" hidden="1" x14ac:dyDescent="0.25">
      <c r="A429" s="41" t="s">
        <v>776</v>
      </c>
      <c r="B429" s="43">
        <v>60590</v>
      </c>
      <c r="C429" s="33">
        <f t="shared" si="6"/>
        <v>428</v>
      </c>
      <c r="D429" s="48" t="s">
        <v>113</v>
      </c>
      <c r="E429" s="47">
        <v>11320</v>
      </c>
      <c r="F429" s="46">
        <v>5.5E-2</v>
      </c>
      <c r="G429" s="45">
        <v>8.1000000000000003E-2</v>
      </c>
      <c r="H429" s="44">
        <v>27.26</v>
      </c>
      <c r="I429" s="44">
        <v>29.13</v>
      </c>
      <c r="J429" s="43">
        <v>60590</v>
      </c>
      <c r="K429" s="42">
        <v>1.4E-2</v>
      </c>
    </row>
    <row r="430" spans="1:11" ht="15" hidden="1" x14ac:dyDescent="0.25">
      <c r="A430" s="41" t="s">
        <v>33</v>
      </c>
      <c r="B430" s="43">
        <v>100560</v>
      </c>
      <c r="C430" s="33">
        <f t="shared" si="6"/>
        <v>429</v>
      </c>
      <c r="D430" s="54" t="s">
        <v>113</v>
      </c>
      <c r="E430" s="53">
        <v>67650</v>
      </c>
      <c r="F430" s="52">
        <v>1.4999999999999999E-2</v>
      </c>
      <c r="G430" s="51">
        <v>0.48199999999999998</v>
      </c>
      <c r="H430" s="50">
        <v>42.68</v>
      </c>
      <c r="I430" s="50">
        <v>48.34</v>
      </c>
      <c r="J430" s="43">
        <v>100560</v>
      </c>
      <c r="K430" s="49">
        <v>1.0999999999999999E-2</v>
      </c>
    </row>
    <row r="431" spans="1:11" ht="15" hidden="1" x14ac:dyDescent="0.25">
      <c r="A431" s="41" t="s">
        <v>775</v>
      </c>
      <c r="B431" s="43">
        <v>72180</v>
      </c>
      <c r="C431" s="33">
        <f t="shared" si="6"/>
        <v>430</v>
      </c>
      <c r="D431" s="48" t="s">
        <v>113</v>
      </c>
      <c r="E431" s="47">
        <v>2857180</v>
      </c>
      <c r="F431" s="46">
        <v>6.0000000000000001E-3</v>
      </c>
      <c r="G431" s="45">
        <v>20.350000000000001</v>
      </c>
      <c r="H431" s="44">
        <v>32.909999999999997</v>
      </c>
      <c r="I431" s="44">
        <v>34.700000000000003</v>
      </c>
      <c r="J431" s="43">
        <v>72180</v>
      </c>
      <c r="K431" s="42">
        <v>3.0000000000000001E-3</v>
      </c>
    </row>
    <row r="432" spans="1:11" ht="15" hidden="1" x14ac:dyDescent="0.25">
      <c r="A432" s="41" t="s">
        <v>774</v>
      </c>
      <c r="B432" s="43">
        <v>164030</v>
      </c>
      <c r="C432" s="33">
        <f t="shared" si="6"/>
        <v>431</v>
      </c>
      <c r="D432" s="54" t="s">
        <v>113</v>
      </c>
      <c r="E432" s="53">
        <v>39860</v>
      </c>
      <c r="F432" s="52">
        <v>3.6999999999999998E-2</v>
      </c>
      <c r="G432" s="51">
        <v>0.28399999999999997</v>
      </c>
      <c r="H432" s="50">
        <v>77.05</v>
      </c>
      <c r="I432" s="50">
        <v>78.86</v>
      </c>
      <c r="J432" s="43">
        <v>164030</v>
      </c>
      <c r="K432" s="49">
        <v>8.9999999999999993E-3</v>
      </c>
    </row>
    <row r="433" spans="1:11" ht="15" hidden="1" x14ac:dyDescent="0.25">
      <c r="A433" s="41" t="s">
        <v>773</v>
      </c>
      <c r="B433" s="43">
        <v>102390</v>
      </c>
      <c r="C433" s="33">
        <f t="shared" si="6"/>
        <v>432</v>
      </c>
      <c r="D433" s="48" t="s">
        <v>113</v>
      </c>
      <c r="E433" s="47">
        <v>6270</v>
      </c>
      <c r="F433" s="46">
        <v>4.8000000000000001E-2</v>
      </c>
      <c r="G433" s="45">
        <v>4.4999999999999998E-2</v>
      </c>
      <c r="H433" s="44">
        <v>47.97</v>
      </c>
      <c r="I433" s="44">
        <v>49.23</v>
      </c>
      <c r="J433" s="43">
        <v>102390</v>
      </c>
      <c r="K433" s="42">
        <v>1.0999999999999999E-2</v>
      </c>
    </row>
    <row r="434" spans="1:11" ht="15" hidden="1" x14ac:dyDescent="0.25">
      <c r="A434" s="41" t="s">
        <v>772</v>
      </c>
      <c r="B434" s="43">
        <v>104610</v>
      </c>
      <c r="C434" s="33">
        <f t="shared" si="6"/>
        <v>433</v>
      </c>
      <c r="D434" s="54" t="s">
        <v>113</v>
      </c>
      <c r="E434" s="53">
        <v>150230</v>
      </c>
      <c r="F434" s="52">
        <v>1.2999999999999999E-2</v>
      </c>
      <c r="G434" s="51">
        <v>1.07</v>
      </c>
      <c r="H434" s="50">
        <v>48.52</v>
      </c>
      <c r="I434" s="50">
        <v>50.3</v>
      </c>
      <c r="J434" s="43">
        <v>104610</v>
      </c>
      <c r="K434" s="49">
        <v>5.0000000000000001E-3</v>
      </c>
    </row>
    <row r="435" spans="1:11" ht="15" hidden="1" x14ac:dyDescent="0.25">
      <c r="A435" s="41" t="s">
        <v>771</v>
      </c>
      <c r="B435" s="43">
        <v>79290</v>
      </c>
      <c r="C435" s="33">
        <f t="shared" si="6"/>
        <v>434</v>
      </c>
      <c r="D435" s="48" t="s">
        <v>113</v>
      </c>
      <c r="E435" s="47">
        <v>12310</v>
      </c>
      <c r="F435" s="46">
        <v>4.4999999999999998E-2</v>
      </c>
      <c r="G435" s="45">
        <v>8.7999999999999995E-2</v>
      </c>
      <c r="H435" s="44">
        <v>36.53</v>
      </c>
      <c r="I435" s="44">
        <v>38.119999999999997</v>
      </c>
      <c r="J435" s="43">
        <v>79290</v>
      </c>
      <c r="K435" s="42">
        <v>1.2999999999999999E-2</v>
      </c>
    </row>
    <row r="436" spans="1:11" ht="15" hidden="1" x14ac:dyDescent="0.25">
      <c r="A436" s="41" t="s">
        <v>770</v>
      </c>
      <c r="B436" s="43">
        <v>84800</v>
      </c>
      <c r="C436" s="33">
        <f t="shared" si="6"/>
        <v>435</v>
      </c>
      <c r="D436" s="54" t="s">
        <v>113</v>
      </c>
      <c r="E436" s="53">
        <v>36280</v>
      </c>
      <c r="F436" s="52">
        <v>2.5000000000000001E-2</v>
      </c>
      <c r="G436" s="51">
        <v>0.25800000000000001</v>
      </c>
      <c r="H436" s="50">
        <v>35.83</v>
      </c>
      <c r="I436" s="50">
        <v>40.770000000000003</v>
      </c>
      <c r="J436" s="43">
        <v>84800</v>
      </c>
      <c r="K436" s="49">
        <v>3.6999999999999998E-2</v>
      </c>
    </row>
    <row r="437" spans="1:11" ht="15" hidden="1" x14ac:dyDescent="0.25">
      <c r="A437" s="41" t="s">
        <v>769</v>
      </c>
      <c r="B437" s="43">
        <v>46460</v>
      </c>
      <c r="C437" s="33">
        <f t="shared" si="6"/>
        <v>436</v>
      </c>
      <c r="D437" s="48" t="s">
        <v>136</v>
      </c>
      <c r="E437" s="47">
        <v>3018820</v>
      </c>
      <c r="F437" s="46">
        <v>4.0000000000000001E-3</v>
      </c>
      <c r="G437" s="45">
        <v>21.501999999999999</v>
      </c>
      <c r="H437" s="44">
        <v>20.55</v>
      </c>
      <c r="I437" s="44">
        <v>22.34</v>
      </c>
      <c r="J437" s="43">
        <v>46460</v>
      </c>
      <c r="K437" s="42">
        <v>2E-3</v>
      </c>
    </row>
    <row r="438" spans="1:11" ht="15" hidden="1" x14ac:dyDescent="0.25">
      <c r="A438" s="41" t="s">
        <v>768</v>
      </c>
      <c r="B438" s="43">
        <v>52280</v>
      </c>
      <c r="C438" s="33">
        <f t="shared" si="6"/>
        <v>437</v>
      </c>
      <c r="D438" s="54" t="s">
        <v>121</v>
      </c>
      <c r="E438" s="53">
        <v>326920</v>
      </c>
      <c r="F438" s="52">
        <v>1.2999999999999999E-2</v>
      </c>
      <c r="G438" s="51">
        <v>2.3279999999999998</v>
      </c>
      <c r="H438" s="50">
        <v>24.48</v>
      </c>
      <c r="I438" s="50">
        <v>25.13</v>
      </c>
      <c r="J438" s="43">
        <v>52280</v>
      </c>
      <c r="K438" s="49">
        <v>3.0000000000000001E-3</v>
      </c>
    </row>
    <row r="439" spans="1:11" ht="15" hidden="1" x14ac:dyDescent="0.25">
      <c r="A439" s="41" t="s">
        <v>767</v>
      </c>
      <c r="B439" s="43">
        <v>62440</v>
      </c>
      <c r="C439" s="33">
        <f t="shared" si="6"/>
        <v>438</v>
      </c>
      <c r="D439" s="48" t="s">
        <v>113</v>
      </c>
      <c r="E439" s="47">
        <v>166730</v>
      </c>
      <c r="F439" s="46">
        <v>1.4E-2</v>
      </c>
      <c r="G439" s="45">
        <v>1.1879999999999999</v>
      </c>
      <c r="H439" s="44">
        <v>29.36</v>
      </c>
      <c r="I439" s="44">
        <v>30.02</v>
      </c>
      <c r="J439" s="43">
        <v>62440</v>
      </c>
      <c r="K439" s="42">
        <v>3.0000000000000001E-3</v>
      </c>
    </row>
    <row r="440" spans="1:11" ht="15" hidden="1" x14ac:dyDescent="0.25">
      <c r="A440" s="41" t="s">
        <v>766</v>
      </c>
      <c r="B440" s="43">
        <v>41700</v>
      </c>
      <c r="C440" s="33">
        <f t="shared" si="6"/>
        <v>439</v>
      </c>
      <c r="D440" s="54" t="s">
        <v>113</v>
      </c>
      <c r="E440" s="53">
        <v>160190</v>
      </c>
      <c r="F440" s="52">
        <v>1.6E-2</v>
      </c>
      <c r="G440" s="51">
        <v>1.141</v>
      </c>
      <c r="H440" s="50">
        <v>18.73</v>
      </c>
      <c r="I440" s="50">
        <v>20.05</v>
      </c>
      <c r="J440" s="43">
        <v>41700</v>
      </c>
      <c r="K440" s="49">
        <v>4.0000000000000001E-3</v>
      </c>
    </row>
    <row r="441" spans="1:11" ht="15" hidden="1" x14ac:dyDescent="0.25">
      <c r="A441" s="41" t="s">
        <v>765</v>
      </c>
      <c r="B441" s="43">
        <v>73440</v>
      </c>
      <c r="C441" s="33">
        <f t="shared" si="6"/>
        <v>440</v>
      </c>
      <c r="D441" s="48" t="s">
        <v>113</v>
      </c>
      <c r="E441" s="47">
        <v>204990</v>
      </c>
      <c r="F441" s="46">
        <v>1.2E-2</v>
      </c>
      <c r="G441" s="45">
        <v>1.46</v>
      </c>
      <c r="H441" s="44">
        <v>35.049999999999997</v>
      </c>
      <c r="I441" s="44">
        <v>35.31</v>
      </c>
      <c r="J441" s="43">
        <v>73440</v>
      </c>
      <c r="K441" s="42">
        <v>5.0000000000000001E-3</v>
      </c>
    </row>
    <row r="442" spans="1:11" ht="15" hidden="1" x14ac:dyDescent="0.25">
      <c r="A442" s="41" t="s">
        <v>764</v>
      </c>
      <c r="B442" s="43">
        <v>62960</v>
      </c>
      <c r="C442" s="33">
        <f t="shared" si="6"/>
        <v>441</v>
      </c>
      <c r="D442" s="54" t="s">
        <v>121</v>
      </c>
      <c r="E442" s="53">
        <v>375690</v>
      </c>
      <c r="F442" s="52">
        <v>8.0000000000000002E-3</v>
      </c>
      <c r="G442" s="51">
        <v>2.6760000000000002</v>
      </c>
      <c r="H442" s="50">
        <v>29.4</v>
      </c>
      <c r="I442" s="50">
        <v>30.27</v>
      </c>
      <c r="J442" s="43">
        <v>62960</v>
      </c>
      <c r="K442" s="49">
        <v>3.0000000000000001E-3</v>
      </c>
    </row>
    <row r="443" spans="1:11" ht="15" hidden="1" x14ac:dyDescent="0.25">
      <c r="A443" s="41" t="s">
        <v>763</v>
      </c>
      <c r="B443" s="43">
        <v>57100</v>
      </c>
      <c r="C443" s="33">
        <f t="shared" si="6"/>
        <v>442</v>
      </c>
      <c r="D443" s="48" t="s">
        <v>113</v>
      </c>
      <c r="E443" s="47">
        <v>53760</v>
      </c>
      <c r="F443" s="46">
        <v>1.4E-2</v>
      </c>
      <c r="G443" s="45">
        <v>0.38300000000000001</v>
      </c>
      <c r="H443" s="44">
        <v>26.71</v>
      </c>
      <c r="I443" s="44">
        <v>27.45</v>
      </c>
      <c r="J443" s="43">
        <v>57100</v>
      </c>
      <c r="K443" s="42">
        <v>5.0000000000000001E-3</v>
      </c>
    </row>
    <row r="444" spans="1:11" ht="15" hidden="1" x14ac:dyDescent="0.25">
      <c r="A444" s="41" t="s">
        <v>762</v>
      </c>
      <c r="B444" s="43">
        <v>71750</v>
      </c>
      <c r="C444" s="33">
        <f t="shared" si="6"/>
        <v>443</v>
      </c>
      <c r="D444" s="54" t="s">
        <v>113</v>
      </c>
      <c r="E444" s="53">
        <v>65790</v>
      </c>
      <c r="F444" s="52">
        <v>1.4E-2</v>
      </c>
      <c r="G444" s="51">
        <v>0.46899999999999997</v>
      </c>
      <c r="H444" s="50">
        <v>33.49</v>
      </c>
      <c r="I444" s="50">
        <v>34.49</v>
      </c>
      <c r="J444" s="43">
        <v>71750</v>
      </c>
      <c r="K444" s="49">
        <v>6.0000000000000001E-3</v>
      </c>
    </row>
    <row r="445" spans="1:11" ht="15" hidden="1" x14ac:dyDescent="0.25">
      <c r="A445" s="41" t="s">
        <v>761</v>
      </c>
      <c r="B445" s="43">
        <v>75960</v>
      </c>
      <c r="C445" s="33">
        <f t="shared" si="6"/>
        <v>444</v>
      </c>
      <c r="D445" s="48" t="s">
        <v>113</v>
      </c>
      <c r="E445" s="47">
        <v>19650</v>
      </c>
      <c r="F445" s="46">
        <v>1.4999999999999999E-2</v>
      </c>
      <c r="G445" s="45">
        <v>0.14000000000000001</v>
      </c>
      <c r="H445" s="44">
        <v>35.75</v>
      </c>
      <c r="I445" s="44">
        <v>36.520000000000003</v>
      </c>
      <c r="J445" s="43">
        <v>75960</v>
      </c>
      <c r="K445" s="42">
        <v>4.0000000000000001E-3</v>
      </c>
    </row>
    <row r="446" spans="1:11" ht="15" hidden="1" x14ac:dyDescent="0.25">
      <c r="A446" s="41" t="s">
        <v>760</v>
      </c>
      <c r="B446" s="43">
        <v>59260</v>
      </c>
      <c r="C446" s="33">
        <f t="shared" si="6"/>
        <v>445</v>
      </c>
      <c r="D446" s="54" t="s">
        <v>113</v>
      </c>
      <c r="E446" s="53">
        <v>200650</v>
      </c>
      <c r="F446" s="52">
        <v>8.9999999999999993E-3</v>
      </c>
      <c r="G446" s="51">
        <v>1.429</v>
      </c>
      <c r="H446" s="50">
        <v>27.62</v>
      </c>
      <c r="I446" s="50">
        <v>28.49</v>
      </c>
      <c r="J446" s="43">
        <v>59260</v>
      </c>
      <c r="K446" s="49">
        <v>3.0000000000000001E-3</v>
      </c>
    </row>
    <row r="447" spans="1:11" ht="15" hidden="1" x14ac:dyDescent="0.25">
      <c r="A447" s="41" t="s">
        <v>759</v>
      </c>
      <c r="B447" s="43">
        <v>69240</v>
      </c>
      <c r="C447" s="33">
        <f t="shared" si="6"/>
        <v>446</v>
      </c>
      <c r="D447" s="48" t="s">
        <v>113</v>
      </c>
      <c r="E447" s="47">
        <v>35850</v>
      </c>
      <c r="F447" s="46">
        <v>1.9E-2</v>
      </c>
      <c r="G447" s="45">
        <v>0.255</v>
      </c>
      <c r="H447" s="44">
        <v>32.9</v>
      </c>
      <c r="I447" s="44">
        <v>33.29</v>
      </c>
      <c r="J447" s="43">
        <v>69240</v>
      </c>
      <c r="K447" s="42">
        <v>4.0000000000000001E-3</v>
      </c>
    </row>
    <row r="448" spans="1:11" ht="15" hidden="1" x14ac:dyDescent="0.25">
      <c r="A448" s="41" t="s">
        <v>758</v>
      </c>
      <c r="B448" s="43">
        <v>36110</v>
      </c>
      <c r="C448" s="33">
        <f t="shared" si="6"/>
        <v>447</v>
      </c>
      <c r="D448" s="54" t="s">
        <v>113</v>
      </c>
      <c r="E448" s="53">
        <v>244960</v>
      </c>
      <c r="F448" s="52">
        <v>1.2E-2</v>
      </c>
      <c r="G448" s="51">
        <v>1.7450000000000001</v>
      </c>
      <c r="H448" s="50">
        <v>15.71</v>
      </c>
      <c r="I448" s="50">
        <v>17.36</v>
      </c>
      <c r="J448" s="43">
        <v>36110</v>
      </c>
      <c r="K448" s="49">
        <v>7.0000000000000001E-3</v>
      </c>
    </row>
    <row r="449" spans="1:11" ht="15" hidden="1" x14ac:dyDescent="0.25">
      <c r="A449" s="41" t="s">
        <v>757</v>
      </c>
      <c r="B449" s="43">
        <v>35180</v>
      </c>
      <c r="C449" s="33">
        <f t="shared" si="6"/>
        <v>448</v>
      </c>
      <c r="D449" s="48" t="s">
        <v>121</v>
      </c>
      <c r="E449" s="47">
        <v>752050</v>
      </c>
      <c r="F449" s="46">
        <v>6.0000000000000001E-3</v>
      </c>
      <c r="G449" s="45">
        <v>5.3559999999999999</v>
      </c>
      <c r="H449" s="44">
        <v>15.93</v>
      </c>
      <c r="I449" s="44">
        <v>16.91</v>
      </c>
      <c r="J449" s="43">
        <v>35180</v>
      </c>
      <c r="K449" s="42">
        <v>3.0000000000000001E-3</v>
      </c>
    </row>
    <row r="450" spans="1:11" ht="15" hidden="1" x14ac:dyDescent="0.25">
      <c r="A450" s="41" t="s">
        <v>756</v>
      </c>
      <c r="B450" s="43">
        <v>29360</v>
      </c>
      <c r="C450" s="33">
        <f t="shared" si="6"/>
        <v>449</v>
      </c>
      <c r="D450" s="54" t="s">
        <v>113</v>
      </c>
      <c r="E450" s="53">
        <v>32240</v>
      </c>
      <c r="F450" s="52">
        <v>0.03</v>
      </c>
      <c r="G450" s="51">
        <v>0.23</v>
      </c>
      <c r="H450" s="50">
        <v>12.67</v>
      </c>
      <c r="I450" s="50">
        <v>14.12</v>
      </c>
      <c r="J450" s="43">
        <v>29360</v>
      </c>
      <c r="K450" s="49">
        <v>8.0000000000000002E-3</v>
      </c>
    </row>
    <row r="451" spans="1:11" ht="15" hidden="1" x14ac:dyDescent="0.25">
      <c r="A451" s="41" t="s">
        <v>755</v>
      </c>
      <c r="B451" s="43">
        <v>32170</v>
      </c>
      <c r="C451" s="33">
        <f t="shared" ref="C451:C514" si="7">C450+1</f>
        <v>450</v>
      </c>
      <c r="D451" s="48" t="s">
        <v>113</v>
      </c>
      <c r="E451" s="47">
        <v>398390</v>
      </c>
      <c r="F451" s="46">
        <v>8.0000000000000002E-3</v>
      </c>
      <c r="G451" s="45">
        <v>2.8380000000000001</v>
      </c>
      <c r="H451" s="44">
        <v>14.86</v>
      </c>
      <c r="I451" s="44">
        <v>15.47</v>
      </c>
      <c r="J451" s="43">
        <v>32170</v>
      </c>
      <c r="K451" s="42">
        <v>3.0000000000000001E-3</v>
      </c>
    </row>
    <row r="452" spans="1:11" ht="15" hidden="1" x14ac:dyDescent="0.25">
      <c r="A452" s="41" t="s">
        <v>754</v>
      </c>
      <c r="B452" s="43">
        <v>35870</v>
      </c>
      <c r="C452" s="33">
        <f t="shared" si="7"/>
        <v>451</v>
      </c>
      <c r="D452" s="54" t="s">
        <v>113</v>
      </c>
      <c r="E452" s="53">
        <v>61720</v>
      </c>
      <c r="F452" s="52">
        <v>1.6E-2</v>
      </c>
      <c r="G452" s="51">
        <v>0.44</v>
      </c>
      <c r="H452" s="50">
        <v>14.89</v>
      </c>
      <c r="I452" s="50">
        <v>17.25</v>
      </c>
      <c r="J452" s="43">
        <v>35870</v>
      </c>
      <c r="K452" s="49">
        <v>1.2E-2</v>
      </c>
    </row>
    <row r="453" spans="1:11" ht="15" hidden="1" x14ac:dyDescent="0.25">
      <c r="A453" s="41" t="s">
        <v>753</v>
      </c>
      <c r="B453" s="43">
        <v>50520</v>
      </c>
      <c r="C453" s="33">
        <f t="shared" si="7"/>
        <v>452</v>
      </c>
      <c r="D453" s="48" t="s">
        <v>113</v>
      </c>
      <c r="E453" s="47">
        <v>10600</v>
      </c>
      <c r="F453" s="46">
        <v>3.3000000000000002E-2</v>
      </c>
      <c r="G453" s="45">
        <v>7.4999999999999997E-2</v>
      </c>
      <c r="H453" s="44">
        <v>23.93</v>
      </c>
      <c r="I453" s="44">
        <v>24.29</v>
      </c>
      <c r="J453" s="43">
        <v>50520</v>
      </c>
      <c r="K453" s="42">
        <v>0.01</v>
      </c>
    </row>
    <row r="454" spans="1:11" ht="15" hidden="1" x14ac:dyDescent="0.25">
      <c r="A454" s="41" t="s">
        <v>752</v>
      </c>
      <c r="B454" s="43">
        <v>46800</v>
      </c>
      <c r="C454" s="33">
        <f t="shared" si="7"/>
        <v>453</v>
      </c>
      <c r="D454" s="54" t="s">
        <v>113</v>
      </c>
      <c r="E454" s="53">
        <v>105720</v>
      </c>
      <c r="F454" s="52">
        <v>1.2E-2</v>
      </c>
      <c r="G454" s="51">
        <v>0.753</v>
      </c>
      <c r="H454" s="50">
        <v>21.71</v>
      </c>
      <c r="I454" s="50">
        <v>22.5</v>
      </c>
      <c r="J454" s="43">
        <v>46800</v>
      </c>
      <c r="K454" s="49">
        <v>3.0000000000000001E-3</v>
      </c>
    </row>
    <row r="455" spans="1:11" ht="15" hidden="1" x14ac:dyDescent="0.25">
      <c r="A455" s="41" t="s">
        <v>751</v>
      </c>
      <c r="B455" s="43">
        <v>33870</v>
      </c>
      <c r="C455" s="33">
        <f t="shared" si="7"/>
        <v>454</v>
      </c>
      <c r="D455" s="48" t="s">
        <v>113</v>
      </c>
      <c r="E455" s="47">
        <v>99390</v>
      </c>
      <c r="F455" s="46">
        <v>0.02</v>
      </c>
      <c r="G455" s="45">
        <v>0.70799999999999996</v>
      </c>
      <c r="H455" s="44">
        <v>15.62</v>
      </c>
      <c r="I455" s="44">
        <v>16.29</v>
      </c>
      <c r="J455" s="43">
        <v>33870</v>
      </c>
      <c r="K455" s="42">
        <v>6.0000000000000001E-3</v>
      </c>
    </row>
    <row r="456" spans="1:11" ht="15" hidden="1" x14ac:dyDescent="0.25">
      <c r="A456" s="41" t="s">
        <v>750</v>
      </c>
      <c r="B456" s="43">
        <v>37040</v>
      </c>
      <c r="C456" s="33">
        <f t="shared" si="7"/>
        <v>455</v>
      </c>
      <c r="D456" s="54" t="s">
        <v>113</v>
      </c>
      <c r="E456" s="53">
        <v>43990</v>
      </c>
      <c r="F456" s="52">
        <v>3.2000000000000001E-2</v>
      </c>
      <c r="G456" s="51">
        <v>0.313</v>
      </c>
      <c r="H456" s="50">
        <v>17.079999999999998</v>
      </c>
      <c r="I456" s="50">
        <v>17.809999999999999</v>
      </c>
      <c r="J456" s="43">
        <v>37040</v>
      </c>
      <c r="K456" s="49">
        <v>6.0000000000000001E-3</v>
      </c>
    </row>
    <row r="457" spans="1:11" ht="15" hidden="1" x14ac:dyDescent="0.25">
      <c r="A457" s="41" t="s">
        <v>749</v>
      </c>
      <c r="B457" s="43">
        <v>44840</v>
      </c>
      <c r="C457" s="33">
        <f t="shared" si="7"/>
        <v>456</v>
      </c>
      <c r="D457" s="48" t="s">
        <v>113</v>
      </c>
      <c r="E457" s="47">
        <v>702400</v>
      </c>
      <c r="F457" s="46">
        <v>6.0000000000000001E-3</v>
      </c>
      <c r="G457" s="45">
        <v>5.0030000000000001</v>
      </c>
      <c r="H457" s="44">
        <v>21.2</v>
      </c>
      <c r="I457" s="44">
        <v>21.56</v>
      </c>
      <c r="J457" s="43">
        <v>44840</v>
      </c>
      <c r="K457" s="42">
        <v>2E-3</v>
      </c>
    </row>
    <row r="458" spans="1:11" ht="15" hidden="1" x14ac:dyDescent="0.25">
      <c r="A458" s="41" t="s">
        <v>748</v>
      </c>
      <c r="B458" s="43">
        <v>41460</v>
      </c>
      <c r="C458" s="33">
        <f t="shared" si="7"/>
        <v>457</v>
      </c>
      <c r="D458" s="54" t="s">
        <v>113</v>
      </c>
      <c r="E458" s="53">
        <v>200140</v>
      </c>
      <c r="F458" s="52">
        <v>0.01</v>
      </c>
      <c r="G458" s="51">
        <v>1.4259999999999999</v>
      </c>
      <c r="H458" s="50">
        <v>18.29</v>
      </c>
      <c r="I458" s="50">
        <v>19.93</v>
      </c>
      <c r="J458" s="43">
        <v>41460</v>
      </c>
      <c r="K458" s="49">
        <v>4.0000000000000001E-3</v>
      </c>
    </row>
    <row r="459" spans="1:11" ht="15" hidden="1" x14ac:dyDescent="0.25">
      <c r="A459" s="41" t="s">
        <v>747</v>
      </c>
      <c r="B459" s="43">
        <v>37860</v>
      </c>
      <c r="C459" s="33">
        <f t="shared" si="7"/>
        <v>458</v>
      </c>
      <c r="D459" s="48" t="s">
        <v>113</v>
      </c>
      <c r="E459" s="47">
        <v>75270</v>
      </c>
      <c r="F459" s="46">
        <v>0.02</v>
      </c>
      <c r="G459" s="45">
        <v>0.53600000000000003</v>
      </c>
      <c r="H459" s="44">
        <v>17.079999999999998</v>
      </c>
      <c r="I459" s="44">
        <v>18.2</v>
      </c>
      <c r="J459" s="43">
        <v>37860</v>
      </c>
      <c r="K459" s="42">
        <v>8.9999999999999993E-3</v>
      </c>
    </row>
    <row r="460" spans="1:11" ht="15" hidden="1" x14ac:dyDescent="0.25">
      <c r="A460" s="41" t="s">
        <v>746</v>
      </c>
      <c r="B460" s="43">
        <v>47680</v>
      </c>
      <c r="C460" s="33">
        <f t="shared" si="7"/>
        <v>459</v>
      </c>
      <c r="D460" s="54" t="s">
        <v>121</v>
      </c>
      <c r="E460" s="53">
        <v>136410</v>
      </c>
      <c r="F460" s="52">
        <v>1.6E-2</v>
      </c>
      <c r="G460" s="51">
        <v>0.97199999999999998</v>
      </c>
      <c r="H460" s="50">
        <v>20.43</v>
      </c>
      <c r="I460" s="50">
        <v>22.92</v>
      </c>
      <c r="J460" s="43">
        <v>47680</v>
      </c>
      <c r="K460" s="49">
        <v>6.0000000000000001E-3</v>
      </c>
    </row>
    <row r="461" spans="1:11" ht="15" hidden="1" x14ac:dyDescent="0.25">
      <c r="A461" s="41" t="s">
        <v>745</v>
      </c>
      <c r="B461" s="43">
        <v>69920</v>
      </c>
      <c r="C461" s="33">
        <f t="shared" si="7"/>
        <v>460</v>
      </c>
      <c r="D461" s="48" t="s">
        <v>113</v>
      </c>
      <c r="E461" s="47">
        <v>7500</v>
      </c>
      <c r="F461" s="46">
        <v>7.0999999999999994E-2</v>
      </c>
      <c r="G461" s="45">
        <v>5.2999999999999999E-2</v>
      </c>
      <c r="H461" s="44">
        <v>31.55</v>
      </c>
      <c r="I461" s="44">
        <v>33.619999999999997</v>
      </c>
      <c r="J461" s="43">
        <v>69920</v>
      </c>
      <c r="K461" s="42">
        <v>1.4E-2</v>
      </c>
    </row>
    <row r="462" spans="1:11" ht="15" hidden="1" x14ac:dyDescent="0.25">
      <c r="A462" s="41" t="s">
        <v>744</v>
      </c>
      <c r="B462" s="43">
        <v>53000</v>
      </c>
      <c r="C462" s="33">
        <f t="shared" si="7"/>
        <v>461</v>
      </c>
      <c r="D462" s="54" t="s">
        <v>113</v>
      </c>
      <c r="E462" s="53">
        <v>6740</v>
      </c>
      <c r="F462" s="52">
        <v>6.6000000000000003E-2</v>
      </c>
      <c r="G462" s="51">
        <v>4.8000000000000001E-2</v>
      </c>
      <c r="H462" s="50">
        <v>24.16</v>
      </c>
      <c r="I462" s="50">
        <v>25.48</v>
      </c>
      <c r="J462" s="43">
        <v>53000</v>
      </c>
      <c r="K462" s="49">
        <v>0.02</v>
      </c>
    </row>
    <row r="463" spans="1:11" ht="15" hidden="1" x14ac:dyDescent="0.25">
      <c r="A463" s="41" t="s">
        <v>743</v>
      </c>
      <c r="B463" s="43">
        <v>46020</v>
      </c>
      <c r="C463" s="33">
        <f t="shared" si="7"/>
        <v>462</v>
      </c>
      <c r="D463" s="48" t="s">
        <v>113</v>
      </c>
      <c r="E463" s="47">
        <v>122170</v>
      </c>
      <c r="F463" s="46">
        <v>1.7000000000000001E-2</v>
      </c>
      <c r="G463" s="45">
        <v>0.87</v>
      </c>
      <c r="H463" s="44">
        <v>19.75</v>
      </c>
      <c r="I463" s="44">
        <v>22.13</v>
      </c>
      <c r="J463" s="43">
        <v>46020</v>
      </c>
      <c r="K463" s="42">
        <v>6.0000000000000001E-3</v>
      </c>
    </row>
    <row r="464" spans="1:11" ht="15" hidden="1" x14ac:dyDescent="0.25">
      <c r="A464" s="41" t="s">
        <v>742</v>
      </c>
      <c r="B464" s="43">
        <v>63250</v>
      </c>
      <c r="C464" s="33">
        <f t="shared" si="7"/>
        <v>463</v>
      </c>
      <c r="D464" s="54" t="s">
        <v>136</v>
      </c>
      <c r="E464" s="53">
        <v>156040</v>
      </c>
      <c r="F464" s="52">
        <v>8.9999999999999993E-3</v>
      </c>
      <c r="G464" s="51">
        <v>1.111</v>
      </c>
      <c r="H464" s="50">
        <v>28.49</v>
      </c>
      <c r="I464" s="50">
        <v>30.41</v>
      </c>
      <c r="J464" s="43">
        <v>63250</v>
      </c>
      <c r="K464" s="49">
        <v>3.0000000000000001E-3</v>
      </c>
    </row>
    <row r="465" spans="1:11" ht="15" hidden="1" x14ac:dyDescent="0.25">
      <c r="A465" s="41" t="s">
        <v>741</v>
      </c>
      <c r="B465" s="43">
        <v>68930</v>
      </c>
      <c r="C465" s="33">
        <f t="shared" si="7"/>
        <v>464</v>
      </c>
      <c r="D465" s="48" t="s">
        <v>121</v>
      </c>
      <c r="E465" s="47">
        <v>93190</v>
      </c>
      <c r="F465" s="46">
        <v>0.01</v>
      </c>
      <c r="G465" s="45">
        <v>0.66400000000000003</v>
      </c>
      <c r="H465" s="44">
        <v>32.130000000000003</v>
      </c>
      <c r="I465" s="44">
        <v>33.14</v>
      </c>
      <c r="J465" s="43">
        <v>68930</v>
      </c>
      <c r="K465" s="42">
        <v>4.0000000000000001E-3</v>
      </c>
    </row>
    <row r="466" spans="1:11" ht="15" hidden="1" x14ac:dyDescent="0.25">
      <c r="A466" s="41" t="s">
        <v>740</v>
      </c>
      <c r="B466" s="43">
        <v>72480</v>
      </c>
      <c r="C466" s="33">
        <f t="shared" si="7"/>
        <v>465</v>
      </c>
      <c r="D466" s="54" t="s">
        <v>113</v>
      </c>
      <c r="E466" s="53">
        <v>76630</v>
      </c>
      <c r="F466" s="52">
        <v>1.0999999999999999E-2</v>
      </c>
      <c r="G466" s="51">
        <v>0.54600000000000004</v>
      </c>
      <c r="H466" s="50">
        <v>34.090000000000003</v>
      </c>
      <c r="I466" s="50">
        <v>34.85</v>
      </c>
      <c r="J466" s="43">
        <v>72480</v>
      </c>
      <c r="K466" s="49">
        <v>4.0000000000000001E-3</v>
      </c>
    </row>
    <row r="467" spans="1:11" ht="15" hidden="1" x14ac:dyDescent="0.25">
      <c r="A467" s="41" t="s">
        <v>739</v>
      </c>
      <c r="B467" s="43">
        <v>52520</v>
      </c>
      <c r="C467" s="33">
        <f t="shared" si="7"/>
        <v>466</v>
      </c>
      <c r="D467" s="48" t="s">
        <v>113</v>
      </c>
      <c r="E467" s="47">
        <v>16560</v>
      </c>
      <c r="F467" s="46">
        <v>2.1999999999999999E-2</v>
      </c>
      <c r="G467" s="45">
        <v>0.11799999999999999</v>
      </c>
      <c r="H467" s="44">
        <v>23.47</v>
      </c>
      <c r="I467" s="44">
        <v>25.25</v>
      </c>
      <c r="J467" s="43">
        <v>52520</v>
      </c>
      <c r="K467" s="42">
        <v>8.0000000000000002E-3</v>
      </c>
    </row>
    <row r="468" spans="1:11" ht="15" hidden="1" x14ac:dyDescent="0.25">
      <c r="A468" s="41" t="s">
        <v>738</v>
      </c>
      <c r="B468" s="43">
        <v>54830</v>
      </c>
      <c r="C468" s="33">
        <f t="shared" si="7"/>
        <v>467</v>
      </c>
      <c r="D468" s="54" t="s">
        <v>121</v>
      </c>
      <c r="E468" s="53">
        <v>62850</v>
      </c>
      <c r="F468" s="52">
        <v>1.4999999999999999E-2</v>
      </c>
      <c r="G468" s="51">
        <v>0.44800000000000001</v>
      </c>
      <c r="H468" s="50">
        <v>22.98</v>
      </c>
      <c r="I468" s="50">
        <v>26.36</v>
      </c>
      <c r="J468" s="43">
        <v>54830</v>
      </c>
      <c r="K468" s="49">
        <v>6.0000000000000001E-3</v>
      </c>
    </row>
    <row r="469" spans="1:11" ht="15" hidden="1" x14ac:dyDescent="0.25">
      <c r="A469" s="41" t="s">
        <v>737</v>
      </c>
      <c r="B469" s="43">
        <v>47880</v>
      </c>
      <c r="C469" s="33">
        <f t="shared" si="7"/>
        <v>468</v>
      </c>
      <c r="D469" s="48" t="s">
        <v>113</v>
      </c>
      <c r="E469" s="47">
        <v>24130</v>
      </c>
      <c r="F469" s="46">
        <v>2.7E-2</v>
      </c>
      <c r="G469" s="45">
        <v>0.17199999999999999</v>
      </c>
      <c r="H469" s="56">
        <v>-4</v>
      </c>
      <c r="I469" s="56">
        <v>-4</v>
      </c>
      <c r="J469" s="43">
        <v>47880</v>
      </c>
      <c r="K469" s="42">
        <v>7.0000000000000001E-3</v>
      </c>
    </row>
    <row r="470" spans="1:11" ht="15" hidden="1" x14ac:dyDescent="0.25">
      <c r="A470" s="41" t="s">
        <v>736</v>
      </c>
      <c r="B470" s="43">
        <v>74960</v>
      </c>
      <c r="C470" s="33">
        <f t="shared" si="7"/>
        <v>469</v>
      </c>
      <c r="D470" s="54" t="s">
        <v>113</v>
      </c>
      <c r="E470" s="53">
        <v>2720</v>
      </c>
      <c r="F470" s="52">
        <v>8.6999999999999994E-2</v>
      </c>
      <c r="G470" s="51">
        <v>1.9E-2</v>
      </c>
      <c r="H470" s="50">
        <v>35.64</v>
      </c>
      <c r="I470" s="50">
        <v>36.04</v>
      </c>
      <c r="J470" s="43">
        <v>74960</v>
      </c>
      <c r="K470" s="49">
        <v>1.9E-2</v>
      </c>
    </row>
    <row r="471" spans="1:11" ht="15" hidden="1" x14ac:dyDescent="0.25">
      <c r="A471" s="41" t="s">
        <v>735</v>
      </c>
      <c r="B471" s="43">
        <v>57960</v>
      </c>
      <c r="C471" s="33">
        <f t="shared" si="7"/>
        <v>470</v>
      </c>
      <c r="D471" s="48" t="s">
        <v>113</v>
      </c>
      <c r="E471" s="47">
        <v>36000</v>
      </c>
      <c r="F471" s="46">
        <v>1.9E-2</v>
      </c>
      <c r="G471" s="45">
        <v>0.25600000000000001</v>
      </c>
      <c r="H471" s="44">
        <v>23.47</v>
      </c>
      <c r="I471" s="44">
        <v>27.87</v>
      </c>
      <c r="J471" s="43">
        <v>57960</v>
      </c>
      <c r="K471" s="42">
        <v>1.2999999999999999E-2</v>
      </c>
    </row>
    <row r="472" spans="1:11" ht="15" hidden="1" x14ac:dyDescent="0.25">
      <c r="A472" s="41" t="s">
        <v>734</v>
      </c>
      <c r="B472" s="43">
        <v>30470</v>
      </c>
      <c r="C472" s="33">
        <f t="shared" si="7"/>
        <v>471</v>
      </c>
      <c r="D472" s="54" t="s">
        <v>184</v>
      </c>
      <c r="E472" s="53">
        <v>4043480</v>
      </c>
      <c r="F472" s="52">
        <v>4.0000000000000001E-3</v>
      </c>
      <c r="G472" s="51">
        <v>28.8</v>
      </c>
      <c r="H472" s="50">
        <v>13.42</v>
      </c>
      <c r="I472" s="50">
        <v>14.65</v>
      </c>
      <c r="J472" s="43">
        <v>30470</v>
      </c>
      <c r="K472" s="49">
        <v>2E-3</v>
      </c>
    </row>
    <row r="473" spans="1:11" ht="15" hidden="1" x14ac:dyDescent="0.25">
      <c r="A473" s="41" t="s">
        <v>733</v>
      </c>
      <c r="B473" s="43">
        <v>26320</v>
      </c>
      <c r="C473" s="33">
        <f t="shared" si="7"/>
        <v>472</v>
      </c>
      <c r="D473" s="48" t="s">
        <v>121</v>
      </c>
      <c r="E473" s="47">
        <v>2377790</v>
      </c>
      <c r="F473" s="46">
        <v>5.0000000000000001E-3</v>
      </c>
      <c r="G473" s="45">
        <v>16.936</v>
      </c>
      <c r="H473" s="44">
        <v>11.93</v>
      </c>
      <c r="I473" s="44">
        <v>12.65</v>
      </c>
      <c r="J473" s="43">
        <v>26320</v>
      </c>
      <c r="K473" s="42">
        <v>3.0000000000000001E-3</v>
      </c>
    </row>
    <row r="474" spans="1:11" ht="15" hidden="1" x14ac:dyDescent="0.25">
      <c r="A474" s="41" t="s">
        <v>732</v>
      </c>
      <c r="B474" s="43">
        <v>23600</v>
      </c>
      <c r="C474" s="33">
        <f t="shared" si="7"/>
        <v>473</v>
      </c>
      <c r="D474" s="54" t="s">
        <v>113</v>
      </c>
      <c r="E474" s="53">
        <v>814300</v>
      </c>
      <c r="F474" s="52">
        <v>1.2E-2</v>
      </c>
      <c r="G474" s="51">
        <v>5.8</v>
      </c>
      <c r="H474" s="50">
        <v>10.87</v>
      </c>
      <c r="I474" s="50">
        <v>11.35</v>
      </c>
      <c r="J474" s="43">
        <v>23600</v>
      </c>
      <c r="K474" s="49">
        <v>4.0000000000000001E-3</v>
      </c>
    </row>
    <row r="475" spans="1:11" ht="15" hidden="1" x14ac:dyDescent="0.25">
      <c r="A475" s="41" t="s">
        <v>731</v>
      </c>
      <c r="B475" s="43">
        <v>28770</v>
      </c>
      <c r="C475" s="33">
        <f t="shared" si="7"/>
        <v>474</v>
      </c>
      <c r="D475" s="48" t="s">
        <v>113</v>
      </c>
      <c r="E475" s="47">
        <v>67410</v>
      </c>
      <c r="F475" s="46">
        <v>1.9E-2</v>
      </c>
      <c r="G475" s="45">
        <v>0.48</v>
      </c>
      <c r="H475" s="44">
        <v>12.85</v>
      </c>
      <c r="I475" s="44">
        <v>13.83</v>
      </c>
      <c r="J475" s="43">
        <v>28770</v>
      </c>
      <c r="K475" s="42">
        <v>7.0000000000000001E-3</v>
      </c>
    </row>
    <row r="476" spans="1:11" ht="15" hidden="1" x14ac:dyDescent="0.25">
      <c r="A476" s="41" t="s">
        <v>730</v>
      </c>
      <c r="B476" s="43">
        <v>27650</v>
      </c>
      <c r="C476" s="33">
        <f t="shared" si="7"/>
        <v>475</v>
      </c>
      <c r="D476" s="54" t="s">
        <v>113</v>
      </c>
      <c r="E476" s="53">
        <v>1443150</v>
      </c>
      <c r="F476" s="52">
        <v>6.0000000000000001E-3</v>
      </c>
      <c r="G476" s="51">
        <v>10.279</v>
      </c>
      <c r="H476" s="50">
        <v>12.78</v>
      </c>
      <c r="I476" s="50">
        <v>13.29</v>
      </c>
      <c r="J476" s="43">
        <v>27650</v>
      </c>
      <c r="K476" s="49">
        <v>2E-3</v>
      </c>
    </row>
    <row r="477" spans="1:11" ht="15" hidden="1" x14ac:dyDescent="0.25">
      <c r="A477" s="41" t="s">
        <v>729</v>
      </c>
      <c r="B477" s="43">
        <v>28550</v>
      </c>
      <c r="C477" s="33">
        <f t="shared" si="7"/>
        <v>476</v>
      </c>
      <c r="D477" s="48" t="s">
        <v>113</v>
      </c>
      <c r="E477" s="47">
        <v>52940</v>
      </c>
      <c r="F477" s="46">
        <v>2.4E-2</v>
      </c>
      <c r="G477" s="45">
        <v>0.377</v>
      </c>
      <c r="H477" s="44">
        <v>12.83</v>
      </c>
      <c r="I477" s="44">
        <v>13.73</v>
      </c>
      <c r="J477" s="43">
        <v>28550</v>
      </c>
      <c r="K477" s="42">
        <v>7.0000000000000001E-3</v>
      </c>
    </row>
    <row r="478" spans="1:11" ht="15" hidden="1" x14ac:dyDescent="0.25">
      <c r="A478" s="41" t="s">
        <v>728</v>
      </c>
      <c r="B478" s="43">
        <v>48410</v>
      </c>
      <c r="C478" s="33">
        <f t="shared" si="7"/>
        <v>477</v>
      </c>
      <c r="D478" s="54" t="s">
        <v>136</v>
      </c>
      <c r="E478" s="53">
        <v>181000</v>
      </c>
      <c r="F478" s="52">
        <v>1.2999999999999999E-2</v>
      </c>
      <c r="G478" s="51">
        <v>1.2889999999999999</v>
      </c>
      <c r="H478" s="50">
        <v>23.54</v>
      </c>
      <c r="I478" s="50">
        <v>23.28</v>
      </c>
      <c r="J478" s="43">
        <v>48410</v>
      </c>
      <c r="K478" s="49">
        <v>5.0000000000000001E-3</v>
      </c>
    </row>
    <row r="479" spans="1:11" ht="15" hidden="1" x14ac:dyDescent="0.25">
      <c r="A479" s="41" t="s">
        <v>727</v>
      </c>
      <c r="B479" s="43">
        <v>55130</v>
      </c>
      <c r="C479" s="33">
        <f t="shared" si="7"/>
        <v>478</v>
      </c>
      <c r="D479" s="48" t="s">
        <v>121</v>
      </c>
      <c r="E479" s="47">
        <v>45380</v>
      </c>
      <c r="F479" s="46">
        <v>2.4E-2</v>
      </c>
      <c r="G479" s="45">
        <v>0.32300000000000001</v>
      </c>
      <c r="H479" s="44">
        <v>26.96</v>
      </c>
      <c r="I479" s="44">
        <v>26.51</v>
      </c>
      <c r="J479" s="43">
        <v>55130</v>
      </c>
      <c r="K479" s="42">
        <v>0.01</v>
      </c>
    </row>
    <row r="480" spans="1:11" ht="15" hidden="1" x14ac:dyDescent="0.25">
      <c r="A480" s="41" t="s">
        <v>726</v>
      </c>
      <c r="B480" s="43">
        <v>59530</v>
      </c>
      <c r="C480" s="33">
        <f t="shared" si="7"/>
        <v>479</v>
      </c>
      <c r="D480" s="54" t="s">
        <v>113</v>
      </c>
      <c r="E480" s="53">
        <v>38170</v>
      </c>
      <c r="F480" s="52">
        <v>2.3E-2</v>
      </c>
      <c r="G480" s="51">
        <v>0.27200000000000002</v>
      </c>
      <c r="H480" s="50">
        <v>28.37</v>
      </c>
      <c r="I480" s="50">
        <v>28.62</v>
      </c>
      <c r="J480" s="43">
        <v>59530</v>
      </c>
      <c r="K480" s="49">
        <v>6.0000000000000001E-3</v>
      </c>
    </row>
    <row r="481" spans="1:11" ht="15" hidden="1" x14ac:dyDescent="0.25">
      <c r="A481" s="41" t="s">
        <v>725</v>
      </c>
      <c r="B481" s="43">
        <v>31840</v>
      </c>
      <c r="C481" s="33">
        <f t="shared" si="7"/>
        <v>480</v>
      </c>
      <c r="D481" s="48" t="s">
        <v>113</v>
      </c>
      <c r="E481" s="47">
        <v>7210</v>
      </c>
      <c r="F481" s="46">
        <v>8.8999999999999996E-2</v>
      </c>
      <c r="G481" s="45">
        <v>5.0999999999999997E-2</v>
      </c>
      <c r="H481" s="44">
        <v>13.62</v>
      </c>
      <c r="I481" s="44">
        <v>15.31</v>
      </c>
      <c r="J481" s="43">
        <v>31840</v>
      </c>
      <c r="K481" s="42">
        <v>2.5999999999999999E-2</v>
      </c>
    </row>
    <row r="482" spans="1:11" ht="15" hidden="1" x14ac:dyDescent="0.25">
      <c r="A482" s="41" t="s">
        <v>724</v>
      </c>
      <c r="B482" s="43">
        <v>46170</v>
      </c>
      <c r="C482" s="33">
        <f t="shared" si="7"/>
        <v>481</v>
      </c>
      <c r="D482" s="54" t="s">
        <v>121</v>
      </c>
      <c r="E482" s="53">
        <v>135610</v>
      </c>
      <c r="F482" s="52">
        <v>1.2999999999999999E-2</v>
      </c>
      <c r="G482" s="51">
        <v>0.96599999999999997</v>
      </c>
      <c r="H482" s="50">
        <v>21.77</v>
      </c>
      <c r="I482" s="50">
        <v>22.2</v>
      </c>
      <c r="J482" s="43">
        <v>46170</v>
      </c>
      <c r="K482" s="49">
        <v>6.0000000000000001E-3</v>
      </c>
    </row>
    <row r="483" spans="1:11" ht="15" hidden="1" x14ac:dyDescent="0.25">
      <c r="A483" s="41" t="s">
        <v>723</v>
      </c>
      <c r="B483" s="43">
        <v>56850</v>
      </c>
      <c r="C483" s="33">
        <f t="shared" si="7"/>
        <v>482</v>
      </c>
      <c r="D483" s="48" t="s">
        <v>113</v>
      </c>
      <c r="E483" s="47">
        <v>85580</v>
      </c>
      <c r="F483" s="46">
        <v>1.4E-2</v>
      </c>
      <c r="G483" s="45">
        <v>0.61</v>
      </c>
      <c r="H483" s="44">
        <v>27.21</v>
      </c>
      <c r="I483" s="44">
        <v>27.33</v>
      </c>
      <c r="J483" s="43">
        <v>56850</v>
      </c>
      <c r="K483" s="42">
        <v>5.0000000000000001E-3</v>
      </c>
    </row>
    <row r="484" spans="1:11" ht="15" hidden="1" x14ac:dyDescent="0.25">
      <c r="A484" s="41" t="s">
        <v>722</v>
      </c>
      <c r="B484" s="43">
        <v>27890</v>
      </c>
      <c r="C484" s="33">
        <f t="shared" si="7"/>
        <v>483</v>
      </c>
      <c r="D484" s="54" t="s">
        <v>113</v>
      </c>
      <c r="E484" s="53">
        <v>50030</v>
      </c>
      <c r="F484" s="52">
        <v>2.3E-2</v>
      </c>
      <c r="G484" s="51">
        <v>0.35599999999999998</v>
      </c>
      <c r="H484" s="50">
        <v>12.35</v>
      </c>
      <c r="I484" s="50">
        <v>13.41</v>
      </c>
      <c r="J484" s="43">
        <v>27890</v>
      </c>
      <c r="K484" s="49">
        <v>7.0000000000000001E-3</v>
      </c>
    </row>
    <row r="485" spans="1:11" ht="15" hidden="1" x14ac:dyDescent="0.25">
      <c r="A485" s="41" t="s">
        <v>721</v>
      </c>
      <c r="B485" s="43">
        <v>34920</v>
      </c>
      <c r="C485" s="33">
        <f t="shared" si="7"/>
        <v>484</v>
      </c>
      <c r="D485" s="48" t="s">
        <v>136</v>
      </c>
      <c r="E485" s="47">
        <v>1484690</v>
      </c>
      <c r="F485" s="46">
        <v>5.0000000000000001E-3</v>
      </c>
      <c r="G485" s="45">
        <v>10.574999999999999</v>
      </c>
      <c r="H485" s="44">
        <v>15.95</v>
      </c>
      <c r="I485" s="44">
        <v>16.79</v>
      </c>
      <c r="J485" s="43">
        <v>34920</v>
      </c>
      <c r="K485" s="42">
        <v>2E-3</v>
      </c>
    </row>
    <row r="486" spans="1:11" ht="15" hidden="1" x14ac:dyDescent="0.25">
      <c r="A486" s="41" t="s">
        <v>720</v>
      </c>
      <c r="B486" s="43">
        <v>44480</v>
      </c>
      <c r="C486" s="33">
        <f t="shared" si="7"/>
        <v>485</v>
      </c>
      <c r="D486" s="54" t="s">
        <v>113</v>
      </c>
      <c r="E486" s="53">
        <v>95830</v>
      </c>
      <c r="F486" s="52">
        <v>2.5999999999999999E-2</v>
      </c>
      <c r="G486" s="51">
        <v>0.68300000000000005</v>
      </c>
      <c r="H486" s="50">
        <v>19.170000000000002</v>
      </c>
      <c r="I486" s="50">
        <v>21.39</v>
      </c>
      <c r="J486" s="43">
        <v>44480</v>
      </c>
      <c r="K486" s="49">
        <v>1.0999999999999999E-2</v>
      </c>
    </row>
    <row r="487" spans="1:11" ht="15" hidden="1" x14ac:dyDescent="0.25">
      <c r="A487" s="41" t="s">
        <v>719</v>
      </c>
      <c r="B487" s="43">
        <v>34260</v>
      </c>
      <c r="C487" s="33">
        <f t="shared" si="7"/>
        <v>486</v>
      </c>
      <c r="D487" s="48" t="s">
        <v>121</v>
      </c>
      <c r="E487" s="47">
        <v>1388860</v>
      </c>
      <c r="F487" s="46">
        <v>5.0000000000000001E-3</v>
      </c>
      <c r="G487" s="45">
        <v>9.8919999999999995</v>
      </c>
      <c r="H487" s="44">
        <v>15.81</v>
      </c>
      <c r="I487" s="44">
        <v>16.47</v>
      </c>
      <c r="J487" s="43">
        <v>34260</v>
      </c>
      <c r="K487" s="42">
        <v>2E-3</v>
      </c>
    </row>
    <row r="488" spans="1:11" ht="15" hidden="1" x14ac:dyDescent="0.25">
      <c r="A488" s="41" t="s">
        <v>718</v>
      </c>
      <c r="B488" s="43">
        <v>37890</v>
      </c>
      <c r="C488" s="33">
        <f t="shared" si="7"/>
        <v>487</v>
      </c>
      <c r="D488" s="54" t="s">
        <v>113</v>
      </c>
      <c r="E488" s="53">
        <v>327290</v>
      </c>
      <c r="F488" s="52">
        <v>8.9999999999999993E-3</v>
      </c>
      <c r="G488" s="51">
        <v>2.331</v>
      </c>
      <c r="H488" s="50">
        <v>17.760000000000002</v>
      </c>
      <c r="I488" s="50">
        <v>18.22</v>
      </c>
      <c r="J488" s="43">
        <v>37890</v>
      </c>
      <c r="K488" s="49">
        <v>4.0000000000000001E-3</v>
      </c>
    </row>
    <row r="489" spans="1:11" ht="15" hidden="1" x14ac:dyDescent="0.25">
      <c r="A489" s="41" t="s">
        <v>717</v>
      </c>
      <c r="B489" s="43">
        <v>32850</v>
      </c>
      <c r="C489" s="33">
        <f t="shared" si="7"/>
        <v>488</v>
      </c>
      <c r="D489" s="48" t="s">
        <v>113</v>
      </c>
      <c r="E489" s="47">
        <v>623560</v>
      </c>
      <c r="F489" s="46">
        <v>8.0000000000000002E-3</v>
      </c>
      <c r="G489" s="45">
        <v>4.4409999999999998</v>
      </c>
      <c r="H489" s="44">
        <v>15.17</v>
      </c>
      <c r="I489" s="44">
        <v>15.79</v>
      </c>
      <c r="J489" s="43">
        <v>32850</v>
      </c>
      <c r="K489" s="42">
        <v>2E-3</v>
      </c>
    </row>
    <row r="490" spans="1:11" ht="15" hidden="1" x14ac:dyDescent="0.25">
      <c r="A490" s="41" t="s">
        <v>716</v>
      </c>
      <c r="B490" s="43">
        <v>35960</v>
      </c>
      <c r="C490" s="33">
        <f t="shared" si="7"/>
        <v>489</v>
      </c>
      <c r="D490" s="54" t="s">
        <v>113</v>
      </c>
      <c r="E490" s="53">
        <v>52500</v>
      </c>
      <c r="F490" s="52">
        <v>1.6E-2</v>
      </c>
      <c r="G490" s="51">
        <v>0.374</v>
      </c>
      <c r="H490" s="50">
        <v>16.54</v>
      </c>
      <c r="I490" s="50">
        <v>17.29</v>
      </c>
      <c r="J490" s="43">
        <v>35960</v>
      </c>
      <c r="K490" s="49">
        <v>4.0000000000000001E-3</v>
      </c>
    </row>
    <row r="491" spans="1:11" ht="15" hidden="1" x14ac:dyDescent="0.25">
      <c r="A491" s="41" t="s">
        <v>715</v>
      </c>
      <c r="B491" s="43">
        <v>37150</v>
      </c>
      <c r="C491" s="33">
        <f t="shared" si="7"/>
        <v>490</v>
      </c>
      <c r="D491" s="48" t="s">
        <v>113</v>
      </c>
      <c r="E491" s="47">
        <v>54070</v>
      </c>
      <c r="F491" s="46">
        <v>2.8000000000000001E-2</v>
      </c>
      <c r="G491" s="45">
        <v>0.38500000000000001</v>
      </c>
      <c r="H491" s="44">
        <v>17.170000000000002</v>
      </c>
      <c r="I491" s="44">
        <v>17.86</v>
      </c>
      <c r="J491" s="43">
        <v>37150</v>
      </c>
      <c r="K491" s="42">
        <v>1.0999999999999999E-2</v>
      </c>
    </row>
    <row r="492" spans="1:11" ht="15" hidden="1" x14ac:dyDescent="0.25">
      <c r="A492" s="41" t="s">
        <v>714</v>
      </c>
      <c r="B492" s="43">
        <v>28420</v>
      </c>
      <c r="C492" s="33">
        <f t="shared" si="7"/>
        <v>491</v>
      </c>
      <c r="D492" s="54" t="s">
        <v>113</v>
      </c>
      <c r="E492" s="53">
        <v>36660</v>
      </c>
      <c r="F492" s="52">
        <v>3.9E-2</v>
      </c>
      <c r="G492" s="51">
        <v>0.26100000000000001</v>
      </c>
      <c r="H492" s="50">
        <v>12.14</v>
      </c>
      <c r="I492" s="50">
        <v>13.66</v>
      </c>
      <c r="J492" s="43">
        <v>28420</v>
      </c>
      <c r="K492" s="49">
        <v>1.2999999999999999E-2</v>
      </c>
    </row>
    <row r="493" spans="1:11" ht="15" hidden="1" x14ac:dyDescent="0.25">
      <c r="A493" s="41" t="s">
        <v>713</v>
      </c>
      <c r="B493" s="43">
        <v>26810</v>
      </c>
      <c r="C493" s="33">
        <f t="shared" si="7"/>
        <v>492</v>
      </c>
      <c r="D493" s="48" t="s">
        <v>113</v>
      </c>
      <c r="E493" s="47">
        <v>79990</v>
      </c>
      <c r="F493" s="46">
        <v>2.7E-2</v>
      </c>
      <c r="G493" s="45">
        <v>0.56999999999999995</v>
      </c>
      <c r="H493" s="44">
        <v>12.14</v>
      </c>
      <c r="I493" s="44">
        <v>12.89</v>
      </c>
      <c r="J493" s="43">
        <v>26810</v>
      </c>
      <c r="K493" s="42">
        <v>7.0000000000000001E-3</v>
      </c>
    </row>
    <row r="494" spans="1:11" ht="15" hidden="1" x14ac:dyDescent="0.25">
      <c r="A494" s="41" t="s">
        <v>712</v>
      </c>
      <c r="B494" s="43">
        <v>33750</v>
      </c>
      <c r="C494" s="33">
        <f t="shared" si="7"/>
        <v>493</v>
      </c>
      <c r="D494" s="54" t="s">
        <v>113</v>
      </c>
      <c r="E494" s="53">
        <v>120970</v>
      </c>
      <c r="F494" s="52">
        <v>1.4E-2</v>
      </c>
      <c r="G494" s="51">
        <v>0.86199999999999999</v>
      </c>
      <c r="H494" s="50">
        <v>15.72</v>
      </c>
      <c r="I494" s="50">
        <v>16.22</v>
      </c>
      <c r="J494" s="43">
        <v>33750</v>
      </c>
      <c r="K494" s="49">
        <v>3.0000000000000001E-3</v>
      </c>
    </row>
    <row r="495" spans="1:11" ht="15" hidden="1" x14ac:dyDescent="0.25">
      <c r="A495" s="41" t="s">
        <v>711</v>
      </c>
      <c r="B495" s="43">
        <v>37720</v>
      </c>
      <c r="C495" s="33">
        <f t="shared" si="7"/>
        <v>494</v>
      </c>
      <c r="D495" s="48" t="s">
        <v>113</v>
      </c>
      <c r="E495" s="47">
        <v>93830</v>
      </c>
      <c r="F495" s="46">
        <v>1.9E-2</v>
      </c>
      <c r="G495" s="45">
        <v>0.66800000000000004</v>
      </c>
      <c r="H495" s="44">
        <v>17.46</v>
      </c>
      <c r="I495" s="44">
        <v>18.13</v>
      </c>
      <c r="J495" s="43">
        <v>37720</v>
      </c>
      <c r="K495" s="42">
        <v>8.9999999999999993E-3</v>
      </c>
    </row>
    <row r="496" spans="1:11" ht="15" hidden="1" x14ac:dyDescent="0.25">
      <c r="A496" s="41" t="s">
        <v>710</v>
      </c>
      <c r="B496" s="43">
        <v>45810</v>
      </c>
      <c r="C496" s="33">
        <f t="shared" si="7"/>
        <v>495</v>
      </c>
      <c r="D496" s="54" t="s">
        <v>184</v>
      </c>
      <c r="E496" s="53">
        <v>3386360</v>
      </c>
      <c r="F496" s="52">
        <v>4.0000000000000001E-3</v>
      </c>
      <c r="G496" s="51">
        <v>24.119</v>
      </c>
      <c r="H496" s="50">
        <v>18.59</v>
      </c>
      <c r="I496" s="50">
        <v>22.03</v>
      </c>
      <c r="J496" s="43">
        <v>45810</v>
      </c>
      <c r="K496" s="49">
        <v>7.0000000000000001E-3</v>
      </c>
    </row>
    <row r="497" spans="1:11" ht="15" hidden="1" x14ac:dyDescent="0.25">
      <c r="A497" s="41" t="s">
        <v>709</v>
      </c>
      <c r="B497" s="43">
        <v>72300</v>
      </c>
      <c r="C497" s="33">
        <f t="shared" si="7"/>
        <v>496</v>
      </c>
      <c r="D497" s="48" t="s">
        <v>136</v>
      </c>
      <c r="E497" s="47">
        <v>273490</v>
      </c>
      <c r="F497" s="46">
        <v>5.0000000000000001E-3</v>
      </c>
      <c r="G497" s="45">
        <v>1.948</v>
      </c>
      <c r="H497" s="44">
        <v>32.42</v>
      </c>
      <c r="I497" s="44">
        <v>34.76</v>
      </c>
      <c r="J497" s="43">
        <v>72300</v>
      </c>
      <c r="K497" s="42">
        <v>7.0000000000000001E-3</v>
      </c>
    </row>
    <row r="498" spans="1:11" ht="15" hidden="1" x14ac:dyDescent="0.25">
      <c r="A498" s="41" t="s">
        <v>708</v>
      </c>
      <c r="B498" s="43">
        <v>81380</v>
      </c>
      <c r="C498" s="33">
        <f t="shared" si="7"/>
        <v>497</v>
      </c>
      <c r="D498" s="54" t="s">
        <v>121</v>
      </c>
      <c r="E498" s="53">
        <v>143430</v>
      </c>
      <c r="F498" s="52">
        <v>4.0000000000000001E-3</v>
      </c>
      <c r="G498" s="51">
        <v>1.022</v>
      </c>
      <c r="H498" s="50">
        <v>37.26</v>
      </c>
      <c r="I498" s="50">
        <v>39.130000000000003</v>
      </c>
      <c r="J498" s="43">
        <v>81380</v>
      </c>
      <c r="K498" s="49">
        <v>6.0000000000000001E-3</v>
      </c>
    </row>
    <row r="499" spans="1:11" ht="15" hidden="1" x14ac:dyDescent="0.25">
      <c r="A499" s="41" t="s">
        <v>707</v>
      </c>
      <c r="B499" s="43">
        <v>65100</v>
      </c>
      <c r="C499" s="33">
        <f t="shared" si="7"/>
        <v>498</v>
      </c>
      <c r="D499" s="48" t="s">
        <v>113</v>
      </c>
      <c r="E499" s="47">
        <v>43230</v>
      </c>
      <c r="F499" s="46">
        <v>4.0000000000000001E-3</v>
      </c>
      <c r="G499" s="45">
        <v>0.308</v>
      </c>
      <c r="H499" s="44">
        <v>29.12</v>
      </c>
      <c r="I499" s="44">
        <v>31.3</v>
      </c>
      <c r="J499" s="43">
        <v>65100</v>
      </c>
      <c r="K499" s="42">
        <v>8.0000000000000002E-3</v>
      </c>
    </row>
    <row r="500" spans="1:11" ht="15" hidden="1" x14ac:dyDescent="0.25">
      <c r="A500" s="41" t="s">
        <v>706</v>
      </c>
      <c r="B500" s="43">
        <v>88400</v>
      </c>
      <c r="C500" s="33">
        <f t="shared" si="7"/>
        <v>499</v>
      </c>
      <c r="D500" s="54" t="s">
        <v>113</v>
      </c>
      <c r="E500" s="53">
        <v>100200</v>
      </c>
      <c r="F500" s="52">
        <v>6.0000000000000001E-3</v>
      </c>
      <c r="G500" s="51">
        <v>0.71399999999999997</v>
      </c>
      <c r="H500" s="50">
        <v>40.79</v>
      </c>
      <c r="I500" s="50">
        <v>42.5</v>
      </c>
      <c r="J500" s="43">
        <v>88400</v>
      </c>
      <c r="K500" s="49">
        <v>6.0000000000000001E-3</v>
      </c>
    </row>
    <row r="501" spans="1:11" ht="15" hidden="1" x14ac:dyDescent="0.25">
      <c r="A501" s="41" t="s">
        <v>705</v>
      </c>
      <c r="B501" s="43">
        <v>77050</v>
      </c>
      <c r="C501" s="33">
        <f t="shared" si="7"/>
        <v>500</v>
      </c>
      <c r="D501" s="48" t="s">
        <v>113</v>
      </c>
      <c r="E501" s="47">
        <v>57170</v>
      </c>
      <c r="F501" s="46">
        <v>0.01</v>
      </c>
      <c r="G501" s="45">
        <v>0.40699999999999997</v>
      </c>
      <c r="H501" s="44">
        <v>35.840000000000003</v>
      </c>
      <c r="I501" s="44">
        <v>37.04</v>
      </c>
      <c r="J501" s="43">
        <v>77050</v>
      </c>
      <c r="K501" s="42">
        <v>7.0000000000000001E-3</v>
      </c>
    </row>
    <row r="502" spans="1:11" ht="15" hidden="1" x14ac:dyDescent="0.25">
      <c r="A502" s="41" t="s">
        <v>704</v>
      </c>
      <c r="B502" s="43">
        <v>50690</v>
      </c>
      <c r="C502" s="33">
        <f t="shared" si="7"/>
        <v>501</v>
      </c>
      <c r="D502" s="54" t="s">
        <v>113</v>
      </c>
      <c r="E502" s="53">
        <v>72880</v>
      </c>
      <c r="F502" s="52">
        <v>1.4999999999999999E-2</v>
      </c>
      <c r="G502" s="51">
        <v>0.51900000000000002</v>
      </c>
      <c r="H502" s="50">
        <v>22.99</v>
      </c>
      <c r="I502" s="50">
        <v>24.37</v>
      </c>
      <c r="J502" s="43">
        <v>50690</v>
      </c>
      <c r="K502" s="49">
        <v>8.0000000000000002E-3</v>
      </c>
    </row>
    <row r="503" spans="1:11" ht="15" hidden="1" x14ac:dyDescent="0.25">
      <c r="A503" s="41" t="s">
        <v>703</v>
      </c>
      <c r="B503" s="43">
        <v>50890</v>
      </c>
      <c r="C503" s="33">
        <f t="shared" si="7"/>
        <v>502</v>
      </c>
      <c r="D503" s="48" t="s">
        <v>136</v>
      </c>
      <c r="E503" s="47">
        <v>329480</v>
      </c>
      <c r="F503" s="46">
        <v>8.0000000000000002E-3</v>
      </c>
      <c r="G503" s="45">
        <v>2.347</v>
      </c>
      <c r="H503" s="44">
        <v>23.22</v>
      </c>
      <c r="I503" s="44">
        <v>24.47</v>
      </c>
      <c r="J503" s="43">
        <v>50890</v>
      </c>
      <c r="K503" s="42">
        <v>7.0000000000000001E-3</v>
      </c>
    </row>
    <row r="504" spans="1:11" ht="15" hidden="1" x14ac:dyDescent="0.25">
      <c r="A504" s="41" t="s">
        <v>702</v>
      </c>
      <c r="B504" s="43">
        <v>50520</v>
      </c>
      <c r="C504" s="33">
        <f t="shared" si="7"/>
        <v>503</v>
      </c>
      <c r="D504" s="54" t="s">
        <v>113</v>
      </c>
      <c r="E504" s="53">
        <v>315910</v>
      </c>
      <c r="F504" s="52">
        <v>8.0000000000000002E-3</v>
      </c>
      <c r="G504" s="51">
        <v>2.25</v>
      </c>
      <c r="H504" s="50">
        <v>23.09</v>
      </c>
      <c r="I504" s="50">
        <v>24.29</v>
      </c>
      <c r="J504" s="43">
        <v>50520</v>
      </c>
      <c r="K504" s="49">
        <v>7.0000000000000001E-3</v>
      </c>
    </row>
    <row r="505" spans="1:11" ht="15" hidden="1" x14ac:dyDescent="0.25">
      <c r="A505" s="41" t="s">
        <v>701</v>
      </c>
      <c r="B505" s="43">
        <v>59550</v>
      </c>
      <c r="C505" s="33">
        <f t="shared" si="7"/>
        <v>504</v>
      </c>
      <c r="D505" s="48" t="s">
        <v>121</v>
      </c>
      <c r="E505" s="47">
        <v>13570</v>
      </c>
      <c r="F505" s="46">
        <v>2.1000000000000001E-2</v>
      </c>
      <c r="G505" s="45">
        <v>9.7000000000000003E-2</v>
      </c>
      <c r="H505" s="44">
        <v>26.98</v>
      </c>
      <c r="I505" s="44">
        <v>28.63</v>
      </c>
      <c r="J505" s="43">
        <v>59550</v>
      </c>
      <c r="K505" s="42">
        <v>0.01</v>
      </c>
    </row>
    <row r="506" spans="1:11" ht="15" hidden="1" x14ac:dyDescent="0.25">
      <c r="A506" s="41" t="s">
        <v>700</v>
      </c>
      <c r="B506" s="43">
        <v>61660</v>
      </c>
      <c r="C506" s="33">
        <f t="shared" si="7"/>
        <v>505</v>
      </c>
      <c r="D506" s="54" t="s">
        <v>113</v>
      </c>
      <c r="E506" s="53">
        <v>11910</v>
      </c>
      <c r="F506" s="52">
        <v>2.3E-2</v>
      </c>
      <c r="G506" s="51">
        <v>8.5000000000000006E-2</v>
      </c>
      <c r="H506" s="50">
        <v>28.1</v>
      </c>
      <c r="I506" s="50">
        <v>29.64</v>
      </c>
      <c r="J506" s="43">
        <v>61660</v>
      </c>
      <c r="K506" s="49">
        <v>0.01</v>
      </c>
    </row>
    <row r="507" spans="1:11" ht="15" hidden="1" x14ac:dyDescent="0.25">
      <c r="A507" s="41" t="s">
        <v>699</v>
      </c>
      <c r="B507" s="43">
        <v>44300</v>
      </c>
      <c r="C507" s="33">
        <f t="shared" si="7"/>
        <v>506</v>
      </c>
      <c r="D507" s="48" t="s">
        <v>113</v>
      </c>
      <c r="E507" s="47">
        <v>1650</v>
      </c>
      <c r="F507" s="46">
        <v>2.1999999999999999E-2</v>
      </c>
      <c r="G507" s="45">
        <v>1.2E-2</v>
      </c>
      <c r="H507" s="44">
        <v>17.420000000000002</v>
      </c>
      <c r="I507" s="44">
        <v>21.3</v>
      </c>
      <c r="J507" s="43">
        <v>44300</v>
      </c>
      <c r="K507" s="42">
        <v>1.6E-2</v>
      </c>
    </row>
    <row r="508" spans="1:11" ht="15" hidden="1" x14ac:dyDescent="0.25">
      <c r="A508" s="41" t="s">
        <v>698</v>
      </c>
      <c r="B508" s="43">
        <v>58310</v>
      </c>
      <c r="C508" s="33">
        <f t="shared" si="7"/>
        <v>507</v>
      </c>
      <c r="D508" s="54" t="s">
        <v>136</v>
      </c>
      <c r="E508" s="53">
        <v>1232490</v>
      </c>
      <c r="F508" s="52">
        <v>4.0000000000000001E-3</v>
      </c>
      <c r="G508" s="51">
        <v>8.7780000000000005</v>
      </c>
      <c r="H508" s="50">
        <v>25.6</v>
      </c>
      <c r="I508" s="50">
        <v>28.03</v>
      </c>
      <c r="J508" s="43">
        <v>58310</v>
      </c>
      <c r="K508" s="49">
        <v>7.0000000000000001E-3</v>
      </c>
    </row>
    <row r="509" spans="1:11" ht="15" hidden="1" x14ac:dyDescent="0.25">
      <c r="A509" s="41" t="s">
        <v>697</v>
      </c>
      <c r="B509" s="43">
        <v>46710</v>
      </c>
      <c r="C509" s="33">
        <f t="shared" si="7"/>
        <v>508</v>
      </c>
      <c r="D509" s="48" t="s">
        <v>121</v>
      </c>
      <c r="E509" s="47">
        <v>449480</v>
      </c>
      <c r="F509" s="46">
        <v>5.0000000000000001E-3</v>
      </c>
      <c r="G509" s="45">
        <v>3.2010000000000001</v>
      </c>
      <c r="H509" s="44">
        <v>20.59</v>
      </c>
      <c r="I509" s="44">
        <v>22.46</v>
      </c>
      <c r="J509" s="43">
        <v>46710</v>
      </c>
      <c r="K509" s="42">
        <v>7.0000000000000001E-3</v>
      </c>
    </row>
    <row r="510" spans="1:11" ht="15" hidden="1" x14ac:dyDescent="0.25">
      <c r="A510" s="41" t="s">
        <v>696</v>
      </c>
      <c r="B510" s="43">
        <v>45740</v>
      </c>
      <c r="C510" s="33">
        <f t="shared" si="7"/>
        <v>509</v>
      </c>
      <c r="D510" s="54" t="s">
        <v>113</v>
      </c>
      <c r="E510" s="53">
        <v>17880</v>
      </c>
      <c r="F510" s="52">
        <v>1.2E-2</v>
      </c>
      <c r="G510" s="51">
        <v>0.127</v>
      </c>
      <c r="H510" s="50">
        <v>20.52</v>
      </c>
      <c r="I510" s="50">
        <v>21.99</v>
      </c>
      <c r="J510" s="43">
        <v>45740</v>
      </c>
      <c r="K510" s="49">
        <v>0.01</v>
      </c>
    </row>
    <row r="511" spans="1:11" ht="15" hidden="1" x14ac:dyDescent="0.25">
      <c r="A511" s="41" t="s">
        <v>695</v>
      </c>
      <c r="B511" s="43">
        <v>46750</v>
      </c>
      <c r="C511" s="33">
        <f t="shared" si="7"/>
        <v>510</v>
      </c>
      <c r="D511" s="48" t="s">
        <v>113</v>
      </c>
      <c r="E511" s="47">
        <v>431600</v>
      </c>
      <c r="F511" s="46">
        <v>5.0000000000000001E-3</v>
      </c>
      <c r="G511" s="45">
        <v>3.0739999999999998</v>
      </c>
      <c r="H511" s="44">
        <v>20.59</v>
      </c>
      <c r="I511" s="44">
        <v>22.48</v>
      </c>
      <c r="J511" s="43">
        <v>46750</v>
      </c>
      <c r="K511" s="42">
        <v>7.0000000000000001E-3</v>
      </c>
    </row>
    <row r="512" spans="1:11" ht="15" hidden="1" x14ac:dyDescent="0.25">
      <c r="A512" s="41" t="s">
        <v>694</v>
      </c>
      <c r="B512" s="43">
        <v>81490</v>
      </c>
      <c r="C512" s="33">
        <f t="shared" si="7"/>
        <v>511</v>
      </c>
      <c r="D512" s="54" t="s">
        <v>113</v>
      </c>
      <c r="E512" s="53">
        <v>104980</v>
      </c>
      <c r="F512" s="52">
        <v>3.0000000000000001E-3</v>
      </c>
      <c r="G512" s="51">
        <v>0.748</v>
      </c>
      <c r="H512" s="50">
        <v>37.56</v>
      </c>
      <c r="I512" s="50">
        <v>39.18</v>
      </c>
      <c r="J512" s="43">
        <v>81490</v>
      </c>
      <c r="K512" s="49">
        <v>6.0000000000000001E-3</v>
      </c>
    </row>
    <row r="513" spans="1:11" ht="15" hidden="1" x14ac:dyDescent="0.25">
      <c r="A513" s="41" t="s">
        <v>693</v>
      </c>
      <c r="B513" s="43">
        <v>54760</v>
      </c>
      <c r="C513" s="33">
        <f t="shared" si="7"/>
        <v>512</v>
      </c>
      <c r="D513" s="48" t="s">
        <v>113</v>
      </c>
      <c r="E513" s="47">
        <v>6610</v>
      </c>
      <c r="F513" s="46">
        <v>2.5000000000000001E-2</v>
      </c>
      <c r="G513" s="45">
        <v>4.7E-2</v>
      </c>
      <c r="H513" s="44">
        <v>24.87</v>
      </c>
      <c r="I513" s="44">
        <v>26.33</v>
      </c>
      <c r="J513" s="43">
        <v>54760</v>
      </c>
      <c r="K513" s="42">
        <v>8.0000000000000002E-3</v>
      </c>
    </row>
    <row r="514" spans="1:11" ht="15" hidden="1" x14ac:dyDescent="0.25">
      <c r="A514" s="41" t="s">
        <v>692</v>
      </c>
      <c r="B514" s="43">
        <v>39650</v>
      </c>
      <c r="C514" s="33">
        <f t="shared" si="7"/>
        <v>513</v>
      </c>
      <c r="D514" s="54" t="s">
        <v>113</v>
      </c>
      <c r="E514" s="53">
        <v>8920</v>
      </c>
      <c r="F514" s="52">
        <v>2.7E-2</v>
      </c>
      <c r="G514" s="51">
        <v>6.4000000000000001E-2</v>
      </c>
      <c r="H514" s="50">
        <v>18.25</v>
      </c>
      <c r="I514" s="50">
        <v>19.059999999999999</v>
      </c>
      <c r="J514" s="43">
        <v>39650</v>
      </c>
      <c r="K514" s="49">
        <v>1.2999999999999999E-2</v>
      </c>
    </row>
    <row r="515" spans="1:11" ht="15" hidden="1" x14ac:dyDescent="0.25">
      <c r="A515" s="41" t="s">
        <v>691</v>
      </c>
      <c r="B515" s="43">
        <v>62790</v>
      </c>
      <c r="C515" s="33">
        <f t="shared" ref="C515:C578" si="8">C514+1</f>
        <v>514</v>
      </c>
      <c r="D515" s="48" t="s">
        <v>121</v>
      </c>
      <c r="E515" s="47">
        <v>662500</v>
      </c>
      <c r="F515" s="46">
        <v>6.0000000000000001E-3</v>
      </c>
      <c r="G515" s="45">
        <v>4.7190000000000003</v>
      </c>
      <c r="H515" s="44">
        <v>28.73</v>
      </c>
      <c r="I515" s="44">
        <v>30.19</v>
      </c>
      <c r="J515" s="43">
        <v>62790</v>
      </c>
      <c r="K515" s="42">
        <v>8.9999999999999993E-3</v>
      </c>
    </row>
    <row r="516" spans="1:11" ht="15" hidden="1" x14ac:dyDescent="0.25">
      <c r="A516" s="41" t="s">
        <v>690</v>
      </c>
      <c r="B516" s="43">
        <v>62760</v>
      </c>
      <c r="C516" s="33">
        <f t="shared" si="8"/>
        <v>515</v>
      </c>
      <c r="D516" s="54" t="s">
        <v>113</v>
      </c>
      <c r="E516" s="53">
        <v>657690</v>
      </c>
      <c r="F516" s="52">
        <v>6.0000000000000001E-3</v>
      </c>
      <c r="G516" s="51">
        <v>4.6840000000000002</v>
      </c>
      <c r="H516" s="50">
        <v>28.69</v>
      </c>
      <c r="I516" s="50">
        <v>30.17</v>
      </c>
      <c r="J516" s="43">
        <v>62760</v>
      </c>
      <c r="K516" s="49">
        <v>8.9999999999999993E-3</v>
      </c>
    </row>
    <row r="517" spans="1:11" ht="15" hidden="1" x14ac:dyDescent="0.25">
      <c r="A517" s="41" t="s">
        <v>689</v>
      </c>
      <c r="B517" s="43">
        <v>67850</v>
      </c>
      <c r="C517" s="33">
        <f t="shared" si="8"/>
        <v>516</v>
      </c>
      <c r="D517" s="48" t="s">
        <v>113</v>
      </c>
      <c r="E517" s="47">
        <v>4810</v>
      </c>
      <c r="F517" s="46">
        <v>5.7000000000000002E-2</v>
      </c>
      <c r="G517" s="45">
        <v>3.4000000000000002E-2</v>
      </c>
      <c r="H517" s="44">
        <v>32.03</v>
      </c>
      <c r="I517" s="44">
        <v>32.619999999999997</v>
      </c>
      <c r="J517" s="43">
        <v>67850</v>
      </c>
      <c r="K517" s="42">
        <v>2.1000000000000001E-2</v>
      </c>
    </row>
    <row r="518" spans="1:11" ht="15" hidden="1" x14ac:dyDescent="0.25">
      <c r="A518" s="41" t="s">
        <v>688</v>
      </c>
      <c r="B518" s="43">
        <v>30130</v>
      </c>
      <c r="C518" s="33">
        <f t="shared" si="8"/>
        <v>517</v>
      </c>
      <c r="D518" s="54" t="s">
        <v>136</v>
      </c>
      <c r="E518" s="53">
        <v>1550910</v>
      </c>
      <c r="F518" s="52">
        <v>7.0000000000000001E-3</v>
      </c>
      <c r="G518" s="51">
        <v>11.045999999999999</v>
      </c>
      <c r="H518" s="50">
        <v>12.48</v>
      </c>
      <c r="I518" s="50">
        <v>14.49</v>
      </c>
      <c r="J518" s="43">
        <v>30130</v>
      </c>
      <c r="K518" s="49">
        <v>5.0000000000000001E-3</v>
      </c>
    </row>
    <row r="519" spans="1:11" ht="15" hidden="1" x14ac:dyDescent="0.25">
      <c r="A519" s="41" t="s">
        <v>687</v>
      </c>
      <c r="B519" s="43">
        <v>36600</v>
      </c>
      <c r="C519" s="33">
        <f t="shared" si="8"/>
        <v>518</v>
      </c>
      <c r="D519" s="48" t="s">
        <v>113</v>
      </c>
      <c r="E519" s="47">
        <v>12970</v>
      </c>
      <c r="F519" s="46">
        <v>1.4E-2</v>
      </c>
      <c r="G519" s="45">
        <v>9.1999999999999998E-2</v>
      </c>
      <c r="H519" s="44">
        <v>16.61</v>
      </c>
      <c r="I519" s="44">
        <v>17.600000000000001</v>
      </c>
      <c r="J519" s="43">
        <v>36600</v>
      </c>
      <c r="K519" s="42">
        <v>6.0000000000000001E-3</v>
      </c>
    </row>
    <row r="520" spans="1:11" ht="15" hidden="1" x14ac:dyDescent="0.25">
      <c r="A520" s="41" t="s">
        <v>686</v>
      </c>
      <c r="B520" s="43">
        <v>53530</v>
      </c>
      <c r="C520" s="33">
        <f t="shared" si="8"/>
        <v>519</v>
      </c>
      <c r="D520" s="54" t="s">
        <v>113</v>
      </c>
      <c r="E520" s="53">
        <v>28490</v>
      </c>
      <c r="F520" s="52">
        <v>8.5999999999999993E-2</v>
      </c>
      <c r="G520" s="51">
        <v>0.20300000000000001</v>
      </c>
      <c r="H520" s="50">
        <v>23.17</v>
      </c>
      <c r="I520" s="50">
        <v>25.74</v>
      </c>
      <c r="J520" s="43">
        <v>53530</v>
      </c>
      <c r="K520" s="49">
        <v>2.5000000000000001E-2</v>
      </c>
    </row>
    <row r="521" spans="1:11" ht="15" hidden="1" x14ac:dyDescent="0.25">
      <c r="A521" s="41" t="s">
        <v>685</v>
      </c>
      <c r="B521" s="43">
        <v>29780</v>
      </c>
      <c r="C521" s="33">
        <f t="shared" si="8"/>
        <v>520</v>
      </c>
      <c r="D521" s="48" t="s">
        <v>121</v>
      </c>
      <c r="E521" s="47">
        <v>1113580</v>
      </c>
      <c r="F521" s="46">
        <v>8.9999999999999993E-3</v>
      </c>
      <c r="G521" s="45">
        <v>7.931</v>
      </c>
      <c r="H521" s="44">
        <v>12.43</v>
      </c>
      <c r="I521" s="44">
        <v>14.32</v>
      </c>
      <c r="J521" s="43">
        <v>29780</v>
      </c>
      <c r="K521" s="42">
        <v>6.0000000000000001E-3</v>
      </c>
    </row>
    <row r="522" spans="1:11" ht="15" hidden="1" x14ac:dyDescent="0.25">
      <c r="A522" s="41" t="s">
        <v>684</v>
      </c>
      <c r="B522" s="43">
        <v>35280</v>
      </c>
      <c r="C522" s="33">
        <f t="shared" si="8"/>
        <v>521</v>
      </c>
      <c r="D522" s="54" t="s">
        <v>113</v>
      </c>
      <c r="E522" s="53">
        <v>10460</v>
      </c>
      <c r="F522" s="52">
        <v>0.04</v>
      </c>
      <c r="G522" s="51">
        <v>7.3999999999999996E-2</v>
      </c>
      <c r="H522" s="50">
        <v>15.69</v>
      </c>
      <c r="I522" s="50">
        <v>16.96</v>
      </c>
      <c r="J522" s="43">
        <v>35280</v>
      </c>
      <c r="K522" s="49">
        <v>1.2999999999999999E-2</v>
      </c>
    </row>
    <row r="523" spans="1:11" ht="15" hidden="1" x14ac:dyDescent="0.25">
      <c r="A523" s="41" t="s">
        <v>683</v>
      </c>
      <c r="B523" s="43">
        <v>29730</v>
      </c>
      <c r="C523" s="33">
        <f t="shared" si="8"/>
        <v>522</v>
      </c>
      <c r="D523" s="48" t="s">
        <v>113</v>
      </c>
      <c r="E523" s="47">
        <v>1103120</v>
      </c>
      <c r="F523" s="46">
        <v>8.9999999999999993E-3</v>
      </c>
      <c r="G523" s="45">
        <v>7.8570000000000002</v>
      </c>
      <c r="H523" s="44">
        <v>12.39</v>
      </c>
      <c r="I523" s="44">
        <v>14.29</v>
      </c>
      <c r="J523" s="43">
        <v>29730</v>
      </c>
      <c r="K523" s="42">
        <v>6.0000000000000001E-3</v>
      </c>
    </row>
    <row r="524" spans="1:11" ht="15" hidden="1" x14ac:dyDescent="0.25">
      <c r="A524" s="41" t="s">
        <v>682</v>
      </c>
      <c r="B524" s="43">
        <v>29230</v>
      </c>
      <c r="C524" s="33">
        <f t="shared" si="8"/>
        <v>523</v>
      </c>
      <c r="D524" s="54" t="s">
        <v>121</v>
      </c>
      <c r="E524" s="53">
        <v>395870</v>
      </c>
      <c r="F524" s="52">
        <v>0.01</v>
      </c>
      <c r="G524" s="51">
        <v>2.82</v>
      </c>
      <c r="H524" s="50">
        <v>12.03</v>
      </c>
      <c r="I524" s="50">
        <v>14.05</v>
      </c>
      <c r="J524" s="43">
        <v>29230</v>
      </c>
      <c r="K524" s="49">
        <v>5.0000000000000001E-3</v>
      </c>
    </row>
    <row r="525" spans="1:11" ht="15" hidden="1" x14ac:dyDescent="0.25">
      <c r="A525" s="41" t="s">
        <v>681</v>
      </c>
      <c r="B525" s="43">
        <v>29190</v>
      </c>
      <c r="C525" s="33">
        <f t="shared" si="8"/>
        <v>524</v>
      </c>
      <c r="D525" s="48" t="s">
        <v>113</v>
      </c>
      <c r="E525" s="47">
        <v>72900</v>
      </c>
      <c r="F525" s="46">
        <v>2.4E-2</v>
      </c>
      <c r="G525" s="45">
        <v>0.51900000000000002</v>
      </c>
      <c r="H525" s="44">
        <v>12.84</v>
      </c>
      <c r="I525" s="44">
        <v>14.03</v>
      </c>
      <c r="J525" s="43">
        <v>29190</v>
      </c>
      <c r="K525" s="42">
        <v>1.2E-2</v>
      </c>
    </row>
    <row r="526" spans="1:11" ht="30" hidden="1" x14ac:dyDescent="0.25">
      <c r="A526" s="41" t="s">
        <v>680</v>
      </c>
      <c r="B526" s="43">
        <v>22640</v>
      </c>
      <c r="C526" s="33">
        <f t="shared" si="8"/>
        <v>525</v>
      </c>
      <c r="D526" s="54" t="s">
        <v>113</v>
      </c>
      <c r="E526" s="53">
        <v>145100</v>
      </c>
      <c r="F526" s="52">
        <v>1.7000000000000001E-2</v>
      </c>
      <c r="G526" s="51">
        <v>1.0329999999999999</v>
      </c>
      <c r="H526" s="50">
        <v>9.76</v>
      </c>
      <c r="I526" s="50">
        <v>10.89</v>
      </c>
      <c r="J526" s="43">
        <v>22640</v>
      </c>
      <c r="K526" s="49">
        <v>1.0999999999999999E-2</v>
      </c>
    </row>
    <row r="527" spans="1:11" ht="15" hidden="1" x14ac:dyDescent="0.25">
      <c r="A527" s="41" t="s">
        <v>679</v>
      </c>
      <c r="B527" s="43">
        <v>40160</v>
      </c>
      <c r="C527" s="33">
        <f t="shared" si="8"/>
        <v>526</v>
      </c>
      <c r="D527" s="48" t="s">
        <v>113</v>
      </c>
      <c r="E527" s="47">
        <v>42750</v>
      </c>
      <c r="F527" s="46">
        <v>4.0000000000000001E-3</v>
      </c>
      <c r="G527" s="45">
        <v>0.30499999999999999</v>
      </c>
      <c r="H527" s="44">
        <v>19.079999999999998</v>
      </c>
      <c r="I527" s="44">
        <v>19.309999999999999</v>
      </c>
      <c r="J527" s="43">
        <v>40160</v>
      </c>
      <c r="K527" s="42">
        <v>7.0000000000000001E-3</v>
      </c>
    </row>
    <row r="528" spans="1:11" ht="15" hidden="1" x14ac:dyDescent="0.25">
      <c r="A528" s="41" t="s">
        <v>678</v>
      </c>
      <c r="B528" s="43">
        <v>32880</v>
      </c>
      <c r="C528" s="33">
        <f t="shared" si="8"/>
        <v>527</v>
      </c>
      <c r="D528" s="54" t="s">
        <v>113</v>
      </c>
      <c r="E528" s="53">
        <v>135120</v>
      </c>
      <c r="F528" s="52">
        <v>1.9E-2</v>
      </c>
      <c r="G528" s="51">
        <v>0.96199999999999997</v>
      </c>
      <c r="H528" s="50">
        <v>13.81</v>
      </c>
      <c r="I528" s="50">
        <v>15.81</v>
      </c>
      <c r="J528" s="43">
        <v>32880</v>
      </c>
      <c r="K528" s="49">
        <v>8.0000000000000002E-3</v>
      </c>
    </row>
    <row r="529" spans="1:11" ht="15" hidden="1" x14ac:dyDescent="0.25">
      <c r="A529" s="41" t="s">
        <v>677</v>
      </c>
      <c r="B529" s="43">
        <v>23850</v>
      </c>
      <c r="C529" s="33">
        <f t="shared" si="8"/>
        <v>528</v>
      </c>
      <c r="D529" s="48" t="s">
        <v>184</v>
      </c>
      <c r="E529" s="47">
        <v>12981720</v>
      </c>
      <c r="F529" s="46">
        <v>1E-3</v>
      </c>
      <c r="G529" s="45">
        <v>92.462000000000003</v>
      </c>
      <c r="H529" s="44">
        <v>10.01</v>
      </c>
      <c r="I529" s="44">
        <v>11.47</v>
      </c>
      <c r="J529" s="43">
        <v>23850</v>
      </c>
      <c r="K529" s="42">
        <v>2E-3</v>
      </c>
    </row>
    <row r="530" spans="1:11" ht="15" hidden="1" x14ac:dyDescent="0.25">
      <c r="A530" s="41" t="s">
        <v>676</v>
      </c>
      <c r="B530" s="43">
        <v>36340</v>
      </c>
      <c r="C530" s="33">
        <f t="shared" si="8"/>
        <v>529</v>
      </c>
      <c r="D530" s="54" t="s">
        <v>121</v>
      </c>
      <c r="E530" s="53">
        <v>1042750</v>
      </c>
      <c r="F530" s="52">
        <v>5.0000000000000001E-3</v>
      </c>
      <c r="G530" s="51">
        <v>7.4269999999999996</v>
      </c>
      <c r="H530" s="50">
        <v>15.77</v>
      </c>
      <c r="I530" s="50">
        <v>17.47</v>
      </c>
      <c r="J530" s="43">
        <v>36340</v>
      </c>
      <c r="K530" s="49">
        <v>3.0000000000000001E-3</v>
      </c>
    </row>
    <row r="531" spans="1:11" ht="15" hidden="1" x14ac:dyDescent="0.25">
      <c r="A531" s="41" t="s">
        <v>675</v>
      </c>
      <c r="B531" s="43">
        <v>47390</v>
      </c>
      <c r="C531" s="33">
        <f t="shared" si="8"/>
        <v>530</v>
      </c>
      <c r="D531" s="48" t="s">
        <v>113</v>
      </c>
      <c r="E531" s="47">
        <v>134190</v>
      </c>
      <c r="F531" s="46">
        <v>2.3E-2</v>
      </c>
      <c r="G531" s="45">
        <v>0.95599999999999996</v>
      </c>
      <c r="H531" s="44">
        <v>20.76</v>
      </c>
      <c r="I531" s="44">
        <v>22.79</v>
      </c>
      <c r="J531" s="43">
        <v>47390</v>
      </c>
      <c r="K531" s="42">
        <v>8.9999999999999993E-3</v>
      </c>
    </row>
    <row r="532" spans="1:11" ht="15" hidden="1" x14ac:dyDescent="0.25">
      <c r="A532" s="41" t="s">
        <v>674</v>
      </c>
      <c r="B532" s="43">
        <v>34700</v>
      </c>
      <c r="C532" s="33">
        <f t="shared" si="8"/>
        <v>531</v>
      </c>
      <c r="D532" s="54" t="s">
        <v>113</v>
      </c>
      <c r="E532" s="53">
        <v>908550</v>
      </c>
      <c r="F532" s="52">
        <v>6.0000000000000001E-3</v>
      </c>
      <c r="G532" s="51">
        <v>6.4710000000000001</v>
      </c>
      <c r="H532" s="50">
        <v>15.13</v>
      </c>
      <c r="I532" s="50">
        <v>16.68</v>
      </c>
      <c r="J532" s="43">
        <v>34700</v>
      </c>
      <c r="K532" s="49">
        <v>3.0000000000000001E-3</v>
      </c>
    </row>
    <row r="533" spans="1:11" ht="15" hidden="1" x14ac:dyDescent="0.25">
      <c r="A533" s="41" t="s">
        <v>673</v>
      </c>
      <c r="B533" s="43">
        <v>23990</v>
      </c>
      <c r="C533" s="33">
        <f t="shared" si="8"/>
        <v>532</v>
      </c>
      <c r="D533" s="48" t="s">
        <v>136</v>
      </c>
      <c r="E533" s="47">
        <v>3190940</v>
      </c>
      <c r="F533" s="46">
        <v>5.0000000000000001E-3</v>
      </c>
      <c r="G533" s="45">
        <v>22.728000000000002</v>
      </c>
      <c r="H533" s="44">
        <v>10.8</v>
      </c>
      <c r="I533" s="44">
        <v>11.53</v>
      </c>
      <c r="J533" s="43">
        <v>23990</v>
      </c>
      <c r="K533" s="42">
        <v>2E-3</v>
      </c>
    </row>
    <row r="534" spans="1:11" ht="15" hidden="1" x14ac:dyDescent="0.25">
      <c r="A534" s="41" t="s">
        <v>672</v>
      </c>
      <c r="B534" s="43">
        <v>24370</v>
      </c>
      <c r="C534" s="33">
        <f t="shared" si="8"/>
        <v>533</v>
      </c>
      <c r="D534" s="54" t="s">
        <v>121</v>
      </c>
      <c r="E534" s="53">
        <v>2340280</v>
      </c>
      <c r="F534" s="52">
        <v>5.0000000000000001E-3</v>
      </c>
      <c r="G534" s="51">
        <v>16.669</v>
      </c>
      <c r="H534" s="50">
        <v>10.99</v>
      </c>
      <c r="I534" s="50">
        <v>11.72</v>
      </c>
      <c r="J534" s="43">
        <v>24370</v>
      </c>
      <c r="K534" s="49">
        <v>2E-3</v>
      </c>
    </row>
    <row r="535" spans="1:11" ht="15" hidden="1" x14ac:dyDescent="0.25">
      <c r="A535" s="41" t="s">
        <v>671</v>
      </c>
      <c r="B535" s="43">
        <v>20570</v>
      </c>
      <c r="C535" s="33">
        <f t="shared" si="8"/>
        <v>534</v>
      </c>
      <c r="D535" s="48" t="s">
        <v>113</v>
      </c>
      <c r="E535" s="47">
        <v>513200</v>
      </c>
      <c r="F535" s="46">
        <v>1.7999999999999999E-2</v>
      </c>
      <c r="G535" s="45">
        <v>3.6549999999999998</v>
      </c>
      <c r="H535" s="44">
        <v>9.5500000000000007</v>
      </c>
      <c r="I535" s="44">
        <v>9.89</v>
      </c>
      <c r="J535" s="43">
        <v>20570</v>
      </c>
      <c r="K535" s="42">
        <v>4.0000000000000001E-3</v>
      </c>
    </row>
    <row r="536" spans="1:11" ht="15" hidden="1" x14ac:dyDescent="0.25">
      <c r="A536" s="41" t="s">
        <v>670</v>
      </c>
      <c r="B536" s="43">
        <v>26370</v>
      </c>
      <c r="C536" s="33">
        <f t="shared" si="8"/>
        <v>535</v>
      </c>
      <c r="D536" s="54" t="s">
        <v>113</v>
      </c>
      <c r="E536" s="53">
        <v>409850</v>
      </c>
      <c r="F536" s="52">
        <v>7.0000000000000001E-3</v>
      </c>
      <c r="G536" s="51">
        <v>2.919</v>
      </c>
      <c r="H536" s="50">
        <v>11.9</v>
      </c>
      <c r="I536" s="50">
        <v>12.68</v>
      </c>
      <c r="J536" s="43">
        <v>26370</v>
      </c>
      <c r="K536" s="49">
        <v>2E-3</v>
      </c>
    </row>
    <row r="537" spans="1:11" ht="15" hidden="1" x14ac:dyDescent="0.25">
      <c r="A537" s="41" t="s">
        <v>669</v>
      </c>
      <c r="B537" s="43">
        <v>42220</v>
      </c>
      <c r="C537" s="33">
        <f t="shared" si="8"/>
        <v>536</v>
      </c>
      <c r="D537" s="48" t="s">
        <v>113</v>
      </c>
      <c r="E537" s="45">
        <v>370</v>
      </c>
      <c r="F537" s="46">
        <v>0.28000000000000003</v>
      </c>
      <c r="G537" s="45">
        <v>3.0000000000000001E-3</v>
      </c>
      <c r="H537" s="44">
        <v>15.42</v>
      </c>
      <c r="I537" s="44">
        <v>20.3</v>
      </c>
      <c r="J537" s="43">
        <v>42220</v>
      </c>
      <c r="K537" s="42">
        <v>0.13200000000000001</v>
      </c>
    </row>
    <row r="538" spans="1:11" ht="15" hidden="1" x14ac:dyDescent="0.25">
      <c r="A538" s="41" t="s">
        <v>668</v>
      </c>
      <c r="B538" s="43">
        <v>25430</v>
      </c>
      <c r="C538" s="33">
        <f t="shared" si="8"/>
        <v>537</v>
      </c>
      <c r="D538" s="54" t="s">
        <v>113</v>
      </c>
      <c r="E538" s="53">
        <v>1217370</v>
      </c>
      <c r="F538" s="52">
        <v>7.0000000000000001E-3</v>
      </c>
      <c r="G538" s="51">
        <v>8.6709999999999994</v>
      </c>
      <c r="H538" s="50">
        <v>11.61</v>
      </c>
      <c r="I538" s="50">
        <v>12.23</v>
      </c>
      <c r="J538" s="43">
        <v>25430</v>
      </c>
      <c r="K538" s="49">
        <v>3.0000000000000001E-3</v>
      </c>
    </row>
    <row r="539" spans="1:11" ht="15" hidden="1" x14ac:dyDescent="0.25">
      <c r="A539" s="41" t="s">
        <v>667</v>
      </c>
      <c r="B539" s="43">
        <v>23130</v>
      </c>
      <c r="C539" s="33">
        <f t="shared" si="8"/>
        <v>538</v>
      </c>
      <c r="D539" s="48" t="s">
        <v>113</v>
      </c>
      <c r="E539" s="47">
        <v>183990</v>
      </c>
      <c r="F539" s="46">
        <v>0.03</v>
      </c>
      <c r="G539" s="45">
        <v>1.31</v>
      </c>
      <c r="H539" s="44">
        <v>10.52</v>
      </c>
      <c r="I539" s="44">
        <v>11.12</v>
      </c>
      <c r="J539" s="43">
        <v>23130</v>
      </c>
      <c r="K539" s="42">
        <v>6.0000000000000001E-3</v>
      </c>
    </row>
    <row r="540" spans="1:11" ht="15" hidden="1" x14ac:dyDescent="0.25">
      <c r="A540" s="41" t="s">
        <v>666</v>
      </c>
      <c r="B540" s="43">
        <v>29210</v>
      </c>
      <c r="C540" s="33">
        <f t="shared" si="8"/>
        <v>539</v>
      </c>
      <c r="D540" s="54" t="s">
        <v>113</v>
      </c>
      <c r="E540" s="53">
        <v>15490</v>
      </c>
      <c r="F540" s="52">
        <v>0.05</v>
      </c>
      <c r="G540" s="51">
        <v>0.11</v>
      </c>
      <c r="H540" s="50">
        <v>13.04</v>
      </c>
      <c r="I540" s="50">
        <v>14.04</v>
      </c>
      <c r="J540" s="43">
        <v>29210</v>
      </c>
      <c r="K540" s="49">
        <v>1.2E-2</v>
      </c>
    </row>
    <row r="541" spans="1:11" ht="15" hidden="1" x14ac:dyDescent="0.25">
      <c r="A541" s="41" t="s">
        <v>665</v>
      </c>
      <c r="B541" s="43">
        <v>22920</v>
      </c>
      <c r="C541" s="33">
        <f t="shared" si="8"/>
        <v>540</v>
      </c>
      <c r="D541" s="48" t="s">
        <v>113</v>
      </c>
      <c r="E541" s="47">
        <v>850670</v>
      </c>
      <c r="F541" s="46">
        <v>1.2E-2</v>
      </c>
      <c r="G541" s="45">
        <v>6.0590000000000002</v>
      </c>
      <c r="H541" s="44">
        <v>10.31</v>
      </c>
      <c r="I541" s="44">
        <v>11.02</v>
      </c>
      <c r="J541" s="43">
        <v>22920</v>
      </c>
      <c r="K541" s="42">
        <v>4.0000000000000001E-3</v>
      </c>
    </row>
    <row r="542" spans="1:11" ht="15" hidden="1" x14ac:dyDescent="0.25">
      <c r="A542" s="41" t="s">
        <v>664</v>
      </c>
      <c r="B542" s="43">
        <v>22430</v>
      </c>
      <c r="C542" s="33">
        <f t="shared" si="8"/>
        <v>541</v>
      </c>
      <c r="D542" s="54" t="s">
        <v>136</v>
      </c>
      <c r="E542" s="53">
        <v>7355090</v>
      </c>
      <c r="F542" s="52">
        <v>3.0000000000000001E-3</v>
      </c>
      <c r="G542" s="51">
        <v>52.387</v>
      </c>
      <c r="H542" s="50">
        <v>9.5</v>
      </c>
      <c r="I542" s="50">
        <v>10.78</v>
      </c>
      <c r="J542" s="43">
        <v>22430</v>
      </c>
      <c r="K542" s="49">
        <v>2E-3</v>
      </c>
    </row>
    <row r="543" spans="1:11" ht="15" hidden="1" x14ac:dyDescent="0.25">
      <c r="A543" s="41" t="s">
        <v>663</v>
      </c>
      <c r="B543" s="43">
        <v>25580</v>
      </c>
      <c r="C543" s="33">
        <f t="shared" si="8"/>
        <v>542</v>
      </c>
      <c r="D543" s="48" t="s">
        <v>113</v>
      </c>
      <c r="E543" s="47">
        <v>603320</v>
      </c>
      <c r="F543" s="46">
        <v>8.9999999999999993E-3</v>
      </c>
      <c r="G543" s="45">
        <v>4.2969999999999997</v>
      </c>
      <c r="H543" s="44">
        <v>10</v>
      </c>
      <c r="I543" s="44">
        <v>12.3</v>
      </c>
      <c r="J543" s="43">
        <v>25580</v>
      </c>
      <c r="K543" s="42">
        <v>5.0000000000000001E-3</v>
      </c>
    </row>
    <row r="544" spans="1:11" ht="15" hidden="1" x14ac:dyDescent="0.25">
      <c r="A544" s="41" t="s">
        <v>662</v>
      </c>
      <c r="B544" s="43">
        <v>20580</v>
      </c>
      <c r="C544" s="33">
        <f t="shared" si="8"/>
        <v>543</v>
      </c>
      <c r="D544" s="54" t="s">
        <v>121</v>
      </c>
      <c r="E544" s="53">
        <v>3925640</v>
      </c>
      <c r="F544" s="52">
        <v>5.0000000000000001E-3</v>
      </c>
      <c r="G544" s="51">
        <v>27.96</v>
      </c>
      <c r="H544" s="50">
        <v>9.3800000000000008</v>
      </c>
      <c r="I544" s="50">
        <v>9.89</v>
      </c>
      <c r="J544" s="43">
        <v>20580</v>
      </c>
      <c r="K544" s="49">
        <v>2E-3</v>
      </c>
    </row>
    <row r="545" spans="1:11" ht="30" hidden="1" x14ac:dyDescent="0.25">
      <c r="A545" s="41" t="s">
        <v>661</v>
      </c>
      <c r="B545" s="43">
        <v>20460</v>
      </c>
      <c r="C545" s="33">
        <f t="shared" si="8"/>
        <v>544</v>
      </c>
      <c r="D545" s="48" t="s">
        <v>113</v>
      </c>
      <c r="E545" s="47">
        <v>3426090</v>
      </c>
      <c r="F545" s="46">
        <v>6.0000000000000001E-3</v>
      </c>
      <c r="G545" s="45">
        <v>24.402000000000001</v>
      </c>
      <c r="H545" s="44">
        <v>9.35</v>
      </c>
      <c r="I545" s="44">
        <v>9.84</v>
      </c>
      <c r="J545" s="43">
        <v>20460</v>
      </c>
      <c r="K545" s="42">
        <v>2E-3</v>
      </c>
    </row>
    <row r="546" spans="1:11" ht="15" hidden="1" x14ac:dyDescent="0.25">
      <c r="A546" s="41" t="s">
        <v>660</v>
      </c>
      <c r="B546" s="43">
        <v>21380</v>
      </c>
      <c r="C546" s="33">
        <f t="shared" si="8"/>
        <v>545</v>
      </c>
      <c r="D546" s="54" t="s">
        <v>113</v>
      </c>
      <c r="E546" s="53">
        <v>499550</v>
      </c>
      <c r="F546" s="52">
        <v>2.1000000000000001E-2</v>
      </c>
      <c r="G546" s="51">
        <v>3.5579999999999998</v>
      </c>
      <c r="H546" s="50">
        <v>9.6</v>
      </c>
      <c r="I546" s="50">
        <v>10.28</v>
      </c>
      <c r="J546" s="43">
        <v>21380</v>
      </c>
      <c r="K546" s="49">
        <v>4.0000000000000001E-3</v>
      </c>
    </row>
    <row r="547" spans="1:11" ht="15" hidden="1" x14ac:dyDescent="0.25">
      <c r="A547" s="41" t="s">
        <v>659</v>
      </c>
      <c r="B547" s="43">
        <v>24410</v>
      </c>
      <c r="C547" s="33">
        <f t="shared" si="8"/>
        <v>546</v>
      </c>
      <c r="D547" s="48" t="s">
        <v>113</v>
      </c>
      <c r="E547" s="47">
        <v>2564610</v>
      </c>
      <c r="F547" s="46">
        <v>5.0000000000000001E-3</v>
      </c>
      <c r="G547" s="45">
        <v>18.265999999999998</v>
      </c>
      <c r="H547" s="44">
        <v>9.61</v>
      </c>
      <c r="I547" s="44">
        <v>11.73</v>
      </c>
      <c r="J547" s="43">
        <v>24410</v>
      </c>
      <c r="K547" s="42">
        <v>4.0000000000000001E-3</v>
      </c>
    </row>
    <row r="548" spans="1:11" ht="15" hidden="1" x14ac:dyDescent="0.25">
      <c r="A548" s="41" t="s">
        <v>658</v>
      </c>
      <c r="B548" s="43">
        <v>23490</v>
      </c>
      <c r="C548" s="33">
        <f t="shared" si="8"/>
        <v>547</v>
      </c>
      <c r="D548" s="54" t="s">
        <v>113</v>
      </c>
      <c r="E548" s="53">
        <v>261520</v>
      </c>
      <c r="F548" s="52">
        <v>1.4999999999999999E-2</v>
      </c>
      <c r="G548" s="51">
        <v>1.863</v>
      </c>
      <c r="H548" s="50">
        <v>10.210000000000001</v>
      </c>
      <c r="I548" s="50">
        <v>11.29</v>
      </c>
      <c r="J548" s="43">
        <v>23490</v>
      </c>
      <c r="K548" s="49">
        <v>4.0000000000000001E-3</v>
      </c>
    </row>
    <row r="549" spans="1:11" ht="15" hidden="1" x14ac:dyDescent="0.25">
      <c r="A549" s="41" t="s">
        <v>657</v>
      </c>
      <c r="B549" s="43">
        <v>21710</v>
      </c>
      <c r="C549" s="33">
        <f t="shared" si="8"/>
        <v>548</v>
      </c>
      <c r="D549" s="48" t="s">
        <v>136</v>
      </c>
      <c r="E549" s="47">
        <v>1392950</v>
      </c>
      <c r="F549" s="46">
        <v>7.0000000000000001E-3</v>
      </c>
      <c r="G549" s="45">
        <v>9.9209999999999994</v>
      </c>
      <c r="H549" s="44">
        <v>9.77</v>
      </c>
      <c r="I549" s="44">
        <v>10.44</v>
      </c>
      <c r="J549" s="43">
        <v>21710</v>
      </c>
      <c r="K549" s="42">
        <v>3.0000000000000001E-3</v>
      </c>
    </row>
    <row r="550" spans="1:11" ht="15" hidden="1" x14ac:dyDescent="0.25">
      <c r="A550" s="41" t="s">
        <v>656</v>
      </c>
      <c r="B550" s="43">
        <v>22340</v>
      </c>
      <c r="C550" s="33">
        <f t="shared" si="8"/>
        <v>549</v>
      </c>
      <c r="D550" s="54" t="s">
        <v>113</v>
      </c>
      <c r="E550" s="53">
        <v>423080</v>
      </c>
      <c r="F550" s="52">
        <v>1.2999999999999999E-2</v>
      </c>
      <c r="G550" s="51">
        <v>3.0129999999999999</v>
      </c>
      <c r="H550" s="50">
        <v>9.7100000000000009</v>
      </c>
      <c r="I550" s="50">
        <v>10.74</v>
      </c>
      <c r="J550" s="43">
        <v>22340</v>
      </c>
      <c r="K550" s="49">
        <v>5.0000000000000001E-3</v>
      </c>
    </row>
    <row r="551" spans="1:11" ht="15" hidden="1" x14ac:dyDescent="0.25">
      <c r="A551" s="41" t="s">
        <v>655</v>
      </c>
      <c r="B551" s="43">
        <v>21260</v>
      </c>
      <c r="C551" s="33">
        <f t="shared" si="8"/>
        <v>550</v>
      </c>
      <c r="D551" s="48" t="s">
        <v>113</v>
      </c>
      <c r="E551" s="47">
        <v>506450</v>
      </c>
      <c r="F551" s="46">
        <v>0.01</v>
      </c>
      <c r="G551" s="45">
        <v>3.6070000000000002</v>
      </c>
      <c r="H551" s="44">
        <v>10</v>
      </c>
      <c r="I551" s="44">
        <v>10.220000000000001</v>
      </c>
      <c r="J551" s="43">
        <v>21260</v>
      </c>
      <c r="K551" s="42">
        <v>3.0000000000000001E-3</v>
      </c>
    </row>
    <row r="552" spans="1:11" ht="15" hidden="1" x14ac:dyDescent="0.25">
      <c r="A552" s="41" t="s">
        <v>654</v>
      </c>
      <c r="B552" s="43">
        <v>21410</v>
      </c>
      <c r="C552" s="33">
        <f t="shared" si="8"/>
        <v>551</v>
      </c>
      <c r="D552" s="54" t="s">
        <v>113</v>
      </c>
      <c r="E552" s="53">
        <v>404360</v>
      </c>
      <c r="F552" s="52">
        <v>1.0999999999999999E-2</v>
      </c>
      <c r="G552" s="51">
        <v>2.88</v>
      </c>
      <c r="H552" s="50">
        <v>9.6</v>
      </c>
      <c r="I552" s="50">
        <v>10.29</v>
      </c>
      <c r="J552" s="43">
        <v>21410</v>
      </c>
      <c r="K552" s="49">
        <v>3.0000000000000001E-3</v>
      </c>
    </row>
    <row r="553" spans="1:11" ht="15" hidden="1" x14ac:dyDescent="0.25">
      <c r="A553" s="41" t="s">
        <v>653</v>
      </c>
      <c r="B553" s="43">
        <v>23200</v>
      </c>
      <c r="C553" s="33">
        <f t="shared" si="8"/>
        <v>552</v>
      </c>
      <c r="D553" s="48" t="s">
        <v>113</v>
      </c>
      <c r="E553" s="47">
        <v>59060</v>
      </c>
      <c r="F553" s="46">
        <v>4.9000000000000002E-2</v>
      </c>
      <c r="G553" s="45">
        <v>0.42099999999999999</v>
      </c>
      <c r="H553" s="44">
        <v>10.14</v>
      </c>
      <c r="I553" s="44">
        <v>11.16</v>
      </c>
      <c r="J553" s="43">
        <v>23200</v>
      </c>
      <c r="K553" s="42">
        <v>1.0999999999999999E-2</v>
      </c>
    </row>
    <row r="554" spans="1:11" ht="15" hidden="1" x14ac:dyDescent="0.25">
      <c r="A554" s="41" t="s">
        <v>652</v>
      </c>
      <c r="B554" s="43">
        <v>28010</v>
      </c>
      <c r="C554" s="33">
        <f t="shared" si="8"/>
        <v>553</v>
      </c>
      <c r="D554" s="54" t="s">
        <v>184</v>
      </c>
      <c r="E554" s="53">
        <v>4426090</v>
      </c>
      <c r="F554" s="52">
        <v>3.0000000000000001E-3</v>
      </c>
      <c r="G554" s="51">
        <v>31.524999999999999</v>
      </c>
      <c r="H554" s="50">
        <v>11.87</v>
      </c>
      <c r="I554" s="50">
        <v>13.47</v>
      </c>
      <c r="J554" s="43">
        <v>28010</v>
      </c>
      <c r="K554" s="49">
        <v>2E-3</v>
      </c>
    </row>
    <row r="555" spans="1:11" ht="30" hidden="1" x14ac:dyDescent="0.25">
      <c r="A555" s="41" t="s">
        <v>651</v>
      </c>
      <c r="B555" s="43">
        <v>44190</v>
      </c>
      <c r="C555" s="33">
        <f t="shared" si="8"/>
        <v>554</v>
      </c>
      <c r="D555" s="48" t="s">
        <v>121</v>
      </c>
      <c r="E555" s="47">
        <v>264210</v>
      </c>
      <c r="F555" s="46">
        <v>8.9999999999999993E-3</v>
      </c>
      <c r="G555" s="45">
        <v>1.8819999999999999</v>
      </c>
      <c r="H555" s="44">
        <v>19.649999999999999</v>
      </c>
      <c r="I555" s="44">
        <v>21.24</v>
      </c>
      <c r="J555" s="43">
        <v>44190</v>
      </c>
      <c r="K555" s="42">
        <v>3.0000000000000001E-3</v>
      </c>
    </row>
    <row r="556" spans="1:11" ht="15" hidden="1" x14ac:dyDescent="0.25">
      <c r="A556" s="41" t="s">
        <v>650</v>
      </c>
      <c r="B556" s="43">
        <v>41240</v>
      </c>
      <c r="C556" s="33">
        <f t="shared" si="8"/>
        <v>555</v>
      </c>
      <c r="D556" s="54" t="s">
        <v>113</v>
      </c>
      <c r="E556" s="53">
        <v>161140</v>
      </c>
      <c r="F556" s="52">
        <v>0.01</v>
      </c>
      <c r="G556" s="51">
        <v>1.1479999999999999</v>
      </c>
      <c r="H556" s="50">
        <v>18.36</v>
      </c>
      <c r="I556" s="50">
        <v>19.829999999999998</v>
      </c>
      <c r="J556" s="43">
        <v>41240</v>
      </c>
      <c r="K556" s="49">
        <v>4.0000000000000001E-3</v>
      </c>
    </row>
    <row r="557" spans="1:11" ht="30" hidden="1" x14ac:dyDescent="0.25">
      <c r="A557" s="41" t="s">
        <v>649</v>
      </c>
      <c r="B557" s="43">
        <v>48790</v>
      </c>
      <c r="C557" s="33">
        <f t="shared" si="8"/>
        <v>556</v>
      </c>
      <c r="D557" s="48" t="s">
        <v>113</v>
      </c>
      <c r="E557" s="47">
        <v>103070</v>
      </c>
      <c r="F557" s="46">
        <v>1.6E-2</v>
      </c>
      <c r="G557" s="45">
        <v>0.73399999999999999</v>
      </c>
      <c r="H557" s="44">
        <v>21.99</v>
      </c>
      <c r="I557" s="44">
        <v>23.46</v>
      </c>
      <c r="J557" s="43">
        <v>48790</v>
      </c>
      <c r="K557" s="42">
        <v>5.0000000000000001E-3</v>
      </c>
    </row>
    <row r="558" spans="1:11" ht="15" hidden="1" x14ac:dyDescent="0.25">
      <c r="A558" s="41" t="s">
        <v>648</v>
      </c>
      <c r="B558" s="43">
        <v>26300</v>
      </c>
      <c r="C558" s="33">
        <f t="shared" si="8"/>
        <v>557</v>
      </c>
      <c r="D558" s="54" t="s">
        <v>136</v>
      </c>
      <c r="E558" s="53">
        <v>3174220</v>
      </c>
      <c r="F558" s="52">
        <v>3.0000000000000001E-3</v>
      </c>
      <c r="G558" s="51">
        <v>22.608000000000001</v>
      </c>
      <c r="H558" s="50">
        <v>11.33</v>
      </c>
      <c r="I558" s="50">
        <v>12.64</v>
      </c>
      <c r="J558" s="43">
        <v>26300</v>
      </c>
      <c r="K558" s="49">
        <v>2E-3</v>
      </c>
    </row>
    <row r="559" spans="1:11" ht="15" hidden="1" x14ac:dyDescent="0.25">
      <c r="A559" s="41" t="s">
        <v>647</v>
      </c>
      <c r="B559" s="43">
        <v>26090</v>
      </c>
      <c r="C559" s="33">
        <f t="shared" si="8"/>
        <v>558</v>
      </c>
      <c r="D559" s="48" t="s">
        <v>121</v>
      </c>
      <c r="E559" s="47">
        <v>3101400</v>
      </c>
      <c r="F559" s="46">
        <v>3.0000000000000001E-3</v>
      </c>
      <c r="G559" s="45">
        <v>22.09</v>
      </c>
      <c r="H559" s="44">
        <v>11.26</v>
      </c>
      <c r="I559" s="44">
        <v>12.55</v>
      </c>
      <c r="J559" s="43">
        <v>26090</v>
      </c>
      <c r="K559" s="42">
        <v>2E-3</v>
      </c>
    </row>
    <row r="560" spans="1:11" ht="15" hidden="1" x14ac:dyDescent="0.25">
      <c r="A560" s="41" t="s">
        <v>646</v>
      </c>
      <c r="B560" s="43">
        <v>27030</v>
      </c>
      <c r="C560" s="33">
        <f t="shared" si="8"/>
        <v>559</v>
      </c>
      <c r="D560" s="54" t="s">
        <v>113</v>
      </c>
      <c r="E560" s="53">
        <v>2161740</v>
      </c>
      <c r="F560" s="52">
        <v>5.0000000000000001E-3</v>
      </c>
      <c r="G560" s="51">
        <v>15.397</v>
      </c>
      <c r="H560" s="50">
        <v>11.63</v>
      </c>
      <c r="I560" s="50">
        <v>12.99</v>
      </c>
      <c r="J560" s="43">
        <v>27030</v>
      </c>
      <c r="K560" s="49">
        <v>3.0000000000000001E-3</v>
      </c>
    </row>
    <row r="561" spans="1:11" ht="15" hidden="1" x14ac:dyDescent="0.25">
      <c r="A561" s="41" t="s">
        <v>645</v>
      </c>
      <c r="B561" s="43">
        <v>23830</v>
      </c>
      <c r="C561" s="33">
        <f t="shared" si="8"/>
        <v>560</v>
      </c>
      <c r="D561" s="48" t="s">
        <v>113</v>
      </c>
      <c r="E561" s="47">
        <v>924640</v>
      </c>
      <c r="F561" s="46">
        <v>8.0000000000000002E-3</v>
      </c>
      <c r="G561" s="45">
        <v>6.5860000000000003</v>
      </c>
      <c r="H561" s="44">
        <v>10.49</v>
      </c>
      <c r="I561" s="44">
        <v>11.46</v>
      </c>
      <c r="J561" s="43">
        <v>23830</v>
      </c>
      <c r="K561" s="42">
        <v>4.0000000000000001E-3</v>
      </c>
    </row>
    <row r="562" spans="1:11" ht="15" hidden="1" x14ac:dyDescent="0.25">
      <c r="A562" s="41" t="s">
        <v>644</v>
      </c>
      <c r="B562" s="43">
        <v>30960</v>
      </c>
      <c r="C562" s="33">
        <f t="shared" si="8"/>
        <v>561</v>
      </c>
      <c r="D562" s="54" t="s">
        <v>113</v>
      </c>
      <c r="E562" s="53">
        <v>15020</v>
      </c>
      <c r="F562" s="52">
        <v>0.125</v>
      </c>
      <c r="G562" s="51">
        <v>0.107</v>
      </c>
      <c r="H562" s="50">
        <v>14.28</v>
      </c>
      <c r="I562" s="50">
        <v>14.88</v>
      </c>
      <c r="J562" s="43">
        <v>30960</v>
      </c>
      <c r="K562" s="49">
        <v>2.8000000000000001E-2</v>
      </c>
    </row>
    <row r="563" spans="1:11" ht="15" hidden="1" x14ac:dyDescent="0.25">
      <c r="A563" s="41" t="s">
        <v>643</v>
      </c>
      <c r="B563" s="43">
        <v>35020</v>
      </c>
      <c r="C563" s="33">
        <f t="shared" si="8"/>
        <v>562</v>
      </c>
      <c r="D563" s="48" t="s">
        <v>113</v>
      </c>
      <c r="E563" s="47">
        <v>72830</v>
      </c>
      <c r="F563" s="46">
        <v>0.02</v>
      </c>
      <c r="G563" s="45">
        <v>0.51900000000000002</v>
      </c>
      <c r="H563" s="44">
        <v>15.88</v>
      </c>
      <c r="I563" s="44">
        <v>16.84</v>
      </c>
      <c r="J563" s="43">
        <v>35020</v>
      </c>
      <c r="K563" s="42">
        <v>8.9999999999999993E-3</v>
      </c>
    </row>
    <row r="564" spans="1:11" ht="15" hidden="1" x14ac:dyDescent="0.25">
      <c r="A564" s="41" t="s">
        <v>642</v>
      </c>
      <c r="B564" s="43">
        <v>29170</v>
      </c>
      <c r="C564" s="33">
        <f t="shared" si="8"/>
        <v>563</v>
      </c>
      <c r="D564" s="54" t="s">
        <v>121</v>
      </c>
      <c r="E564" s="53">
        <v>987670</v>
      </c>
      <c r="F564" s="52">
        <v>5.0000000000000001E-3</v>
      </c>
      <c r="G564" s="51">
        <v>7.0350000000000001</v>
      </c>
      <c r="H564" s="50">
        <v>12.9</v>
      </c>
      <c r="I564" s="50">
        <v>14.02</v>
      </c>
      <c r="J564" s="43">
        <v>29170</v>
      </c>
      <c r="K564" s="49">
        <v>3.0000000000000001E-3</v>
      </c>
    </row>
    <row r="565" spans="1:11" ht="15" hidden="1" x14ac:dyDescent="0.25">
      <c r="A565" s="41" t="s">
        <v>641</v>
      </c>
      <c r="B565" s="43">
        <v>28560</v>
      </c>
      <c r="C565" s="33">
        <f t="shared" si="8"/>
        <v>564</v>
      </c>
      <c r="D565" s="48" t="s">
        <v>113</v>
      </c>
      <c r="E565" s="47">
        <v>906570</v>
      </c>
      <c r="F565" s="46">
        <v>6.0000000000000001E-3</v>
      </c>
      <c r="G565" s="45">
        <v>6.4569999999999999</v>
      </c>
      <c r="H565" s="44">
        <v>12.65</v>
      </c>
      <c r="I565" s="44">
        <v>13.73</v>
      </c>
      <c r="J565" s="43">
        <v>28560</v>
      </c>
      <c r="K565" s="42">
        <v>3.0000000000000001E-3</v>
      </c>
    </row>
    <row r="566" spans="1:11" ht="15" hidden="1" x14ac:dyDescent="0.25">
      <c r="A566" s="41" t="s">
        <v>640</v>
      </c>
      <c r="B566" s="43">
        <v>35720</v>
      </c>
      <c r="C566" s="33">
        <f t="shared" si="8"/>
        <v>565</v>
      </c>
      <c r="D566" s="54" t="s">
        <v>113</v>
      </c>
      <c r="E566" s="53">
        <v>25230</v>
      </c>
      <c r="F566" s="52">
        <v>4.9000000000000002E-2</v>
      </c>
      <c r="G566" s="51">
        <v>0.18</v>
      </c>
      <c r="H566" s="50">
        <v>16.22</v>
      </c>
      <c r="I566" s="50">
        <v>17.170000000000002</v>
      </c>
      <c r="J566" s="43">
        <v>35720</v>
      </c>
      <c r="K566" s="49">
        <v>1.2E-2</v>
      </c>
    </row>
    <row r="567" spans="1:11" ht="15" hidden="1" x14ac:dyDescent="0.25">
      <c r="A567" s="41" t="s">
        <v>639</v>
      </c>
      <c r="B567" s="43">
        <v>37310</v>
      </c>
      <c r="C567" s="33">
        <f t="shared" si="8"/>
        <v>566</v>
      </c>
      <c r="D567" s="48" t="s">
        <v>113</v>
      </c>
      <c r="E567" s="47">
        <v>40680</v>
      </c>
      <c r="F567" s="46">
        <v>6.2E-2</v>
      </c>
      <c r="G567" s="45">
        <v>0.28999999999999998</v>
      </c>
      <c r="H567" s="44">
        <v>16.84</v>
      </c>
      <c r="I567" s="44">
        <v>17.940000000000001</v>
      </c>
      <c r="J567" s="43">
        <v>37310</v>
      </c>
      <c r="K567" s="42">
        <v>1.4E-2</v>
      </c>
    </row>
    <row r="568" spans="1:11" ht="15" hidden="1" x14ac:dyDescent="0.25">
      <c r="A568" s="41" t="s">
        <v>638</v>
      </c>
      <c r="B568" s="43">
        <v>32930</v>
      </c>
      <c r="C568" s="33">
        <f t="shared" si="8"/>
        <v>567</v>
      </c>
      <c r="D568" s="54" t="s">
        <v>113</v>
      </c>
      <c r="E568" s="53">
        <v>15170</v>
      </c>
      <c r="F568" s="52">
        <v>6.0999999999999999E-2</v>
      </c>
      <c r="G568" s="51">
        <v>0.108</v>
      </c>
      <c r="H568" s="50">
        <v>13.69</v>
      </c>
      <c r="I568" s="50">
        <v>15.83</v>
      </c>
      <c r="J568" s="43">
        <v>32930</v>
      </c>
      <c r="K568" s="49">
        <v>2.1000000000000001E-2</v>
      </c>
    </row>
    <row r="569" spans="1:11" ht="15" hidden="1" x14ac:dyDescent="0.25">
      <c r="A569" s="41" t="s">
        <v>637</v>
      </c>
      <c r="B569" s="43">
        <v>26510</v>
      </c>
      <c r="C569" s="33">
        <f t="shared" si="8"/>
        <v>568</v>
      </c>
      <c r="D569" s="48" t="s">
        <v>184</v>
      </c>
      <c r="E569" s="47">
        <v>4514960</v>
      </c>
      <c r="F569" s="46">
        <v>4.0000000000000001E-3</v>
      </c>
      <c r="G569" s="45">
        <v>32.158000000000001</v>
      </c>
      <c r="H569" s="44">
        <v>10.92</v>
      </c>
      <c r="I569" s="44">
        <v>12.74</v>
      </c>
      <c r="J569" s="43">
        <v>26510</v>
      </c>
      <c r="K569" s="42">
        <v>2E-3</v>
      </c>
    </row>
    <row r="570" spans="1:11" ht="15" hidden="1" x14ac:dyDescent="0.25">
      <c r="A570" s="41" t="s">
        <v>636</v>
      </c>
      <c r="B570" s="43">
        <v>40880</v>
      </c>
      <c r="C570" s="33">
        <f t="shared" si="8"/>
        <v>569</v>
      </c>
      <c r="D570" s="54" t="s">
        <v>136</v>
      </c>
      <c r="E570" s="53">
        <v>220200</v>
      </c>
      <c r="F570" s="52">
        <v>8.9999999999999993E-3</v>
      </c>
      <c r="G570" s="51">
        <v>1.5680000000000001</v>
      </c>
      <c r="H570" s="50">
        <v>18.12</v>
      </c>
      <c r="I570" s="50">
        <v>19.66</v>
      </c>
      <c r="J570" s="43">
        <v>40880</v>
      </c>
      <c r="K570" s="49">
        <v>4.0000000000000001E-3</v>
      </c>
    </row>
    <row r="571" spans="1:11" ht="15" hidden="1" x14ac:dyDescent="0.25">
      <c r="A571" s="41" t="s">
        <v>635</v>
      </c>
      <c r="B571" s="43">
        <v>47590</v>
      </c>
      <c r="C571" s="33">
        <f t="shared" si="8"/>
        <v>570</v>
      </c>
      <c r="D571" s="48" t="s">
        <v>121</v>
      </c>
      <c r="E571" s="47">
        <v>29780</v>
      </c>
      <c r="F571" s="46">
        <v>2.5000000000000001E-2</v>
      </c>
      <c r="G571" s="45">
        <v>0.21199999999999999</v>
      </c>
      <c r="H571" s="44">
        <v>22.5</v>
      </c>
      <c r="I571" s="44">
        <v>22.88</v>
      </c>
      <c r="J571" s="43">
        <v>47590</v>
      </c>
      <c r="K571" s="42">
        <v>1.2E-2</v>
      </c>
    </row>
    <row r="572" spans="1:11" ht="15" hidden="1" x14ac:dyDescent="0.25">
      <c r="A572" s="41" t="s">
        <v>634</v>
      </c>
      <c r="B572" s="43">
        <v>50810</v>
      </c>
      <c r="C572" s="33">
        <f t="shared" si="8"/>
        <v>571</v>
      </c>
      <c r="D572" s="54" t="s">
        <v>113</v>
      </c>
      <c r="E572" s="53">
        <v>22130</v>
      </c>
      <c r="F572" s="52">
        <v>2.5999999999999999E-2</v>
      </c>
      <c r="G572" s="51">
        <v>0.158</v>
      </c>
      <c r="H572" s="50">
        <v>24.29</v>
      </c>
      <c r="I572" s="50">
        <v>24.43</v>
      </c>
      <c r="J572" s="43">
        <v>50810</v>
      </c>
      <c r="K572" s="49">
        <v>1.2E-2</v>
      </c>
    </row>
    <row r="573" spans="1:11" ht="15" hidden="1" x14ac:dyDescent="0.25">
      <c r="A573" s="41" t="s">
        <v>633</v>
      </c>
      <c r="B573" s="43">
        <v>38300</v>
      </c>
      <c r="C573" s="33">
        <f t="shared" si="8"/>
        <v>572</v>
      </c>
      <c r="D573" s="48" t="s">
        <v>113</v>
      </c>
      <c r="E573" s="47">
        <v>7640</v>
      </c>
      <c r="F573" s="46">
        <v>4.1000000000000002E-2</v>
      </c>
      <c r="G573" s="45">
        <v>5.3999999999999999E-2</v>
      </c>
      <c r="H573" s="44">
        <v>17.350000000000001</v>
      </c>
      <c r="I573" s="44">
        <v>18.41</v>
      </c>
      <c r="J573" s="43">
        <v>38300</v>
      </c>
      <c r="K573" s="42">
        <v>1.2E-2</v>
      </c>
    </row>
    <row r="574" spans="1:11" ht="15" hidden="1" x14ac:dyDescent="0.25">
      <c r="A574" s="41" t="s">
        <v>632</v>
      </c>
      <c r="B574" s="43">
        <v>39830</v>
      </c>
      <c r="C574" s="33">
        <f t="shared" si="8"/>
        <v>573</v>
      </c>
      <c r="D574" s="54" t="s">
        <v>113</v>
      </c>
      <c r="E574" s="53">
        <v>190420</v>
      </c>
      <c r="F574" s="52">
        <v>8.9999999999999993E-3</v>
      </c>
      <c r="G574" s="51">
        <v>1.3560000000000001</v>
      </c>
      <c r="H574" s="50">
        <v>17.649999999999999</v>
      </c>
      <c r="I574" s="50">
        <v>19.149999999999999</v>
      </c>
      <c r="J574" s="43">
        <v>39830</v>
      </c>
      <c r="K574" s="49">
        <v>4.0000000000000001E-3</v>
      </c>
    </row>
    <row r="575" spans="1:11" ht="15" hidden="1" x14ac:dyDescent="0.25">
      <c r="A575" s="41" t="s">
        <v>631</v>
      </c>
      <c r="B575" s="43">
        <v>25110</v>
      </c>
      <c r="C575" s="33">
        <f t="shared" si="8"/>
        <v>574</v>
      </c>
      <c r="D575" s="48" t="s">
        <v>136</v>
      </c>
      <c r="E575" s="47">
        <v>200950</v>
      </c>
      <c r="F575" s="46">
        <v>1.2999999999999999E-2</v>
      </c>
      <c r="G575" s="45">
        <v>1.431</v>
      </c>
      <c r="H575" s="44">
        <v>10.69</v>
      </c>
      <c r="I575" s="44">
        <v>12.07</v>
      </c>
      <c r="J575" s="43">
        <v>25110</v>
      </c>
      <c r="K575" s="42">
        <v>5.0000000000000001E-3</v>
      </c>
    </row>
    <row r="576" spans="1:11" ht="15" hidden="1" x14ac:dyDescent="0.25">
      <c r="A576" s="41" t="s">
        <v>630</v>
      </c>
      <c r="B576" s="43">
        <v>34580</v>
      </c>
      <c r="C576" s="33">
        <f t="shared" si="8"/>
        <v>575</v>
      </c>
      <c r="D576" s="54" t="s">
        <v>113</v>
      </c>
      <c r="E576" s="53">
        <v>13590</v>
      </c>
      <c r="F576" s="52">
        <v>0.04</v>
      </c>
      <c r="G576" s="51">
        <v>9.7000000000000003E-2</v>
      </c>
      <c r="H576" s="50">
        <v>13.31</v>
      </c>
      <c r="I576" s="50">
        <v>16.62</v>
      </c>
      <c r="J576" s="43">
        <v>34580</v>
      </c>
      <c r="K576" s="49">
        <v>2.1999999999999999E-2</v>
      </c>
    </row>
    <row r="577" spans="1:11" ht="15" hidden="1" x14ac:dyDescent="0.25">
      <c r="A577" s="41" t="s">
        <v>629</v>
      </c>
      <c r="B577" s="43">
        <v>24420</v>
      </c>
      <c r="C577" s="33">
        <f t="shared" si="8"/>
        <v>576</v>
      </c>
      <c r="D577" s="48" t="s">
        <v>113</v>
      </c>
      <c r="E577" s="47">
        <v>187360</v>
      </c>
      <c r="F577" s="46">
        <v>1.4E-2</v>
      </c>
      <c r="G577" s="45">
        <v>1.3340000000000001</v>
      </c>
      <c r="H577" s="44">
        <v>10.57</v>
      </c>
      <c r="I577" s="44">
        <v>11.74</v>
      </c>
      <c r="J577" s="43">
        <v>24420</v>
      </c>
      <c r="K577" s="42">
        <v>5.0000000000000001E-3</v>
      </c>
    </row>
    <row r="578" spans="1:11" ht="15" hidden="1" x14ac:dyDescent="0.25">
      <c r="A578" s="41" t="s">
        <v>628</v>
      </c>
      <c r="B578" s="43">
        <v>22660</v>
      </c>
      <c r="C578" s="33">
        <f t="shared" si="8"/>
        <v>577</v>
      </c>
      <c r="D578" s="54" t="s">
        <v>136</v>
      </c>
      <c r="E578" s="53">
        <v>567550</v>
      </c>
      <c r="F578" s="52">
        <v>0.02</v>
      </c>
      <c r="G578" s="51">
        <v>4.0419999999999998</v>
      </c>
      <c r="H578" s="50">
        <v>9.67</v>
      </c>
      <c r="I578" s="50">
        <v>10.89</v>
      </c>
      <c r="J578" s="43">
        <v>22660</v>
      </c>
      <c r="K578" s="49">
        <v>4.0000000000000001E-3</v>
      </c>
    </row>
    <row r="579" spans="1:11" ht="15" hidden="1" x14ac:dyDescent="0.25">
      <c r="A579" s="41" t="s">
        <v>627</v>
      </c>
      <c r="B579" s="43">
        <v>23000</v>
      </c>
      <c r="C579" s="33">
        <f t="shared" ref="C579:C642" si="9">C578+1</f>
        <v>578</v>
      </c>
      <c r="D579" s="48" t="s">
        <v>121</v>
      </c>
      <c r="E579" s="47">
        <v>118170</v>
      </c>
      <c r="F579" s="46">
        <v>2.5000000000000001E-2</v>
      </c>
      <c r="G579" s="45">
        <v>0.84199999999999997</v>
      </c>
      <c r="H579" s="44">
        <v>9.4600000000000009</v>
      </c>
      <c r="I579" s="44">
        <v>11.06</v>
      </c>
      <c r="J579" s="43">
        <v>23000</v>
      </c>
      <c r="K579" s="42">
        <v>0.01</v>
      </c>
    </row>
    <row r="580" spans="1:11" ht="15" hidden="1" x14ac:dyDescent="0.25">
      <c r="A580" s="41" t="s">
        <v>626</v>
      </c>
      <c r="B580" s="43">
        <v>21990</v>
      </c>
      <c r="C580" s="33">
        <f t="shared" si="9"/>
        <v>579</v>
      </c>
      <c r="D580" s="54" t="s">
        <v>113</v>
      </c>
      <c r="E580" s="53">
        <v>94570</v>
      </c>
      <c r="F580" s="52">
        <v>2.5999999999999999E-2</v>
      </c>
      <c r="G580" s="51">
        <v>0.67400000000000004</v>
      </c>
      <c r="H580" s="50">
        <v>9.27</v>
      </c>
      <c r="I580" s="50">
        <v>10.57</v>
      </c>
      <c r="J580" s="43">
        <v>21990</v>
      </c>
      <c r="K580" s="49">
        <v>1.2E-2</v>
      </c>
    </row>
    <row r="581" spans="1:11" ht="15" hidden="1" x14ac:dyDescent="0.25">
      <c r="A581" s="41" t="s">
        <v>625</v>
      </c>
      <c r="B581" s="43">
        <v>25710</v>
      </c>
      <c r="C581" s="33">
        <f t="shared" si="9"/>
        <v>580</v>
      </c>
      <c r="D581" s="48" t="s">
        <v>113</v>
      </c>
      <c r="E581" s="47">
        <v>11460</v>
      </c>
      <c r="F581" s="46">
        <v>7.5999999999999998E-2</v>
      </c>
      <c r="G581" s="45">
        <v>8.2000000000000003E-2</v>
      </c>
      <c r="H581" s="44">
        <v>10.87</v>
      </c>
      <c r="I581" s="44">
        <v>12.36</v>
      </c>
      <c r="J581" s="43">
        <v>25710</v>
      </c>
      <c r="K581" s="42">
        <v>1.7000000000000001E-2</v>
      </c>
    </row>
    <row r="582" spans="1:11" ht="15" hidden="1" x14ac:dyDescent="0.25">
      <c r="A582" s="41" t="s">
        <v>624</v>
      </c>
      <c r="B582" s="43">
        <v>28300</v>
      </c>
      <c r="C582" s="33">
        <f t="shared" si="9"/>
        <v>581</v>
      </c>
      <c r="D582" s="54" t="s">
        <v>113</v>
      </c>
      <c r="E582" s="53">
        <v>12140</v>
      </c>
      <c r="F582" s="52">
        <v>6.8000000000000005E-2</v>
      </c>
      <c r="G582" s="51">
        <v>8.5999999999999993E-2</v>
      </c>
      <c r="H582" s="50">
        <v>11.96</v>
      </c>
      <c r="I582" s="50">
        <v>13.61</v>
      </c>
      <c r="J582" s="43">
        <v>28300</v>
      </c>
      <c r="K582" s="49">
        <v>1.7000000000000001E-2</v>
      </c>
    </row>
    <row r="583" spans="1:11" ht="15" hidden="1" x14ac:dyDescent="0.25">
      <c r="A583" s="41" t="s">
        <v>623</v>
      </c>
      <c r="B583" s="43">
        <v>24750</v>
      </c>
      <c r="C583" s="33">
        <f t="shared" si="9"/>
        <v>582</v>
      </c>
      <c r="D583" s="48" t="s">
        <v>113</v>
      </c>
      <c r="E583" s="47">
        <v>5480</v>
      </c>
      <c r="F583" s="46">
        <v>7.1999999999999995E-2</v>
      </c>
      <c r="G583" s="45">
        <v>3.9E-2</v>
      </c>
      <c r="H583" s="44">
        <v>10.62</v>
      </c>
      <c r="I583" s="44">
        <v>11.9</v>
      </c>
      <c r="J583" s="43">
        <v>24750</v>
      </c>
      <c r="K583" s="42">
        <v>1.9E-2</v>
      </c>
    </row>
    <row r="584" spans="1:11" ht="15" hidden="1" x14ac:dyDescent="0.25">
      <c r="A584" s="41" t="s">
        <v>622</v>
      </c>
      <c r="B584" s="43">
        <v>21740</v>
      </c>
      <c r="C584" s="33">
        <f t="shared" si="9"/>
        <v>583</v>
      </c>
      <c r="D584" s="54" t="s">
        <v>113</v>
      </c>
      <c r="E584" s="53">
        <v>117920</v>
      </c>
      <c r="F584" s="52">
        <v>2.4E-2</v>
      </c>
      <c r="G584" s="51">
        <v>0.84</v>
      </c>
      <c r="H584" s="50">
        <v>9.58</v>
      </c>
      <c r="I584" s="50">
        <v>10.45</v>
      </c>
      <c r="J584" s="43">
        <v>21740</v>
      </c>
      <c r="K584" s="49">
        <v>6.0000000000000001E-3</v>
      </c>
    </row>
    <row r="585" spans="1:11" ht="15" hidden="1" x14ac:dyDescent="0.25">
      <c r="A585" s="41" t="s">
        <v>621</v>
      </c>
      <c r="B585" s="43">
        <v>22830</v>
      </c>
      <c r="C585" s="33">
        <f t="shared" si="9"/>
        <v>584</v>
      </c>
      <c r="D585" s="48" t="s">
        <v>121</v>
      </c>
      <c r="E585" s="47">
        <v>325970</v>
      </c>
      <c r="F585" s="46">
        <v>2.9000000000000001E-2</v>
      </c>
      <c r="G585" s="45">
        <v>2.3220000000000001</v>
      </c>
      <c r="H585" s="44">
        <v>9.91</v>
      </c>
      <c r="I585" s="44">
        <v>10.98</v>
      </c>
      <c r="J585" s="43">
        <v>22830</v>
      </c>
      <c r="K585" s="42">
        <v>5.0000000000000001E-3</v>
      </c>
    </row>
    <row r="586" spans="1:11" ht="15" hidden="1" x14ac:dyDescent="0.25">
      <c r="A586" s="41" t="s">
        <v>620</v>
      </c>
      <c r="B586" s="43">
        <v>22000</v>
      </c>
      <c r="C586" s="33">
        <f t="shared" si="9"/>
        <v>585</v>
      </c>
      <c r="D586" s="54" t="s">
        <v>113</v>
      </c>
      <c r="E586" s="53">
        <v>286740</v>
      </c>
      <c r="F586" s="52">
        <v>3.1E-2</v>
      </c>
      <c r="G586" s="51">
        <v>2.0419999999999998</v>
      </c>
      <c r="H586" s="50">
        <v>9.69</v>
      </c>
      <c r="I586" s="50">
        <v>10.58</v>
      </c>
      <c r="J586" s="43">
        <v>22000</v>
      </c>
      <c r="K586" s="49">
        <v>5.0000000000000001E-3</v>
      </c>
    </row>
    <row r="587" spans="1:11" ht="15" hidden="1" x14ac:dyDescent="0.25">
      <c r="A587" s="41" t="s">
        <v>619</v>
      </c>
      <c r="B587" s="43">
        <v>50470</v>
      </c>
      <c r="C587" s="33">
        <f t="shared" si="9"/>
        <v>586</v>
      </c>
      <c r="D587" s="48" t="s">
        <v>113</v>
      </c>
      <c r="E587" s="47">
        <v>6640</v>
      </c>
      <c r="F587" s="46">
        <v>0.125</v>
      </c>
      <c r="G587" s="45">
        <v>4.7E-2</v>
      </c>
      <c r="H587" s="44">
        <v>22.07</v>
      </c>
      <c r="I587" s="44">
        <v>24.27</v>
      </c>
      <c r="J587" s="43">
        <v>50470</v>
      </c>
      <c r="K587" s="42">
        <v>3.2000000000000001E-2</v>
      </c>
    </row>
    <row r="588" spans="1:11" ht="15" hidden="1" x14ac:dyDescent="0.25">
      <c r="A588" s="41" t="s">
        <v>618</v>
      </c>
      <c r="B588" s="43">
        <v>24390</v>
      </c>
      <c r="C588" s="33">
        <f t="shared" si="9"/>
        <v>587</v>
      </c>
      <c r="D588" s="54" t="s">
        <v>113</v>
      </c>
      <c r="E588" s="53">
        <v>18040</v>
      </c>
      <c r="F588" s="52">
        <v>4.1000000000000002E-2</v>
      </c>
      <c r="G588" s="51">
        <v>0.128</v>
      </c>
      <c r="H588" s="50">
        <v>10.44</v>
      </c>
      <c r="I588" s="50">
        <v>11.73</v>
      </c>
      <c r="J588" s="43">
        <v>24390</v>
      </c>
      <c r="K588" s="49">
        <v>1.0999999999999999E-2</v>
      </c>
    </row>
    <row r="589" spans="1:11" ht="15" hidden="1" x14ac:dyDescent="0.25">
      <c r="A589" s="41" t="s">
        <v>617</v>
      </c>
      <c r="B589" s="43">
        <v>24610</v>
      </c>
      <c r="C589" s="33">
        <f t="shared" si="9"/>
        <v>588</v>
      </c>
      <c r="D589" s="48" t="s">
        <v>113</v>
      </c>
      <c r="E589" s="47">
        <v>14550</v>
      </c>
      <c r="F589" s="46">
        <v>3.1E-2</v>
      </c>
      <c r="G589" s="45">
        <v>0.104</v>
      </c>
      <c r="H589" s="44">
        <v>11.19</v>
      </c>
      <c r="I589" s="44">
        <v>11.83</v>
      </c>
      <c r="J589" s="43">
        <v>24610</v>
      </c>
      <c r="K589" s="42">
        <v>6.0000000000000001E-3</v>
      </c>
    </row>
    <row r="590" spans="1:11" ht="15" hidden="1" x14ac:dyDescent="0.25">
      <c r="A590" s="41" t="s">
        <v>616</v>
      </c>
      <c r="B590" s="43">
        <v>38890</v>
      </c>
      <c r="C590" s="33">
        <f t="shared" si="9"/>
        <v>589</v>
      </c>
      <c r="D590" s="54" t="s">
        <v>136</v>
      </c>
      <c r="E590" s="53">
        <v>65330</v>
      </c>
      <c r="F590" s="52">
        <v>1.7000000000000001E-2</v>
      </c>
      <c r="G590" s="51">
        <v>0.46500000000000002</v>
      </c>
      <c r="H590" s="50">
        <v>15.42</v>
      </c>
      <c r="I590" s="50">
        <v>18.7</v>
      </c>
      <c r="J590" s="43">
        <v>38890</v>
      </c>
      <c r="K590" s="49">
        <v>1.0999999999999999E-2</v>
      </c>
    </row>
    <row r="591" spans="1:11" ht="15" hidden="1" x14ac:dyDescent="0.25">
      <c r="A591" s="41" t="s">
        <v>615</v>
      </c>
      <c r="B591" s="43">
        <v>42260</v>
      </c>
      <c r="C591" s="33">
        <f t="shared" si="9"/>
        <v>590</v>
      </c>
      <c r="D591" s="48" t="s">
        <v>113</v>
      </c>
      <c r="E591" s="47">
        <v>3710</v>
      </c>
      <c r="F591" s="46">
        <v>7.1999999999999995E-2</v>
      </c>
      <c r="G591" s="45">
        <v>2.5999999999999999E-2</v>
      </c>
      <c r="H591" s="44">
        <v>19.3</v>
      </c>
      <c r="I591" s="44">
        <v>20.32</v>
      </c>
      <c r="J591" s="43">
        <v>42260</v>
      </c>
      <c r="K591" s="42">
        <v>1.9E-2</v>
      </c>
    </row>
    <row r="592" spans="1:11" ht="15" hidden="1" x14ac:dyDescent="0.25">
      <c r="A592" s="41" t="s">
        <v>614</v>
      </c>
      <c r="B592" s="43">
        <v>27110</v>
      </c>
      <c r="C592" s="33">
        <f t="shared" si="9"/>
        <v>591</v>
      </c>
      <c r="D592" s="54" t="s">
        <v>113</v>
      </c>
      <c r="E592" s="53">
        <v>35770</v>
      </c>
      <c r="F592" s="52">
        <v>2.4E-2</v>
      </c>
      <c r="G592" s="51">
        <v>0.255</v>
      </c>
      <c r="H592" s="50">
        <v>11.94</v>
      </c>
      <c r="I592" s="50">
        <v>13.03</v>
      </c>
      <c r="J592" s="43">
        <v>27110</v>
      </c>
      <c r="K592" s="49">
        <v>8.9999999999999993E-3</v>
      </c>
    </row>
    <row r="593" spans="1:11" ht="15" hidden="1" x14ac:dyDescent="0.25">
      <c r="A593" s="41" t="s">
        <v>613</v>
      </c>
      <c r="B593" s="43">
        <v>54700</v>
      </c>
      <c r="C593" s="33">
        <f t="shared" si="9"/>
        <v>592</v>
      </c>
      <c r="D593" s="48" t="s">
        <v>113</v>
      </c>
      <c r="E593" s="47">
        <v>25850</v>
      </c>
      <c r="F593" s="46">
        <v>2.7E-2</v>
      </c>
      <c r="G593" s="45">
        <v>0.184</v>
      </c>
      <c r="H593" s="44">
        <v>24.08</v>
      </c>
      <c r="I593" s="44">
        <v>26.3</v>
      </c>
      <c r="J593" s="43">
        <v>54700</v>
      </c>
      <c r="K593" s="42">
        <v>1.4999999999999999E-2</v>
      </c>
    </row>
    <row r="594" spans="1:11" ht="15" hidden="1" x14ac:dyDescent="0.25">
      <c r="A594" s="41" t="s">
        <v>612</v>
      </c>
      <c r="B594" s="43">
        <v>29190</v>
      </c>
      <c r="C594" s="33">
        <f t="shared" si="9"/>
        <v>593</v>
      </c>
      <c r="D594" s="54" t="s">
        <v>136</v>
      </c>
      <c r="E594" s="53">
        <v>521740</v>
      </c>
      <c r="F594" s="52">
        <v>7.0000000000000001E-3</v>
      </c>
      <c r="G594" s="51">
        <v>3.7160000000000002</v>
      </c>
      <c r="H594" s="50">
        <v>11.48</v>
      </c>
      <c r="I594" s="50">
        <v>14.04</v>
      </c>
      <c r="J594" s="43">
        <v>29190</v>
      </c>
      <c r="K594" s="49">
        <v>6.0000000000000001E-3</v>
      </c>
    </row>
    <row r="595" spans="1:11" ht="15" hidden="1" x14ac:dyDescent="0.25">
      <c r="A595" s="41" t="s">
        <v>611</v>
      </c>
      <c r="B595" s="43">
        <v>29600</v>
      </c>
      <c r="C595" s="33">
        <f t="shared" si="9"/>
        <v>594</v>
      </c>
      <c r="D595" s="48" t="s">
        <v>121</v>
      </c>
      <c r="E595" s="47">
        <v>368280</v>
      </c>
      <c r="F595" s="46">
        <v>1.2E-2</v>
      </c>
      <c r="G595" s="45">
        <v>2.6230000000000002</v>
      </c>
      <c r="H595" s="44">
        <v>11.68</v>
      </c>
      <c r="I595" s="44">
        <v>14.23</v>
      </c>
      <c r="J595" s="43">
        <v>29600</v>
      </c>
      <c r="K595" s="42">
        <v>7.0000000000000001E-3</v>
      </c>
    </row>
    <row r="596" spans="1:11" ht="15" hidden="1" x14ac:dyDescent="0.25">
      <c r="A596" s="41" t="s">
        <v>610</v>
      </c>
      <c r="B596" s="43">
        <v>29900</v>
      </c>
      <c r="C596" s="33">
        <f t="shared" si="9"/>
        <v>595</v>
      </c>
      <c r="D596" s="54" t="s">
        <v>113</v>
      </c>
      <c r="E596" s="53">
        <v>15900</v>
      </c>
      <c r="F596" s="52">
        <v>0.11</v>
      </c>
      <c r="G596" s="51">
        <v>0.113</v>
      </c>
      <c r="H596" s="50">
        <v>12.38</v>
      </c>
      <c r="I596" s="50">
        <v>14.38</v>
      </c>
      <c r="J596" s="43">
        <v>29900</v>
      </c>
      <c r="K596" s="49">
        <v>2.5000000000000001E-2</v>
      </c>
    </row>
    <row r="597" spans="1:11" ht="15" hidden="1" x14ac:dyDescent="0.25">
      <c r="A597" s="41" t="s">
        <v>609</v>
      </c>
      <c r="B597" s="43">
        <v>29590</v>
      </c>
      <c r="C597" s="33">
        <f t="shared" si="9"/>
        <v>596</v>
      </c>
      <c r="D597" s="48" t="s">
        <v>113</v>
      </c>
      <c r="E597" s="47">
        <v>352380</v>
      </c>
      <c r="F597" s="46">
        <v>1.2E-2</v>
      </c>
      <c r="G597" s="45">
        <v>2.5099999999999998</v>
      </c>
      <c r="H597" s="44">
        <v>11.66</v>
      </c>
      <c r="I597" s="44">
        <v>14.23</v>
      </c>
      <c r="J597" s="43">
        <v>29590</v>
      </c>
      <c r="K597" s="42">
        <v>7.0000000000000001E-3</v>
      </c>
    </row>
    <row r="598" spans="1:11" ht="15" hidden="1" x14ac:dyDescent="0.25">
      <c r="A598" s="41" t="s">
        <v>608</v>
      </c>
      <c r="B598" s="43">
        <v>28210</v>
      </c>
      <c r="C598" s="33">
        <f t="shared" si="9"/>
        <v>597</v>
      </c>
      <c r="D598" s="54" t="s">
        <v>121</v>
      </c>
      <c r="E598" s="53">
        <v>153460</v>
      </c>
      <c r="F598" s="52">
        <v>2.1999999999999999E-2</v>
      </c>
      <c r="G598" s="51">
        <v>1.093</v>
      </c>
      <c r="H598" s="50">
        <v>11.12</v>
      </c>
      <c r="I598" s="50">
        <v>13.56</v>
      </c>
      <c r="J598" s="43">
        <v>28210</v>
      </c>
      <c r="K598" s="49">
        <v>0.01</v>
      </c>
    </row>
    <row r="599" spans="1:11" ht="15" hidden="1" x14ac:dyDescent="0.25">
      <c r="A599" s="41" t="s">
        <v>607</v>
      </c>
      <c r="B599" s="43">
        <v>71590</v>
      </c>
      <c r="C599" s="33">
        <f t="shared" si="9"/>
        <v>598</v>
      </c>
      <c r="D599" s="48" t="s">
        <v>113</v>
      </c>
      <c r="E599" s="47">
        <v>3600</v>
      </c>
      <c r="F599" s="46">
        <v>0.06</v>
      </c>
      <c r="G599" s="45">
        <v>2.5999999999999999E-2</v>
      </c>
      <c r="H599" s="44">
        <v>29.31</v>
      </c>
      <c r="I599" s="44">
        <v>34.42</v>
      </c>
      <c r="J599" s="43">
        <v>71590</v>
      </c>
      <c r="K599" s="42">
        <v>3.3000000000000002E-2</v>
      </c>
    </row>
    <row r="600" spans="1:11" ht="15" hidden="1" x14ac:dyDescent="0.25">
      <c r="A600" s="41" t="s">
        <v>606</v>
      </c>
      <c r="B600" s="43">
        <v>24330</v>
      </c>
      <c r="C600" s="33">
        <f t="shared" si="9"/>
        <v>599</v>
      </c>
      <c r="D600" s="54" t="s">
        <v>113</v>
      </c>
      <c r="E600" s="53">
        <v>90630</v>
      </c>
      <c r="F600" s="52">
        <v>3.5999999999999997E-2</v>
      </c>
      <c r="G600" s="51">
        <v>0.64600000000000002</v>
      </c>
      <c r="H600" s="50">
        <v>10.65</v>
      </c>
      <c r="I600" s="50">
        <v>11.7</v>
      </c>
      <c r="J600" s="43">
        <v>24330</v>
      </c>
      <c r="K600" s="49">
        <v>0.01</v>
      </c>
    </row>
    <row r="601" spans="1:11" ht="15" hidden="1" x14ac:dyDescent="0.25">
      <c r="A601" s="41" t="s">
        <v>605</v>
      </c>
      <c r="B601" s="43">
        <v>20960</v>
      </c>
      <c r="C601" s="33">
        <f t="shared" si="9"/>
        <v>600</v>
      </c>
      <c r="D601" s="48" t="s">
        <v>113</v>
      </c>
      <c r="E601" s="47">
        <v>15240</v>
      </c>
      <c r="F601" s="46">
        <v>5.5E-2</v>
      </c>
      <c r="G601" s="45">
        <v>0.109</v>
      </c>
      <c r="H601" s="44">
        <v>9.4700000000000006</v>
      </c>
      <c r="I601" s="44">
        <v>10.08</v>
      </c>
      <c r="J601" s="43">
        <v>20960</v>
      </c>
      <c r="K601" s="42">
        <v>1.0999999999999999E-2</v>
      </c>
    </row>
    <row r="602" spans="1:11" ht="15" hidden="1" x14ac:dyDescent="0.25">
      <c r="A602" s="41" t="s">
        <v>604</v>
      </c>
      <c r="B602" s="43">
        <v>35160</v>
      </c>
      <c r="C602" s="33">
        <f t="shared" si="9"/>
        <v>601</v>
      </c>
      <c r="D602" s="54" t="s">
        <v>113</v>
      </c>
      <c r="E602" s="53">
        <v>43980</v>
      </c>
      <c r="F602" s="52">
        <v>3.5000000000000003E-2</v>
      </c>
      <c r="G602" s="51">
        <v>0.313</v>
      </c>
      <c r="H602" s="50">
        <v>14.55</v>
      </c>
      <c r="I602" s="50">
        <v>16.91</v>
      </c>
      <c r="J602" s="43">
        <v>35160</v>
      </c>
      <c r="K602" s="49">
        <v>1.6E-2</v>
      </c>
    </row>
    <row r="603" spans="1:11" ht="15" hidden="1" x14ac:dyDescent="0.25">
      <c r="A603" s="41" t="s">
        <v>603</v>
      </c>
      <c r="B603" s="43">
        <v>27630</v>
      </c>
      <c r="C603" s="33">
        <f t="shared" si="9"/>
        <v>602</v>
      </c>
      <c r="D603" s="48" t="s">
        <v>121</v>
      </c>
      <c r="E603" s="47">
        <v>76760</v>
      </c>
      <c r="F603" s="46">
        <v>2.4E-2</v>
      </c>
      <c r="G603" s="45">
        <v>0.54700000000000004</v>
      </c>
      <c r="H603" s="44">
        <v>11.88</v>
      </c>
      <c r="I603" s="44">
        <v>13.28</v>
      </c>
      <c r="J603" s="43">
        <v>27630</v>
      </c>
      <c r="K603" s="42">
        <v>8.0000000000000002E-3</v>
      </c>
    </row>
    <row r="604" spans="1:11" ht="15" hidden="1" x14ac:dyDescent="0.25">
      <c r="A604" s="41" t="s">
        <v>602</v>
      </c>
      <c r="B604" s="43">
        <v>24910</v>
      </c>
      <c r="C604" s="33">
        <f t="shared" si="9"/>
        <v>603</v>
      </c>
      <c r="D604" s="54" t="s">
        <v>113</v>
      </c>
      <c r="E604" s="53">
        <v>44750</v>
      </c>
      <c r="F604" s="52">
        <v>3.6999999999999998E-2</v>
      </c>
      <c r="G604" s="51">
        <v>0.31900000000000001</v>
      </c>
      <c r="H604" s="50">
        <v>10.7</v>
      </c>
      <c r="I604" s="50">
        <v>11.97</v>
      </c>
      <c r="J604" s="43">
        <v>24910</v>
      </c>
      <c r="K604" s="49">
        <v>8.9999999999999993E-3</v>
      </c>
    </row>
    <row r="605" spans="1:11" ht="15" hidden="1" x14ac:dyDescent="0.25">
      <c r="A605" s="41" t="s">
        <v>601</v>
      </c>
      <c r="B605" s="43">
        <v>31440</v>
      </c>
      <c r="C605" s="33">
        <f t="shared" si="9"/>
        <v>604</v>
      </c>
      <c r="D605" s="48" t="s">
        <v>113</v>
      </c>
      <c r="E605" s="47">
        <v>32020</v>
      </c>
      <c r="F605" s="46">
        <v>0.03</v>
      </c>
      <c r="G605" s="45">
        <v>0.22800000000000001</v>
      </c>
      <c r="H605" s="44">
        <v>14.06</v>
      </c>
      <c r="I605" s="44">
        <v>15.11</v>
      </c>
      <c r="J605" s="43">
        <v>31440</v>
      </c>
      <c r="K605" s="42">
        <v>0.01</v>
      </c>
    </row>
    <row r="606" spans="1:11" ht="15" hidden="1" x14ac:dyDescent="0.25">
      <c r="A606" s="41" t="s">
        <v>600</v>
      </c>
      <c r="B606" s="43">
        <v>28670</v>
      </c>
      <c r="C606" s="33">
        <f t="shared" si="9"/>
        <v>605</v>
      </c>
      <c r="D606" s="54" t="s">
        <v>121</v>
      </c>
      <c r="E606" s="53">
        <v>41690</v>
      </c>
      <c r="F606" s="52">
        <v>2.7E-2</v>
      </c>
      <c r="G606" s="51">
        <v>0.29699999999999999</v>
      </c>
      <c r="H606" s="50">
        <v>12.2</v>
      </c>
      <c r="I606" s="50">
        <v>13.78</v>
      </c>
      <c r="J606" s="43">
        <v>28670</v>
      </c>
      <c r="K606" s="49">
        <v>8.9999999999999993E-3</v>
      </c>
    </row>
    <row r="607" spans="1:11" ht="15" hidden="1" x14ac:dyDescent="0.25">
      <c r="A607" s="41" t="s">
        <v>599</v>
      </c>
      <c r="B607" s="43">
        <v>28100</v>
      </c>
      <c r="C607" s="33">
        <f t="shared" si="9"/>
        <v>606</v>
      </c>
      <c r="D607" s="48" t="s">
        <v>113</v>
      </c>
      <c r="E607" s="47">
        <v>38660</v>
      </c>
      <c r="F607" s="46">
        <v>2.9000000000000001E-2</v>
      </c>
      <c r="G607" s="45">
        <v>0.27500000000000002</v>
      </c>
      <c r="H607" s="44">
        <v>11.98</v>
      </c>
      <c r="I607" s="44">
        <v>13.51</v>
      </c>
      <c r="J607" s="43">
        <v>28100</v>
      </c>
      <c r="K607" s="42">
        <v>8.9999999999999993E-3</v>
      </c>
    </row>
    <row r="608" spans="1:11" ht="15" hidden="1" x14ac:dyDescent="0.25">
      <c r="A608" s="41" t="s">
        <v>598</v>
      </c>
      <c r="B608" s="43">
        <v>35930</v>
      </c>
      <c r="C608" s="33">
        <f t="shared" si="9"/>
        <v>607</v>
      </c>
      <c r="D608" s="54" t="s">
        <v>113</v>
      </c>
      <c r="E608" s="53">
        <v>3030</v>
      </c>
      <c r="F608" s="52">
        <v>9.6000000000000002E-2</v>
      </c>
      <c r="G608" s="51">
        <v>2.1999999999999999E-2</v>
      </c>
      <c r="H608" s="50">
        <v>15.44</v>
      </c>
      <c r="I608" s="50">
        <v>17.28</v>
      </c>
      <c r="J608" s="43">
        <v>35930</v>
      </c>
      <c r="K608" s="49">
        <v>2.7E-2</v>
      </c>
    </row>
    <row r="609" spans="1:11" ht="15" hidden="1" x14ac:dyDescent="0.25">
      <c r="A609" s="41" t="s">
        <v>597</v>
      </c>
      <c r="B609" s="43">
        <v>25410</v>
      </c>
      <c r="C609" s="33">
        <f t="shared" si="9"/>
        <v>608</v>
      </c>
      <c r="D609" s="48" t="s">
        <v>136</v>
      </c>
      <c r="E609" s="47">
        <v>2820750</v>
      </c>
      <c r="F609" s="46">
        <v>5.0000000000000001E-3</v>
      </c>
      <c r="G609" s="45">
        <v>20.091000000000001</v>
      </c>
      <c r="H609" s="44">
        <v>10.83</v>
      </c>
      <c r="I609" s="44">
        <v>12.22</v>
      </c>
      <c r="J609" s="43">
        <v>25410</v>
      </c>
      <c r="K609" s="42">
        <v>3.0000000000000001E-3</v>
      </c>
    </row>
    <row r="610" spans="1:11" ht="15" hidden="1" x14ac:dyDescent="0.25">
      <c r="A610" s="41" t="s">
        <v>596</v>
      </c>
      <c r="B610" s="43">
        <v>22930</v>
      </c>
      <c r="C610" s="33">
        <f t="shared" si="9"/>
        <v>609</v>
      </c>
      <c r="D610" s="54" t="s">
        <v>113</v>
      </c>
      <c r="E610" s="53">
        <v>569370</v>
      </c>
      <c r="F610" s="52">
        <v>0.01</v>
      </c>
      <c r="G610" s="51">
        <v>4.0549999999999997</v>
      </c>
      <c r="H610" s="50">
        <v>10.18</v>
      </c>
      <c r="I610" s="50">
        <v>11.02</v>
      </c>
      <c r="J610" s="43">
        <v>22930</v>
      </c>
      <c r="K610" s="49">
        <v>6.0000000000000001E-3</v>
      </c>
    </row>
    <row r="611" spans="1:11" ht="15" hidden="1" x14ac:dyDescent="0.25">
      <c r="A611" s="41" t="s">
        <v>595</v>
      </c>
      <c r="B611" s="43">
        <v>22710</v>
      </c>
      <c r="C611" s="33">
        <f t="shared" si="9"/>
        <v>610</v>
      </c>
      <c r="D611" s="48" t="s">
        <v>113</v>
      </c>
      <c r="E611" s="47">
        <v>1492250</v>
      </c>
      <c r="F611" s="46">
        <v>8.0000000000000002E-3</v>
      </c>
      <c r="G611" s="45">
        <v>10.629</v>
      </c>
      <c r="H611" s="44">
        <v>10.54</v>
      </c>
      <c r="I611" s="44">
        <v>10.92</v>
      </c>
      <c r="J611" s="43">
        <v>22710</v>
      </c>
      <c r="K611" s="42">
        <v>3.0000000000000001E-3</v>
      </c>
    </row>
    <row r="612" spans="1:11" ht="15" hidden="1" x14ac:dyDescent="0.25">
      <c r="A612" s="41" t="s">
        <v>594</v>
      </c>
      <c r="B612" s="43">
        <v>33970</v>
      </c>
      <c r="C612" s="33">
        <f t="shared" si="9"/>
        <v>611</v>
      </c>
      <c r="D612" s="54" t="s">
        <v>121</v>
      </c>
      <c r="E612" s="53">
        <v>594280</v>
      </c>
      <c r="F612" s="52">
        <v>8.0000000000000002E-3</v>
      </c>
      <c r="G612" s="51">
        <v>4.2329999999999997</v>
      </c>
      <c r="H612" s="50">
        <v>13.25</v>
      </c>
      <c r="I612" s="50">
        <v>16.329999999999998</v>
      </c>
      <c r="J612" s="43">
        <v>33970</v>
      </c>
      <c r="K612" s="49">
        <v>5.0000000000000001E-3</v>
      </c>
    </row>
    <row r="613" spans="1:11" ht="15" hidden="1" x14ac:dyDescent="0.25">
      <c r="A613" s="41" t="s">
        <v>593</v>
      </c>
      <c r="B613" s="43">
        <v>42780</v>
      </c>
      <c r="C613" s="33">
        <f t="shared" si="9"/>
        <v>612</v>
      </c>
      <c r="D613" s="48" t="s">
        <v>113</v>
      </c>
      <c r="E613" s="47">
        <v>257410</v>
      </c>
      <c r="F613" s="46">
        <v>1.2999999999999999E-2</v>
      </c>
      <c r="G613" s="45">
        <v>1.833</v>
      </c>
      <c r="H613" s="44">
        <v>18.34</v>
      </c>
      <c r="I613" s="44">
        <v>20.57</v>
      </c>
      <c r="J613" s="43">
        <v>42780</v>
      </c>
      <c r="K613" s="42">
        <v>8.0000000000000002E-3</v>
      </c>
    </row>
    <row r="614" spans="1:11" ht="15" hidden="1" x14ac:dyDescent="0.25">
      <c r="A614" s="41" t="s">
        <v>592</v>
      </c>
      <c r="B614" s="43">
        <v>27230</v>
      </c>
      <c r="C614" s="33">
        <f t="shared" si="9"/>
        <v>613</v>
      </c>
      <c r="D614" s="54" t="s">
        <v>113</v>
      </c>
      <c r="E614" s="53">
        <v>336880</v>
      </c>
      <c r="F614" s="52">
        <v>0.01</v>
      </c>
      <c r="G614" s="51">
        <v>2.399</v>
      </c>
      <c r="H614" s="50">
        <v>11.48</v>
      </c>
      <c r="I614" s="50">
        <v>13.09</v>
      </c>
      <c r="J614" s="43">
        <v>27230</v>
      </c>
      <c r="K614" s="49">
        <v>3.0000000000000001E-3</v>
      </c>
    </row>
    <row r="615" spans="1:11" ht="15" hidden="1" x14ac:dyDescent="0.25">
      <c r="A615" s="41" t="s">
        <v>591</v>
      </c>
      <c r="B615" s="43">
        <v>27690</v>
      </c>
      <c r="C615" s="33">
        <f t="shared" si="9"/>
        <v>614</v>
      </c>
      <c r="D615" s="48" t="s">
        <v>113</v>
      </c>
      <c r="E615" s="47">
        <v>110330</v>
      </c>
      <c r="F615" s="46">
        <v>0.02</v>
      </c>
      <c r="G615" s="45">
        <v>0.78600000000000003</v>
      </c>
      <c r="H615" s="44">
        <v>12.29</v>
      </c>
      <c r="I615" s="44">
        <v>13.31</v>
      </c>
      <c r="J615" s="43">
        <v>27690</v>
      </c>
      <c r="K615" s="42">
        <v>6.0000000000000001E-3</v>
      </c>
    </row>
    <row r="616" spans="1:11" ht="15" hidden="1" x14ac:dyDescent="0.25">
      <c r="A616" s="41" t="s">
        <v>590</v>
      </c>
      <c r="B616" s="43">
        <v>27460</v>
      </c>
      <c r="C616" s="33">
        <f t="shared" si="9"/>
        <v>615</v>
      </c>
      <c r="D616" s="54" t="s">
        <v>113</v>
      </c>
      <c r="E616" s="53">
        <v>54520</v>
      </c>
      <c r="F616" s="52">
        <v>2.5000000000000001E-2</v>
      </c>
      <c r="G616" s="51">
        <v>0.38800000000000001</v>
      </c>
      <c r="H616" s="50">
        <v>12.22</v>
      </c>
      <c r="I616" s="50">
        <v>13.2</v>
      </c>
      <c r="J616" s="43">
        <v>27460</v>
      </c>
      <c r="K616" s="49">
        <v>0.01</v>
      </c>
    </row>
    <row r="617" spans="1:11" ht="15" hidden="1" x14ac:dyDescent="0.25">
      <c r="A617" s="41" t="s">
        <v>589</v>
      </c>
      <c r="B617" s="43">
        <v>40560</v>
      </c>
      <c r="C617" s="33">
        <f t="shared" si="9"/>
        <v>616</v>
      </c>
      <c r="D617" s="48" t="s">
        <v>184</v>
      </c>
      <c r="E617" s="47">
        <v>14536530</v>
      </c>
      <c r="F617" s="46">
        <v>2E-3</v>
      </c>
      <c r="G617" s="45">
        <v>103.53700000000001</v>
      </c>
      <c r="H617" s="44">
        <v>12.78</v>
      </c>
      <c r="I617" s="44">
        <v>19.5</v>
      </c>
      <c r="J617" s="43">
        <v>40560</v>
      </c>
      <c r="K617" s="42">
        <v>2E-3</v>
      </c>
    </row>
    <row r="618" spans="1:11" ht="15" hidden="1" x14ac:dyDescent="0.25">
      <c r="A618" s="41" t="s">
        <v>588</v>
      </c>
      <c r="B618" s="43">
        <v>51230</v>
      </c>
      <c r="C618" s="33">
        <f t="shared" si="9"/>
        <v>617</v>
      </c>
      <c r="D618" s="54" t="s">
        <v>121</v>
      </c>
      <c r="E618" s="53">
        <v>1446900</v>
      </c>
      <c r="F618" s="52">
        <v>4.0000000000000001E-3</v>
      </c>
      <c r="G618" s="51">
        <v>10.305999999999999</v>
      </c>
      <c r="H618" s="50">
        <v>20.309999999999999</v>
      </c>
      <c r="I618" s="50">
        <v>24.63</v>
      </c>
      <c r="J618" s="43">
        <v>51230</v>
      </c>
      <c r="K618" s="49">
        <v>2E-3</v>
      </c>
    </row>
    <row r="619" spans="1:11" ht="15" hidden="1" x14ac:dyDescent="0.25">
      <c r="A619" s="41" t="s">
        <v>587</v>
      </c>
      <c r="B619" s="43">
        <v>43910</v>
      </c>
      <c r="C619" s="33">
        <f t="shared" si="9"/>
        <v>618</v>
      </c>
      <c r="D619" s="48" t="s">
        <v>113</v>
      </c>
      <c r="E619" s="47">
        <v>1194220</v>
      </c>
      <c r="F619" s="46">
        <v>4.0000000000000001E-3</v>
      </c>
      <c r="G619" s="45">
        <v>8.5060000000000002</v>
      </c>
      <c r="H619" s="44">
        <v>18.77</v>
      </c>
      <c r="I619" s="44">
        <v>21.11</v>
      </c>
      <c r="J619" s="43">
        <v>43910</v>
      </c>
      <c r="K619" s="42">
        <v>2E-3</v>
      </c>
    </row>
    <row r="620" spans="1:11" ht="15" hidden="1" x14ac:dyDescent="0.25">
      <c r="A620" s="41" t="s">
        <v>586</v>
      </c>
      <c r="B620" s="43">
        <v>85830</v>
      </c>
      <c r="C620" s="33">
        <f t="shared" si="9"/>
        <v>619</v>
      </c>
      <c r="D620" s="54" t="s">
        <v>113</v>
      </c>
      <c r="E620" s="53">
        <v>252670</v>
      </c>
      <c r="F620" s="52">
        <v>7.0000000000000001E-3</v>
      </c>
      <c r="G620" s="51">
        <v>1.8</v>
      </c>
      <c r="H620" s="50">
        <v>35.17</v>
      </c>
      <c r="I620" s="50">
        <v>41.27</v>
      </c>
      <c r="J620" s="43">
        <v>85830</v>
      </c>
      <c r="K620" s="49">
        <v>5.0000000000000001E-3</v>
      </c>
    </row>
    <row r="621" spans="1:11" ht="15" hidden="1" x14ac:dyDescent="0.25">
      <c r="A621" s="41" t="s">
        <v>585</v>
      </c>
      <c r="B621" s="43">
        <v>25250</v>
      </c>
      <c r="C621" s="33">
        <f t="shared" si="9"/>
        <v>620</v>
      </c>
      <c r="D621" s="48" t="s">
        <v>136</v>
      </c>
      <c r="E621" s="47">
        <v>8791750</v>
      </c>
      <c r="F621" s="46">
        <v>2E-3</v>
      </c>
      <c r="G621" s="45">
        <v>62.619</v>
      </c>
      <c r="H621" s="44">
        <v>10.37</v>
      </c>
      <c r="I621" s="44">
        <v>12.14</v>
      </c>
      <c r="J621" s="43">
        <v>25250</v>
      </c>
      <c r="K621" s="42">
        <v>2E-3</v>
      </c>
    </row>
    <row r="622" spans="1:11" ht="15" hidden="1" x14ac:dyDescent="0.25">
      <c r="A622" s="41" t="s">
        <v>584</v>
      </c>
      <c r="B622" s="43">
        <v>21710</v>
      </c>
      <c r="C622" s="33">
        <f t="shared" si="9"/>
        <v>621</v>
      </c>
      <c r="D622" s="54" t="s">
        <v>121</v>
      </c>
      <c r="E622" s="53">
        <v>3564130</v>
      </c>
      <c r="F622" s="52">
        <v>4.0000000000000001E-3</v>
      </c>
      <c r="G622" s="51">
        <v>25.385999999999999</v>
      </c>
      <c r="H622" s="50">
        <v>9.7100000000000009</v>
      </c>
      <c r="I622" s="50">
        <v>10.44</v>
      </c>
      <c r="J622" s="43">
        <v>21710</v>
      </c>
      <c r="K622" s="49">
        <v>2E-3</v>
      </c>
    </row>
    <row r="623" spans="1:11" ht="15" hidden="1" x14ac:dyDescent="0.25">
      <c r="A623" s="41" t="s">
        <v>584</v>
      </c>
      <c r="B623" s="43">
        <v>21680</v>
      </c>
      <c r="C623" s="33">
        <f t="shared" si="9"/>
        <v>622</v>
      </c>
      <c r="D623" s="48" t="s">
        <v>113</v>
      </c>
      <c r="E623" s="47">
        <v>3541010</v>
      </c>
      <c r="F623" s="46">
        <v>4.0000000000000001E-3</v>
      </c>
      <c r="G623" s="45">
        <v>25.221</v>
      </c>
      <c r="H623" s="44">
        <v>9.6999999999999993</v>
      </c>
      <c r="I623" s="44">
        <v>10.43</v>
      </c>
      <c r="J623" s="43">
        <v>21680</v>
      </c>
      <c r="K623" s="42">
        <v>2E-3</v>
      </c>
    </row>
    <row r="624" spans="1:11" ht="15" hidden="1" x14ac:dyDescent="0.25">
      <c r="A624" s="41" t="s">
        <v>583</v>
      </c>
      <c r="B624" s="43">
        <v>25940</v>
      </c>
      <c r="C624" s="33">
        <f t="shared" si="9"/>
        <v>623</v>
      </c>
      <c r="D624" s="54" t="s">
        <v>113</v>
      </c>
      <c r="E624" s="53">
        <v>23120</v>
      </c>
      <c r="F624" s="52">
        <v>5.3999999999999999E-2</v>
      </c>
      <c r="G624" s="51">
        <v>0.16500000000000001</v>
      </c>
      <c r="H624" s="50">
        <v>11.44</v>
      </c>
      <c r="I624" s="50">
        <v>12.47</v>
      </c>
      <c r="J624" s="43">
        <v>25940</v>
      </c>
      <c r="K624" s="49">
        <v>8.9999999999999993E-3</v>
      </c>
    </row>
    <row r="625" spans="1:11" ht="15" hidden="1" x14ac:dyDescent="0.25">
      <c r="A625" s="41" t="s">
        <v>582</v>
      </c>
      <c r="B625" s="43">
        <v>30750</v>
      </c>
      <c r="C625" s="33">
        <f t="shared" si="9"/>
        <v>624</v>
      </c>
      <c r="D625" s="48" t="s">
        <v>121</v>
      </c>
      <c r="E625" s="47">
        <v>699070</v>
      </c>
      <c r="F625" s="46">
        <v>7.0000000000000001E-3</v>
      </c>
      <c r="G625" s="45">
        <v>4.9790000000000001</v>
      </c>
      <c r="H625" s="44">
        <v>12.99</v>
      </c>
      <c r="I625" s="44">
        <v>14.79</v>
      </c>
      <c r="J625" s="43">
        <v>30750</v>
      </c>
      <c r="K625" s="42">
        <v>3.0000000000000001E-3</v>
      </c>
    </row>
    <row r="626" spans="1:11" ht="15" hidden="1" x14ac:dyDescent="0.25">
      <c r="A626" s="41" t="s">
        <v>581</v>
      </c>
      <c r="B626" s="43">
        <v>29390</v>
      </c>
      <c r="C626" s="33">
        <f t="shared" si="9"/>
        <v>625</v>
      </c>
      <c r="D626" s="54" t="s">
        <v>113</v>
      </c>
      <c r="E626" s="53">
        <v>450330</v>
      </c>
      <c r="F626" s="52">
        <v>0.01</v>
      </c>
      <c r="G626" s="51">
        <v>3.2069999999999999</v>
      </c>
      <c r="H626" s="50">
        <v>12.29</v>
      </c>
      <c r="I626" s="50">
        <v>14.13</v>
      </c>
      <c r="J626" s="43">
        <v>29390</v>
      </c>
      <c r="K626" s="49">
        <v>4.0000000000000001E-3</v>
      </c>
    </row>
    <row r="627" spans="1:11" ht="15" hidden="1" x14ac:dyDescent="0.25">
      <c r="A627" s="41" t="s">
        <v>580</v>
      </c>
      <c r="B627" s="43">
        <v>33220</v>
      </c>
      <c r="C627" s="33">
        <f t="shared" si="9"/>
        <v>626</v>
      </c>
      <c r="D627" s="48" t="s">
        <v>113</v>
      </c>
      <c r="E627" s="47">
        <v>248740</v>
      </c>
      <c r="F627" s="46">
        <v>1.2E-2</v>
      </c>
      <c r="G627" s="45">
        <v>1.772</v>
      </c>
      <c r="H627" s="44">
        <v>14.32</v>
      </c>
      <c r="I627" s="44">
        <v>15.97</v>
      </c>
      <c r="J627" s="43">
        <v>33220</v>
      </c>
      <c r="K627" s="42">
        <v>5.0000000000000001E-3</v>
      </c>
    </row>
    <row r="628" spans="1:11" ht="15" hidden="1" x14ac:dyDescent="0.25">
      <c r="A628" s="41" t="s">
        <v>579</v>
      </c>
      <c r="B628" s="43">
        <v>27180</v>
      </c>
      <c r="C628" s="33">
        <f t="shared" si="9"/>
        <v>627</v>
      </c>
      <c r="D628" s="54" t="s">
        <v>113</v>
      </c>
      <c r="E628" s="53">
        <v>4528550</v>
      </c>
      <c r="F628" s="52">
        <v>4.0000000000000001E-3</v>
      </c>
      <c r="G628" s="51">
        <v>32.255000000000003</v>
      </c>
      <c r="H628" s="50">
        <v>10.9</v>
      </c>
      <c r="I628" s="50">
        <v>13.07</v>
      </c>
      <c r="J628" s="43">
        <v>27180</v>
      </c>
      <c r="K628" s="49">
        <v>2E-3</v>
      </c>
    </row>
    <row r="629" spans="1:11" ht="15" hidden="1" x14ac:dyDescent="0.25">
      <c r="A629" s="41" t="s">
        <v>578</v>
      </c>
      <c r="B629" s="43">
        <v>70510</v>
      </c>
      <c r="C629" s="33">
        <f t="shared" si="9"/>
        <v>628</v>
      </c>
      <c r="D629" s="48" t="s">
        <v>136</v>
      </c>
      <c r="E629" s="47">
        <v>1903140</v>
      </c>
      <c r="F629" s="46">
        <v>5.0000000000000001E-3</v>
      </c>
      <c r="G629" s="45">
        <v>13.555</v>
      </c>
      <c r="H629" s="44">
        <v>25.29</v>
      </c>
      <c r="I629" s="44">
        <v>33.9</v>
      </c>
      <c r="J629" s="43">
        <v>70510</v>
      </c>
      <c r="K629" s="42">
        <v>6.0000000000000001E-3</v>
      </c>
    </row>
    <row r="630" spans="1:11" ht="15" hidden="1" x14ac:dyDescent="0.25">
      <c r="A630" s="41" t="s">
        <v>577</v>
      </c>
      <c r="B630" s="43">
        <v>63660</v>
      </c>
      <c r="C630" s="33">
        <f t="shared" si="9"/>
        <v>629</v>
      </c>
      <c r="D630" s="54" t="s">
        <v>113</v>
      </c>
      <c r="E630" s="53">
        <v>141100</v>
      </c>
      <c r="F630" s="52">
        <v>1.7000000000000001E-2</v>
      </c>
      <c r="G630" s="51">
        <v>1.0049999999999999</v>
      </c>
      <c r="H630" s="50">
        <v>24.22</v>
      </c>
      <c r="I630" s="50">
        <v>30.61</v>
      </c>
      <c r="J630" s="43">
        <v>63660</v>
      </c>
      <c r="K630" s="49">
        <v>1.2E-2</v>
      </c>
    </row>
    <row r="631" spans="1:11" ht="15" hidden="1" x14ac:dyDescent="0.25">
      <c r="A631" s="41" t="s">
        <v>576</v>
      </c>
      <c r="B631" s="43">
        <v>67760</v>
      </c>
      <c r="C631" s="33">
        <f t="shared" si="9"/>
        <v>630</v>
      </c>
      <c r="D631" s="48" t="s">
        <v>113</v>
      </c>
      <c r="E631" s="47">
        <v>385700</v>
      </c>
      <c r="F631" s="46">
        <v>1.0999999999999999E-2</v>
      </c>
      <c r="G631" s="45">
        <v>2.7469999999999999</v>
      </c>
      <c r="H631" s="44">
        <v>24.03</v>
      </c>
      <c r="I631" s="44">
        <v>32.58</v>
      </c>
      <c r="J631" s="43">
        <v>67760</v>
      </c>
      <c r="K631" s="42">
        <v>8.9999999999999993E-3</v>
      </c>
    </row>
    <row r="632" spans="1:11" ht="15" hidden="1" x14ac:dyDescent="0.25">
      <c r="A632" s="41" t="s">
        <v>575</v>
      </c>
      <c r="B632" s="43">
        <v>102260</v>
      </c>
      <c r="C632" s="33">
        <f t="shared" si="9"/>
        <v>631</v>
      </c>
      <c r="D632" s="54" t="s">
        <v>113</v>
      </c>
      <c r="E632" s="53">
        <v>353780</v>
      </c>
      <c r="F632" s="52">
        <v>1.2E-2</v>
      </c>
      <c r="G632" s="51">
        <v>2.52</v>
      </c>
      <c r="H632" s="50">
        <v>32.36</v>
      </c>
      <c r="I632" s="50">
        <v>49.17</v>
      </c>
      <c r="J632" s="43">
        <v>102260</v>
      </c>
      <c r="K632" s="49">
        <v>1.6E-2</v>
      </c>
    </row>
    <row r="633" spans="1:11" ht="15" hidden="1" x14ac:dyDescent="0.25">
      <c r="A633" s="41" t="s">
        <v>574</v>
      </c>
      <c r="B633" s="43">
        <v>39900</v>
      </c>
      <c r="C633" s="33">
        <f t="shared" si="9"/>
        <v>632</v>
      </c>
      <c r="D633" s="48" t="s">
        <v>113</v>
      </c>
      <c r="E633" s="47">
        <v>68680</v>
      </c>
      <c r="F633" s="46">
        <v>0.02</v>
      </c>
      <c r="G633" s="45">
        <v>0.48899999999999999</v>
      </c>
      <c r="H633" s="44">
        <v>17.53</v>
      </c>
      <c r="I633" s="44">
        <v>19.18</v>
      </c>
      <c r="J633" s="43">
        <v>39900</v>
      </c>
      <c r="K633" s="42">
        <v>0.01</v>
      </c>
    </row>
    <row r="634" spans="1:11" ht="15" hidden="1" x14ac:dyDescent="0.25">
      <c r="A634" s="41" t="s">
        <v>573</v>
      </c>
      <c r="B634" s="43">
        <v>63070</v>
      </c>
      <c r="C634" s="33">
        <f t="shared" si="9"/>
        <v>633</v>
      </c>
      <c r="D634" s="54" t="s">
        <v>113</v>
      </c>
      <c r="E634" s="53">
        <v>953870</v>
      </c>
      <c r="F634" s="52">
        <v>7.0000000000000001E-3</v>
      </c>
      <c r="G634" s="51">
        <v>6.7939999999999996</v>
      </c>
      <c r="H634" s="50">
        <v>25.23</v>
      </c>
      <c r="I634" s="50">
        <v>30.32</v>
      </c>
      <c r="J634" s="43">
        <v>63070</v>
      </c>
      <c r="K634" s="49">
        <v>4.0000000000000001E-3</v>
      </c>
    </row>
    <row r="635" spans="1:11" ht="15" hidden="1" x14ac:dyDescent="0.25">
      <c r="A635" s="41" t="s">
        <v>572</v>
      </c>
      <c r="B635" s="43">
        <v>73060</v>
      </c>
      <c r="C635" s="33">
        <f t="shared" si="9"/>
        <v>634</v>
      </c>
      <c r="D635" s="48" t="s">
        <v>121</v>
      </c>
      <c r="E635" s="47">
        <v>1732420</v>
      </c>
      <c r="F635" s="46">
        <v>5.0000000000000001E-3</v>
      </c>
      <c r="G635" s="45">
        <v>12.339</v>
      </c>
      <c r="H635" s="44">
        <v>29.1</v>
      </c>
      <c r="I635" s="44">
        <v>35.119999999999997</v>
      </c>
      <c r="J635" s="43">
        <v>73060</v>
      </c>
      <c r="K635" s="42">
        <v>4.0000000000000001E-3</v>
      </c>
    </row>
    <row r="636" spans="1:11" ht="30" hidden="1" x14ac:dyDescent="0.25">
      <c r="A636" s="41" t="s">
        <v>571</v>
      </c>
      <c r="B636" s="43">
        <v>92910</v>
      </c>
      <c r="C636" s="33">
        <f t="shared" si="9"/>
        <v>635</v>
      </c>
      <c r="D636" s="54" t="s">
        <v>113</v>
      </c>
      <c r="E636" s="53">
        <v>328370</v>
      </c>
      <c r="F636" s="52">
        <v>1.7000000000000001E-2</v>
      </c>
      <c r="G636" s="51">
        <v>2.339</v>
      </c>
      <c r="H636" s="50">
        <v>37.97</v>
      </c>
      <c r="I636" s="50">
        <v>44.67</v>
      </c>
      <c r="J636" s="43">
        <v>92910</v>
      </c>
      <c r="K636" s="49">
        <v>8.9999999999999993E-3</v>
      </c>
    </row>
    <row r="637" spans="1:11" ht="30" hidden="1" x14ac:dyDescent="0.25">
      <c r="A637" s="41" t="s">
        <v>570</v>
      </c>
      <c r="B637" s="43">
        <v>68410</v>
      </c>
      <c r="C637" s="33">
        <f t="shared" si="9"/>
        <v>636</v>
      </c>
      <c r="D637" s="48" t="s">
        <v>113</v>
      </c>
      <c r="E637" s="47">
        <v>1404050</v>
      </c>
      <c r="F637" s="46">
        <v>5.0000000000000001E-3</v>
      </c>
      <c r="G637" s="45">
        <v>10</v>
      </c>
      <c r="H637" s="44">
        <v>27.47</v>
      </c>
      <c r="I637" s="44">
        <v>32.89</v>
      </c>
      <c r="J637" s="43">
        <v>68410</v>
      </c>
      <c r="K637" s="42">
        <v>3.0000000000000001E-3</v>
      </c>
    </row>
    <row r="638" spans="1:11" ht="15" hidden="1" x14ac:dyDescent="0.25">
      <c r="A638" s="41" t="s">
        <v>569</v>
      </c>
      <c r="B638" s="43">
        <v>49440</v>
      </c>
      <c r="C638" s="33">
        <f t="shared" si="9"/>
        <v>637</v>
      </c>
      <c r="D638" s="54" t="s">
        <v>136</v>
      </c>
      <c r="E638" s="53">
        <v>662330</v>
      </c>
      <c r="F638" s="52">
        <v>1.0999999999999999E-2</v>
      </c>
      <c r="G638" s="51">
        <v>4.7169999999999996</v>
      </c>
      <c r="H638" s="50">
        <v>15.65</v>
      </c>
      <c r="I638" s="50">
        <v>23.77</v>
      </c>
      <c r="J638" s="43">
        <v>49440</v>
      </c>
      <c r="K638" s="49">
        <v>8.0000000000000002E-3</v>
      </c>
    </row>
    <row r="639" spans="1:11" ht="15" hidden="1" x14ac:dyDescent="0.25">
      <c r="A639" s="41" t="s">
        <v>568</v>
      </c>
      <c r="B639" s="43">
        <v>30860</v>
      </c>
      <c r="C639" s="33">
        <f t="shared" si="9"/>
        <v>638</v>
      </c>
      <c r="D639" s="48" t="s">
        <v>121</v>
      </c>
      <c r="E639" s="47">
        <v>90890</v>
      </c>
      <c r="F639" s="46">
        <v>3.7999999999999999E-2</v>
      </c>
      <c r="G639" s="45">
        <v>0.64700000000000002</v>
      </c>
      <c r="H639" s="44">
        <v>12.3</v>
      </c>
      <c r="I639" s="44">
        <v>14.84</v>
      </c>
      <c r="J639" s="43">
        <v>30860</v>
      </c>
      <c r="K639" s="42">
        <v>1.4999999999999999E-2</v>
      </c>
    </row>
    <row r="640" spans="1:11" ht="15" hidden="1" x14ac:dyDescent="0.25">
      <c r="A640" s="41" t="s">
        <v>567</v>
      </c>
      <c r="B640" s="43">
        <v>30570</v>
      </c>
      <c r="C640" s="33">
        <f t="shared" si="9"/>
        <v>639</v>
      </c>
      <c r="D640" s="54" t="s">
        <v>113</v>
      </c>
      <c r="E640" s="53">
        <v>86500</v>
      </c>
      <c r="F640" s="52">
        <v>3.9E-2</v>
      </c>
      <c r="G640" s="51">
        <v>0.61599999999999999</v>
      </c>
      <c r="H640" s="50">
        <v>12.31</v>
      </c>
      <c r="I640" s="50">
        <v>14.7</v>
      </c>
      <c r="J640" s="43">
        <v>30570</v>
      </c>
      <c r="K640" s="49">
        <v>1.6E-2</v>
      </c>
    </row>
    <row r="641" spans="1:11" ht="15" hidden="1" x14ac:dyDescent="0.25">
      <c r="A641" s="41" t="s">
        <v>566</v>
      </c>
      <c r="B641" s="43">
        <v>36560</v>
      </c>
      <c r="C641" s="33">
        <f t="shared" si="9"/>
        <v>640</v>
      </c>
      <c r="D641" s="48" t="s">
        <v>113</v>
      </c>
      <c r="E641" s="47">
        <v>4390</v>
      </c>
      <c r="F641" s="46">
        <v>0.156</v>
      </c>
      <c r="G641" s="45">
        <v>3.1E-2</v>
      </c>
      <c r="H641" s="44">
        <v>10.51</v>
      </c>
      <c r="I641" s="44">
        <v>17.579999999999998</v>
      </c>
      <c r="J641" s="43">
        <v>36560</v>
      </c>
      <c r="K641" s="42">
        <v>7.3999999999999996E-2</v>
      </c>
    </row>
    <row r="642" spans="1:11" ht="15" hidden="1" x14ac:dyDescent="0.25">
      <c r="A642" s="41" t="s">
        <v>565</v>
      </c>
      <c r="B642" s="43">
        <v>63590</v>
      </c>
      <c r="C642" s="33">
        <f t="shared" si="9"/>
        <v>641</v>
      </c>
      <c r="D642" s="54" t="s">
        <v>121</v>
      </c>
      <c r="E642" s="53">
        <v>192690</v>
      </c>
      <c r="F642" s="52">
        <v>1.4E-2</v>
      </c>
      <c r="G642" s="51">
        <v>1.3720000000000001</v>
      </c>
      <c r="H642" s="50">
        <v>22.32</v>
      </c>
      <c r="I642" s="50">
        <v>30.57</v>
      </c>
      <c r="J642" s="43">
        <v>63590</v>
      </c>
      <c r="K642" s="49">
        <v>1.2999999999999999E-2</v>
      </c>
    </row>
    <row r="643" spans="1:11" ht="15" hidden="1" x14ac:dyDescent="0.25">
      <c r="A643" s="41" t="s">
        <v>564</v>
      </c>
      <c r="B643" s="43">
        <v>79340</v>
      </c>
      <c r="C643" s="33">
        <f t="shared" ref="C643:C706" si="10">C642+1</f>
        <v>642</v>
      </c>
      <c r="D643" s="48" t="s">
        <v>113</v>
      </c>
      <c r="E643" s="47">
        <v>40850</v>
      </c>
      <c r="F643" s="46">
        <v>3.1E-2</v>
      </c>
      <c r="G643" s="45">
        <v>0.29099999999999998</v>
      </c>
      <c r="H643" s="44">
        <v>27.3</v>
      </c>
      <c r="I643" s="44">
        <v>38.14</v>
      </c>
      <c r="J643" s="43">
        <v>79340</v>
      </c>
      <c r="K643" s="42">
        <v>2.9000000000000001E-2</v>
      </c>
    </row>
    <row r="644" spans="1:11" ht="15" hidden="1" x14ac:dyDescent="0.25">
      <c r="A644" s="41" t="s">
        <v>563</v>
      </c>
      <c r="B644" s="43">
        <v>59360</v>
      </c>
      <c r="C644" s="33">
        <f t="shared" si="10"/>
        <v>643</v>
      </c>
      <c r="D644" s="54" t="s">
        <v>113</v>
      </c>
      <c r="E644" s="53">
        <v>151840</v>
      </c>
      <c r="F644" s="52">
        <v>1.7000000000000001E-2</v>
      </c>
      <c r="G644" s="51">
        <v>1.0820000000000001</v>
      </c>
      <c r="H644" s="50">
        <v>21.2</v>
      </c>
      <c r="I644" s="50">
        <v>28.54</v>
      </c>
      <c r="J644" s="43">
        <v>59360</v>
      </c>
      <c r="K644" s="49">
        <v>1.4E-2</v>
      </c>
    </row>
    <row r="645" spans="1:11" ht="15" hidden="1" x14ac:dyDescent="0.25">
      <c r="A645" s="41" t="s">
        <v>562</v>
      </c>
      <c r="B645" s="43">
        <v>108880</v>
      </c>
      <c r="C645" s="33">
        <f t="shared" si="10"/>
        <v>644</v>
      </c>
      <c r="D645" s="48" t="s">
        <v>113</v>
      </c>
      <c r="E645" s="47">
        <v>74330</v>
      </c>
      <c r="F645" s="46">
        <v>2.4E-2</v>
      </c>
      <c r="G645" s="45">
        <v>0.52900000000000003</v>
      </c>
      <c r="H645" s="44">
        <v>48.08</v>
      </c>
      <c r="I645" s="44">
        <v>52.35</v>
      </c>
      <c r="J645" s="43">
        <v>108880</v>
      </c>
      <c r="K645" s="42">
        <v>0.01</v>
      </c>
    </row>
    <row r="646" spans="1:11" ht="15" hidden="1" x14ac:dyDescent="0.25">
      <c r="A646" s="41" t="s">
        <v>561</v>
      </c>
      <c r="B646" s="43">
        <v>27170</v>
      </c>
      <c r="C646" s="33">
        <f t="shared" si="10"/>
        <v>645</v>
      </c>
      <c r="D646" s="54" t="s">
        <v>113</v>
      </c>
      <c r="E646" s="53">
        <v>215290</v>
      </c>
      <c r="F646" s="52">
        <v>2.4E-2</v>
      </c>
      <c r="G646" s="51">
        <v>1.5329999999999999</v>
      </c>
      <c r="H646" s="50">
        <v>11.69</v>
      </c>
      <c r="I646" s="50">
        <v>13.06</v>
      </c>
      <c r="J646" s="43">
        <v>27170</v>
      </c>
      <c r="K646" s="49">
        <v>7.0000000000000001E-3</v>
      </c>
    </row>
    <row r="647" spans="1:11" ht="15" hidden="1" x14ac:dyDescent="0.25">
      <c r="A647" s="41" t="s">
        <v>560</v>
      </c>
      <c r="B647" s="43">
        <v>42000</v>
      </c>
      <c r="C647" s="33">
        <f t="shared" si="10"/>
        <v>646</v>
      </c>
      <c r="D647" s="48" t="s">
        <v>121</v>
      </c>
      <c r="E647" s="47">
        <v>89120</v>
      </c>
      <c r="F647" s="46">
        <v>1.7000000000000001E-2</v>
      </c>
      <c r="G647" s="45">
        <v>0.63500000000000001</v>
      </c>
      <c r="H647" s="44">
        <v>17.25</v>
      </c>
      <c r="I647" s="44">
        <v>20.190000000000001</v>
      </c>
      <c r="J647" s="43">
        <v>42000</v>
      </c>
      <c r="K647" s="42">
        <v>8.0000000000000002E-3</v>
      </c>
    </row>
    <row r="648" spans="1:11" ht="30" hidden="1" x14ac:dyDescent="0.25">
      <c r="A648" s="41" t="s">
        <v>559</v>
      </c>
      <c r="B648" s="43">
        <v>28630</v>
      </c>
      <c r="C648" s="33">
        <f t="shared" si="10"/>
        <v>647</v>
      </c>
      <c r="D648" s="54" t="s">
        <v>113</v>
      </c>
      <c r="E648" s="53">
        <v>8040</v>
      </c>
      <c r="F648" s="52">
        <v>8.7999999999999995E-2</v>
      </c>
      <c r="G648" s="51">
        <v>5.7000000000000002E-2</v>
      </c>
      <c r="H648" s="50">
        <v>11.7</v>
      </c>
      <c r="I648" s="50">
        <v>13.76</v>
      </c>
      <c r="J648" s="43">
        <v>28630</v>
      </c>
      <c r="K648" s="49">
        <v>2.7E-2</v>
      </c>
    </row>
    <row r="649" spans="1:11" ht="15" hidden="1" x14ac:dyDescent="0.25">
      <c r="A649" s="41" t="s">
        <v>558</v>
      </c>
      <c r="B649" s="43">
        <v>43330</v>
      </c>
      <c r="C649" s="33">
        <f t="shared" si="10"/>
        <v>648</v>
      </c>
      <c r="D649" s="48" t="s">
        <v>113</v>
      </c>
      <c r="E649" s="47">
        <v>81080</v>
      </c>
      <c r="F649" s="46">
        <v>1.7000000000000001E-2</v>
      </c>
      <c r="G649" s="45">
        <v>0.57699999999999996</v>
      </c>
      <c r="H649" s="44">
        <v>17.88</v>
      </c>
      <c r="I649" s="44">
        <v>20.83</v>
      </c>
      <c r="J649" s="43">
        <v>43330</v>
      </c>
      <c r="K649" s="42">
        <v>8.0000000000000002E-3</v>
      </c>
    </row>
    <row r="650" spans="1:11" ht="15" hidden="1" x14ac:dyDescent="0.25">
      <c r="A650" s="41" t="s">
        <v>557</v>
      </c>
      <c r="B650" s="43">
        <v>37260</v>
      </c>
      <c r="C650" s="33">
        <f t="shared" si="10"/>
        <v>649</v>
      </c>
      <c r="D650" s="54" t="s">
        <v>184</v>
      </c>
      <c r="E650" s="53">
        <v>22026080</v>
      </c>
      <c r="F650" s="52">
        <v>2E-3</v>
      </c>
      <c r="G650" s="51">
        <v>156.881</v>
      </c>
      <c r="H650" s="50">
        <v>16.37</v>
      </c>
      <c r="I650" s="50">
        <v>17.91</v>
      </c>
      <c r="J650" s="43">
        <v>37260</v>
      </c>
      <c r="K650" s="49">
        <v>1E-3</v>
      </c>
    </row>
    <row r="651" spans="1:11" ht="15" hidden="1" x14ac:dyDescent="0.25">
      <c r="A651" s="41" t="s">
        <v>556</v>
      </c>
      <c r="B651" s="43">
        <v>57890</v>
      </c>
      <c r="C651" s="33">
        <f t="shared" si="10"/>
        <v>650</v>
      </c>
      <c r="D651" s="48" t="s">
        <v>113</v>
      </c>
      <c r="E651" s="47">
        <v>1443150</v>
      </c>
      <c r="F651" s="46">
        <v>3.0000000000000001E-3</v>
      </c>
      <c r="G651" s="45">
        <v>10.279</v>
      </c>
      <c r="H651" s="44">
        <v>26.12</v>
      </c>
      <c r="I651" s="44">
        <v>27.83</v>
      </c>
      <c r="J651" s="43">
        <v>57890</v>
      </c>
      <c r="K651" s="42">
        <v>1E-3</v>
      </c>
    </row>
    <row r="652" spans="1:11" ht="15" hidden="1" x14ac:dyDescent="0.25">
      <c r="A652" s="41" t="s">
        <v>555</v>
      </c>
      <c r="B652" s="43">
        <v>31130</v>
      </c>
      <c r="C652" s="33">
        <f t="shared" si="10"/>
        <v>651</v>
      </c>
      <c r="D652" s="54" t="s">
        <v>136</v>
      </c>
      <c r="E652" s="53">
        <v>101910</v>
      </c>
      <c r="F652" s="52">
        <v>2.1000000000000001E-2</v>
      </c>
      <c r="G652" s="51">
        <v>0.72599999999999998</v>
      </c>
      <c r="H652" s="50">
        <v>13.77</v>
      </c>
      <c r="I652" s="50">
        <v>14.97</v>
      </c>
      <c r="J652" s="43">
        <v>31130</v>
      </c>
      <c r="K652" s="49">
        <v>1.4999999999999999E-2</v>
      </c>
    </row>
    <row r="653" spans="1:11" ht="15" hidden="1" x14ac:dyDescent="0.25">
      <c r="A653" s="41" t="s">
        <v>554</v>
      </c>
      <c r="B653" s="43">
        <v>29720</v>
      </c>
      <c r="C653" s="33">
        <f t="shared" si="10"/>
        <v>652</v>
      </c>
      <c r="D653" s="48" t="s">
        <v>113</v>
      </c>
      <c r="E653" s="47">
        <v>90910</v>
      </c>
      <c r="F653" s="46">
        <v>1.9E-2</v>
      </c>
      <c r="G653" s="45">
        <v>0.64800000000000002</v>
      </c>
      <c r="H653" s="44">
        <v>13.47</v>
      </c>
      <c r="I653" s="44">
        <v>14.29</v>
      </c>
      <c r="J653" s="43">
        <v>29720</v>
      </c>
      <c r="K653" s="42">
        <v>5.0000000000000001E-3</v>
      </c>
    </row>
    <row r="654" spans="1:11" ht="15" hidden="1" x14ac:dyDescent="0.25">
      <c r="A654" s="41" t="s">
        <v>553</v>
      </c>
      <c r="B654" s="43">
        <v>43030</v>
      </c>
      <c r="C654" s="33">
        <f t="shared" si="10"/>
        <v>653</v>
      </c>
      <c r="D654" s="54" t="s">
        <v>113</v>
      </c>
      <c r="E654" s="53">
        <v>8860</v>
      </c>
      <c r="F654" s="52">
        <v>0.14199999999999999</v>
      </c>
      <c r="G654" s="51">
        <v>6.3E-2</v>
      </c>
      <c r="H654" s="50">
        <v>17.79</v>
      </c>
      <c r="I654" s="50">
        <v>20.69</v>
      </c>
      <c r="J654" s="43">
        <v>43030</v>
      </c>
      <c r="K654" s="49">
        <v>6.9000000000000006E-2</v>
      </c>
    </row>
    <row r="655" spans="1:11" ht="15" hidden="1" x14ac:dyDescent="0.25">
      <c r="A655" s="41" t="s">
        <v>552</v>
      </c>
      <c r="B655" s="43">
        <v>41910</v>
      </c>
      <c r="C655" s="33">
        <f t="shared" si="10"/>
        <v>654</v>
      </c>
      <c r="D655" s="48" t="s">
        <v>113</v>
      </c>
      <c r="E655" s="47">
        <v>2150</v>
      </c>
      <c r="F655" s="46">
        <v>5.8999999999999997E-2</v>
      </c>
      <c r="G655" s="45">
        <v>1.4999999999999999E-2</v>
      </c>
      <c r="H655" s="44">
        <v>19.059999999999999</v>
      </c>
      <c r="I655" s="44">
        <v>20.149999999999999</v>
      </c>
      <c r="J655" s="43">
        <v>41910</v>
      </c>
      <c r="K655" s="42">
        <v>2.9000000000000001E-2</v>
      </c>
    </row>
    <row r="656" spans="1:11" ht="15" hidden="1" x14ac:dyDescent="0.25">
      <c r="A656" s="41" t="s">
        <v>551</v>
      </c>
      <c r="B656" s="43">
        <v>37790</v>
      </c>
      <c r="C656" s="33">
        <f t="shared" si="10"/>
        <v>655</v>
      </c>
      <c r="D656" s="54" t="s">
        <v>136</v>
      </c>
      <c r="E656" s="53">
        <v>3133030</v>
      </c>
      <c r="F656" s="52">
        <v>3.0000000000000001E-3</v>
      </c>
      <c r="G656" s="51">
        <v>22.315000000000001</v>
      </c>
      <c r="H656" s="50">
        <v>17.23</v>
      </c>
      <c r="I656" s="50">
        <v>18.170000000000002</v>
      </c>
      <c r="J656" s="43">
        <v>37790</v>
      </c>
      <c r="K656" s="49">
        <v>1E-3</v>
      </c>
    </row>
    <row r="657" spans="1:11" ht="15" hidden="1" x14ac:dyDescent="0.25">
      <c r="A657" s="41" t="s">
        <v>550</v>
      </c>
      <c r="B657" s="43">
        <v>37620</v>
      </c>
      <c r="C657" s="33">
        <f t="shared" si="10"/>
        <v>656</v>
      </c>
      <c r="D657" s="48" t="s">
        <v>113</v>
      </c>
      <c r="E657" s="47">
        <v>298960</v>
      </c>
      <c r="F657" s="46">
        <v>1.4E-2</v>
      </c>
      <c r="G657" s="45">
        <v>2.129</v>
      </c>
      <c r="H657" s="44">
        <v>17</v>
      </c>
      <c r="I657" s="44">
        <v>18.09</v>
      </c>
      <c r="J657" s="43">
        <v>37620</v>
      </c>
      <c r="K657" s="42">
        <v>4.0000000000000001E-3</v>
      </c>
    </row>
    <row r="658" spans="1:11" ht="15" hidden="1" x14ac:dyDescent="0.25">
      <c r="A658" s="41" t="s">
        <v>549</v>
      </c>
      <c r="B658" s="43">
        <v>37570</v>
      </c>
      <c r="C658" s="33">
        <f t="shared" si="10"/>
        <v>657</v>
      </c>
      <c r="D658" s="54" t="s">
        <v>113</v>
      </c>
      <c r="E658" s="53">
        <v>485220</v>
      </c>
      <c r="F658" s="52">
        <v>8.0000000000000002E-3</v>
      </c>
      <c r="G658" s="51">
        <v>3.456</v>
      </c>
      <c r="H658" s="50">
        <v>17.38</v>
      </c>
      <c r="I658" s="50">
        <v>18.059999999999999</v>
      </c>
      <c r="J658" s="43">
        <v>37570</v>
      </c>
      <c r="K658" s="49">
        <v>2E-3</v>
      </c>
    </row>
    <row r="659" spans="1:11" ht="15" hidden="1" x14ac:dyDescent="0.25">
      <c r="A659" s="41" t="s">
        <v>548</v>
      </c>
      <c r="B659" s="43">
        <v>40220</v>
      </c>
      <c r="C659" s="33">
        <f t="shared" si="10"/>
        <v>658</v>
      </c>
      <c r="D659" s="48" t="s">
        <v>113</v>
      </c>
      <c r="E659" s="47">
        <v>1566960</v>
      </c>
      <c r="F659" s="46">
        <v>4.0000000000000001E-3</v>
      </c>
      <c r="G659" s="45">
        <v>11.161</v>
      </c>
      <c r="H659" s="44">
        <v>18.46</v>
      </c>
      <c r="I659" s="44">
        <v>19.34</v>
      </c>
      <c r="J659" s="43">
        <v>40220</v>
      </c>
      <c r="K659" s="42">
        <v>1E-3</v>
      </c>
    </row>
    <row r="660" spans="1:11" ht="15" hidden="1" x14ac:dyDescent="0.25">
      <c r="A660" s="41" t="s">
        <v>547</v>
      </c>
      <c r="B660" s="43">
        <v>28120</v>
      </c>
      <c r="C660" s="33">
        <f t="shared" si="10"/>
        <v>659</v>
      </c>
      <c r="D660" s="54" t="s">
        <v>113</v>
      </c>
      <c r="E660" s="53">
        <v>18810</v>
      </c>
      <c r="F660" s="52">
        <v>6.7000000000000004E-2</v>
      </c>
      <c r="G660" s="51">
        <v>0.13400000000000001</v>
      </c>
      <c r="H660" s="50">
        <v>12.49</v>
      </c>
      <c r="I660" s="50">
        <v>13.52</v>
      </c>
      <c r="J660" s="43">
        <v>28120</v>
      </c>
      <c r="K660" s="49">
        <v>8.9999999999999993E-3</v>
      </c>
    </row>
    <row r="661" spans="1:11" ht="15" hidden="1" x14ac:dyDescent="0.25">
      <c r="A661" s="41" t="s">
        <v>546</v>
      </c>
      <c r="B661" s="43">
        <v>43580</v>
      </c>
      <c r="C661" s="33">
        <f t="shared" si="10"/>
        <v>660</v>
      </c>
      <c r="D661" s="48" t="s">
        <v>113</v>
      </c>
      <c r="E661" s="47">
        <v>159650</v>
      </c>
      <c r="F661" s="46">
        <v>8.0000000000000002E-3</v>
      </c>
      <c r="G661" s="45">
        <v>1.137</v>
      </c>
      <c r="H661" s="44">
        <v>20.38</v>
      </c>
      <c r="I661" s="44">
        <v>20.95</v>
      </c>
      <c r="J661" s="43">
        <v>43580</v>
      </c>
      <c r="K661" s="42">
        <v>3.0000000000000001E-3</v>
      </c>
    </row>
    <row r="662" spans="1:11" ht="15" hidden="1" x14ac:dyDescent="0.25">
      <c r="A662" s="41" t="s">
        <v>545</v>
      </c>
      <c r="B662" s="43">
        <v>41980</v>
      </c>
      <c r="C662" s="33">
        <f t="shared" si="10"/>
        <v>661</v>
      </c>
      <c r="D662" s="54" t="s">
        <v>113</v>
      </c>
      <c r="E662" s="53">
        <v>72120</v>
      </c>
      <c r="F662" s="52">
        <v>1.4E-2</v>
      </c>
      <c r="G662" s="51">
        <v>0.51400000000000001</v>
      </c>
      <c r="H662" s="50">
        <v>19.91</v>
      </c>
      <c r="I662" s="50">
        <v>20.18</v>
      </c>
      <c r="J662" s="43">
        <v>41980</v>
      </c>
      <c r="K662" s="49">
        <v>4.0000000000000001E-3</v>
      </c>
    </row>
    <row r="663" spans="1:11" ht="15" hidden="1" x14ac:dyDescent="0.25">
      <c r="A663" s="41" t="s">
        <v>544</v>
      </c>
      <c r="B663" s="43">
        <v>28060</v>
      </c>
      <c r="C663" s="33">
        <f t="shared" si="10"/>
        <v>662</v>
      </c>
      <c r="D663" s="48" t="s">
        <v>113</v>
      </c>
      <c r="E663" s="47">
        <v>496760</v>
      </c>
      <c r="F663" s="46">
        <v>7.0000000000000001E-3</v>
      </c>
      <c r="G663" s="45">
        <v>3.5379999999999998</v>
      </c>
      <c r="H663" s="44">
        <v>13.11</v>
      </c>
      <c r="I663" s="44">
        <v>13.49</v>
      </c>
      <c r="J663" s="43">
        <v>28060</v>
      </c>
      <c r="K663" s="42">
        <v>2E-3</v>
      </c>
    </row>
    <row r="664" spans="1:11" ht="15" hidden="1" x14ac:dyDescent="0.25">
      <c r="A664" s="41" t="s">
        <v>543</v>
      </c>
      <c r="B664" s="43">
        <v>41870</v>
      </c>
      <c r="C664" s="33">
        <f t="shared" si="10"/>
        <v>663</v>
      </c>
      <c r="D664" s="54" t="s">
        <v>113</v>
      </c>
      <c r="E664" s="53">
        <v>34540</v>
      </c>
      <c r="F664" s="52">
        <v>4.1000000000000002E-2</v>
      </c>
      <c r="G664" s="51">
        <v>0.246</v>
      </c>
      <c r="H664" s="50">
        <v>19.010000000000002</v>
      </c>
      <c r="I664" s="50">
        <v>20.13</v>
      </c>
      <c r="J664" s="43">
        <v>41870</v>
      </c>
      <c r="K664" s="49">
        <v>8.0000000000000002E-3</v>
      </c>
    </row>
    <row r="665" spans="1:11" ht="15" hidden="1" x14ac:dyDescent="0.25">
      <c r="A665" s="41" t="s">
        <v>542</v>
      </c>
      <c r="B665" s="43">
        <v>34370</v>
      </c>
      <c r="C665" s="33">
        <f t="shared" si="10"/>
        <v>664</v>
      </c>
      <c r="D665" s="48" t="s">
        <v>136</v>
      </c>
      <c r="E665" s="47">
        <v>5630810</v>
      </c>
      <c r="F665" s="46">
        <v>3.0000000000000001E-3</v>
      </c>
      <c r="G665" s="45">
        <v>40.104999999999997</v>
      </c>
      <c r="H665" s="44">
        <v>15.24</v>
      </c>
      <c r="I665" s="44">
        <v>16.53</v>
      </c>
      <c r="J665" s="43">
        <v>34370</v>
      </c>
      <c r="K665" s="42">
        <v>1E-3</v>
      </c>
    </row>
    <row r="666" spans="1:11" ht="15" hidden="1" x14ac:dyDescent="0.25">
      <c r="A666" s="41" t="s">
        <v>541</v>
      </c>
      <c r="B666" s="43">
        <v>52380</v>
      </c>
      <c r="C666" s="33">
        <f t="shared" si="10"/>
        <v>665</v>
      </c>
      <c r="D666" s="54" t="s">
        <v>113</v>
      </c>
      <c r="E666" s="53">
        <v>59820</v>
      </c>
      <c r="F666" s="52">
        <v>2.3E-2</v>
      </c>
      <c r="G666" s="51">
        <v>0.42599999999999999</v>
      </c>
      <c r="H666" s="50">
        <v>23.65</v>
      </c>
      <c r="I666" s="50">
        <v>25.18</v>
      </c>
      <c r="J666" s="43">
        <v>52380</v>
      </c>
      <c r="K666" s="49">
        <v>6.0000000000000001E-3</v>
      </c>
    </row>
    <row r="667" spans="1:11" ht="15" hidden="1" x14ac:dyDescent="0.25">
      <c r="A667" s="41" t="s">
        <v>540</v>
      </c>
      <c r="B667" s="43">
        <v>37660</v>
      </c>
      <c r="C667" s="33">
        <f t="shared" si="10"/>
        <v>666</v>
      </c>
      <c r="D667" s="48" t="s">
        <v>113</v>
      </c>
      <c r="E667" s="47">
        <v>6780</v>
      </c>
      <c r="F667" s="46">
        <v>5.3999999999999999E-2</v>
      </c>
      <c r="G667" s="45">
        <v>4.8000000000000001E-2</v>
      </c>
      <c r="H667" s="44">
        <v>17.489999999999998</v>
      </c>
      <c r="I667" s="44">
        <v>18.11</v>
      </c>
      <c r="J667" s="43">
        <v>37660</v>
      </c>
      <c r="K667" s="42">
        <v>1.2999999999999999E-2</v>
      </c>
    </row>
    <row r="668" spans="1:11" ht="15" hidden="1" x14ac:dyDescent="0.25">
      <c r="A668" s="41" t="s">
        <v>539</v>
      </c>
      <c r="B668" s="43">
        <v>39160</v>
      </c>
      <c r="C668" s="33">
        <f t="shared" si="10"/>
        <v>667</v>
      </c>
      <c r="D668" s="54" t="s">
        <v>113</v>
      </c>
      <c r="E668" s="53">
        <v>128620</v>
      </c>
      <c r="F668" s="52">
        <v>8.9999999999999993E-3</v>
      </c>
      <c r="G668" s="51">
        <v>0.91600000000000004</v>
      </c>
      <c r="H668" s="50">
        <v>17.63</v>
      </c>
      <c r="I668" s="50">
        <v>18.829999999999998</v>
      </c>
      <c r="J668" s="43">
        <v>39160</v>
      </c>
      <c r="K668" s="49">
        <v>7.0000000000000001E-3</v>
      </c>
    </row>
    <row r="669" spans="1:11" ht="15" hidden="1" x14ac:dyDescent="0.25">
      <c r="A669" s="41" t="s">
        <v>538</v>
      </c>
      <c r="B669" s="43">
        <v>39320</v>
      </c>
      <c r="C669" s="33">
        <f t="shared" si="10"/>
        <v>668</v>
      </c>
      <c r="D669" s="48" t="s">
        <v>113</v>
      </c>
      <c r="E669" s="47">
        <v>37680</v>
      </c>
      <c r="F669" s="46">
        <v>4.9000000000000002E-2</v>
      </c>
      <c r="G669" s="45">
        <v>0.26800000000000002</v>
      </c>
      <c r="H669" s="44">
        <v>17.75</v>
      </c>
      <c r="I669" s="44">
        <v>18.91</v>
      </c>
      <c r="J669" s="43">
        <v>39320</v>
      </c>
      <c r="K669" s="42">
        <v>7.0000000000000001E-3</v>
      </c>
    </row>
    <row r="670" spans="1:11" ht="15" hidden="1" x14ac:dyDescent="0.25">
      <c r="A670" s="41" t="s">
        <v>537</v>
      </c>
      <c r="B670" s="43">
        <v>35170</v>
      </c>
      <c r="C670" s="33">
        <f t="shared" si="10"/>
        <v>669</v>
      </c>
      <c r="D670" s="54" t="s">
        <v>113</v>
      </c>
      <c r="E670" s="53">
        <v>2707040</v>
      </c>
      <c r="F670" s="52">
        <v>5.0000000000000001E-3</v>
      </c>
      <c r="G670" s="51">
        <v>19.280999999999999</v>
      </c>
      <c r="H670" s="50">
        <v>15.53</v>
      </c>
      <c r="I670" s="50">
        <v>16.91</v>
      </c>
      <c r="J670" s="43">
        <v>35170</v>
      </c>
      <c r="K670" s="49">
        <v>2E-3</v>
      </c>
    </row>
    <row r="671" spans="1:11" ht="15" hidden="1" x14ac:dyDescent="0.25">
      <c r="A671" s="41" t="s">
        <v>536</v>
      </c>
      <c r="B671" s="43">
        <v>43550</v>
      </c>
      <c r="C671" s="33">
        <f t="shared" si="10"/>
        <v>670</v>
      </c>
      <c r="D671" s="48" t="s">
        <v>113</v>
      </c>
      <c r="E671" s="47">
        <v>135940</v>
      </c>
      <c r="F671" s="46">
        <v>8.9999999999999993E-3</v>
      </c>
      <c r="G671" s="45">
        <v>0.96799999999999997</v>
      </c>
      <c r="H671" s="44">
        <v>20.84</v>
      </c>
      <c r="I671" s="44">
        <v>20.94</v>
      </c>
      <c r="J671" s="43">
        <v>43550</v>
      </c>
      <c r="K671" s="42">
        <v>6.0000000000000001E-3</v>
      </c>
    </row>
    <row r="672" spans="1:11" ht="15" hidden="1" x14ac:dyDescent="0.25">
      <c r="A672" s="41" t="s">
        <v>535</v>
      </c>
      <c r="B672" s="43">
        <v>31260</v>
      </c>
      <c r="C672" s="33">
        <f t="shared" si="10"/>
        <v>671</v>
      </c>
      <c r="D672" s="54" t="s">
        <v>113</v>
      </c>
      <c r="E672" s="53">
        <v>130950</v>
      </c>
      <c r="F672" s="52">
        <v>1.2999999999999999E-2</v>
      </c>
      <c r="G672" s="51">
        <v>0.93300000000000005</v>
      </c>
      <c r="H672" s="50">
        <v>13.99</v>
      </c>
      <c r="I672" s="50">
        <v>15.03</v>
      </c>
      <c r="J672" s="43">
        <v>31260</v>
      </c>
      <c r="K672" s="49">
        <v>4.0000000000000001E-3</v>
      </c>
    </row>
    <row r="673" spans="1:11" ht="15" hidden="1" x14ac:dyDescent="0.25">
      <c r="A673" s="41" t="s">
        <v>534</v>
      </c>
      <c r="B673" s="43">
        <v>23530</v>
      </c>
      <c r="C673" s="33">
        <f t="shared" si="10"/>
        <v>672</v>
      </c>
      <c r="D673" s="48" t="s">
        <v>113</v>
      </c>
      <c r="E673" s="47">
        <v>248440</v>
      </c>
      <c r="F673" s="46">
        <v>8.9999999999999993E-3</v>
      </c>
      <c r="G673" s="45">
        <v>1.77</v>
      </c>
      <c r="H673" s="44">
        <v>10.61</v>
      </c>
      <c r="I673" s="44">
        <v>11.32</v>
      </c>
      <c r="J673" s="43">
        <v>23530</v>
      </c>
      <c r="K673" s="42">
        <v>4.0000000000000001E-3</v>
      </c>
    </row>
    <row r="674" spans="1:11" ht="15" hidden="1" x14ac:dyDescent="0.25">
      <c r="A674" s="41" t="s">
        <v>533</v>
      </c>
      <c r="B674" s="43">
        <v>33640</v>
      </c>
      <c r="C674" s="33">
        <f t="shared" si="10"/>
        <v>673</v>
      </c>
      <c r="D674" s="54" t="s">
        <v>113</v>
      </c>
      <c r="E674" s="53">
        <v>186030</v>
      </c>
      <c r="F674" s="52">
        <v>1.4999999999999999E-2</v>
      </c>
      <c r="G674" s="51">
        <v>1.325</v>
      </c>
      <c r="H674" s="50">
        <v>15.46</v>
      </c>
      <c r="I674" s="50">
        <v>16.170000000000002</v>
      </c>
      <c r="J674" s="43">
        <v>33640</v>
      </c>
      <c r="K674" s="49">
        <v>5.0000000000000001E-3</v>
      </c>
    </row>
    <row r="675" spans="1:11" ht="15" hidden="1" x14ac:dyDescent="0.25">
      <c r="A675" s="41" t="s">
        <v>532</v>
      </c>
      <c r="B675" s="43">
        <v>27450</v>
      </c>
      <c r="C675" s="33">
        <f t="shared" si="10"/>
        <v>674</v>
      </c>
      <c r="D675" s="48" t="s">
        <v>113</v>
      </c>
      <c r="E675" s="47">
        <v>98560</v>
      </c>
      <c r="F675" s="46">
        <v>1.4E-2</v>
      </c>
      <c r="G675" s="45">
        <v>0.70199999999999996</v>
      </c>
      <c r="H675" s="44">
        <v>12.12</v>
      </c>
      <c r="I675" s="44">
        <v>13.2</v>
      </c>
      <c r="J675" s="43">
        <v>27450</v>
      </c>
      <c r="K675" s="42">
        <v>5.0000000000000001E-3</v>
      </c>
    </row>
    <row r="676" spans="1:11" ht="15" hidden="1" x14ac:dyDescent="0.25">
      <c r="A676" s="41" t="s">
        <v>531</v>
      </c>
      <c r="B676" s="43">
        <v>40300</v>
      </c>
      <c r="C676" s="33">
        <f t="shared" si="10"/>
        <v>675</v>
      </c>
      <c r="D676" s="54" t="s">
        <v>113</v>
      </c>
      <c r="E676" s="53">
        <v>224340</v>
      </c>
      <c r="F676" s="52">
        <v>1.6E-2</v>
      </c>
      <c r="G676" s="51">
        <v>1.5980000000000001</v>
      </c>
      <c r="H676" s="50">
        <v>18.57</v>
      </c>
      <c r="I676" s="50">
        <v>19.37</v>
      </c>
      <c r="J676" s="43">
        <v>40300</v>
      </c>
      <c r="K676" s="49">
        <v>4.0000000000000001E-3</v>
      </c>
    </row>
    <row r="677" spans="1:11" ht="15" hidden="1" x14ac:dyDescent="0.25">
      <c r="A677" s="41" t="s">
        <v>530</v>
      </c>
      <c r="B677" s="43">
        <v>36480</v>
      </c>
      <c r="C677" s="33">
        <f t="shared" si="10"/>
        <v>676</v>
      </c>
      <c r="D677" s="48" t="s">
        <v>113</v>
      </c>
      <c r="E677" s="47">
        <v>41630</v>
      </c>
      <c r="F677" s="46">
        <v>2.7E-2</v>
      </c>
      <c r="G677" s="45">
        <v>0.29699999999999999</v>
      </c>
      <c r="H677" s="44">
        <v>16.82</v>
      </c>
      <c r="I677" s="44">
        <v>17.54</v>
      </c>
      <c r="J677" s="43">
        <v>36480</v>
      </c>
      <c r="K677" s="42">
        <v>6.0000000000000001E-3</v>
      </c>
    </row>
    <row r="678" spans="1:11" ht="15" hidden="1" x14ac:dyDescent="0.25">
      <c r="A678" s="41" t="s">
        <v>529</v>
      </c>
      <c r="B678" s="43">
        <v>35160</v>
      </c>
      <c r="C678" s="33">
        <f t="shared" si="10"/>
        <v>677</v>
      </c>
      <c r="D678" s="54" t="s">
        <v>113</v>
      </c>
      <c r="E678" s="53">
        <v>176850</v>
      </c>
      <c r="F678" s="52">
        <v>1.6E-2</v>
      </c>
      <c r="G678" s="51">
        <v>1.26</v>
      </c>
      <c r="H678" s="50">
        <v>16.04</v>
      </c>
      <c r="I678" s="50">
        <v>16.899999999999999</v>
      </c>
      <c r="J678" s="43">
        <v>35160</v>
      </c>
      <c r="K678" s="49">
        <v>5.0000000000000001E-3</v>
      </c>
    </row>
    <row r="679" spans="1:11" ht="15" x14ac:dyDescent="0.25">
      <c r="A679" s="41" t="s">
        <v>528</v>
      </c>
      <c r="B679" s="43">
        <v>40100</v>
      </c>
      <c r="C679" s="33">
        <f t="shared" si="10"/>
        <v>678</v>
      </c>
      <c r="D679" s="48" t="s">
        <v>113</v>
      </c>
      <c r="E679" s="47">
        <v>137150</v>
      </c>
      <c r="F679" s="46">
        <v>7.0000000000000001E-3</v>
      </c>
      <c r="G679" s="45">
        <v>0.97699999999999998</v>
      </c>
      <c r="H679" s="44">
        <v>18.760000000000002</v>
      </c>
      <c r="I679" s="44">
        <v>19.28</v>
      </c>
      <c r="J679" s="43">
        <v>40100</v>
      </c>
      <c r="K679" s="42">
        <v>2E-3</v>
      </c>
    </row>
    <row r="680" spans="1:11" ht="15" hidden="1" x14ac:dyDescent="0.25">
      <c r="A680" s="41" t="s">
        <v>527</v>
      </c>
      <c r="B680" s="43">
        <v>29120</v>
      </c>
      <c r="C680" s="33">
        <f t="shared" si="10"/>
        <v>679</v>
      </c>
      <c r="D680" s="54" t="s">
        <v>113</v>
      </c>
      <c r="E680" s="53">
        <v>997770</v>
      </c>
      <c r="F680" s="52">
        <v>5.0000000000000001E-3</v>
      </c>
      <c r="G680" s="51">
        <v>7.1070000000000002</v>
      </c>
      <c r="H680" s="50">
        <v>13.42</v>
      </c>
      <c r="I680" s="50">
        <v>14</v>
      </c>
      <c r="J680" s="43">
        <v>29120</v>
      </c>
      <c r="K680" s="49">
        <v>2E-3</v>
      </c>
    </row>
    <row r="681" spans="1:11" ht="15" hidden="1" x14ac:dyDescent="0.25">
      <c r="A681" s="41" t="s">
        <v>526</v>
      </c>
      <c r="B681" s="43">
        <v>38050</v>
      </c>
      <c r="C681" s="33">
        <f t="shared" si="10"/>
        <v>680</v>
      </c>
      <c r="D681" s="48" t="s">
        <v>113</v>
      </c>
      <c r="E681" s="47">
        <v>146350</v>
      </c>
      <c r="F681" s="46">
        <v>2.9000000000000001E-2</v>
      </c>
      <c r="G681" s="45">
        <v>1.042</v>
      </c>
      <c r="H681" s="44">
        <v>16.940000000000001</v>
      </c>
      <c r="I681" s="44">
        <v>18.29</v>
      </c>
      <c r="J681" s="43">
        <v>38050</v>
      </c>
      <c r="K681" s="42">
        <v>1.0999999999999999E-2</v>
      </c>
    </row>
    <row r="682" spans="1:11" ht="15" hidden="1" x14ac:dyDescent="0.25">
      <c r="A682" s="41" t="s">
        <v>525</v>
      </c>
      <c r="B682" s="43">
        <v>40090</v>
      </c>
      <c r="C682" s="33">
        <f t="shared" si="10"/>
        <v>681</v>
      </c>
      <c r="D682" s="54" t="s">
        <v>113</v>
      </c>
      <c r="E682" s="53">
        <v>166850</v>
      </c>
      <c r="F682" s="52">
        <v>1.2E-2</v>
      </c>
      <c r="G682" s="51">
        <v>1.1879999999999999</v>
      </c>
      <c r="H682" s="50">
        <v>18.87</v>
      </c>
      <c r="I682" s="50">
        <v>19.28</v>
      </c>
      <c r="J682" s="43">
        <v>40090</v>
      </c>
      <c r="K682" s="49">
        <v>3.0000000000000001E-3</v>
      </c>
    </row>
    <row r="683" spans="1:11" ht="30" hidden="1" x14ac:dyDescent="0.25">
      <c r="A683" s="41" t="s">
        <v>524</v>
      </c>
      <c r="B683" s="43">
        <v>34150</v>
      </c>
      <c r="C683" s="33">
        <f t="shared" si="10"/>
        <v>682</v>
      </c>
      <c r="D683" s="48" t="s">
        <v>136</v>
      </c>
      <c r="E683" s="47">
        <v>4101520</v>
      </c>
      <c r="F683" s="46">
        <v>3.0000000000000001E-3</v>
      </c>
      <c r="G683" s="45">
        <v>29.213000000000001</v>
      </c>
      <c r="H683" s="44">
        <v>14.63</v>
      </c>
      <c r="I683" s="44">
        <v>16.420000000000002</v>
      </c>
      <c r="J683" s="43">
        <v>34150</v>
      </c>
      <c r="K683" s="42">
        <v>2E-3</v>
      </c>
    </row>
    <row r="684" spans="1:11" ht="15" hidden="1" x14ac:dyDescent="0.25">
      <c r="A684" s="41" t="s">
        <v>523</v>
      </c>
      <c r="B684" s="43">
        <v>44250</v>
      </c>
      <c r="C684" s="33">
        <f t="shared" si="10"/>
        <v>683</v>
      </c>
      <c r="D684" s="54" t="s">
        <v>113</v>
      </c>
      <c r="E684" s="53">
        <v>88920</v>
      </c>
      <c r="F684" s="52">
        <v>2.8000000000000001E-2</v>
      </c>
      <c r="G684" s="51">
        <v>0.63300000000000001</v>
      </c>
      <c r="H684" s="50">
        <v>20.149999999999999</v>
      </c>
      <c r="I684" s="50">
        <v>21.27</v>
      </c>
      <c r="J684" s="43">
        <v>44250</v>
      </c>
      <c r="K684" s="49">
        <v>8.9999999999999993E-3</v>
      </c>
    </row>
    <row r="685" spans="1:11" ht="15" hidden="1" x14ac:dyDescent="0.25">
      <c r="A685" s="41" t="s">
        <v>522</v>
      </c>
      <c r="B685" s="43">
        <v>29920</v>
      </c>
      <c r="C685" s="33">
        <f t="shared" si="10"/>
        <v>684</v>
      </c>
      <c r="D685" s="48" t="s">
        <v>113</v>
      </c>
      <c r="E685" s="47">
        <v>74120</v>
      </c>
      <c r="F685" s="46">
        <v>2.5000000000000001E-2</v>
      </c>
      <c r="G685" s="45">
        <v>0.52800000000000002</v>
      </c>
      <c r="H685" s="44">
        <v>13.54</v>
      </c>
      <c r="I685" s="44">
        <v>14.39</v>
      </c>
      <c r="J685" s="43">
        <v>29920</v>
      </c>
      <c r="K685" s="42">
        <v>7.0000000000000001E-3</v>
      </c>
    </row>
    <row r="686" spans="1:11" ht="15" hidden="1" x14ac:dyDescent="0.25">
      <c r="A686" s="41" t="s">
        <v>521</v>
      </c>
      <c r="B686" s="43">
        <v>41150</v>
      </c>
      <c r="C686" s="33">
        <f t="shared" si="10"/>
        <v>685</v>
      </c>
      <c r="D686" s="54" t="s">
        <v>121</v>
      </c>
      <c r="E686" s="53">
        <v>293090</v>
      </c>
      <c r="F686" s="52">
        <v>8.9999999999999993E-3</v>
      </c>
      <c r="G686" s="51">
        <v>2.0880000000000001</v>
      </c>
      <c r="H686" s="50">
        <v>18.399999999999999</v>
      </c>
      <c r="I686" s="50">
        <v>19.79</v>
      </c>
      <c r="J686" s="43">
        <v>41150</v>
      </c>
      <c r="K686" s="49">
        <v>4.0000000000000001E-3</v>
      </c>
    </row>
    <row r="687" spans="1:11" ht="15" hidden="1" x14ac:dyDescent="0.25">
      <c r="A687" s="41" t="s">
        <v>520</v>
      </c>
      <c r="B687" s="43">
        <v>41070</v>
      </c>
      <c r="C687" s="33">
        <f t="shared" si="10"/>
        <v>686</v>
      </c>
      <c r="D687" s="48" t="s">
        <v>113</v>
      </c>
      <c r="E687" s="47">
        <v>95170</v>
      </c>
      <c r="F687" s="46">
        <v>8.9999999999999993E-3</v>
      </c>
      <c r="G687" s="45">
        <v>0.67800000000000005</v>
      </c>
      <c r="H687" s="44">
        <v>18.690000000000001</v>
      </c>
      <c r="I687" s="44">
        <v>19.739999999999998</v>
      </c>
      <c r="J687" s="43">
        <v>41070</v>
      </c>
      <c r="K687" s="42">
        <v>4.0000000000000001E-3</v>
      </c>
    </row>
    <row r="688" spans="1:11" ht="15" hidden="1" x14ac:dyDescent="0.25">
      <c r="A688" s="41" t="s">
        <v>519</v>
      </c>
      <c r="B688" s="43">
        <v>41190</v>
      </c>
      <c r="C688" s="33">
        <f t="shared" si="10"/>
        <v>687</v>
      </c>
      <c r="D688" s="54" t="s">
        <v>113</v>
      </c>
      <c r="E688" s="53">
        <v>197910</v>
      </c>
      <c r="F688" s="52">
        <v>1.2E-2</v>
      </c>
      <c r="G688" s="51">
        <v>1.41</v>
      </c>
      <c r="H688" s="50">
        <v>18.239999999999998</v>
      </c>
      <c r="I688" s="50">
        <v>19.8</v>
      </c>
      <c r="J688" s="43">
        <v>41190</v>
      </c>
      <c r="K688" s="49">
        <v>6.0000000000000001E-3</v>
      </c>
    </row>
    <row r="689" spans="1:11" ht="15" hidden="1" x14ac:dyDescent="0.25">
      <c r="A689" s="41" t="s">
        <v>518</v>
      </c>
      <c r="B689" s="43">
        <v>41890</v>
      </c>
      <c r="C689" s="33">
        <f t="shared" si="10"/>
        <v>688</v>
      </c>
      <c r="D689" s="48" t="s">
        <v>113</v>
      </c>
      <c r="E689" s="47">
        <v>34070</v>
      </c>
      <c r="F689" s="46">
        <v>3.4000000000000002E-2</v>
      </c>
      <c r="G689" s="45">
        <v>0.24299999999999999</v>
      </c>
      <c r="H689" s="44">
        <v>18.72</v>
      </c>
      <c r="I689" s="44">
        <v>20.14</v>
      </c>
      <c r="J689" s="43">
        <v>41890</v>
      </c>
      <c r="K689" s="42">
        <v>8.0000000000000002E-3</v>
      </c>
    </row>
    <row r="690" spans="1:11" ht="15" hidden="1" x14ac:dyDescent="0.25">
      <c r="A690" s="41" t="s">
        <v>517</v>
      </c>
      <c r="B690" s="43">
        <v>50070</v>
      </c>
      <c r="C690" s="33">
        <f t="shared" si="10"/>
        <v>689</v>
      </c>
      <c r="D690" s="54" t="s">
        <v>121</v>
      </c>
      <c r="E690" s="53">
        <v>521750</v>
      </c>
      <c r="F690" s="52">
        <v>0</v>
      </c>
      <c r="G690" s="51">
        <v>3.7160000000000002</v>
      </c>
      <c r="H690" s="50">
        <v>27.3</v>
      </c>
      <c r="I690" s="50">
        <v>24.07</v>
      </c>
      <c r="J690" s="43">
        <v>50070</v>
      </c>
      <c r="K690" s="49">
        <v>3.0000000000000001E-3</v>
      </c>
    </row>
    <row r="691" spans="1:11" ht="15" hidden="1" x14ac:dyDescent="0.25">
      <c r="A691" s="41" t="s">
        <v>516</v>
      </c>
      <c r="B691" s="43">
        <v>48360</v>
      </c>
      <c r="C691" s="33">
        <f t="shared" si="10"/>
        <v>690</v>
      </c>
      <c r="D691" s="48" t="s">
        <v>113</v>
      </c>
      <c r="E691" s="47">
        <v>82030</v>
      </c>
      <c r="F691" s="46">
        <v>0</v>
      </c>
      <c r="G691" s="45">
        <v>0.58399999999999996</v>
      </c>
      <c r="H691" s="44">
        <v>27.3</v>
      </c>
      <c r="I691" s="44">
        <v>23.25</v>
      </c>
      <c r="J691" s="43">
        <v>48360</v>
      </c>
      <c r="K691" s="42">
        <v>2E-3</v>
      </c>
    </row>
    <row r="692" spans="1:11" ht="15" hidden="1" x14ac:dyDescent="0.25">
      <c r="A692" s="41" t="s">
        <v>515</v>
      </c>
      <c r="B692" s="43">
        <v>50610</v>
      </c>
      <c r="C692" s="33">
        <f t="shared" si="10"/>
        <v>691</v>
      </c>
      <c r="D692" s="54" t="s">
        <v>113</v>
      </c>
      <c r="E692" s="53">
        <v>328950</v>
      </c>
      <c r="F692" s="52">
        <v>0</v>
      </c>
      <c r="G692" s="51">
        <v>2.343</v>
      </c>
      <c r="H692" s="50">
        <v>27.94</v>
      </c>
      <c r="I692" s="50">
        <v>24.33</v>
      </c>
      <c r="J692" s="43">
        <v>50610</v>
      </c>
      <c r="K692" s="49">
        <v>2E-3</v>
      </c>
    </row>
    <row r="693" spans="1:11" ht="30" hidden="1" x14ac:dyDescent="0.25">
      <c r="A693" s="41" t="s">
        <v>514</v>
      </c>
      <c r="B693" s="43">
        <v>49710</v>
      </c>
      <c r="C693" s="33">
        <f t="shared" si="10"/>
        <v>692</v>
      </c>
      <c r="D693" s="48" t="s">
        <v>113</v>
      </c>
      <c r="E693" s="47">
        <v>110770</v>
      </c>
      <c r="F693" s="46">
        <v>0</v>
      </c>
      <c r="G693" s="45">
        <v>0.78900000000000003</v>
      </c>
      <c r="H693" s="44">
        <v>27.03</v>
      </c>
      <c r="I693" s="44">
        <v>23.9</v>
      </c>
      <c r="J693" s="43">
        <v>49710</v>
      </c>
      <c r="K693" s="42">
        <v>4.0000000000000001E-3</v>
      </c>
    </row>
    <row r="694" spans="1:11" ht="15" hidden="1" x14ac:dyDescent="0.25">
      <c r="A694" s="41" t="s">
        <v>513</v>
      </c>
      <c r="B694" s="43">
        <v>49050</v>
      </c>
      <c r="C694" s="33">
        <f t="shared" si="10"/>
        <v>693</v>
      </c>
      <c r="D694" s="54" t="s">
        <v>113</v>
      </c>
      <c r="E694" s="53">
        <v>321780</v>
      </c>
      <c r="F694" s="52">
        <v>7.0000000000000001E-3</v>
      </c>
      <c r="G694" s="51">
        <v>2.2919999999999998</v>
      </c>
      <c r="H694" s="50">
        <v>22.48</v>
      </c>
      <c r="I694" s="50">
        <v>23.58</v>
      </c>
      <c r="J694" s="43">
        <v>49050</v>
      </c>
      <c r="K694" s="49">
        <v>3.0000000000000001E-3</v>
      </c>
    </row>
    <row r="695" spans="1:11" ht="15" hidden="1" x14ac:dyDescent="0.25">
      <c r="A695" s="41" t="s">
        <v>512</v>
      </c>
      <c r="B695" s="43">
        <v>33150</v>
      </c>
      <c r="C695" s="33">
        <f t="shared" si="10"/>
        <v>694</v>
      </c>
      <c r="D695" s="48" t="s">
        <v>113</v>
      </c>
      <c r="E695" s="47">
        <v>676990</v>
      </c>
      <c r="F695" s="46">
        <v>8.0000000000000002E-3</v>
      </c>
      <c r="G695" s="45">
        <v>4.8220000000000001</v>
      </c>
      <c r="H695" s="44">
        <v>14.99</v>
      </c>
      <c r="I695" s="44">
        <v>15.94</v>
      </c>
      <c r="J695" s="43">
        <v>33150</v>
      </c>
      <c r="K695" s="42">
        <v>2E-3</v>
      </c>
    </row>
    <row r="696" spans="1:11" ht="15" hidden="1" x14ac:dyDescent="0.25">
      <c r="A696" s="41" t="s">
        <v>511</v>
      </c>
      <c r="B696" s="43">
        <v>26670</v>
      </c>
      <c r="C696" s="33">
        <f t="shared" si="10"/>
        <v>695</v>
      </c>
      <c r="D696" s="54" t="s">
        <v>113</v>
      </c>
      <c r="E696" s="53">
        <v>2016340</v>
      </c>
      <c r="F696" s="52">
        <v>5.0000000000000001E-3</v>
      </c>
      <c r="G696" s="51">
        <v>14.361000000000001</v>
      </c>
      <c r="H696" s="50">
        <v>11.46</v>
      </c>
      <c r="I696" s="50">
        <v>12.82</v>
      </c>
      <c r="J696" s="43">
        <v>26670</v>
      </c>
      <c r="K696" s="49">
        <v>2E-3</v>
      </c>
    </row>
    <row r="697" spans="1:11" ht="15" hidden="1" x14ac:dyDescent="0.25">
      <c r="A697" s="41" t="s">
        <v>510</v>
      </c>
      <c r="B697" s="43">
        <v>31080</v>
      </c>
      <c r="C697" s="33">
        <f t="shared" si="10"/>
        <v>696</v>
      </c>
      <c r="D697" s="48" t="s">
        <v>113</v>
      </c>
      <c r="E697" s="47">
        <v>74460</v>
      </c>
      <c r="F697" s="46">
        <v>2.1000000000000001E-2</v>
      </c>
      <c r="G697" s="45">
        <v>0.53</v>
      </c>
      <c r="H697" s="44">
        <v>13.84</v>
      </c>
      <c r="I697" s="44">
        <v>14.94</v>
      </c>
      <c r="J697" s="43">
        <v>31080</v>
      </c>
      <c r="K697" s="42">
        <v>5.0000000000000001E-3</v>
      </c>
    </row>
    <row r="698" spans="1:11" ht="15" hidden="1" x14ac:dyDescent="0.25">
      <c r="A698" s="41" t="s">
        <v>509</v>
      </c>
      <c r="B698" s="43">
        <v>40330</v>
      </c>
      <c r="C698" s="33">
        <f t="shared" si="10"/>
        <v>697</v>
      </c>
      <c r="D698" s="54" t="s">
        <v>121</v>
      </c>
      <c r="E698" s="53">
        <v>3675140</v>
      </c>
      <c r="F698" s="52">
        <v>3.0000000000000001E-3</v>
      </c>
      <c r="G698" s="51">
        <v>26.175999999999998</v>
      </c>
      <c r="H698" s="50">
        <v>17.899999999999999</v>
      </c>
      <c r="I698" s="50">
        <v>19.39</v>
      </c>
      <c r="J698" s="43">
        <v>40330</v>
      </c>
      <c r="K698" s="49">
        <v>1E-3</v>
      </c>
    </row>
    <row r="699" spans="1:11" ht="15" hidden="1" x14ac:dyDescent="0.25">
      <c r="A699" s="41" t="s">
        <v>508</v>
      </c>
      <c r="B699" s="43">
        <v>57910</v>
      </c>
      <c r="C699" s="33">
        <f t="shared" si="10"/>
        <v>698</v>
      </c>
      <c r="D699" s="48" t="s">
        <v>113</v>
      </c>
      <c r="E699" s="47">
        <v>631610</v>
      </c>
      <c r="F699" s="46">
        <v>6.0000000000000001E-3</v>
      </c>
      <c r="G699" s="45">
        <v>4.4989999999999997</v>
      </c>
      <c r="H699" s="44">
        <v>26.86</v>
      </c>
      <c r="I699" s="44">
        <v>27.84</v>
      </c>
      <c r="J699" s="43">
        <v>57910</v>
      </c>
      <c r="K699" s="42">
        <v>2E-3</v>
      </c>
    </row>
    <row r="700" spans="1:11" ht="15" hidden="1" x14ac:dyDescent="0.25">
      <c r="A700" s="41" t="s">
        <v>507</v>
      </c>
      <c r="B700" s="43">
        <v>47900</v>
      </c>
      <c r="C700" s="33">
        <f t="shared" si="10"/>
        <v>699</v>
      </c>
      <c r="D700" s="54" t="s">
        <v>113</v>
      </c>
      <c r="E700" s="53">
        <v>191200</v>
      </c>
      <c r="F700" s="52">
        <v>1.4999999999999999E-2</v>
      </c>
      <c r="G700" s="51">
        <v>1.3620000000000001</v>
      </c>
      <c r="H700" s="50">
        <v>21.24</v>
      </c>
      <c r="I700" s="50">
        <v>23.03</v>
      </c>
      <c r="J700" s="43">
        <v>47900</v>
      </c>
      <c r="K700" s="49">
        <v>8.0000000000000002E-3</v>
      </c>
    </row>
    <row r="701" spans="1:11" ht="15" hidden="1" x14ac:dyDescent="0.25">
      <c r="A701" s="41" t="s">
        <v>506</v>
      </c>
      <c r="B701" s="43">
        <v>35060</v>
      </c>
      <c r="C701" s="33">
        <f t="shared" si="10"/>
        <v>700</v>
      </c>
      <c r="D701" s="48" t="s">
        <v>113</v>
      </c>
      <c r="E701" s="47">
        <v>556820</v>
      </c>
      <c r="F701" s="46">
        <v>7.0000000000000001E-3</v>
      </c>
      <c r="G701" s="45">
        <v>3.9660000000000002</v>
      </c>
      <c r="H701" s="44">
        <v>16.22</v>
      </c>
      <c r="I701" s="44">
        <v>16.850000000000001</v>
      </c>
      <c r="J701" s="43">
        <v>35060</v>
      </c>
      <c r="K701" s="42">
        <v>3.0000000000000001E-3</v>
      </c>
    </row>
    <row r="702" spans="1:11" ht="30" hidden="1" x14ac:dyDescent="0.25">
      <c r="A702" s="41" t="s">
        <v>505</v>
      </c>
      <c r="B702" s="43">
        <v>36140</v>
      </c>
      <c r="C702" s="33">
        <f t="shared" si="10"/>
        <v>701</v>
      </c>
      <c r="D702" s="54" t="s">
        <v>113</v>
      </c>
      <c r="E702" s="53">
        <v>2295510</v>
      </c>
      <c r="F702" s="52">
        <v>3.0000000000000001E-3</v>
      </c>
      <c r="G702" s="51">
        <v>16.350000000000001</v>
      </c>
      <c r="H702" s="50">
        <v>16.739999999999998</v>
      </c>
      <c r="I702" s="50">
        <v>17.38</v>
      </c>
      <c r="J702" s="43">
        <v>36140</v>
      </c>
      <c r="K702" s="49">
        <v>2E-3</v>
      </c>
    </row>
    <row r="703" spans="1:11" ht="15" hidden="1" x14ac:dyDescent="0.25">
      <c r="A703" s="41" t="s">
        <v>504</v>
      </c>
      <c r="B703" s="43">
        <v>33930</v>
      </c>
      <c r="C703" s="33">
        <f t="shared" si="10"/>
        <v>702</v>
      </c>
      <c r="D703" s="48" t="s">
        <v>136</v>
      </c>
      <c r="E703" s="47">
        <v>3940510</v>
      </c>
      <c r="F703" s="46">
        <v>3.0000000000000001E-3</v>
      </c>
      <c r="G703" s="45">
        <v>28.065999999999999</v>
      </c>
      <c r="H703" s="44">
        <v>15.19</v>
      </c>
      <c r="I703" s="44">
        <v>16.309999999999999</v>
      </c>
      <c r="J703" s="43">
        <v>33930</v>
      </c>
      <c r="K703" s="42">
        <v>2E-3</v>
      </c>
    </row>
    <row r="704" spans="1:11" ht="15" hidden="1" x14ac:dyDescent="0.25">
      <c r="A704" s="41" t="s">
        <v>503</v>
      </c>
      <c r="B704" s="43">
        <v>43880</v>
      </c>
      <c r="C704" s="33">
        <f t="shared" si="10"/>
        <v>703</v>
      </c>
      <c r="D704" s="54" t="s">
        <v>113</v>
      </c>
      <c r="E704" s="53">
        <v>46810</v>
      </c>
      <c r="F704" s="52">
        <v>2.3E-2</v>
      </c>
      <c r="G704" s="51">
        <v>0.33300000000000002</v>
      </c>
      <c r="H704" s="50">
        <v>20.32</v>
      </c>
      <c r="I704" s="50">
        <v>21.1</v>
      </c>
      <c r="J704" s="43">
        <v>43880</v>
      </c>
      <c r="K704" s="49">
        <v>7.0000000000000001E-3</v>
      </c>
    </row>
    <row r="705" spans="1:11" ht="15" hidden="1" x14ac:dyDescent="0.25">
      <c r="A705" s="41" t="s">
        <v>502</v>
      </c>
      <c r="B705" s="43">
        <v>33780</v>
      </c>
      <c r="C705" s="33">
        <f t="shared" si="10"/>
        <v>704</v>
      </c>
      <c r="D705" s="48" t="s">
        <v>121</v>
      </c>
      <c r="E705" s="47">
        <v>262040</v>
      </c>
      <c r="F705" s="46">
        <v>1.0999999999999999E-2</v>
      </c>
      <c r="G705" s="45">
        <v>1.8660000000000001</v>
      </c>
      <c r="H705" s="44">
        <v>15.38</v>
      </c>
      <c r="I705" s="44">
        <v>16.239999999999998</v>
      </c>
      <c r="J705" s="43">
        <v>33780</v>
      </c>
      <c r="K705" s="42">
        <v>6.0000000000000001E-3</v>
      </c>
    </row>
    <row r="706" spans="1:11" ht="15" hidden="1" x14ac:dyDescent="0.25">
      <c r="A706" s="41" t="s">
        <v>501</v>
      </c>
      <c r="B706" s="43">
        <v>31640</v>
      </c>
      <c r="C706" s="33">
        <f t="shared" si="10"/>
        <v>705</v>
      </c>
      <c r="D706" s="54" t="s">
        <v>113</v>
      </c>
      <c r="E706" s="53">
        <v>194810</v>
      </c>
      <c r="F706" s="52">
        <v>1.2999999999999999E-2</v>
      </c>
      <c r="G706" s="51">
        <v>1.3879999999999999</v>
      </c>
      <c r="H706" s="50">
        <v>14.47</v>
      </c>
      <c r="I706" s="50">
        <v>15.21</v>
      </c>
      <c r="J706" s="43">
        <v>31640</v>
      </c>
      <c r="K706" s="49">
        <v>3.0000000000000001E-3</v>
      </c>
    </row>
    <row r="707" spans="1:11" ht="15" hidden="1" x14ac:dyDescent="0.25">
      <c r="A707" s="41" t="s">
        <v>500</v>
      </c>
      <c r="B707" s="43">
        <v>39970</v>
      </c>
      <c r="C707" s="33">
        <f t="shared" ref="C707:C770" si="11">C706+1</f>
        <v>706</v>
      </c>
      <c r="D707" s="48" t="s">
        <v>113</v>
      </c>
      <c r="E707" s="47">
        <v>67230</v>
      </c>
      <c r="F707" s="46">
        <v>0.02</v>
      </c>
      <c r="G707" s="45">
        <v>0.47899999999999998</v>
      </c>
      <c r="H707" s="44">
        <v>18.63</v>
      </c>
      <c r="I707" s="44">
        <v>19.22</v>
      </c>
      <c r="J707" s="43">
        <v>39970</v>
      </c>
      <c r="K707" s="42">
        <v>1.4999999999999999E-2</v>
      </c>
    </row>
    <row r="708" spans="1:11" ht="15" hidden="1" x14ac:dyDescent="0.25">
      <c r="A708" s="41" t="s">
        <v>499</v>
      </c>
      <c r="B708" s="43">
        <v>44380</v>
      </c>
      <c r="C708" s="33">
        <f t="shared" si="11"/>
        <v>707</v>
      </c>
      <c r="D708" s="54" t="s">
        <v>113</v>
      </c>
      <c r="E708" s="53">
        <v>13090</v>
      </c>
      <c r="F708" s="52">
        <v>4.2999999999999997E-2</v>
      </c>
      <c r="G708" s="51">
        <v>9.2999999999999999E-2</v>
      </c>
      <c r="H708" s="50">
        <v>19.760000000000002</v>
      </c>
      <c r="I708" s="50">
        <v>21.34</v>
      </c>
      <c r="J708" s="43">
        <v>44380</v>
      </c>
      <c r="K708" s="49">
        <v>1.0999999999999999E-2</v>
      </c>
    </row>
    <row r="709" spans="1:11" ht="15" hidden="1" x14ac:dyDescent="0.25">
      <c r="A709" s="41" t="s">
        <v>498</v>
      </c>
      <c r="B709" s="43">
        <v>40780</v>
      </c>
      <c r="C709" s="33">
        <f t="shared" si="11"/>
        <v>708</v>
      </c>
      <c r="D709" s="48" t="s">
        <v>113</v>
      </c>
      <c r="E709" s="47">
        <v>274350</v>
      </c>
      <c r="F709" s="46">
        <v>1.7000000000000001E-2</v>
      </c>
      <c r="G709" s="45">
        <v>1.954</v>
      </c>
      <c r="H709" s="44">
        <v>18.48</v>
      </c>
      <c r="I709" s="44">
        <v>19.61</v>
      </c>
      <c r="J709" s="43">
        <v>40780</v>
      </c>
      <c r="K709" s="42">
        <v>4.0000000000000001E-3</v>
      </c>
    </row>
    <row r="710" spans="1:11" ht="15" hidden="1" x14ac:dyDescent="0.25">
      <c r="A710" s="41" t="s">
        <v>497</v>
      </c>
      <c r="B710" s="43">
        <v>30580</v>
      </c>
      <c r="C710" s="33">
        <f t="shared" si="11"/>
        <v>709</v>
      </c>
      <c r="D710" s="54" t="s">
        <v>113</v>
      </c>
      <c r="E710" s="53">
        <v>91530</v>
      </c>
      <c r="F710" s="52">
        <v>0.03</v>
      </c>
      <c r="G710" s="51">
        <v>0.65200000000000002</v>
      </c>
      <c r="H710" s="50">
        <v>14.02</v>
      </c>
      <c r="I710" s="50">
        <v>14.7</v>
      </c>
      <c r="J710" s="43">
        <v>30580</v>
      </c>
      <c r="K710" s="49">
        <v>6.0000000000000001E-3</v>
      </c>
    </row>
    <row r="711" spans="1:11" ht="15" hidden="1" x14ac:dyDescent="0.25">
      <c r="A711" s="41" t="s">
        <v>496</v>
      </c>
      <c r="B711" s="43">
        <v>33010</v>
      </c>
      <c r="C711" s="33">
        <f t="shared" si="11"/>
        <v>710</v>
      </c>
      <c r="D711" s="48" t="s">
        <v>113</v>
      </c>
      <c r="E711" s="47">
        <v>2955550</v>
      </c>
      <c r="F711" s="46">
        <v>4.0000000000000001E-3</v>
      </c>
      <c r="G711" s="45">
        <v>21.050999999999998</v>
      </c>
      <c r="H711" s="44">
        <v>14.7</v>
      </c>
      <c r="I711" s="44">
        <v>15.87</v>
      </c>
      <c r="J711" s="43">
        <v>33010</v>
      </c>
      <c r="K711" s="42">
        <v>2E-3</v>
      </c>
    </row>
    <row r="712" spans="1:11" ht="15" hidden="1" x14ac:dyDescent="0.25">
      <c r="A712" s="41" t="s">
        <v>495</v>
      </c>
      <c r="B712" s="43">
        <v>32390</v>
      </c>
      <c r="C712" s="33">
        <f t="shared" si="11"/>
        <v>711</v>
      </c>
      <c r="D712" s="54" t="s">
        <v>113</v>
      </c>
      <c r="E712" s="53">
        <v>58160</v>
      </c>
      <c r="F712" s="52">
        <v>0.03</v>
      </c>
      <c r="G712" s="51">
        <v>0.41399999999999998</v>
      </c>
      <c r="H712" s="50">
        <v>14.64</v>
      </c>
      <c r="I712" s="50">
        <v>15.57</v>
      </c>
      <c r="J712" s="43">
        <v>32390</v>
      </c>
      <c r="K712" s="49">
        <v>6.0000000000000001E-3</v>
      </c>
    </row>
    <row r="713" spans="1:11" ht="15" hidden="1" x14ac:dyDescent="0.25">
      <c r="A713" s="41" t="s">
        <v>494</v>
      </c>
      <c r="B713" s="43">
        <v>39640</v>
      </c>
      <c r="C713" s="33">
        <f t="shared" si="11"/>
        <v>712</v>
      </c>
      <c r="D713" s="48" t="s">
        <v>113</v>
      </c>
      <c r="E713" s="47">
        <v>11430</v>
      </c>
      <c r="F713" s="46">
        <v>5.2999999999999999E-2</v>
      </c>
      <c r="G713" s="45">
        <v>8.1000000000000003E-2</v>
      </c>
      <c r="H713" s="44">
        <v>17.77</v>
      </c>
      <c r="I713" s="44">
        <v>19.059999999999999</v>
      </c>
      <c r="J713" s="43">
        <v>39640</v>
      </c>
      <c r="K713" s="42">
        <v>1.7000000000000001E-2</v>
      </c>
    </row>
    <row r="714" spans="1:11" ht="15" hidden="1" x14ac:dyDescent="0.25">
      <c r="A714" s="41" t="s">
        <v>493</v>
      </c>
      <c r="B714" s="43">
        <v>48300</v>
      </c>
      <c r="C714" s="33">
        <f t="shared" si="11"/>
        <v>713</v>
      </c>
      <c r="D714" s="54" t="s">
        <v>113</v>
      </c>
      <c r="E714" s="53">
        <v>10900</v>
      </c>
      <c r="F714" s="52">
        <v>3.6999999999999998E-2</v>
      </c>
      <c r="G714" s="51">
        <v>7.8E-2</v>
      </c>
      <c r="H714" s="50">
        <v>22.53</v>
      </c>
      <c r="I714" s="50">
        <v>23.22</v>
      </c>
      <c r="J714" s="43">
        <v>48300</v>
      </c>
      <c r="K714" s="49">
        <v>8.9999999999999993E-3</v>
      </c>
    </row>
    <row r="715" spans="1:11" ht="15" hidden="1" x14ac:dyDescent="0.25">
      <c r="A715" s="41" t="s">
        <v>492</v>
      </c>
      <c r="B715" s="43">
        <v>36040</v>
      </c>
      <c r="C715" s="33">
        <f t="shared" si="11"/>
        <v>714</v>
      </c>
      <c r="D715" s="48" t="s">
        <v>113</v>
      </c>
      <c r="E715" s="47">
        <v>216650</v>
      </c>
      <c r="F715" s="46">
        <v>1.2999999999999999E-2</v>
      </c>
      <c r="G715" s="45">
        <v>1.5429999999999999</v>
      </c>
      <c r="H715" s="44">
        <v>16.36</v>
      </c>
      <c r="I715" s="44">
        <v>17.329999999999998</v>
      </c>
      <c r="J715" s="43">
        <v>36040</v>
      </c>
      <c r="K715" s="42">
        <v>7.0000000000000001E-3</v>
      </c>
    </row>
    <row r="716" spans="1:11" ht="15" hidden="1" x14ac:dyDescent="0.25">
      <c r="A716" s="41" t="s">
        <v>491</v>
      </c>
      <c r="B716" s="43">
        <v>27810</v>
      </c>
      <c r="C716" s="33">
        <f t="shared" si="11"/>
        <v>715</v>
      </c>
      <c r="D716" s="54" t="s">
        <v>184</v>
      </c>
      <c r="E716" s="53">
        <v>463640</v>
      </c>
      <c r="F716" s="52">
        <v>1.2E-2</v>
      </c>
      <c r="G716" s="51">
        <v>3.302</v>
      </c>
      <c r="H716" s="50">
        <v>11.3</v>
      </c>
      <c r="I716" s="50">
        <v>13.37</v>
      </c>
      <c r="J716" s="43">
        <v>27810</v>
      </c>
      <c r="K716" s="49">
        <v>5.0000000000000001E-3</v>
      </c>
    </row>
    <row r="717" spans="1:11" ht="15" hidden="1" x14ac:dyDescent="0.25">
      <c r="A717" s="41" t="s">
        <v>490</v>
      </c>
      <c r="B717" s="43">
        <v>48820</v>
      </c>
      <c r="C717" s="33">
        <f t="shared" si="11"/>
        <v>716</v>
      </c>
      <c r="D717" s="48" t="s">
        <v>113</v>
      </c>
      <c r="E717" s="47">
        <v>19550</v>
      </c>
      <c r="F717" s="46">
        <v>2.3E-2</v>
      </c>
      <c r="G717" s="45">
        <v>0.13900000000000001</v>
      </c>
      <c r="H717" s="44">
        <v>21.79</v>
      </c>
      <c r="I717" s="44">
        <v>23.47</v>
      </c>
      <c r="J717" s="43">
        <v>48820</v>
      </c>
      <c r="K717" s="42">
        <v>8.9999999999999993E-3</v>
      </c>
    </row>
    <row r="718" spans="1:11" ht="15" hidden="1" x14ac:dyDescent="0.25">
      <c r="A718" s="41" t="s">
        <v>489</v>
      </c>
      <c r="B718" s="43">
        <v>25570</v>
      </c>
      <c r="C718" s="33">
        <f t="shared" si="11"/>
        <v>717</v>
      </c>
      <c r="D718" s="54" t="s">
        <v>136</v>
      </c>
      <c r="E718" s="53">
        <v>397630</v>
      </c>
      <c r="F718" s="52">
        <v>1.2999999999999999E-2</v>
      </c>
      <c r="G718" s="51">
        <v>2.8319999999999999</v>
      </c>
      <c r="H718" s="50">
        <v>10.93</v>
      </c>
      <c r="I718" s="50">
        <v>12.3</v>
      </c>
      <c r="J718" s="43">
        <v>25570</v>
      </c>
      <c r="K718" s="49">
        <v>4.0000000000000001E-3</v>
      </c>
    </row>
    <row r="719" spans="1:11" ht="15" hidden="1" x14ac:dyDescent="0.25">
      <c r="A719" s="41" t="s">
        <v>488</v>
      </c>
      <c r="B719" s="43">
        <v>44260</v>
      </c>
      <c r="C719" s="33">
        <f t="shared" si="11"/>
        <v>718</v>
      </c>
      <c r="D719" s="48" t="s">
        <v>113</v>
      </c>
      <c r="E719" s="47">
        <v>14710</v>
      </c>
      <c r="F719" s="46">
        <v>3.1E-2</v>
      </c>
      <c r="G719" s="45">
        <v>0.105</v>
      </c>
      <c r="H719" s="44">
        <v>20.58</v>
      </c>
      <c r="I719" s="44">
        <v>21.28</v>
      </c>
      <c r="J719" s="43">
        <v>44260</v>
      </c>
      <c r="K719" s="42">
        <v>6.0000000000000001E-3</v>
      </c>
    </row>
    <row r="720" spans="1:11" ht="15" hidden="1" x14ac:dyDescent="0.25">
      <c r="A720" s="41" t="s">
        <v>487</v>
      </c>
      <c r="B720" s="43">
        <v>42340</v>
      </c>
      <c r="C720" s="33">
        <f t="shared" si="11"/>
        <v>719</v>
      </c>
      <c r="D720" s="54" t="s">
        <v>113</v>
      </c>
      <c r="E720" s="53">
        <v>1270</v>
      </c>
      <c r="F720" s="52">
        <v>0.115</v>
      </c>
      <c r="G720" s="51">
        <v>8.9999999999999993E-3</v>
      </c>
      <c r="H720" s="50">
        <v>17.16</v>
      </c>
      <c r="I720" s="50">
        <v>20.350000000000001</v>
      </c>
      <c r="J720" s="43">
        <v>42340</v>
      </c>
      <c r="K720" s="49">
        <v>5.6000000000000001E-2</v>
      </c>
    </row>
    <row r="721" spans="1:11" ht="15" hidden="1" x14ac:dyDescent="0.25">
      <c r="A721" s="41" t="s">
        <v>486</v>
      </c>
      <c r="B721" s="43">
        <v>24280</v>
      </c>
      <c r="C721" s="33">
        <f t="shared" si="11"/>
        <v>720</v>
      </c>
      <c r="D721" s="48" t="s">
        <v>113</v>
      </c>
      <c r="E721" s="47">
        <v>38780</v>
      </c>
      <c r="F721" s="46">
        <v>0.04</v>
      </c>
      <c r="G721" s="45">
        <v>0.27600000000000002</v>
      </c>
      <c r="H721" s="44">
        <v>10.83</v>
      </c>
      <c r="I721" s="44">
        <v>11.68</v>
      </c>
      <c r="J721" s="43">
        <v>24280</v>
      </c>
      <c r="K721" s="42">
        <v>8.9999999999999993E-3</v>
      </c>
    </row>
    <row r="722" spans="1:11" ht="15" hidden="1" x14ac:dyDescent="0.25">
      <c r="A722" s="41" t="s">
        <v>485</v>
      </c>
      <c r="B722" s="43">
        <v>24860</v>
      </c>
      <c r="C722" s="33">
        <f t="shared" si="11"/>
        <v>721</v>
      </c>
      <c r="D722" s="54" t="s">
        <v>121</v>
      </c>
      <c r="E722" s="53">
        <v>342870</v>
      </c>
      <c r="F722" s="52">
        <v>1.6E-2</v>
      </c>
      <c r="G722" s="51">
        <v>2.4420000000000002</v>
      </c>
      <c r="H722" s="50">
        <v>10.83</v>
      </c>
      <c r="I722" s="50">
        <v>11.95</v>
      </c>
      <c r="J722" s="43">
        <v>24860</v>
      </c>
      <c r="K722" s="49">
        <v>4.0000000000000001E-3</v>
      </c>
    </row>
    <row r="723" spans="1:11" ht="15" hidden="1" x14ac:dyDescent="0.25">
      <c r="A723" s="41" t="s">
        <v>484</v>
      </c>
      <c r="B723" s="43">
        <v>30430</v>
      </c>
      <c r="C723" s="33">
        <f t="shared" si="11"/>
        <v>722</v>
      </c>
      <c r="D723" s="48" t="s">
        <v>113</v>
      </c>
      <c r="E723" s="47">
        <v>28700</v>
      </c>
      <c r="F723" s="46">
        <v>4.7E-2</v>
      </c>
      <c r="G723" s="45">
        <v>0.20399999999999999</v>
      </c>
      <c r="H723" s="44">
        <v>13.87</v>
      </c>
      <c r="I723" s="44">
        <v>14.63</v>
      </c>
      <c r="J723" s="43">
        <v>30430</v>
      </c>
      <c r="K723" s="42">
        <v>1.2E-2</v>
      </c>
    </row>
    <row r="724" spans="1:11" ht="15" hidden="1" x14ac:dyDescent="0.25">
      <c r="A724" s="41" t="s">
        <v>483</v>
      </c>
      <c r="B724" s="43">
        <v>23820</v>
      </c>
      <c r="C724" s="33">
        <f t="shared" si="11"/>
        <v>723</v>
      </c>
      <c r="D724" s="54" t="s">
        <v>113</v>
      </c>
      <c r="E724" s="53">
        <v>273450</v>
      </c>
      <c r="F724" s="52">
        <v>1.9E-2</v>
      </c>
      <c r="G724" s="51">
        <v>1.948</v>
      </c>
      <c r="H724" s="50">
        <v>10.58</v>
      </c>
      <c r="I724" s="50">
        <v>11.45</v>
      </c>
      <c r="J724" s="43">
        <v>23820</v>
      </c>
      <c r="K724" s="49">
        <v>5.0000000000000001E-3</v>
      </c>
    </row>
    <row r="725" spans="1:11" ht="15" hidden="1" x14ac:dyDescent="0.25">
      <c r="A725" s="41" t="s">
        <v>482</v>
      </c>
      <c r="B725" s="43">
        <v>26840</v>
      </c>
      <c r="C725" s="33">
        <f t="shared" si="11"/>
        <v>724</v>
      </c>
      <c r="D725" s="48" t="s">
        <v>113</v>
      </c>
      <c r="E725" s="47">
        <v>35670</v>
      </c>
      <c r="F725" s="46">
        <v>2.5999999999999999E-2</v>
      </c>
      <c r="G725" s="45">
        <v>0.254</v>
      </c>
      <c r="H725" s="44">
        <v>11.79</v>
      </c>
      <c r="I725" s="44">
        <v>12.9</v>
      </c>
      <c r="J725" s="43">
        <v>26840</v>
      </c>
      <c r="K725" s="42">
        <v>6.0000000000000001E-3</v>
      </c>
    </row>
    <row r="726" spans="1:11" ht="15" hidden="1" x14ac:dyDescent="0.25">
      <c r="A726" s="41" t="s">
        <v>481</v>
      </c>
      <c r="B726" s="43">
        <v>35120</v>
      </c>
      <c r="C726" s="33">
        <f t="shared" si="11"/>
        <v>725</v>
      </c>
      <c r="D726" s="54" t="s">
        <v>113</v>
      </c>
      <c r="E726" s="53">
        <v>5040</v>
      </c>
      <c r="F726" s="52">
        <v>8.1000000000000003E-2</v>
      </c>
      <c r="G726" s="51">
        <v>3.5999999999999997E-2</v>
      </c>
      <c r="H726" s="50">
        <v>14.98</v>
      </c>
      <c r="I726" s="50">
        <v>16.88</v>
      </c>
      <c r="J726" s="43">
        <v>35120</v>
      </c>
      <c r="K726" s="49">
        <v>2.8000000000000001E-2</v>
      </c>
    </row>
    <row r="727" spans="1:11" ht="15" hidden="1" x14ac:dyDescent="0.25">
      <c r="A727" s="41" t="s">
        <v>480</v>
      </c>
      <c r="B727" s="43">
        <v>31440</v>
      </c>
      <c r="C727" s="33">
        <f t="shared" si="11"/>
        <v>726</v>
      </c>
      <c r="D727" s="48" t="s">
        <v>136</v>
      </c>
      <c r="E727" s="45">
        <v>650</v>
      </c>
      <c r="F727" s="46">
        <v>0.128</v>
      </c>
      <c r="G727" s="45">
        <v>5.0000000000000001E-3</v>
      </c>
      <c r="H727" s="44">
        <v>14.08</v>
      </c>
      <c r="I727" s="44">
        <v>15.11</v>
      </c>
      <c r="J727" s="43">
        <v>31440</v>
      </c>
      <c r="K727" s="42">
        <v>0.06</v>
      </c>
    </row>
    <row r="728" spans="1:11" ht="15" hidden="1" x14ac:dyDescent="0.25">
      <c r="A728" s="41" t="s">
        <v>479</v>
      </c>
      <c r="B728" s="43">
        <v>30740</v>
      </c>
      <c r="C728" s="33">
        <f t="shared" si="11"/>
        <v>727</v>
      </c>
      <c r="D728" s="54" t="s">
        <v>113</v>
      </c>
      <c r="E728" s="51">
        <v>520</v>
      </c>
      <c r="F728" s="52">
        <v>0.13100000000000001</v>
      </c>
      <c r="G728" s="51">
        <v>4.0000000000000001E-3</v>
      </c>
      <c r="H728" s="50">
        <v>13.04</v>
      </c>
      <c r="I728" s="50">
        <v>14.78</v>
      </c>
      <c r="J728" s="43">
        <v>30740</v>
      </c>
      <c r="K728" s="49">
        <v>7.1999999999999995E-2</v>
      </c>
    </row>
    <row r="729" spans="1:11" ht="15" hidden="1" x14ac:dyDescent="0.25">
      <c r="A729" s="41" t="s">
        <v>478</v>
      </c>
      <c r="B729" s="43">
        <v>38210</v>
      </c>
      <c r="C729" s="33">
        <f t="shared" si="11"/>
        <v>728</v>
      </c>
      <c r="D729" s="48" t="s">
        <v>136</v>
      </c>
      <c r="E729" s="47">
        <v>45820</v>
      </c>
      <c r="F729" s="46">
        <v>2.1000000000000001E-2</v>
      </c>
      <c r="G729" s="45">
        <v>0.32600000000000001</v>
      </c>
      <c r="H729" s="44">
        <v>17.55</v>
      </c>
      <c r="I729" s="44">
        <v>18.37</v>
      </c>
      <c r="J729" s="43">
        <v>38210</v>
      </c>
      <c r="K729" s="42">
        <v>0.01</v>
      </c>
    </row>
    <row r="730" spans="1:11" ht="15" hidden="1" x14ac:dyDescent="0.25">
      <c r="A730" s="41" t="s">
        <v>477</v>
      </c>
      <c r="B730" s="43">
        <v>31200</v>
      </c>
      <c r="C730" s="33">
        <f t="shared" si="11"/>
        <v>729</v>
      </c>
      <c r="D730" s="54" t="s">
        <v>113</v>
      </c>
      <c r="E730" s="53">
        <v>7170</v>
      </c>
      <c r="F730" s="52">
        <v>3.9E-2</v>
      </c>
      <c r="G730" s="51">
        <v>5.0999999999999997E-2</v>
      </c>
      <c r="H730" s="50">
        <v>12.95</v>
      </c>
      <c r="I730" s="50">
        <v>15</v>
      </c>
      <c r="J730" s="43">
        <v>31200</v>
      </c>
      <c r="K730" s="49">
        <v>1.2999999999999999E-2</v>
      </c>
    </row>
    <row r="731" spans="1:11" ht="15" hidden="1" x14ac:dyDescent="0.25">
      <c r="A731" s="41" t="s">
        <v>476</v>
      </c>
      <c r="B731" s="43">
        <v>39510</v>
      </c>
      <c r="C731" s="33">
        <f t="shared" si="11"/>
        <v>730</v>
      </c>
      <c r="D731" s="48" t="s">
        <v>121</v>
      </c>
      <c r="E731" s="47">
        <v>38650</v>
      </c>
      <c r="F731" s="46">
        <v>2.4E-2</v>
      </c>
      <c r="G731" s="45">
        <v>0.27500000000000002</v>
      </c>
      <c r="H731" s="44">
        <v>18.07</v>
      </c>
      <c r="I731" s="44">
        <v>19</v>
      </c>
      <c r="J731" s="43">
        <v>39510</v>
      </c>
      <c r="K731" s="42">
        <v>1.0999999999999999E-2</v>
      </c>
    </row>
    <row r="732" spans="1:11" ht="15" hidden="1" x14ac:dyDescent="0.25">
      <c r="A732" s="41" t="s">
        <v>475</v>
      </c>
      <c r="B732" s="43">
        <v>42900</v>
      </c>
      <c r="C732" s="33">
        <f t="shared" si="11"/>
        <v>731</v>
      </c>
      <c r="D732" s="54" t="s">
        <v>113</v>
      </c>
      <c r="E732" s="53">
        <v>5370</v>
      </c>
      <c r="F732" s="52">
        <v>0.11</v>
      </c>
      <c r="G732" s="51">
        <v>3.7999999999999999E-2</v>
      </c>
      <c r="H732" s="50">
        <v>17.96</v>
      </c>
      <c r="I732" s="50">
        <v>20.62</v>
      </c>
      <c r="J732" s="43">
        <v>42900</v>
      </c>
      <c r="K732" s="49">
        <v>3.3000000000000002E-2</v>
      </c>
    </row>
    <row r="733" spans="1:11" ht="15" hidden="1" x14ac:dyDescent="0.25">
      <c r="A733" s="41" t="s">
        <v>474</v>
      </c>
      <c r="B733" s="43">
        <v>38880</v>
      </c>
      <c r="C733" s="33">
        <f t="shared" si="11"/>
        <v>732</v>
      </c>
      <c r="D733" s="48" t="s">
        <v>113</v>
      </c>
      <c r="E733" s="47">
        <v>27250</v>
      </c>
      <c r="F733" s="46">
        <v>2.9000000000000001E-2</v>
      </c>
      <c r="G733" s="45">
        <v>0.19400000000000001</v>
      </c>
      <c r="H733" s="44">
        <v>18.03</v>
      </c>
      <c r="I733" s="44">
        <v>18.690000000000001</v>
      </c>
      <c r="J733" s="43">
        <v>38880</v>
      </c>
      <c r="K733" s="42">
        <v>1.2E-2</v>
      </c>
    </row>
    <row r="734" spans="1:11" ht="15" hidden="1" x14ac:dyDescent="0.25">
      <c r="A734" s="41" t="s">
        <v>473</v>
      </c>
      <c r="B734" s="43">
        <v>38150</v>
      </c>
      <c r="C734" s="33">
        <f t="shared" si="11"/>
        <v>733</v>
      </c>
      <c r="D734" s="54" t="s">
        <v>113</v>
      </c>
      <c r="E734" s="53">
        <v>3020</v>
      </c>
      <c r="F734" s="52">
        <v>5.8999999999999997E-2</v>
      </c>
      <c r="G734" s="51">
        <v>2.1999999999999999E-2</v>
      </c>
      <c r="H734" s="50">
        <v>17.829999999999998</v>
      </c>
      <c r="I734" s="50">
        <v>18.34</v>
      </c>
      <c r="J734" s="43">
        <v>38150</v>
      </c>
      <c r="K734" s="49">
        <v>1.7000000000000001E-2</v>
      </c>
    </row>
    <row r="735" spans="1:11" ht="15" hidden="1" x14ac:dyDescent="0.25">
      <c r="A735" s="41" t="s">
        <v>472</v>
      </c>
      <c r="B735" s="43">
        <v>40560</v>
      </c>
      <c r="C735" s="33">
        <f t="shared" si="11"/>
        <v>734</v>
      </c>
      <c r="D735" s="48" t="s">
        <v>113</v>
      </c>
      <c r="E735" s="47">
        <v>3010</v>
      </c>
      <c r="F735" s="46">
        <v>9.7000000000000003E-2</v>
      </c>
      <c r="G735" s="45">
        <v>2.1000000000000001E-2</v>
      </c>
      <c r="H735" s="44">
        <v>18.73</v>
      </c>
      <c r="I735" s="44">
        <v>19.5</v>
      </c>
      <c r="J735" s="43">
        <v>40560</v>
      </c>
      <c r="K735" s="42">
        <v>3.2000000000000001E-2</v>
      </c>
    </row>
    <row r="736" spans="1:11" ht="15" hidden="1" x14ac:dyDescent="0.25">
      <c r="A736" s="41" t="s">
        <v>471</v>
      </c>
      <c r="B736" s="43">
        <v>48900</v>
      </c>
      <c r="C736" s="33">
        <f t="shared" si="11"/>
        <v>735</v>
      </c>
      <c r="D736" s="54" t="s">
        <v>184</v>
      </c>
      <c r="E736" s="53">
        <v>5585420</v>
      </c>
      <c r="F736" s="52">
        <v>3.0000000000000001E-3</v>
      </c>
      <c r="G736" s="51">
        <v>39.781999999999996</v>
      </c>
      <c r="H736" s="50">
        <v>20.96</v>
      </c>
      <c r="I736" s="50">
        <v>23.51</v>
      </c>
      <c r="J736" s="43">
        <v>48900</v>
      </c>
      <c r="K736" s="49">
        <v>2E-3</v>
      </c>
    </row>
    <row r="737" spans="1:11" ht="15" hidden="1" x14ac:dyDescent="0.25">
      <c r="A737" s="41" t="s">
        <v>470</v>
      </c>
      <c r="B737" s="43">
        <v>68040</v>
      </c>
      <c r="C737" s="33">
        <f t="shared" si="11"/>
        <v>736</v>
      </c>
      <c r="D737" s="48" t="s">
        <v>113</v>
      </c>
      <c r="E737" s="47">
        <v>538220</v>
      </c>
      <c r="F737" s="46">
        <v>6.0000000000000001E-3</v>
      </c>
      <c r="G737" s="45">
        <v>3.8330000000000002</v>
      </c>
      <c r="H737" s="44">
        <v>30.28</v>
      </c>
      <c r="I737" s="44">
        <v>32.71</v>
      </c>
      <c r="J737" s="43">
        <v>68040</v>
      </c>
      <c r="K737" s="42">
        <v>2E-3</v>
      </c>
    </row>
    <row r="738" spans="1:11" ht="15" hidden="1" x14ac:dyDescent="0.25">
      <c r="A738" s="41" t="s">
        <v>469</v>
      </c>
      <c r="B738" s="43">
        <v>47580</v>
      </c>
      <c r="C738" s="33">
        <f t="shared" si="11"/>
        <v>737</v>
      </c>
      <c r="D738" s="54" t="s">
        <v>136</v>
      </c>
      <c r="E738" s="53">
        <v>4216890</v>
      </c>
      <c r="F738" s="52">
        <v>3.0000000000000001E-3</v>
      </c>
      <c r="G738" s="51">
        <v>30.035</v>
      </c>
      <c r="H738" s="50">
        <v>20.34</v>
      </c>
      <c r="I738" s="50">
        <v>22.88</v>
      </c>
      <c r="J738" s="43">
        <v>47580</v>
      </c>
      <c r="K738" s="49">
        <v>2E-3</v>
      </c>
    </row>
    <row r="739" spans="1:11" ht="15" hidden="1" x14ac:dyDescent="0.25">
      <c r="A739" s="41" t="s">
        <v>468</v>
      </c>
      <c r="B739" s="43">
        <v>62200</v>
      </c>
      <c r="C739" s="33">
        <f t="shared" si="11"/>
        <v>738</v>
      </c>
      <c r="D739" s="48" t="s">
        <v>113</v>
      </c>
      <c r="E739" s="47">
        <v>16660</v>
      </c>
      <c r="F739" s="46">
        <v>4.8000000000000001E-2</v>
      </c>
      <c r="G739" s="45">
        <v>0.11899999999999999</v>
      </c>
      <c r="H739" s="44">
        <v>29.84</v>
      </c>
      <c r="I739" s="44">
        <v>29.9</v>
      </c>
      <c r="J739" s="43">
        <v>62200</v>
      </c>
      <c r="K739" s="42">
        <v>1.0999999999999999E-2</v>
      </c>
    </row>
    <row r="740" spans="1:11" ht="15" hidden="1" x14ac:dyDescent="0.25">
      <c r="A740" s="41" t="s">
        <v>467</v>
      </c>
      <c r="B740" s="43">
        <v>51770</v>
      </c>
      <c r="C740" s="33">
        <f t="shared" si="11"/>
        <v>739</v>
      </c>
      <c r="D740" s="54" t="s">
        <v>121</v>
      </c>
      <c r="E740" s="53">
        <v>77560</v>
      </c>
      <c r="F740" s="52">
        <v>2.1999999999999999E-2</v>
      </c>
      <c r="G740" s="51">
        <v>0.55200000000000005</v>
      </c>
      <c r="H740" s="50">
        <v>22.88</v>
      </c>
      <c r="I740" s="50">
        <v>24.89</v>
      </c>
      <c r="J740" s="43">
        <v>51770</v>
      </c>
      <c r="K740" s="49">
        <v>1.0999999999999999E-2</v>
      </c>
    </row>
    <row r="741" spans="1:11" ht="15" hidden="1" x14ac:dyDescent="0.25">
      <c r="A741" s="41" t="s">
        <v>466</v>
      </c>
      <c r="B741" s="43">
        <v>53440</v>
      </c>
      <c r="C741" s="33">
        <f t="shared" si="11"/>
        <v>740</v>
      </c>
      <c r="D741" s="48" t="s">
        <v>113</v>
      </c>
      <c r="E741" s="47">
        <v>64370</v>
      </c>
      <c r="F741" s="46">
        <v>2.5000000000000001E-2</v>
      </c>
      <c r="G741" s="45">
        <v>0.45800000000000002</v>
      </c>
      <c r="H741" s="44">
        <v>23.68</v>
      </c>
      <c r="I741" s="44">
        <v>25.69</v>
      </c>
      <c r="J741" s="43">
        <v>53440</v>
      </c>
      <c r="K741" s="42">
        <v>1.2E-2</v>
      </c>
    </row>
    <row r="742" spans="1:11" ht="15" hidden="1" x14ac:dyDescent="0.25">
      <c r="A742" s="41" t="s">
        <v>465</v>
      </c>
      <c r="B742" s="43">
        <v>43650</v>
      </c>
      <c r="C742" s="33">
        <f t="shared" si="11"/>
        <v>741</v>
      </c>
      <c r="D742" s="54" t="s">
        <v>113</v>
      </c>
      <c r="E742" s="53">
        <v>13190</v>
      </c>
      <c r="F742" s="52">
        <v>7.5999999999999998E-2</v>
      </c>
      <c r="G742" s="51">
        <v>9.4E-2</v>
      </c>
      <c r="H742" s="50">
        <v>19.13</v>
      </c>
      <c r="I742" s="50">
        <v>20.98</v>
      </c>
      <c r="J742" s="43">
        <v>43650</v>
      </c>
      <c r="K742" s="49">
        <v>2.7E-2</v>
      </c>
    </row>
    <row r="743" spans="1:11" ht="15" hidden="1" x14ac:dyDescent="0.25">
      <c r="A743" s="41" t="s">
        <v>464</v>
      </c>
      <c r="B743" s="43">
        <v>48340</v>
      </c>
      <c r="C743" s="33">
        <f t="shared" si="11"/>
        <v>742</v>
      </c>
      <c r="D743" s="48" t="s">
        <v>113</v>
      </c>
      <c r="E743" s="47">
        <v>676980</v>
      </c>
      <c r="F743" s="46">
        <v>8.0000000000000002E-3</v>
      </c>
      <c r="G743" s="45">
        <v>4.8220000000000001</v>
      </c>
      <c r="H743" s="44">
        <v>20.96</v>
      </c>
      <c r="I743" s="44">
        <v>23.24</v>
      </c>
      <c r="J743" s="43">
        <v>48340</v>
      </c>
      <c r="K743" s="42">
        <v>4.0000000000000001E-3</v>
      </c>
    </row>
    <row r="744" spans="1:11" ht="15" hidden="1" x14ac:dyDescent="0.25">
      <c r="A744" s="41" t="s">
        <v>463</v>
      </c>
      <c r="B744" s="43">
        <v>43950</v>
      </c>
      <c r="C744" s="33">
        <f t="shared" si="11"/>
        <v>743</v>
      </c>
      <c r="D744" s="54" t="s">
        <v>121</v>
      </c>
      <c r="E744" s="53">
        <v>77410</v>
      </c>
      <c r="F744" s="52">
        <v>2.4E-2</v>
      </c>
      <c r="G744" s="51">
        <v>0.55100000000000005</v>
      </c>
      <c r="H744" s="50">
        <v>18.82</v>
      </c>
      <c r="I744" s="50">
        <v>21.13</v>
      </c>
      <c r="J744" s="43">
        <v>43950</v>
      </c>
      <c r="K744" s="49">
        <v>1.2999999999999999E-2</v>
      </c>
    </row>
    <row r="745" spans="1:11" ht="15" hidden="1" x14ac:dyDescent="0.25">
      <c r="A745" s="41" t="s">
        <v>462</v>
      </c>
      <c r="B745" s="43">
        <v>44310</v>
      </c>
      <c r="C745" s="33">
        <f t="shared" si="11"/>
        <v>744</v>
      </c>
      <c r="D745" s="48" t="s">
        <v>113</v>
      </c>
      <c r="E745" s="47">
        <v>25660</v>
      </c>
      <c r="F745" s="46">
        <v>0.05</v>
      </c>
      <c r="G745" s="45">
        <v>0.183</v>
      </c>
      <c r="H745" s="44">
        <v>18.399999999999999</v>
      </c>
      <c r="I745" s="44">
        <v>21.3</v>
      </c>
      <c r="J745" s="43">
        <v>44310</v>
      </c>
      <c r="K745" s="42">
        <v>2.4E-2</v>
      </c>
    </row>
    <row r="746" spans="1:11" ht="15" hidden="1" x14ac:dyDescent="0.25">
      <c r="A746" s="41" t="s">
        <v>461</v>
      </c>
      <c r="B746" s="43">
        <v>42370</v>
      </c>
      <c r="C746" s="33">
        <f t="shared" si="11"/>
        <v>745</v>
      </c>
      <c r="D746" s="54" t="s">
        <v>113</v>
      </c>
      <c r="E746" s="53">
        <v>10340</v>
      </c>
      <c r="F746" s="52">
        <v>6.3E-2</v>
      </c>
      <c r="G746" s="51">
        <v>7.3999999999999996E-2</v>
      </c>
      <c r="H746" s="50">
        <v>18.190000000000001</v>
      </c>
      <c r="I746" s="50">
        <v>20.37</v>
      </c>
      <c r="J746" s="43">
        <v>42370</v>
      </c>
      <c r="K746" s="49">
        <v>2.3E-2</v>
      </c>
    </row>
    <row r="747" spans="1:11" ht="15" hidden="1" x14ac:dyDescent="0.25">
      <c r="A747" s="41" t="s">
        <v>460</v>
      </c>
      <c r="B747" s="43">
        <v>38890</v>
      </c>
      <c r="C747" s="33">
        <f t="shared" si="11"/>
        <v>746</v>
      </c>
      <c r="D747" s="48" t="s">
        <v>113</v>
      </c>
      <c r="E747" s="47">
        <v>4590</v>
      </c>
      <c r="F747" s="46">
        <v>0.1</v>
      </c>
      <c r="G747" s="45">
        <v>3.3000000000000002E-2</v>
      </c>
      <c r="H747" s="44">
        <v>17.72</v>
      </c>
      <c r="I747" s="44">
        <v>18.7</v>
      </c>
      <c r="J747" s="43">
        <v>38890</v>
      </c>
      <c r="K747" s="42">
        <v>3.6999999999999998E-2</v>
      </c>
    </row>
    <row r="748" spans="1:11" ht="15" hidden="1" x14ac:dyDescent="0.25">
      <c r="A748" s="41" t="s">
        <v>459</v>
      </c>
      <c r="B748" s="43">
        <v>44770</v>
      </c>
      <c r="C748" s="33">
        <f t="shared" si="11"/>
        <v>747</v>
      </c>
      <c r="D748" s="54" t="s">
        <v>113</v>
      </c>
      <c r="E748" s="53">
        <v>36830</v>
      </c>
      <c r="F748" s="52">
        <v>3.5999999999999997E-2</v>
      </c>
      <c r="G748" s="51">
        <v>0.26200000000000001</v>
      </c>
      <c r="H748" s="50">
        <v>19.45</v>
      </c>
      <c r="I748" s="50">
        <v>21.52</v>
      </c>
      <c r="J748" s="43">
        <v>44770</v>
      </c>
      <c r="K748" s="49">
        <v>1.7999999999999999E-2</v>
      </c>
    </row>
    <row r="749" spans="1:11" ht="15" hidden="1" x14ac:dyDescent="0.25">
      <c r="A749" s="41" t="s">
        <v>458</v>
      </c>
      <c r="B749" s="43">
        <v>43770</v>
      </c>
      <c r="C749" s="33">
        <f t="shared" si="11"/>
        <v>748</v>
      </c>
      <c r="D749" s="48" t="s">
        <v>121</v>
      </c>
      <c r="E749" s="47">
        <v>177340</v>
      </c>
      <c r="F749" s="46">
        <v>1.4999999999999999E-2</v>
      </c>
      <c r="G749" s="45">
        <v>1.2629999999999999</v>
      </c>
      <c r="H749" s="44">
        <v>18.850000000000001</v>
      </c>
      <c r="I749" s="44">
        <v>21.04</v>
      </c>
      <c r="J749" s="43">
        <v>43770</v>
      </c>
      <c r="K749" s="42">
        <v>7.0000000000000001E-3</v>
      </c>
    </row>
    <row r="750" spans="1:11" ht="15" hidden="1" x14ac:dyDescent="0.25">
      <c r="A750" s="41" t="s">
        <v>457</v>
      </c>
      <c r="B750" s="43">
        <v>43720</v>
      </c>
      <c r="C750" s="33">
        <f t="shared" si="11"/>
        <v>749</v>
      </c>
      <c r="D750" s="54" t="s">
        <v>113</v>
      </c>
      <c r="E750" s="53">
        <v>173920</v>
      </c>
      <c r="F750" s="52">
        <v>1.4999999999999999E-2</v>
      </c>
      <c r="G750" s="51">
        <v>1.2390000000000001</v>
      </c>
      <c r="H750" s="50">
        <v>18.84</v>
      </c>
      <c r="I750" s="50">
        <v>21.02</v>
      </c>
      <c r="J750" s="43">
        <v>43720</v>
      </c>
      <c r="K750" s="49">
        <v>7.0000000000000001E-3</v>
      </c>
    </row>
    <row r="751" spans="1:11" ht="15" hidden="1" x14ac:dyDescent="0.25">
      <c r="A751" s="41" t="s">
        <v>456</v>
      </c>
      <c r="B751" s="43">
        <v>45990</v>
      </c>
      <c r="C751" s="33">
        <f t="shared" si="11"/>
        <v>750</v>
      </c>
      <c r="D751" s="48" t="s">
        <v>113</v>
      </c>
      <c r="E751" s="47">
        <v>3420</v>
      </c>
      <c r="F751" s="46">
        <v>0.122</v>
      </c>
      <c r="G751" s="45">
        <v>2.4E-2</v>
      </c>
      <c r="H751" s="44">
        <v>19.68</v>
      </c>
      <c r="I751" s="44">
        <v>22.11</v>
      </c>
      <c r="J751" s="43">
        <v>45990</v>
      </c>
      <c r="K751" s="42">
        <v>4.7E-2</v>
      </c>
    </row>
    <row r="752" spans="1:11" ht="15" hidden="1" x14ac:dyDescent="0.25">
      <c r="A752" s="41" t="s">
        <v>455</v>
      </c>
      <c r="B752" s="43">
        <v>37890</v>
      </c>
      <c r="C752" s="33">
        <f t="shared" si="11"/>
        <v>751</v>
      </c>
      <c r="D752" s="54" t="s">
        <v>113</v>
      </c>
      <c r="E752" s="53">
        <v>912100</v>
      </c>
      <c r="F752" s="52">
        <v>7.0000000000000001E-3</v>
      </c>
      <c r="G752" s="51">
        <v>6.4960000000000004</v>
      </c>
      <c r="H752" s="50">
        <v>16.07</v>
      </c>
      <c r="I752" s="50">
        <v>18.22</v>
      </c>
      <c r="J752" s="43">
        <v>37890</v>
      </c>
      <c r="K752" s="49">
        <v>3.0000000000000001E-3</v>
      </c>
    </row>
    <row r="753" spans="1:11" ht="15" hidden="1" x14ac:dyDescent="0.25">
      <c r="A753" s="41" t="s">
        <v>454</v>
      </c>
      <c r="B753" s="43">
        <v>49810</v>
      </c>
      <c r="C753" s="33">
        <f t="shared" si="11"/>
        <v>752</v>
      </c>
      <c r="D753" s="48" t="s">
        <v>121</v>
      </c>
      <c r="E753" s="47">
        <v>412190</v>
      </c>
      <c r="F753" s="46">
        <v>8.0000000000000002E-3</v>
      </c>
      <c r="G753" s="45">
        <v>2.9359999999999999</v>
      </c>
      <c r="H753" s="44">
        <v>21.65</v>
      </c>
      <c r="I753" s="44">
        <v>23.95</v>
      </c>
      <c r="J753" s="43">
        <v>49810</v>
      </c>
      <c r="K753" s="42">
        <v>3.0000000000000001E-3</v>
      </c>
    </row>
    <row r="754" spans="1:11" ht="15" hidden="1" x14ac:dyDescent="0.25">
      <c r="A754" s="41" t="s">
        <v>453</v>
      </c>
      <c r="B754" s="43">
        <v>43800</v>
      </c>
      <c r="C754" s="33">
        <f t="shared" si="11"/>
        <v>753</v>
      </c>
      <c r="D754" s="54" t="s">
        <v>113</v>
      </c>
      <c r="E754" s="53">
        <v>51880</v>
      </c>
      <c r="F754" s="52">
        <v>2.8000000000000001E-2</v>
      </c>
      <c r="G754" s="51">
        <v>0.37</v>
      </c>
      <c r="H754" s="50">
        <v>18.739999999999998</v>
      </c>
      <c r="I754" s="50">
        <v>21.06</v>
      </c>
      <c r="J754" s="43">
        <v>43800</v>
      </c>
      <c r="K754" s="49">
        <v>1.2E-2</v>
      </c>
    </row>
    <row r="755" spans="1:11" ht="15" hidden="1" x14ac:dyDescent="0.25">
      <c r="A755" s="41" t="s">
        <v>452</v>
      </c>
      <c r="B755" s="43">
        <v>61740</v>
      </c>
      <c r="C755" s="33">
        <f t="shared" si="11"/>
        <v>754</v>
      </c>
      <c r="D755" s="48" t="s">
        <v>113</v>
      </c>
      <c r="E755" s="47">
        <v>3570</v>
      </c>
      <c r="F755" s="46">
        <v>7.2999999999999995E-2</v>
      </c>
      <c r="G755" s="45">
        <v>2.5000000000000001E-2</v>
      </c>
      <c r="H755" s="44">
        <v>26.48</v>
      </c>
      <c r="I755" s="44">
        <v>29.68</v>
      </c>
      <c r="J755" s="43">
        <v>61740</v>
      </c>
      <c r="K755" s="42">
        <v>2.9000000000000001E-2</v>
      </c>
    </row>
    <row r="756" spans="1:11" ht="15" hidden="1" x14ac:dyDescent="0.25">
      <c r="A756" s="41" t="s">
        <v>451</v>
      </c>
      <c r="B756" s="43">
        <v>50560</v>
      </c>
      <c r="C756" s="33">
        <f t="shared" si="11"/>
        <v>755</v>
      </c>
      <c r="D756" s="54" t="s">
        <v>113</v>
      </c>
      <c r="E756" s="53">
        <v>356750</v>
      </c>
      <c r="F756" s="52">
        <v>8.0000000000000002E-3</v>
      </c>
      <c r="G756" s="51">
        <v>2.5409999999999999</v>
      </c>
      <c r="H756" s="50">
        <v>22.06</v>
      </c>
      <c r="I756" s="50">
        <v>24.31</v>
      </c>
      <c r="J756" s="43">
        <v>50560</v>
      </c>
      <c r="K756" s="49">
        <v>3.0000000000000001E-3</v>
      </c>
    </row>
    <row r="757" spans="1:11" ht="15" hidden="1" x14ac:dyDescent="0.25">
      <c r="A757" s="41" t="s">
        <v>450</v>
      </c>
      <c r="B757" s="43">
        <v>48460</v>
      </c>
      <c r="C757" s="33">
        <f t="shared" si="11"/>
        <v>756</v>
      </c>
      <c r="D757" s="48" t="s">
        <v>121</v>
      </c>
      <c r="E757" s="47">
        <v>111650</v>
      </c>
      <c r="F757" s="46">
        <v>2.1999999999999999E-2</v>
      </c>
      <c r="G757" s="45">
        <v>0.79500000000000004</v>
      </c>
      <c r="H757" s="44">
        <v>20.329999999999998</v>
      </c>
      <c r="I757" s="44">
        <v>23.3</v>
      </c>
      <c r="J757" s="43">
        <v>48460</v>
      </c>
      <c r="K757" s="42">
        <v>1.2999999999999999E-2</v>
      </c>
    </row>
    <row r="758" spans="1:11" ht="15" hidden="1" x14ac:dyDescent="0.25">
      <c r="A758" s="41" t="s">
        <v>449</v>
      </c>
      <c r="B758" s="43">
        <v>47400</v>
      </c>
      <c r="C758" s="33">
        <f t="shared" si="11"/>
        <v>757</v>
      </c>
      <c r="D758" s="54" t="s">
        <v>113</v>
      </c>
      <c r="E758" s="53">
        <v>93180</v>
      </c>
      <c r="F758" s="52">
        <v>2.3E-2</v>
      </c>
      <c r="G758" s="51">
        <v>0.66400000000000003</v>
      </c>
      <c r="H758" s="50">
        <v>19.75</v>
      </c>
      <c r="I758" s="50">
        <v>22.79</v>
      </c>
      <c r="J758" s="43">
        <v>47400</v>
      </c>
      <c r="K758" s="49">
        <v>1.4E-2</v>
      </c>
    </row>
    <row r="759" spans="1:11" ht="15" hidden="1" x14ac:dyDescent="0.25">
      <c r="A759" s="41" t="s">
        <v>448</v>
      </c>
      <c r="B759" s="43">
        <v>53790</v>
      </c>
      <c r="C759" s="33">
        <f t="shared" si="11"/>
        <v>758</v>
      </c>
      <c r="D759" s="48" t="s">
        <v>113</v>
      </c>
      <c r="E759" s="47">
        <v>18480</v>
      </c>
      <c r="F759" s="46">
        <v>0.04</v>
      </c>
      <c r="G759" s="45">
        <v>0.13200000000000001</v>
      </c>
      <c r="H759" s="44">
        <v>23.56</v>
      </c>
      <c r="I759" s="44">
        <v>25.86</v>
      </c>
      <c r="J759" s="43">
        <v>53790</v>
      </c>
      <c r="K759" s="42">
        <v>1.4999999999999999E-2</v>
      </c>
    </row>
    <row r="760" spans="1:11" ht="15" hidden="1" x14ac:dyDescent="0.25">
      <c r="A760" s="41" t="s">
        <v>447</v>
      </c>
      <c r="B760" s="43">
        <v>56650</v>
      </c>
      <c r="C760" s="33">
        <f t="shared" si="11"/>
        <v>759</v>
      </c>
      <c r="D760" s="54" t="s">
        <v>113</v>
      </c>
      <c r="E760" s="53">
        <v>607120</v>
      </c>
      <c r="F760" s="52">
        <v>8.0000000000000002E-3</v>
      </c>
      <c r="G760" s="51">
        <v>4.3239999999999998</v>
      </c>
      <c r="H760" s="50">
        <v>25.35</v>
      </c>
      <c r="I760" s="50">
        <v>27.24</v>
      </c>
      <c r="J760" s="43">
        <v>56650</v>
      </c>
      <c r="K760" s="49">
        <v>5.0000000000000001E-3</v>
      </c>
    </row>
    <row r="761" spans="1:11" ht="15" hidden="1" x14ac:dyDescent="0.25">
      <c r="A761" s="41" t="s">
        <v>446</v>
      </c>
      <c r="B761" s="43">
        <v>47260</v>
      </c>
      <c r="C761" s="33">
        <f t="shared" si="11"/>
        <v>760</v>
      </c>
      <c r="D761" s="48" t="s">
        <v>113</v>
      </c>
      <c r="E761" s="47">
        <v>47140</v>
      </c>
      <c r="F761" s="46">
        <v>3.4000000000000002E-2</v>
      </c>
      <c r="G761" s="45">
        <v>0.33600000000000002</v>
      </c>
      <c r="H761" s="44">
        <v>20.16</v>
      </c>
      <c r="I761" s="44">
        <v>22.72</v>
      </c>
      <c r="J761" s="43">
        <v>47260</v>
      </c>
      <c r="K761" s="42">
        <v>1.2E-2</v>
      </c>
    </row>
    <row r="762" spans="1:11" ht="15" hidden="1" x14ac:dyDescent="0.25">
      <c r="A762" s="41" t="s">
        <v>445</v>
      </c>
      <c r="B762" s="43">
        <v>45070</v>
      </c>
      <c r="C762" s="33">
        <f t="shared" si="11"/>
        <v>761</v>
      </c>
      <c r="D762" s="54" t="s">
        <v>121</v>
      </c>
      <c r="E762" s="53">
        <v>56770</v>
      </c>
      <c r="F762" s="52">
        <v>3.3000000000000002E-2</v>
      </c>
      <c r="G762" s="51">
        <v>0.40400000000000003</v>
      </c>
      <c r="H762" s="50">
        <v>18.89</v>
      </c>
      <c r="I762" s="50">
        <v>21.67</v>
      </c>
      <c r="J762" s="43">
        <v>45070</v>
      </c>
      <c r="K762" s="49">
        <v>1.4E-2</v>
      </c>
    </row>
    <row r="763" spans="1:11" ht="15" hidden="1" x14ac:dyDescent="0.25">
      <c r="A763" s="41" t="s">
        <v>444</v>
      </c>
      <c r="B763" s="43">
        <v>39490</v>
      </c>
      <c r="C763" s="33">
        <f t="shared" si="11"/>
        <v>762</v>
      </c>
      <c r="D763" s="48" t="s">
        <v>113</v>
      </c>
      <c r="E763" s="47">
        <v>29500</v>
      </c>
      <c r="F763" s="46">
        <v>4.3999999999999997E-2</v>
      </c>
      <c r="G763" s="45">
        <v>0.21</v>
      </c>
      <c r="H763" s="44">
        <v>17.149999999999999</v>
      </c>
      <c r="I763" s="44">
        <v>18.989999999999998</v>
      </c>
      <c r="J763" s="43">
        <v>39490</v>
      </c>
      <c r="K763" s="42">
        <v>1.4E-2</v>
      </c>
    </row>
    <row r="764" spans="1:11" ht="15" hidden="1" x14ac:dyDescent="0.25">
      <c r="A764" s="41" t="s">
        <v>443</v>
      </c>
      <c r="B764" s="43">
        <v>51100</v>
      </c>
      <c r="C764" s="33">
        <f t="shared" si="11"/>
        <v>763</v>
      </c>
      <c r="D764" s="54" t="s">
        <v>113</v>
      </c>
      <c r="E764" s="53">
        <v>27270</v>
      </c>
      <c r="F764" s="52">
        <v>5.0999999999999997E-2</v>
      </c>
      <c r="G764" s="51">
        <v>0.19400000000000001</v>
      </c>
      <c r="H764" s="50">
        <v>21.84</v>
      </c>
      <c r="I764" s="50">
        <v>24.57</v>
      </c>
      <c r="J764" s="43">
        <v>51100</v>
      </c>
      <c r="K764" s="49">
        <v>2.1000000000000001E-2</v>
      </c>
    </row>
    <row r="765" spans="1:11" ht="15" hidden="1" x14ac:dyDescent="0.25">
      <c r="A765" s="41" t="s">
        <v>442</v>
      </c>
      <c r="B765" s="43">
        <v>41430</v>
      </c>
      <c r="C765" s="33">
        <f t="shared" si="11"/>
        <v>764</v>
      </c>
      <c r="D765" s="48" t="s">
        <v>121</v>
      </c>
      <c r="E765" s="47">
        <v>220470</v>
      </c>
      <c r="F765" s="46">
        <v>1.2E-2</v>
      </c>
      <c r="G765" s="45">
        <v>1.57</v>
      </c>
      <c r="H765" s="44">
        <v>18.04</v>
      </c>
      <c r="I765" s="44">
        <v>19.920000000000002</v>
      </c>
      <c r="J765" s="43">
        <v>41430</v>
      </c>
      <c r="K765" s="42">
        <v>7.0000000000000001E-3</v>
      </c>
    </row>
    <row r="766" spans="1:11" ht="15" hidden="1" x14ac:dyDescent="0.25">
      <c r="A766" s="41" t="s">
        <v>441</v>
      </c>
      <c r="B766" s="43">
        <v>41510</v>
      </c>
      <c r="C766" s="33">
        <f t="shared" si="11"/>
        <v>765</v>
      </c>
      <c r="D766" s="54" t="s">
        <v>113</v>
      </c>
      <c r="E766" s="53">
        <v>217280</v>
      </c>
      <c r="F766" s="52">
        <v>1.2E-2</v>
      </c>
      <c r="G766" s="51">
        <v>1.548</v>
      </c>
      <c r="H766" s="50">
        <v>18.059999999999999</v>
      </c>
      <c r="I766" s="50">
        <v>19.96</v>
      </c>
      <c r="J766" s="43">
        <v>41510</v>
      </c>
      <c r="K766" s="49">
        <v>7.0000000000000001E-3</v>
      </c>
    </row>
    <row r="767" spans="1:11" ht="15" hidden="1" x14ac:dyDescent="0.25">
      <c r="A767" s="41" t="s">
        <v>440</v>
      </c>
      <c r="B767" s="43">
        <v>36470</v>
      </c>
      <c r="C767" s="33">
        <f t="shared" si="11"/>
        <v>766</v>
      </c>
      <c r="D767" s="48" t="s">
        <v>113</v>
      </c>
      <c r="E767" s="47">
        <v>3190</v>
      </c>
      <c r="F767" s="46">
        <v>0.23400000000000001</v>
      </c>
      <c r="G767" s="45">
        <v>2.3E-2</v>
      </c>
      <c r="H767" s="44">
        <v>16.23</v>
      </c>
      <c r="I767" s="44">
        <v>17.53</v>
      </c>
      <c r="J767" s="43">
        <v>36470</v>
      </c>
      <c r="K767" s="42">
        <v>3.1E-2</v>
      </c>
    </row>
    <row r="768" spans="1:11" ht="15" hidden="1" x14ac:dyDescent="0.25">
      <c r="A768" s="41" t="s">
        <v>439</v>
      </c>
      <c r="B768" s="43">
        <v>54870</v>
      </c>
      <c r="C768" s="33">
        <f t="shared" si="11"/>
        <v>767</v>
      </c>
      <c r="D768" s="54" t="s">
        <v>121</v>
      </c>
      <c r="E768" s="53">
        <v>451500</v>
      </c>
      <c r="F768" s="52">
        <v>1.0999999999999999E-2</v>
      </c>
      <c r="G768" s="51">
        <v>3.2160000000000002</v>
      </c>
      <c r="H768" s="50">
        <v>24.18</v>
      </c>
      <c r="I768" s="50">
        <v>26.38</v>
      </c>
      <c r="J768" s="43">
        <v>54870</v>
      </c>
      <c r="K768" s="49">
        <v>5.0000000000000001E-3</v>
      </c>
    </row>
    <row r="769" spans="1:11" ht="15" hidden="1" x14ac:dyDescent="0.25">
      <c r="A769" s="41" t="s">
        <v>438</v>
      </c>
      <c r="B769" s="43">
        <v>42860</v>
      </c>
      <c r="C769" s="33">
        <f t="shared" si="11"/>
        <v>768</v>
      </c>
      <c r="D769" s="48" t="s">
        <v>113</v>
      </c>
      <c r="E769" s="47">
        <v>39620</v>
      </c>
      <c r="F769" s="46">
        <v>2.5999999999999999E-2</v>
      </c>
      <c r="G769" s="45">
        <v>0.28199999999999997</v>
      </c>
      <c r="H769" s="44">
        <v>18.47</v>
      </c>
      <c r="I769" s="44">
        <v>20.61</v>
      </c>
      <c r="J769" s="43">
        <v>42860</v>
      </c>
      <c r="K769" s="42">
        <v>8.9999999999999993E-3</v>
      </c>
    </row>
    <row r="770" spans="1:11" ht="15" hidden="1" x14ac:dyDescent="0.25">
      <c r="A770" s="41" t="s">
        <v>437</v>
      </c>
      <c r="B770" s="43">
        <v>56030</v>
      </c>
      <c r="C770" s="33">
        <f t="shared" si="11"/>
        <v>769</v>
      </c>
      <c r="D770" s="54" t="s">
        <v>113</v>
      </c>
      <c r="E770" s="53">
        <v>411870</v>
      </c>
      <c r="F770" s="52">
        <v>1.2E-2</v>
      </c>
      <c r="G770" s="51">
        <v>2.9340000000000002</v>
      </c>
      <c r="H770" s="50">
        <v>24.74</v>
      </c>
      <c r="I770" s="50">
        <v>26.94</v>
      </c>
      <c r="J770" s="43">
        <v>56030</v>
      </c>
      <c r="K770" s="49">
        <v>6.0000000000000001E-3</v>
      </c>
    </row>
    <row r="771" spans="1:11" ht="15" hidden="1" x14ac:dyDescent="0.25">
      <c r="A771" s="41" t="s">
        <v>436</v>
      </c>
      <c r="B771" s="43">
        <v>44070</v>
      </c>
      <c r="C771" s="33">
        <f t="shared" ref="C771:C834" si="12">C770+1</f>
        <v>770</v>
      </c>
      <c r="D771" s="48" t="s">
        <v>113</v>
      </c>
      <c r="E771" s="47">
        <v>22810</v>
      </c>
      <c r="F771" s="46">
        <v>4.9000000000000002E-2</v>
      </c>
      <c r="G771" s="45">
        <v>0.16200000000000001</v>
      </c>
      <c r="H771" s="44">
        <v>18.7</v>
      </c>
      <c r="I771" s="44">
        <v>21.19</v>
      </c>
      <c r="J771" s="43">
        <v>44070</v>
      </c>
      <c r="K771" s="42">
        <v>1.6E-2</v>
      </c>
    </row>
    <row r="772" spans="1:11" ht="15" hidden="1" x14ac:dyDescent="0.25">
      <c r="A772" s="41" t="s">
        <v>435</v>
      </c>
      <c r="B772" s="43">
        <v>53600</v>
      </c>
      <c r="C772" s="33">
        <f t="shared" si="12"/>
        <v>771</v>
      </c>
      <c r="D772" s="54" t="s">
        <v>113</v>
      </c>
      <c r="E772" s="53">
        <v>20020</v>
      </c>
      <c r="F772" s="52">
        <v>5.6000000000000001E-2</v>
      </c>
      <c r="G772" s="51">
        <v>0.14299999999999999</v>
      </c>
      <c r="H772" s="50">
        <v>22.89</v>
      </c>
      <c r="I772" s="50">
        <v>25.77</v>
      </c>
      <c r="J772" s="43">
        <v>53600</v>
      </c>
      <c r="K772" s="49">
        <v>0.02</v>
      </c>
    </row>
    <row r="773" spans="1:11" ht="15" hidden="1" x14ac:dyDescent="0.25">
      <c r="A773" s="41" t="s">
        <v>434</v>
      </c>
      <c r="B773" s="43">
        <v>42080</v>
      </c>
      <c r="C773" s="33">
        <f t="shared" si="12"/>
        <v>772</v>
      </c>
      <c r="D773" s="48" t="s">
        <v>113</v>
      </c>
      <c r="E773" s="47">
        <v>116410</v>
      </c>
      <c r="F773" s="46">
        <v>1.7000000000000001E-2</v>
      </c>
      <c r="G773" s="45">
        <v>0.82899999999999996</v>
      </c>
      <c r="H773" s="44">
        <v>18.149999999999999</v>
      </c>
      <c r="I773" s="44">
        <v>20.23</v>
      </c>
      <c r="J773" s="43">
        <v>42080</v>
      </c>
      <c r="K773" s="42">
        <v>1.0999999999999999E-2</v>
      </c>
    </row>
    <row r="774" spans="1:11" ht="15" hidden="1" x14ac:dyDescent="0.25">
      <c r="A774" s="41" t="s">
        <v>433</v>
      </c>
      <c r="B774" s="43">
        <v>51080</v>
      </c>
      <c r="C774" s="33">
        <f t="shared" si="12"/>
        <v>773</v>
      </c>
      <c r="D774" s="54" t="s">
        <v>113</v>
      </c>
      <c r="E774" s="53">
        <v>134450</v>
      </c>
      <c r="F774" s="52">
        <v>2.1000000000000001E-2</v>
      </c>
      <c r="G774" s="51">
        <v>0.95799999999999996</v>
      </c>
      <c r="H774" s="50">
        <v>22.57</v>
      </c>
      <c r="I774" s="50">
        <v>24.56</v>
      </c>
      <c r="J774" s="43">
        <v>51080</v>
      </c>
      <c r="K774" s="49">
        <v>8.9999999999999993E-3</v>
      </c>
    </row>
    <row r="775" spans="1:11" ht="15" hidden="1" x14ac:dyDescent="0.25">
      <c r="A775" s="41" t="s">
        <v>432</v>
      </c>
      <c r="B775" s="43">
        <v>56040</v>
      </c>
      <c r="C775" s="33">
        <f t="shared" si="12"/>
        <v>774</v>
      </c>
      <c r="D775" s="48" t="s">
        <v>113</v>
      </c>
      <c r="E775" s="47">
        <v>69440</v>
      </c>
      <c r="F775" s="46">
        <v>2.5999999999999999E-2</v>
      </c>
      <c r="G775" s="45">
        <v>0.495</v>
      </c>
      <c r="H775" s="44">
        <v>24.91</v>
      </c>
      <c r="I775" s="44">
        <v>26.94</v>
      </c>
      <c r="J775" s="43">
        <v>56040</v>
      </c>
      <c r="K775" s="42">
        <v>1.0999999999999999E-2</v>
      </c>
    </row>
    <row r="776" spans="1:11" ht="15" hidden="1" x14ac:dyDescent="0.25">
      <c r="A776" s="41" t="s">
        <v>431</v>
      </c>
      <c r="B776" s="43">
        <v>42500</v>
      </c>
      <c r="C776" s="33">
        <f t="shared" si="12"/>
        <v>775</v>
      </c>
      <c r="D776" s="54" t="s">
        <v>113</v>
      </c>
      <c r="E776" s="53">
        <v>8870</v>
      </c>
      <c r="F776" s="52">
        <v>0.115</v>
      </c>
      <c r="G776" s="51">
        <v>6.3E-2</v>
      </c>
      <c r="H776" s="50">
        <v>18.87</v>
      </c>
      <c r="I776" s="50">
        <v>20.43</v>
      </c>
      <c r="J776" s="43">
        <v>42500</v>
      </c>
      <c r="K776" s="49">
        <v>2.1000000000000001E-2</v>
      </c>
    </row>
    <row r="777" spans="1:11" ht="15" hidden="1" x14ac:dyDescent="0.25">
      <c r="A777" s="41" t="s">
        <v>430</v>
      </c>
      <c r="B777" s="43">
        <v>30900</v>
      </c>
      <c r="C777" s="33">
        <f t="shared" si="12"/>
        <v>776</v>
      </c>
      <c r="D777" s="48" t="s">
        <v>121</v>
      </c>
      <c r="E777" s="47">
        <v>228590</v>
      </c>
      <c r="F777" s="46">
        <v>1.4E-2</v>
      </c>
      <c r="G777" s="45">
        <v>1.6279999999999999</v>
      </c>
      <c r="H777" s="44">
        <v>14.03</v>
      </c>
      <c r="I777" s="44">
        <v>14.86</v>
      </c>
      <c r="J777" s="43">
        <v>30900</v>
      </c>
      <c r="K777" s="42">
        <v>4.0000000000000001E-3</v>
      </c>
    </row>
    <row r="778" spans="1:11" ht="30" hidden="1" x14ac:dyDescent="0.25">
      <c r="A778" s="41" t="s">
        <v>429</v>
      </c>
      <c r="B778" s="43">
        <v>33610</v>
      </c>
      <c r="C778" s="33">
        <f t="shared" si="12"/>
        <v>777</v>
      </c>
      <c r="D778" s="54" t="s">
        <v>113</v>
      </c>
      <c r="E778" s="53">
        <v>23950</v>
      </c>
      <c r="F778" s="52">
        <v>3.5000000000000003E-2</v>
      </c>
      <c r="G778" s="51">
        <v>0.17100000000000001</v>
      </c>
      <c r="H778" s="50">
        <v>14.7</v>
      </c>
      <c r="I778" s="50">
        <v>16.16</v>
      </c>
      <c r="J778" s="43">
        <v>33610</v>
      </c>
      <c r="K778" s="49">
        <v>1.2E-2</v>
      </c>
    </row>
    <row r="779" spans="1:11" ht="15" hidden="1" x14ac:dyDescent="0.25">
      <c r="A779" s="41" t="s">
        <v>428</v>
      </c>
      <c r="B779" s="43">
        <v>30200</v>
      </c>
      <c r="C779" s="33">
        <f t="shared" si="12"/>
        <v>778</v>
      </c>
      <c r="D779" s="48" t="s">
        <v>113</v>
      </c>
      <c r="E779" s="47">
        <v>35890</v>
      </c>
      <c r="F779" s="46">
        <v>3.2000000000000001E-2</v>
      </c>
      <c r="G779" s="45">
        <v>0.25600000000000001</v>
      </c>
      <c r="H779" s="44">
        <v>13.85</v>
      </c>
      <c r="I779" s="44">
        <v>14.52</v>
      </c>
      <c r="J779" s="43">
        <v>30200</v>
      </c>
      <c r="K779" s="42">
        <v>8.0000000000000002E-3</v>
      </c>
    </row>
    <row r="780" spans="1:11" ht="15" hidden="1" x14ac:dyDescent="0.25">
      <c r="A780" s="41" t="s">
        <v>427</v>
      </c>
      <c r="B780" s="43">
        <v>30980</v>
      </c>
      <c r="C780" s="33">
        <f t="shared" si="12"/>
        <v>779</v>
      </c>
      <c r="D780" s="54" t="s">
        <v>113</v>
      </c>
      <c r="E780" s="53">
        <v>71890</v>
      </c>
      <c r="F780" s="52">
        <v>2.5999999999999999E-2</v>
      </c>
      <c r="G780" s="51">
        <v>0.51200000000000001</v>
      </c>
      <c r="H780" s="50">
        <v>14.2</v>
      </c>
      <c r="I780" s="50">
        <v>14.89</v>
      </c>
      <c r="J780" s="43">
        <v>30980</v>
      </c>
      <c r="K780" s="49">
        <v>7.0000000000000001E-3</v>
      </c>
    </row>
    <row r="781" spans="1:11" ht="15" hidden="1" x14ac:dyDescent="0.25">
      <c r="A781" s="41" t="s">
        <v>426</v>
      </c>
      <c r="B781" s="43">
        <v>28760</v>
      </c>
      <c r="C781" s="33">
        <f t="shared" si="12"/>
        <v>780</v>
      </c>
      <c r="D781" s="48" t="s">
        <v>113</v>
      </c>
      <c r="E781" s="47">
        <v>10780</v>
      </c>
      <c r="F781" s="46">
        <v>7.6999999999999999E-2</v>
      </c>
      <c r="G781" s="45">
        <v>7.6999999999999999E-2</v>
      </c>
      <c r="H781" s="44">
        <v>13.13</v>
      </c>
      <c r="I781" s="44">
        <v>13.83</v>
      </c>
      <c r="J781" s="43">
        <v>28760</v>
      </c>
      <c r="K781" s="42">
        <v>1.4999999999999999E-2</v>
      </c>
    </row>
    <row r="782" spans="1:11" ht="15" hidden="1" x14ac:dyDescent="0.25">
      <c r="A782" s="41" t="s">
        <v>425</v>
      </c>
      <c r="B782" s="43">
        <v>30640</v>
      </c>
      <c r="C782" s="33">
        <f t="shared" si="12"/>
        <v>781</v>
      </c>
      <c r="D782" s="54" t="s">
        <v>113</v>
      </c>
      <c r="E782" s="53">
        <v>54080</v>
      </c>
      <c r="F782" s="52">
        <v>2.9000000000000001E-2</v>
      </c>
      <c r="G782" s="51">
        <v>0.38500000000000001</v>
      </c>
      <c r="H782" s="50">
        <v>13.96</v>
      </c>
      <c r="I782" s="50">
        <v>14.73</v>
      </c>
      <c r="J782" s="43">
        <v>30640</v>
      </c>
      <c r="K782" s="49">
        <v>7.0000000000000001E-3</v>
      </c>
    </row>
    <row r="783" spans="1:11" ht="15" hidden="1" x14ac:dyDescent="0.25">
      <c r="A783" s="41" t="s">
        <v>424</v>
      </c>
      <c r="B783" s="43">
        <v>28890</v>
      </c>
      <c r="C783" s="33">
        <f t="shared" si="12"/>
        <v>782</v>
      </c>
      <c r="D783" s="48" t="s">
        <v>113</v>
      </c>
      <c r="E783" s="47">
        <v>10190</v>
      </c>
      <c r="F783" s="46">
        <v>6.9000000000000006E-2</v>
      </c>
      <c r="G783" s="45">
        <v>7.2999999999999995E-2</v>
      </c>
      <c r="H783" s="44">
        <v>13.3</v>
      </c>
      <c r="I783" s="44">
        <v>13.89</v>
      </c>
      <c r="J783" s="43">
        <v>28890</v>
      </c>
      <c r="K783" s="42">
        <v>1.6E-2</v>
      </c>
    </row>
    <row r="784" spans="1:11" ht="15" hidden="1" x14ac:dyDescent="0.25">
      <c r="A784" s="41" t="s">
        <v>423</v>
      </c>
      <c r="B784" s="43">
        <v>31450</v>
      </c>
      <c r="C784" s="33">
        <f t="shared" si="12"/>
        <v>783</v>
      </c>
      <c r="D784" s="54" t="s">
        <v>113</v>
      </c>
      <c r="E784" s="53">
        <v>21820</v>
      </c>
      <c r="F784" s="52">
        <v>3.9E-2</v>
      </c>
      <c r="G784" s="51">
        <v>0.155</v>
      </c>
      <c r="H784" s="50">
        <v>14.07</v>
      </c>
      <c r="I784" s="50">
        <v>15.12</v>
      </c>
      <c r="J784" s="43">
        <v>31450</v>
      </c>
      <c r="K784" s="49">
        <v>1.0999999999999999E-2</v>
      </c>
    </row>
    <row r="785" spans="1:11" ht="15" hidden="1" x14ac:dyDescent="0.25">
      <c r="A785" s="41" t="s">
        <v>422</v>
      </c>
      <c r="B785" s="43">
        <v>47670</v>
      </c>
      <c r="C785" s="33">
        <f t="shared" si="12"/>
        <v>784</v>
      </c>
      <c r="D785" s="48" t="s">
        <v>136</v>
      </c>
      <c r="E785" s="47">
        <v>403940</v>
      </c>
      <c r="F785" s="46">
        <v>8.9999999999999993E-3</v>
      </c>
      <c r="G785" s="45">
        <v>2.8769999999999998</v>
      </c>
      <c r="H785" s="44">
        <v>20.65</v>
      </c>
      <c r="I785" s="44">
        <v>22.92</v>
      </c>
      <c r="J785" s="43">
        <v>47670</v>
      </c>
      <c r="K785" s="42">
        <v>4.0000000000000001E-3</v>
      </c>
    </row>
    <row r="786" spans="1:11" ht="15" hidden="1" x14ac:dyDescent="0.25">
      <c r="A786" s="41" t="s">
        <v>421</v>
      </c>
      <c r="B786" s="43">
        <v>61250</v>
      </c>
      <c r="C786" s="33">
        <f t="shared" si="12"/>
        <v>785</v>
      </c>
      <c r="D786" s="54" t="s">
        <v>113</v>
      </c>
      <c r="E786" s="53">
        <v>94960</v>
      </c>
      <c r="F786" s="52">
        <v>1.2999999999999999E-2</v>
      </c>
      <c r="G786" s="51">
        <v>0.67600000000000005</v>
      </c>
      <c r="H786" s="50">
        <v>28.12</v>
      </c>
      <c r="I786" s="50">
        <v>29.45</v>
      </c>
      <c r="J786" s="43">
        <v>61250</v>
      </c>
      <c r="K786" s="49">
        <v>6.0000000000000001E-3</v>
      </c>
    </row>
    <row r="787" spans="1:11" ht="15" hidden="1" x14ac:dyDescent="0.25">
      <c r="A787" s="41" t="s">
        <v>420</v>
      </c>
      <c r="B787" s="43">
        <v>76860</v>
      </c>
      <c r="C787" s="33">
        <f t="shared" si="12"/>
        <v>786</v>
      </c>
      <c r="D787" s="48" t="s">
        <v>113</v>
      </c>
      <c r="E787" s="47">
        <v>22240</v>
      </c>
      <c r="F787" s="46">
        <v>4.8000000000000001E-2</v>
      </c>
      <c r="G787" s="45">
        <v>0.158</v>
      </c>
      <c r="H787" s="44">
        <v>37.93</v>
      </c>
      <c r="I787" s="44">
        <v>36.950000000000003</v>
      </c>
      <c r="J787" s="43">
        <v>76860</v>
      </c>
      <c r="K787" s="42">
        <v>1.2999999999999999E-2</v>
      </c>
    </row>
    <row r="788" spans="1:11" ht="15" hidden="1" x14ac:dyDescent="0.25">
      <c r="A788" s="41" t="s">
        <v>419</v>
      </c>
      <c r="B788" s="43">
        <v>36380</v>
      </c>
      <c r="C788" s="33">
        <f t="shared" si="12"/>
        <v>787</v>
      </c>
      <c r="D788" s="54" t="s">
        <v>113</v>
      </c>
      <c r="E788" s="53">
        <v>21500</v>
      </c>
      <c r="F788" s="52">
        <v>0.05</v>
      </c>
      <c r="G788" s="51">
        <v>0.153</v>
      </c>
      <c r="H788" s="50">
        <v>15.94</v>
      </c>
      <c r="I788" s="50">
        <v>17.489999999999998</v>
      </c>
      <c r="J788" s="43">
        <v>36380</v>
      </c>
      <c r="K788" s="49">
        <v>1.7000000000000001E-2</v>
      </c>
    </row>
    <row r="789" spans="1:11" ht="15" hidden="1" x14ac:dyDescent="0.25">
      <c r="A789" s="41" t="s">
        <v>418</v>
      </c>
      <c r="B789" s="43">
        <v>45500</v>
      </c>
      <c r="C789" s="33">
        <f t="shared" si="12"/>
        <v>788</v>
      </c>
      <c r="D789" s="48" t="s">
        <v>113</v>
      </c>
      <c r="E789" s="47">
        <v>44280</v>
      </c>
      <c r="F789" s="46">
        <v>2.9000000000000001E-2</v>
      </c>
      <c r="G789" s="45">
        <v>0.315</v>
      </c>
      <c r="H789" s="44">
        <v>19.54</v>
      </c>
      <c r="I789" s="44">
        <v>21.88</v>
      </c>
      <c r="J789" s="43">
        <v>45500</v>
      </c>
      <c r="K789" s="42">
        <v>1.2999999999999999E-2</v>
      </c>
    </row>
    <row r="790" spans="1:11" ht="15" hidden="1" x14ac:dyDescent="0.25">
      <c r="A790" s="41" t="s">
        <v>417</v>
      </c>
      <c r="B790" s="43">
        <v>39540</v>
      </c>
      <c r="C790" s="33">
        <f t="shared" si="12"/>
        <v>789</v>
      </c>
      <c r="D790" s="54" t="s">
        <v>113</v>
      </c>
      <c r="E790" s="53">
        <v>143320</v>
      </c>
      <c r="F790" s="52">
        <v>1.2E-2</v>
      </c>
      <c r="G790" s="51">
        <v>1.0209999999999999</v>
      </c>
      <c r="H790" s="50">
        <v>18.329999999999998</v>
      </c>
      <c r="I790" s="50">
        <v>19.010000000000002</v>
      </c>
      <c r="J790" s="43">
        <v>39540</v>
      </c>
      <c r="K790" s="49">
        <v>3.0000000000000001E-3</v>
      </c>
    </row>
    <row r="791" spans="1:11" ht="15" hidden="1" x14ac:dyDescent="0.25">
      <c r="A791" s="41" t="s">
        <v>416</v>
      </c>
      <c r="B791" s="43">
        <v>52810</v>
      </c>
      <c r="C791" s="33">
        <f t="shared" si="12"/>
        <v>790</v>
      </c>
      <c r="D791" s="48" t="s">
        <v>113</v>
      </c>
      <c r="E791" s="47">
        <v>14250</v>
      </c>
      <c r="F791" s="46">
        <v>4.9000000000000002E-2</v>
      </c>
      <c r="G791" s="45">
        <v>0.10100000000000001</v>
      </c>
      <c r="H791" s="44">
        <v>25.95</v>
      </c>
      <c r="I791" s="44">
        <v>25.39</v>
      </c>
      <c r="J791" s="43">
        <v>52810</v>
      </c>
      <c r="K791" s="42">
        <v>2.3E-2</v>
      </c>
    </row>
    <row r="792" spans="1:11" ht="15" hidden="1" x14ac:dyDescent="0.25">
      <c r="A792" s="41" t="s">
        <v>415</v>
      </c>
      <c r="B792" s="43">
        <v>38870</v>
      </c>
      <c r="C792" s="33">
        <f t="shared" si="12"/>
        <v>791</v>
      </c>
      <c r="D792" s="54" t="s">
        <v>113</v>
      </c>
      <c r="E792" s="53">
        <v>26320</v>
      </c>
      <c r="F792" s="52">
        <v>3.5999999999999997E-2</v>
      </c>
      <c r="G792" s="51">
        <v>0.187</v>
      </c>
      <c r="H792" s="50">
        <v>17.510000000000002</v>
      </c>
      <c r="I792" s="50">
        <v>18.690000000000001</v>
      </c>
      <c r="J792" s="43">
        <v>38870</v>
      </c>
      <c r="K792" s="49">
        <v>0.01</v>
      </c>
    </row>
    <row r="793" spans="1:11" ht="15" hidden="1" x14ac:dyDescent="0.25">
      <c r="A793" s="41" t="s">
        <v>414</v>
      </c>
      <c r="B793" s="43">
        <v>40190</v>
      </c>
      <c r="C793" s="33">
        <f t="shared" si="12"/>
        <v>792</v>
      </c>
      <c r="D793" s="48" t="s">
        <v>121</v>
      </c>
      <c r="E793" s="47">
        <v>37070</v>
      </c>
      <c r="F793" s="46">
        <v>3.9E-2</v>
      </c>
      <c r="G793" s="45">
        <v>0.26400000000000001</v>
      </c>
      <c r="H793" s="44">
        <v>17.63</v>
      </c>
      <c r="I793" s="44">
        <v>19.32</v>
      </c>
      <c r="J793" s="43">
        <v>40190</v>
      </c>
      <c r="K793" s="42">
        <v>1.7000000000000001E-2</v>
      </c>
    </row>
    <row r="794" spans="1:11" ht="15" hidden="1" x14ac:dyDescent="0.25">
      <c r="A794" s="41" t="s">
        <v>413</v>
      </c>
      <c r="B794" s="43">
        <v>34160</v>
      </c>
      <c r="C794" s="33">
        <f t="shared" si="12"/>
        <v>793</v>
      </c>
      <c r="D794" s="54" t="s">
        <v>113</v>
      </c>
      <c r="E794" s="53">
        <v>1720</v>
      </c>
      <c r="F794" s="52">
        <v>0.21</v>
      </c>
      <c r="G794" s="51">
        <v>1.2E-2</v>
      </c>
      <c r="H794" s="50">
        <v>16.12</v>
      </c>
      <c r="I794" s="50">
        <v>16.420000000000002</v>
      </c>
      <c r="J794" s="43">
        <v>34160</v>
      </c>
      <c r="K794" s="49">
        <v>5.1999999999999998E-2</v>
      </c>
    </row>
    <row r="795" spans="1:11" ht="15" hidden="1" x14ac:dyDescent="0.25">
      <c r="A795" s="41" t="s">
        <v>412</v>
      </c>
      <c r="B795" s="43">
        <v>40480</v>
      </c>
      <c r="C795" s="33">
        <f t="shared" si="12"/>
        <v>794</v>
      </c>
      <c r="D795" s="48" t="s">
        <v>113</v>
      </c>
      <c r="E795" s="47">
        <v>35340</v>
      </c>
      <c r="F795" s="46">
        <v>0.04</v>
      </c>
      <c r="G795" s="45">
        <v>0.252</v>
      </c>
      <c r="H795" s="44">
        <v>17.73</v>
      </c>
      <c r="I795" s="44">
        <v>19.46</v>
      </c>
      <c r="J795" s="43">
        <v>40480</v>
      </c>
      <c r="K795" s="42">
        <v>1.7999999999999999E-2</v>
      </c>
    </row>
    <row r="796" spans="1:11" ht="15" hidden="1" x14ac:dyDescent="0.25">
      <c r="A796" s="41" t="s">
        <v>411</v>
      </c>
      <c r="B796" s="43">
        <v>48190</v>
      </c>
      <c r="C796" s="33">
        <f t="shared" si="12"/>
        <v>795</v>
      </c>
      <c r="D796" s="54" t="s">
        <v>136</v>
      </c>
      <c r="E796" s="53">
        <v>197770</v>
      </c>
      <c r="F796" s="52">
        <v>1.7000000000000001E-2</v>
      </c>
      <c r="G796" s="51">
        <v>1.409</v>
      </c>
      <c r="H796" s="50">
        <v>21.34</v>
      </c>
      <c r="I796" s="50">
        <v>23.17</v>
      </c>
      <c r="J796" s="43">
        <v>48190</v>
      </c>
      <c r="K796" s="49">
        <v>7.0000000000000001E-3</v>
      </c>
    </row>
    <row r="797" spans="1:11" ht="15" hidden="1" x14ac:dyDescent="0.25">
      <c r="A797" s="41" t="s">
        <v>410</v>
      </c>
      <c r="B797" s="43">
        <v>54010</v>
      </c>
      <c r="C797" s="33">
        <f t="shared" si="12"/>
        <v>796</v>
      </c>
      <c r="D797" s="48" t="s">
        <v>121</v>
      </c>
      <c r="E797" s="47">
        <v>71860</v>
      </c>
      <c r="F797" s="46">
        <v>2.5000000000000001E-2</v>
      </c>
      <c r="G797" s="45">
        <v>0.51200000000000001</v>
      </c>
      <c r="H797" s="44">
        <v>23.9</v>
      </c>
      <c r="I797" s="44">
        <v>25.97</v>
      </c>
      <c r="J797" s="43">
        <v>54010</v>
      </c>
      <c r="K797" s="42">
        <v>8.0000000000000002E-3</v>
      </c>
    </row>
    <row r="798" spans="1:11" ht="15" hidden="1" x14ac:dyDescent="0.25">
      <c r="A798" s="41" t="s">
        <v>409</v>
      </c>
      <c r="B798" s="43">
        <v>51140</v>
      </c>
      <c r="C798" s="33">
        <f t="shared" si="12"/>
        <v>797</v>
      </c>
      <c r="D798" s="54" t="s">
        <v>113</v>
      </c>
      <c r="E798" s="53">
        <v>11580</v>
      </c>
      <c r="F798" s="52">
        <v>5.8000000000000003E-2</v>
      </c>
      <c r="G798" s="51">
        <v>8.2000000000000003E-2</v>
      </c>
      <c r="H798" s="50">
        <v>23.14</v>
      </c>
      <c r="I798" s="50">
        <v>24.59</v>
      </c>
      <c r="J798" s="43">
        <v>51140</v>
      </c>
      <c r="K798" s="49">
        <v>1.0999999999999999E-2</v>
      </c>
    </row>
    <row r="799" spans="1:11" ht="15" hidden="1" x14ac:dyDescent="0.25">
      <c r="A799" s="41" t="s">
        <v>408</v>
      </c>
      <c r="B799" s="43">
        <v>57140</v>
      </c>
      <c r="C799" s="33">
        <f t="shared" si="12"/>
        <v>798</v>
      </c>
      <c r="D799" s="48" t="s">
        <v>113</v>
      </c>
      <c r="E799" s="47">
        <v>17400</v>
      </c>
      <c r="F799" s="46">
        <v>4.9000000000000002E-2</v>
      </c>
      <c r="G799" s="45">
        <v>0.124</v>
      </c>
      <c r="H799" s="44">
        <v>26.17</v>
      </c>
      <c r="I799" s="44">
        <v>27.47</v>
      </c>
      <c r="J799" s="43">
        <v>57140</v>
      </c>
      <c r="K799" s="42">
        <v>1.2999999999999999E-2</v>
      </c>
    </row>
    <row r="800" spans="1:11" ht="15" hidden="1" x14ac:dyDescent="0.25">
      <c r="A800" s="41" t="s">
        <v>407</v>
      </c>
      <c r="B800" s="43">
        <v>53520</v>
      </c>
      <c r="C800" s="33">
        <f t="shared" si="12"/>
        <v>799</v>
      </c>
      <c r="D800" s="54" t="s">
        <v>113</v>
      </c>
      <c r="E800" s="53">
        <v>42890</v>
      </c>
      <c r="F800" s="52">
        <v>3.2000000000000001E-2</v>
      </c>
      <c r="G800" s="51">
        <v>0.30499999999999999</v>
      </c>
      <c r="H800" s="50">
        <v>23.37</v>
      </c>
      <c r="I800" s="50">
        <v>25.73</v>
      </c>
      <c r="J800" s="43">
        <v>53520</v>
      </c>
      <c r="K800" s="49">
        <v>1.0999999999999999E-2</v>
      </c>
    </row>
    <row r="801" spans="1:11" ht="15" hidden="1" x14ac:dyDescent="0.25">
      <c r="A801" s="41" t="s">
        <v>406</v>
      </c>
      <c r="B801" s="43">
        <v>51240</v>
      </c>
      <c r="C801" s="33">
        <f t="shared" si="12"/>
        <v>800</v>
      </c>
      <c r="D801" s="48" t="s">
        <v>113</v>
      </c>
      <c r="E801" s="47">
        <v>18500</v>
      </c>
      <c r="F801" s="46">
        <v>3.5999999999999997E-2</v>
      </c>
      <c r="G801" s="45">
        <v>0.13200000000000001</v>
      </c>
      <c r="H801" s="44">
        <v>21.33</v>
      </c>
      <c r="I801" s="44">
        <v>24.64</v>
      </c>
      <c r="J801" s="43">
        <v>51240</v>
      </c>
      <c r="K801" s="42">
        <v>2.9000000000000001E-2</v>
      </c>
    </row>
    <row r="802" spans="1:11" ht="15" hidden="1" x14ac:dyDescent="0.25">
      <c r="A802" s="41" t="s">
        <v>405</v>
      </c>
      <c r="B802" s="43">
        <v>54580</v>
      </c>
      <c r="C802" s="33">
        <f t="shared" si="12"/>
        <v>801</v>
      </c>
      <c r="D802" s="54" t="s">
        <v>113</v>
      </c>
      <c r="E802" s="53">
        <v>6310</v>
      </c>
      <c r="F802" s="52">
        <v>6.8000000000000005E-2</v>
      </c>
      <c r="G802" s="51">
        <v>4.4999999999999998E-2</v>
      </c>
      <c r="H802" s="50">
        <v>25.08</v>
      </c>
      <c r="I802" s="50">
        <v>26.24</v>
      </c>
      <c r="J802" s="43">
        <v>54580</v>
      </c>
      <c r="K802" s="49">
        <v>2.4E-2</v>
      </c>
    </row>
    <row r="803" spans="1:11" ht="15" hidden="1" x14ac:dyDescent="0.25">
      <c r="A803" s="41" t="s">
        <v>404</v>
      </c>
      <c r="B803" s="43">
        <v>51800</v>
      </c>
      <c r="C803" s="33">
        <f t="shared" si="12"/>
        <v>802</v>
      </c>
      <c r="D803" s="48" t="s">
        <v>121</v>
      </c>
      <c r="E803" s="47">
        <v>20120</v>
      </c>
      <c r="F803" s="46">
        <v>5.2999999999999999E-2</v>
      </c>
      <c r="G803" s="45">
        <v>0.14299999999999999</v>
      </c>
      <c r="H803" s="44">
        <v>24.75</v>
      </c>
      <c r="I803" s="44">
        <v>24.91</v>
      </c>
      <c r="J803" s="43">
        <v>51800</v>
      </c>
      <c r="K803" s="42">
        <v>1.4999999999999999E-2</v>
      </c>
    </row>
    <row r="804" spans="1:11" ht="15" hidden="1" x14ac:dyDescent="0.25">
      <c r="A804" s="41" t="s">
        <v>403</v>
      </c>
      <c r="B804" s="43">
        <v>52650</v>
      </c>
      <c r="C804" s="33">
        <f t="shared" si="12"/>
        <v>803</v>
      </c>
      <c r="D804" s="54" t="s">
        <v>113</v>
      </c>
      <c r="E804" s="53">
        <v>12030</v>
      </c>
      <c r="F804" s="52">
        <v>7.8E-2</v>
      </c>
      <c r="G804" s="51">
        <v>8.5999999999999993E-2</v>
      </c>
      <c r="H804" s="50">
        <v>24.92</v>
      </c>
      <c r="I804" s="50">
        <v>25.31</v>
      </c>
      <c r="J804" s="43">
        <v>52650</v>
      </c>
      <c r="K804" s="49">
        <v>1.7999999999999999E-2</v>
      </c>
    </row>
    <row r="805" spans="1:11" ht="15" hidden="1" x14ac:dyDescent="0.25">
      <c r="A805" s="41" t="s">
        <v>402</v>
      </c>
      <c r="B805" s="43">
        <v>50670</v>
      </c>
      <c r="C805" s="33">
        <f t="shared" si="12"/>
        <v>804</v>
      </c>
      <c r="D805" s="48" t="s">
        <v>113</v>
      </c>
      <c r="E805" s="47">
        <v>5930</v>
      </c>
      <c r="F805" s="46">
        <v>0.10100000000000001</v>
      </c>
      <c r="G805" s="45">
        <v>4.2000000000000003E-2</v>
      </c>
      <c r="H805" s="44">
        <v>24.95</v>
      </c>
      <c r="I805" s="44">
        <v>24.36</v>
      </c>
      <c r="J805" s="43">
        <v>50670</v>
      </c>
      <c r="K805" s="42">
        <v>2.9000000000000001E-2</v>
      </c>
    </row>
    <row r="806" spans="1:11" ht="15" hidden="1" x14ac:dyDescent="0.25">
      <c r="A806" s="41" t="s">
        <v>401</v>
      </c>
      <c r="B806" s="43">
        <v>50220</v>
      </c>
      <c r="C806" s="33">
        <f t="shared" si="12"/>
        <v>805</v>
      </c>
      <c r="D806" s="54" t="s">
        <v>113</v>
      </c>
      <c r="E806" s="53">
        <v>2160</v>
      </c>
      <c r="F806" s="52">
        <v>7.9000000000000001E-2</v>
      </c>
      <c r="G806" s="51">
        <v>1.4999999999999999E-2</v>
      </c>
      <c r="H806" s="50">
        <v>23.08</v>
      </c>
      <c r="I806" s="50">
        <v>24.14</v>
      </c>
      <c r="J806" s="43">
        <v>50220</v>
      </c>
      <c r="K806" s="49">
        <v>0.03</v>
      </c>
    </row>
    <row r="807" spans="1:11" ht="15" hidden="1" x14ac:dyDescent="0.25">
      <c r="A807" s="41" t="s">
        <v>400</v>
      </c>
      <c r="B807" s="43">
        <v>34860</v>
      </c>
      <c r="C807" s="33">
        <f t="shared" si="12"/>
        <v>806</v>
      </c>
      <c r="D807" s="48" t="s">
        <v>113</v>
      </c>
      <c r="E807" s="47">
        <v>3770</v>
      </c>
      <c r="F807" s="46">
        <v>7.5999999999999998E-2</v>
      </c>
      <c r="G807" s="45">
        <v>2.7E-2</v>
      </c>
      <c r="H807" s="44">
        <v>16.36</v>
      </c>
      <c r="I807" s="44">
        <v>16.760000000000002</v>
      </c>
      <c r="J807" s="43">
        <v>34860</v>
      </c>
      <c r="K807" s="42">
        <v>1.7999999999999999E-2</v>
      </c>
    </row>
    <row r="808" spans="1:11" ht="15" hidden="1" x14ac:dyDescent="0.25">
      <c r="A808" s="41" t="s">
        <v>399</v>
      </c>
      <c r="B808" s="43">
        <v>58110</v>
      </c>
      <c r="C808" s="33">
        <f t="shared" si="12"/>
        <v>807</v>
      </c>
      <c r="D808" s="54" t="s">
        <v>113</v>
      </c>
      <c r="E808" s="53">
        <v>3930</v>
      </c>
      <c r="F808" s="52">
        <v>0.115</v>
      </c>
      <c r="G808" s="51">
        <v>2.8000000000000001E-2</v>
      </c>
      <c r="H808" s="50">
        <v>27.3</v>
      </c>
      <c r="I808" s="50">
        <v>27.94</v>
      </c>
      <c r="J808" s="43">
        <v>58110</v>
      </c>
      <c r="K808" s="49">
        <v>1.2999999999999999E-2</v>
      </c>
    </row>
    <row r="809" spans="1:11" ht="15" hidden="1" x14ac:dyDescent="0.25">
      <c r="A809" s="41" t="s">
        <v>398</v>
      </c>
      <c r="B809" s="43">
        <v>40480</v>
      </c>
      <c r="C809" s="33">
        <f t="shared" si="12"/>
        <v>808</v>
      </c>
      <c r="D809" s="48" t="s">
        <v>113</v>
      </c>
      <c r="E809" s="47">
        <v>51290</v>
      </c>
      <c r="F809" s="46">
        <v>4.2999999999999997E-2</v>
      </c>
      <c r="G809" s="45">
        <v>0.36499999999999999</v>
      </c>
      <c r="H809" s="44">
        <v>17.95</v>
      </c>
      <c r="I809" s="44">
        <v>19.46</v>
      </c>
      <c r="J809" s="43">
        <v>40480</v>
      </c>
      <c r="K809" s="42">
        <v>2.1000000000000001E-2</v>
      </c>
    </row>
    <row r="810" spans="1:11" ht="15" hidden="1" x14ac:dyDescent="0.25">
      <c r="A810" s="41" t="s">
        <v>397</v>
      </c>
      <c r="B810" s="43">
        <v>37160</v>
      </c>
      <c r="C810" s="33">
        <f t="shared" si="12"/>
        <v>809</v>
      </c>
      <c r="D810" s="54" t="s">
        <v>113</v>
      </c>
      <c r="E810" s="53">
        <v>17660</v>
      </c>
      <c r="F810" s="52">
        <v>4.3999999999999997E-2</v>
      </c>
      <c r="G810" s="51">
        <v>0.126</v>
      </c>
      <c r="H810" s="50">
        <v>17.21</v>
      </c>
      <c r="I810" s="50">
        <v>17.87</v>
      </c>
      <c r="J810" s="43">
        <v>37160</v>
      </c>
      <c r="K810" s="49">
        <v>8.9999999999999993E-3</v>
      </c>
    </row>
    <row r="811" spans="1:11" ht="15" hidden="1" x14ac:dyDescent="0.25">
      <c r="A811" s="41" t="s">
        <v>396</v>
      </c>
      <c r="B811" s="43">
        <v>51170</v>
      </c>
      <c r="C811" s="33">
        <f t="shared" si="12"/>
        <v>810</v>
      </c>
      <c r="D811" s="48" t="s">
        <v>113</v>
      </c>
      <c r="E811" s="47">
        <v>4320</v>
      </c>
      <c r="F811" s="46">
        <v>8.5999999999999993E-2</v>
      </c>
      <c r="G811" s="45">
        <v>3.1E-2</v>
      </c>
      <c r="H811" s="44">
        <v>23.44</v>
      </c>
      <c r="I811" s="44">
        <v>24.6</v>
      </c>
      <c r="J811" s="43">
        <v>51170</v>
      </c>
      <c r="K811" s="42">
        <v>2.7E-2</v>
      </c>
    </row>
    <row r="812" spans="1:11" ht="15" hidden="1" x14ac:dyDescent="0.25">
      <c r="A812" s="41" t="s">
        <v>395</v>
      </c>
      <c r="B812" s="43">
        <v>46690</v>
      </c>
      <c r="C812" s="33">
        <f t="shared" si="12"/>
        <v>811</v>
      </c>
      <c r="D812" s="54" t="s">
        <v>184</v>
      </c>
      <c r="E812" s="53">
        <v>5456640</v>
      </c>
      <c r="F812" s="52">
        <v>2E-3</v>
      </c>
      <c r="G812" s="51">
        <v>38.865000000000002</v>
      </c>
      <c r="H812" s="50">
        <v>20.89</v>
      </c>
      <c r="I812" s="50">
        <v>22.45</v>
      </c>
      <c r="J812" s="43">
        <v>46690</v>
      </c>
      <c r="K812" s="49">
        <v>1E-3</v>
      </c>
    </row>
    <row r="813" spans="1:11" ht="15" hidden="1" x14ac:dyDescent="0.25">
      <c r="A813" s="41" t="s">
        <v>394</v>
      </c>
      <c r="B813" s="43">
        <v>66730</v>
      </c>
      <c r="C813" s="33">
        <f t="shared" si="12"/>
        <v>812</v>
      </c>
      <c r="D813" s="48" t="s">
        <v>113</v>
      </c>
      <c r="E813" s="47">
        <v>453330</v>
      </c>
      <c r="F813" s="46">
        <v>5.0000000000000001E-3</v>
      </c>
      <c r="G813" s="45">
        <v>3.2290000000000001</v>
      </c>
      <c r="H813" s="44">
        <v>30.55</v>
      </c>
      <c r="I813" s="44">
        <v>32.08</v>
      </c>
      <c r="J813" s="43">
        <v>66730</v>
      </c>
      <c r="K813" s="42">
        <v>2E-3</v>
      </c>
    </row>
    <row r="814" spans="1:11" ht="30" hidden="1" x14ac:dyDescent="0.25">
      <c r="A814" s="41" t="s">
        <v>393</v>
      </c>
      <c r="B814" s="43">
        <v>50900</v>
      </c>
      <c r="C814" s="33">
        <f t="shared" si="12"/>
        <v>813</v>
      </c>
      <c r="D814" s="54" t="s">
        <v>136</v>
      </c>
      <c r="E814" s="53">
        <v>588510</v>
      </c>
      <c r="F814" s="52">
        <v>8.9999999999999993E-3</v>
      </c>
      <c r="G814" s="51">
        <v>4.1920000000000002</v>
      </c>
      <c r="H814" s="50">
        <v>23.45</v>
      </c>
      <c r="I814" s="50">
        <v>24.47</v>
      </c>
      <c r="J814" s="43">
        <v>50900</v>
      </c>
      <c r="K814" s="49">
        <v>3.0000000000000001E-3</v>
      </c>
    </row>
    <row r="815" spans="1:11" ht="15" hidden="1" x14ac:dyDescent="0.25">
      <c r="A815" s="41" t="s">
        <v>392</v>
      </c>
      <c r="B815" s="43">
        <v>39410</v>
      </c>
      <c r="C815" s="33">
        <f t="shared" si="12"/>
        <v>814</v>
      </c>
      <c r="D815" s="48" t="s">
        <v>113</v>
      </c>
      <c r="E815" s="47">
        <v>102170</v>
      </c>
      <c r="F815" s="46">
        <v>0.02</v>
      </c>
      <c r="G815" s="45">
        <v>0.72799999999999998</v>
      </c>
      <c r="H815" s="44">
        <v>17.84</v>
      </c>
      <c r="I815" s="44">
        <v>18.95</v>
      </c>
      <c r="J815" s="43">
        <v>39410</v>
      </c>
      <c r="K815" s="42">
        <v>6.0000000000000001E-3</v>
      </c>
    </row>
    <row r="816" spans="1:11" ht="15" hidden="1" x14ac:dyDescent="0.25">
      <c r="A816" s="41" t="s">
        <v>391</v>
      </c>
      <c r="B816" s="43">
        <v>54460</v>
      </c>
      <c r="C816" s="33">
        <f t="shared" si="12"/>
        <v>815</v>
      </c>
      <c r="D816" s="54" t="s">
        <v>121</v>
      </c>
      <c r="E816" s="53">
        <v>242550</v>
      </c>
      <c r="F816" s="52">
        <v>1.4999999999999999E-2</v>
      </c>
      <c r="G816" s="51">
        <v>1.728</v>
      </c>
      <c r="H816" s="50">
        <v>25.74</v>
      </c>
      <c r="I816" s="50">
        <v>26.18</v>
      </c>
      <c r="J816" s="43">
        <v>54460</v>
      </c>
      <c r="K816" s="49">
        <v>4.0000000000000001E-3</v>
      </c>
    </row>
    <row r="817" spans="1:11" ht="15" hidden="1" x14ac:dyDescent="0.25">
      <c r="A817" s="41" t="s">
        <v>390</v>
      </c>
      <c r="B817" s="43">
        <v>53620</v>
      </c>
      <c r="C817" s="33">
        <f t="shared" si="12"/>
        <v>816</v>
      </c>
      <c r="D817" s="48" t="s">
        <v>113</v>
      </c>
      <c r="E817" s="47">
        <v>14120</v>
      </c>
      <c r="F817" s="46">
        <v>4.8000000000000001E-2</v>
      </c>
      <c r="G817" s="45">
        <v>0.10100000000000001</v>
      </c>
      <c r="H817" s="44">
        <v>25.23</v>
      </c>
      <c r="I817" s="44">
        <v>25.78</v>
      </c>
      <c r="J817" s="43">
        <v>53620</v>
      </c>
      <c r="K817" s="42">
        <v>1.2999999999999999E-2</v>
      </c>
    </row>
    <row r="818" spans="1:11" ht="30" hidden="1" x14ac:dyDescent="0.25">
      <c r="A818" s="41" t="s">
        <v>389</v>
      </c>
      <c r="B818" s="43">
        <v>54520</v>
      </c>
      <c r="C818" s="33">
        <f t="shared" si="12"/>
        <v>817</v>
      </c>
      <c r="D818" s="54" t="s">
        <v>113</v>
      </c>
      <c r="E818" s="53">
        <v>228430</v>
      </c>
      <c r="F818" s="52">
        <v>1.6E-2</v>
      </c>
      <c r="G818" s="51">
        <v>1.627</v>
      </c>
      <c r="H818" s="50">
        <v>25.79</v>
      </c>
      <c r="I818" s="50">
        <v>26.21</v>
      </c>
      <c r="J818" s="43">
        <v>54520</v>
      </c>
      <c r="K818" s="49">
        <v>5.0000000000000001E-3</v>
      </c>
    </row>
    <row r="819" spans="1:11" ht="30" hidden="1" x14ac:dyDescent="0.25">
      <c r="A819" s="41" t="s">
        <v>388</v>
      </c>
      <c r="B819" s="43">
        <v>52170</v>
      </c>
      <c r="C819" s="33">
        <f t="shared" si="12"/>
        <v>818</v>
      </c>
      <c r="D819" s="48" t="s">
        <v>121</v>
      </c>
      <c r="E819" s="47">
        <v>243790</v>
      </c>
      <c r="F819" s="46">
        <v>1.2E-2</v>
      </c>
      <c r="G819" s="45">
        <v>1.736</v>
      </c>
      <c r="H819" s="44">
        <v>24.24</v>
      </c>
      <c r="I819" s="44">
        <v>25.08</v>
      </c>
      <c r="J819" s="43">
        <v>52170</v>
      </c>
      <c r="K819" s="42">
        <v>5.0000000000000001E-3</v>
      </c>
    </row>
    <row r="820" spans="1:11" ht="15" hidden="1" x14ac:dyDescent="0.25">
      <c r="A820" s="41" t="s">
        <v>387</v>
      </c>
      <c r="B820" s="43">
        <v>61390</v>
      </c>
      <c r="C820" s="33">
        <f t="shared" si="12"/>
        <v>819</v>
      </c>
      <c r="D820" s="54" t="s">
        <v>113</v>
      </c>
      <c r="E820" s="53">
        <v>17330</v>
      </c>
      <c r="F820" s="52">
        <v>3.4000000000000002E-2</v>
      </c>
      <c r="G820" s="51">
        <v>0.123</v>
      </c>
      <c r="H820" s="50">
        <v>29.21</v>
      </c>
      <c r="I820" s="50">
        <v>29.51</v>
      </c>
      <c r="J820" s="43">
        <v>61390</v>
      </c>
      <c r="K820" s="49">
        <v>0.01</v>
      </c>
    </row>
    <row r="821" spans="1:11" ht="15" hidden="1" x14ac:dyDescent="0.25">
      <c r="A821" s="41" t="s">
        <v>386</v>
      </c>
      <c r="B821" s="43">
        <v>44720</v>
      </c>
      <c r="C821" s="33">
        <f t="shared" si="12"/>
        <v>820</v>
      </c>
      <c r="D821" s="48" t="s">
        <v>113</v>
      </c>
      <c r="E821" s="47">
        <v>17050</v>
      </c>
      <c r="F821" s="46">
        <v>4.2999999999999997E-2</v>
      </c>
      <c r="G821" s="45">
        <v>0.121</v>
      </c>
      <c r="H821" s="44">
        <v>19.989999999999998</v>
      </c>
      <c r="I821" s="44">
        <v>21.5</v>
      </c>
      <c r="J821" s="43">
        <v>44720</v>
      </c>
      <c r="K821" s="42">
        <v>1.7999999999999999E-2</v>
      </c>
    </row>
    <row r="822" spans="1:11" ht="30" hidden="1" x14ac:dyDescent="0.25">
      <c r="A822" s="41" t="s">
        <v>385</v>
      </c>
      <c r="B822" s="43">
        <v>59840</v>
      </c>
      <c r="C822" s="33">
        <f t="shared" si="12"/>
        <v>821</v>
      </c>
      <c r="D822" s="54" t="s">
        <v>113</v>
      </c>
      <c r="E822" s="53">
        <v>13960</v>
      </c>
      <c r="F822" s="52">
        <v>4.9000000000000002E-2</v>
      </c>
      <c r="G822" s="51">
        <v>9.9000000000000005E-2</v>
      </c>
      <c r="H822" s="50">
        <v>28.5</v>
      </c>
      <c r="I822" s="50">
        <v>28.77</v>
      </c>
      <c r="J822" s="43">
        <v>59840</v>
      </c>
      <c r="K822" s="49">
        <v>1.4E-2</v>
      </c>
    </row>
    <row r="823" spans="1:11" ht="30" hidden="1" x14ac:dyDescent="0.25">
      <c r="A823" s="41" t="s">
        <v>384</v>
      </c>
      <c r="B823" s="43">
        <v>56990</v>
      </c>
      <c r="C823" s="33">
        <f t="shared" si="12"/>
        <v>822</v>
      </c>
      <c r="D823" s="48" t="s">
        <v>113</v>
      </c>
      <c r="E823" s="47">
        <v>67390</v>
      </c>
      <c r="F823" s="46">
        <v>1.7000000000000001E-2</v>
      </c>
      <c r="G823" s="45">
        <v>0.48</v>
      </c>
      <c r="H823" s="44">
        <v>27.04</v>
      </c>
      <c r="I823" s="44">
        <v>27.4</v>
      </c>
      <c r="J823" s="43">
        <v>56990</v>
      </c>
      <c r="K823" s="42">
        <v>5.0000000000000001E-3</v>
      </c>
    </row>
    <row r="824" spans="1:11" ht="30" hidden="1" x14ac:dyDescent="0.25">
      <c r="A824" s="41" t="s">
        <v>383</v>
      </c>
      <c r="B824" s="43">
        <v>74540</v>
      </c>
      <c r="C824" s="33">
        <f t="shared" si="12"/>
        <v>823</v>
      </c>
      <c r="D824" s="54" t="s">
        <v>113</v>
      </c>
      <c r="E824" s="53">
        <v>23060</v>
      </c>
      <c r="F824" s="52">
        <v>2.8000000000000001E-2</v>
      </c>
      <c r="G824" s="51">
        <v>0.16400000000000001</v>
      </c>
      <c r="H824" s="50">
        <v>36.380000000000003</v>
      </c>
      <c r="I824" s="50">
        <v>35.840000000000003</v>
      </c>
      <c r="J824" s="43">
        <v>74540</v>
      </c>
      <c r="K824" s="49">
        <v>6.0000000000000001E-3</v>
      </c>
    </row>
    <row r="825" spans="1:11" ht="15" hidden="1" x14ac:dyDescent="0.25">
      <c r="A825" s="41" t="s">
        <v>382</v>
      </c>
      <c r="B825" s="43">
        <v>34200</v>
      </c>
      <c r="C825" s="33">
        <f t="shared" si="12"/>
        <v>824</v>
      </c>
      <c r="D825" s="48" t="s">
        <v>113</v>
      </c>
      <c r="E825" s="47">
        <v>11750</v>
      </c>
      <c r="F825" s="46">
        <v>7.0000000000000007E-2</v>
      </c>
      <c r="G825" s="45">
        <v>8.4000000000000005E-2</v>
      </c>
      <c r="H825" s="44">
        <v>15.49</v>
      </c>
      <c r="I825" s="44">
        <v>16.440000000000001</v>
      </c>
      <c r="J825" s="43">
        <v>34200</v>
      </c>
      <c r="K825" s="42">
        <v>1.9E-2</v>
      </c>
    </row>
    <row r="826" spans="1:11" ht="15" hidden="1" x14ac:dyDescent="0.25">
      <c r="A826" s="41" t="s">
        <v>381</v>
      </c>
      <c r="B826" s="43">
        <v>39340</v>
      </c>
      <c r="C826" s="33">
        <f t="shared" si="12"/>
        <v>825</v>
      </c>
      <c r="D826" s="54" t="s">
        <v>113</v>
      </c>
      <c r="E826" s="53">
        <v>25550</v>
      </c>
      <c r="F826" s="52">
        <v>0.05</v>
      </c>
      <c r="G826" s="51">
        <v>0.182</v>
      </c>
      <c r="H826" s="50">
        <v>17.989999999999998</v>
      </c>
      <c r="I826" s="50">
        <v>18.91</v>
      </c>
      <c r="J826" s="43">
        <v>39340</v>
      </c>
      <c r="K826" s="49">
        <v>1.6E-2</v>
      </c>
    </row>
    <row r="827" spans="1:11" ht="15" hidden="1" x14ac:dyDescent="0.25">
      <c r="A827" s="41" t="s">
        <v>380</v>
      </c>
      <c r="B827" s="43">
        <v>45660</v>
      </c>
      <c r="C827" s="33">
        <f t="shared" si="12"/>
        <v>826</v>
      </c>
      <c r="D827" s="48" t="s">
        <v>113</v>
      </c>
      <c r="E827" s="47">
        <v>67700</v>
      </c>
      <c r="F827" s="46">
        <v>2.8000000000000001E-2</v>
      </c>
      <c r="G827" s="45">
        <v>0.48199999999999998</v>
      </c>
      <c r="H827" s="44">
        <v>21.31</v>
      </c>
      <c r="I827" s="44">
        <v>21.95</v>
      </c>
      <c r="J827" s="43">
        <v>45660</v>
      </c>
      <c r="K827" s="42">
        <v>7.0000000000000001E-3</v>
      </c>
    </row>
    <row r="828" spans="1:11" ht="15" hidden="1" x14ac:dyDescent="0.25">
      <c r="A828" s="41" t="s">
        <v>379</v>
      </c>
      <c r="B828" s="43">
        <v>43710</v>
      </c>
      <c r="C828" s="33">
        <f t="shared" si="12"/>
        <v>827</v>
      </c>
      <c r="D828" s="54" t="s">
        <v>136</v>
      </c>
      <c r="E828" s="53">
        <v>1578250</v>
      </c>
      <c r="F828" s="52">
        <v>4.0000000000000001E-3</v>
      </c>
      <c r="G828" s="51">
        <v>11.241</v>
      </c>
      <c r="H828" s="50">
        <v>19.68</v>
      </c>
      <c r="I828" s="50">
        <v>21.02</v>
      </c>
      <c r="J828" s="43">
        <v>43710</v>
      </c>
      <c r="K828" s="49">
        <v>3.0000000000000001E-3</v>
      </c>
    </row>
    <row r="829" spans="1:11" ht="15" hidden="1" x14ac:dyDescent="0.25">
      <c r="A829" s="41" t="s">
        <v>378</v>
      </c>
      <c r="B829" s="43">
        <v>61190</v>
      </c>
      <c r="C829" s="33">
        <f t="shared" si="12"/>
        <v>828</v>
      </c>
      <c r="D829" s="48" t="s">
        <v>113</v>
      </c>
      <c r="E829" s="47">
        <v>128570</v>
      </c>
      <c r="F829" s="46">
        <v>0.02</v>
      </c>
      <c r="G829" s="45">
        <v>0.91600000000000004</v>
      </c>
      <c r="H829" s="44">
        <v>28.93</v>
      </c>
      <c r="I829" s="44">
        <v>29.42</v>
      </c>
      <c r="J829" s="43">
        <v>61190</v>
      </c>
      <c r="K829" s="42">
        <v>8.9999999999999993E-3</v>
      </c>
    </row>
    <row r="830" spans="1:11" ht="15" hidden="1" x14ac:dyDescent="0.25">
      <c r="A830" s="41" t="s">
        <v>377</v>
      </c>
      <c r="B830" s="43">
        <v>41950</v>
      </c>
      <c r="C830" s="33">
        <f t="shared" si="12"/>
        <v>829</v>
      </c>
      <c r="D830" s="54" t="s">
        <v>121</v>
      </c>
      <c r="E830" s="53">
        <v>809930</v>
      </c>
      <c r="F830" s="52">
        <v>6.0000000000000001E-3</v>
      </c>
      <c r="G830" s="51">
        <v>5.7690000000000001</v>
      </c>
      <c r="H830" s="50">
        <v>18.68</v>
      </c>
      <c r="I830" s="50">
        <v>20.170000000000002</v>
      </c>
      <c r="J830" s="43">
        <v>41950</v>
      </c>
      <c r="K830" s="49">
        <v>3.0000000000000001E-3</v>
      </c>
    </row>
    <row r="831" spans="1:11" ht="15" hidden="1" x14ac:dyDescent="0.25">
      <c r="A831" s="41" t="s">
        <v>376</v>
      </c>
      <c r="B831" s="43">
        <v>45180</v>
      </c>
      <c r="C831" s="33">
        <f t="shared" si="12"/>
        <v>830</v>
      </c>
      <c r="D831" s="48" t="s">
        <v>113</v>
      </c>
      <c r="E831" s="47">
        <v>143940</v>
      </c>
      <c r="F831" s="46">
        <v>1.4999999999999999E-2</v>
      </c>
      <c r="G831" s="45">
        <v>1.0249999999999999</v>
      </c>
      <c r="H831" s="44">
        <v>19.97</v>
      </c>
      <c r="I831" s="44">
        <v>21.72</v>
      </c>
      <c r="J831" s="43">
        <v>45180</v>
      </c>
      <c r="K831" s="42">
        <v>7.0000000000000001E-3</v>
      </c>
    </row>
    <row r="832" spans="1:11" ht="15" hidden="1" x14ac:dyDescent="0.25">
      <c r="A832" s="41" t="s">
        <v>375</v>
      </c>
      <c r="B832" s="43">
        <v>36140</v>
      </c>
      <c r="C832" s="33">
        <f t="shared" si="12"/>
        <v>831</v>
      </c>
      <c r="D832" s="54" t="s">
        <v>113</v>
      </c>
      <c r="E832" s="53">
        <v>18610</v>
      </c>
      <c r="F832" s="52">
        <v>7.4999999999999997E-2</v>
      </c>
      <c r="G832" s="51">
        <v>0.13300000000000001</v>
      </c>
      <c r="H832" s="50">
        <v>16.510000000000002</v>
      </c>
      <c r="I832" s="50">
        <v>17.38</v>
      </c>
      <c r="J832" s="43">
        <v>36140</v>
      </c>
      <c r="K832" s="49">
        <v>1.4E-2</v>
      </c>
    </row>
    <row r="833" spans="1:11" ht="15" hidden="1" x14ac:dyDescent="0.25">
      <c r="A833" s="41" t="s">
        <v>374</v>
      </c>
      <c r="B833" s="43">
        <v>41400</v>
      </c>
      <c r="C833" s="33">
        <f t="shared" si="12"/>
        <v>832</v>
      </c>
      <c r="D833" s="48" t="s">
        <v>113</v>
      </c>
      <c r="E833" s="47">
        <v>647380</v>
      </c>
      <c r="F833" s="46">
        <v>7.0000000000000001E-3</v>
      </c>
      <c r="G833" s="45">
        <v>4.6109999999999998</v>
      </c>
      <c r="H833" s="44">
        <v>18.5</v>
      </c>
      <c r="I833" s="44">
        <v>19.899999999999999</v>
      </c>
      <c r="J833" s="43">
        <v>41400</v>
      </c>
      <c r="K833" s="42">
        <v>3.0000000000000001E-3</v>
      </c>
    </row>
    <row r="834" spans="1:11" ht="15" hidden="1" x14ac:dyDescent="0.25">
      <c r="A834" s="41" t="s">
        <v>373</v>
      </c>
      <c r="B834" s="43">
        <v>46710</v>
      </c>
      <c r="C834" s="33">
        <f t="shared" si="12"/>
        <v>833</v>
      </c>
      <c r="D834" s="54" t="s">
        <v>113</v>
      </c>
      <c r="E834" s="53">
        <v>254280</v>
      </c>
      <c r="F834" s="52">
        <v>0.01</v>
      </c>
      <c r="G834" s="51">
        <v>1.8109999999999999</v>
      </c>
      <c r="H834" s="50">
        <v>21.72</v>
      </c>
      <c r="I834" s="50">
        <v>22.45</v>
      </c>
      <c r="J834" s="43">
        <v>46710</v>
      </c>
      <c r="K834" s="49">
        <v>3.0000000000000001E-3</v>
      </c>
    </row>
    <row r="835" spans="1:11" ht="30" hidden="1" x14ac:dyDescent="0.25">
      <c r="A835" s="41" t="s">
        <v>372</v>
      </c>
      <c r="B835" s="43">
        <v>48920</v>
      </c>
      <c r="C835" s="33">
        <f t="shared" ref="C835:C898" si="13">C834+1</f>
        <v>834</v>
      </c>
      <c r="D835" s="48" t="s">
        <v>121</v>
      </c>
      <c r="E835" s="47">
        <v>180760</v>
      </c>
      <c r="F835" s="46">
        <v>1.0999999999999999E-2</v>
      </c>
      <c r="G835" s="45">
        <v>1.2869999999999999</v>
      </c>
      <c r="H835" s="44">
        <v>22.93</v>
      </c>
      <c r="I835" s="44">
        <v>23.52</v>
      </c>
      <c r="J835" s="43">
        <v>48920</v>
      </c>
      <c r="K835" s="42">
        <v>4.0000000000000001E-3</v>
      </c>
    </row>
    <row r="836" spans="1:11" ht="15" hidden="1" x14ac:dyDescent="0.25">
      <c r="A836" s="41" t="s">
        <v>371</v>
      </c>
      <c r="B836" s="43">
        <v>39310</v>
      </c>
      <c r="C836" s="33">
        <f t="shared" si="13"/>
        <v>835</v>
      </c>
      <c r="D836" s="54" t="s">
        <v>113</v>
      </c>
      <c r="E836" s="53">
        <v>35110</v>
      </c>
      <c r="F836" s="52">
        <v>2.4E-2</v>
      </c>
      <c r="G836" s="51">
        <v>0.25</v>
      </c>
      <c r="H836" s="50">
        <v>18.18</v>
      </c>
      <c r="I836" s="50">
        <v>18.899999999999999</v>
      </c>
      <c r="J836" s="43">
        <v>39310</v>
      </c>
      <c r="K836" s="49">
        <v>6.0000000000000001E-3</v>
      </c>
    </row>
    <row r="837" spans="1:11" ht="15" hidden="1" x14ac:dyDescent="0.25">
      <c r="A837" s="41" t="s">
        <v>370</v>
      </c>
      <c r="B837" s="43">
        <v>50810</v>
      </c>
      <c r="C837" s="33">
        <f t="shared" si="13"/>
        <v>836</v>
      </c>
      <c r="D837" s="48" t="s">
        <v>113</v>
      </c>
      <c r="E837" s="47">
        <v>123570</v>
      </c>
      <c r="F837" s="46">
        <v>1.2999999999999999E-2</v>
      </c>
      <c r="G837" s="45">
        <v>0.88</v>
      </c>
      <c r="H837" s="44">
        <v>23.73</v>
      </c>
      <c r="I837" s="44">
        <v>24.43</v>
      </c>
      <c r="J837" s="43">
        <v>50810</v>
      </c>
      <c r="K837" s="42">
        <v>4.0000000000000001E-3</v>
      </c>
    </row>
    <row r="838" spans="1:11" ht="15" hidden="1" x14ac:dyDescent="0.25">
      <c r="A838" s="41" t="s">
        <v>369</v>
      </c>
      <c r="B838" s="43">
        <v>53590</v>
      </c>
      <c r="C838" s="33">
        <f t="shared" si="13"/>
        <v>837</v>
      </c>
      <c r="D838" s="54" t="s">
        <v>113</v>
      </c>
      <c r="E838" s="53">
        <v>22090</v>
      </c>
      <c r="F838" s="52">
        <v>4.2999999999999997E-2</v>
      </c>
      <c r="G838" s="51">
        <v>0.157</v>
      </c>
      <c r="H838" s="50">
        <v>26.44</v>
      </c>
      <c r="I838" s="50">
        <v>25.77</v>
      </c>
      <c r="J838" s="43">
        <v>53590</v>
      </c>
      <c r="K838" s="49">
        <v>1.7000000000000001E-2</v>
      </c>
    </row>
    <row r="839" spans="1:11" ht="15" hidden="1" x14ac:dyDescent="0.25">
      <c r="A839" s="41" t="s">
        <v>368</v>
      </c>
      <c r="B839" s="43">
        <v>37340</v>
      </c>
      <c r="C839" s="33">
        <f t="shared" si="13"/>
        <v>838</v>
      </c>
      <c r="D839" s="48" t="s">
        <v>121</v>
      </c>
      <c r="E839" s="47">
        <v>69280</v>
      </c>
      <c r="F839" s="46">
        <v>1.7999999999999999E-2</v>
      </c>
      <c r="G839" s="45">
        <v>0.49299999999999999</v>
      </c>
      <c r="H839" s="44">
        <v>16.96</v>
      </c>
      <c r="I839" s="44">
        <v>17.95</v>
      </c>
      <c r="J839" s="43">
        <v>37340</v>
      </c>
      <c r="K839" s="42">
        <v>5.0000000000000001E-3</v>
      </c>
    </row>
    <row r="840" spans="1:11" ht="15" hidden="1" x14ac:dyDescent="0.25">
      <c r="A840" s="41" t="s">
        <v>367</v>
      </c>
      <c r="B840" s="43">
        <v>40860</v>
      </c>
      <c r="C840" s="33">
        <f t="shared" si="13"/>
        <v>839</v>
      </c>
      <c r="D840" s="54" t="s">
        <v>113</v>
      </c>
      <c r="E840" s="53">
        <v>20260</v>
      </c>
      <c r="F840" s="52">
        <v>3.4000000000000002E-2</v>
      </c>
      <c r="G840" s="51">
        <v>0.14399999999999999</v>
      </c>
      <c r="H840" s="50">
        <v>18.649999999999999</v>
      </c>
      <c r="I840" s="50">
        <v>19.649999999999999</v>
      </c>
      <c r="J840" s="43">
        <v>40860</v>
      </c>
      <c r="K840" s="49">
        <v>0.01</v>
      </c>
    </row>
    <row r="841" spans="1:11" ht="15" hidden="1" x14ac:dyDescent="0.25">
      <c r="A841" s="41" t="s">
        <v>366</v>
      </c>
      <c r="B841" s="43">
        <v>37040</v>
      </c>
      <c r="C841" s="33">
        <f t="shared" si="13"/>
        <v>840</v>
      </c>
      <c r="D841" s="48" t="s">
        <v>113</v>
      </c>
      <c r="E841" s="47">
        <v>16000</v>
      </c>
      <c r="F841" s="46">
        <v>3.4000000000000002E-2</v>
      </c>
      <c r="G841" s="45">
        <v>0.114</v>
      </c>
      <c r="H841" s="44">
        <v>16.690000000000001</v>
      </c>
      <c r="I841" s="44">
        <v>17.809999999999999</v>
      </c>
      <c r="J841" s="43">
        <v>37040</v>
      </c>
      <c r="K841" s="42">
        <v>8.9999999999999993E-3</v>
      </c>
    </row>
    <row r="842" spans="1:11" ht="15" hidden="1" x14ac:dyDescent="0.25">
      <c r="A842" s="41" t="s">
        <v>365</v>
      </c>
      <c r="B842" s="43">
        <v>35320</v>
      </c>
      <c r="C842" s="33">
        <f t="shared" si="13"/>
        <v>841</v>
      </c>
      <c r="D842" s="54" t="s">
        <v>113</v>
      </c>
      <c r="E842" s="53">
        <v>33020</v>
      </c>
      <c r="F842" s="52">
        <v>2.8000000000000001E-2</v>
      </c>
      <c r="G842" s="51">
        <v>0.23499999999999999</v>
      </c>
      <c r="H842" s="50">
        <v>16.22</v>
      </c>
      <c r="I842" s="50">
        <v>16.98</v>
      </c>
      <c r="J842" s="43">
        <v>35320</v>
      </c>
      <c r="K842" s="49">
        <v>7.0000000000000001E-3</v>
      </c>
    </row>
    <row r="843" spans="1:11" ht="30" hidden="1" x14ac:dyDescent="0.25">
      <c r="A843" s="41" t="s">
        <v>364</v>
      </c>
      <c r="B843" s="43">
        <v>28360</v>
      </c>
      <c r="C843" s="33">
        <f t="shared" si="13"/>
        <v>842</v>
      </c>
      <c r="D843" s="48" t="s">
        <v>121</v>
      </c>
      <c r="E843" s="47">
        <v>135430</v>
      </c>
      <c r="F843" s="46">
        <v>1.9E-2</v>
      </c>
      <c r="G843" s="45">
        <v>0.96499999999999997</v>
      </c>
      <c r="H843" s="44">
        <v>12.57</v>
      </c>
      <c r="I843" s="44">
        <v>13.64</v>
      </c>
      <c r="J843" s="43">
        <v>28360</v>
      </c>
      <c r="K843" s="42">
        <v>7.0000000000000001E-3</v>
      </c>
    </row>
    <row r="844" spans="1:11" ht="15" hidden="1" x14ac:dyDescent="0.25">
      <c r="A844" s="41" t="s">
        <v>363</v>
      </c>
      <c r="B844" s="43">
        <v>28520</v>
      </c>
      <c r="C844" s="33">
        <f t="shared" si="13"/>
        <v>843</v>
      </c>
      <c r="D844" s="54" t="s">
        <v>113</v>
      </c>
      <c r="E844" s="53">
        <v>12560</v>
      </c>
      <c r="F844" s="52">
        <v>6.8000000000000005E-2</v>
      </c>
      <c r="G844" s="51">
        <v>8.8999999999999996E-2</v>
      </c>
      <c r="H844" s="50">
        <v>13.28</v>
      </c>
      <c r="I844" s="50">
        <v>13.71</v>
      </c>
      <c r="J844" s="43">
        <v>28520</v>
      </c>
      <c r="K844" s="49">
        <v>1.9E-2</v>
      </c>
    </row>
    <row r="845" spans="1:11" ht="15" hidden="1" x14ac:dyDescent="0.25">
      <c r="A845" s="41" t="s">
        <v>362</v>
      </c>
      <c r="B845" s="43">
        <v>38040</v>
      </c>
      <c r="C845" s="33">
        <f t="shared" si="13"/>
        <v>844</v>
      </c>
      <c r="D845" s="48" t="s">
        <v>113</v>
      </c>
      <c r="E845" s="47">
        <v>13520</v>
      </c>
      <c r="F845" s="46">
        <v>5.0999999999999997E-2</v>
      </c>
      <c r="G845" s="45">
        <v>9.6000000000000002E-2</v>
      </c>
      <c r="H845" s="44">
        <v>17.510000000000002</v>
      </c>
      <c r="I845" s="44">
        <v>18.29</v>
      </c>
      <c r="J845" s="43">
        <v>38040</v>
      </c>
      <c r="K845" s="42">
        <v>1.2E-2</v>
      </c>
    </row>
    <row r="846" spans="1:11" ht="15" hidden="1" x14ac:dyDescent="0.25">
      <c r="A846" s="41" t="s">
        <v>361</v>
      </c>
      <c r="B846" s="43">
        <v>27150</v>
      </c>
      <c r="C846" s="33">
        <f t="shared" si="13"/>
        <v>845</v>
      </c>
      <c r="D846" s="54" t="s">
        <v>113</v>
      </c>
      <c r="E846" s="53">
        <v>109350</v>
      </c>
      <c r="F846" s="52">
        <v>2.1999999999999999E-2</v>
      </c>
      <c r="G846" s="51">
        <v>0.77900000000000003</v>
      </c>
      <c r="H846" s="50">
        <v>12.04</v>
      </c>
      <c r="I846" s="50">
        <v>13.05</v>
      </c>
      <c r="J846" s="43">
        <v>27150</v>
      </c>
      <c r="K846" s="49">
        <v>8.0000000000000002E-3</v>
      </c>
    </row>
    <row r="847" spans="1:11" ht="15" hidden="1" x14ac:dyDescent="0.25">
      <c r="A847" s="41" t="s">
        <v>360</v>
      </c>
      <c r="B847" s="43">
        <v>44270</v>
      </c>
      <c r="C847" s="33">
        <f t="shared" si="13"/>
        <v>846</v>
      </c>
      <c r="D847" s="48" t="s">
        <v>136</v>
      </c>
      <c r="E847" s="47">
        <v>2836540</v>
      </c>
      <c r="F847" s="46">
        <v>3.0000000000000001E-3</v>
      </c>
      <c r="G847" s="45">
        <v>20.202999999999999</v>
      </c>
      <c r="H847" s="44">
        <v>19.68</v>
      </c>
      <c r="I847" s="44">
        <v>21.28</v>
      </c>
      <c r="J847" s="43">
        <v>44270</v>
      </c>
      <c r="K847" s="42">
        <v>2E-3</v>
      </c>
    </row>
    <row r="848" spans="1:11" ht="15" hidden="1" x14ac:dyDescent="0.25">
      <c r="A848" s="41" t="s">
        <v>359</v>
      </c>
      <c r="B848" s="43">
        <v>51410</v>
      </c>
      <c r="C848" s="33">
        <f t="shared" si="13"/>
        <v>847</v>
      </c>
      <c r="D848" s="54" t="s">
        <v>121</v>
      </c>
      <c r="E848" s="53">
        <v>65590</v>
      </c>
      <c r="F848" s="52">
        <v>2.4E-2</v>
      </c>
      <c r="G848" s="51">
        <v>0.46700000000000003</v>
      </c>
      <c r="H848" s="50">
        <v>23.07</v>
      </c>
      <c r="I848" s="50">
        <v>24.72</v>
      </c>
      <c r="J848" s="43">
        <v>51410</v>
      </c>
      <c r="K848" s="49">
        <v>8.9999999999999993E-3</v>
      </c>
    </row>
    <row r="849" spans="1:11" ht="15" hidden="1" x14ac:dyDescent="0.25">
      <c r="A849" s="41" t="s">
        <v>358</v>
      </c>
      <c r="B849" s="43">
        <v>40420</v>
      </c>
      <c r="C849" s="33">
        <f t="shared" si="13"/>
        <v>848</v>
      </c>
      <c r="D849" s="48" t="s">
        <v>113</v>
      </c>
      <c r="E849" s="47">
        <v>19840</v>
      </c>
      <c r="F849" s="46">
        <v>5.3999999999999999E-2</v>
      </c>
      <c r="G849" s="45">
        <v>0.14099999999999999</v>
      </c>
      <c r="H849" s="44">
        <v>18.5</v>
      </c>
      <c r="I849" s="44">
        <v>19.43</v>
      </c>
      <c r="J849" s="43">
        <v>40420</v>
      </c>
      <c r="K849" s="42">
        <v>1.0999999999999999E-2</v>
      </c>
    </row>
    <row r="850" spans="1:11" ht="15" hidden="1" x14ac:dyDescent="0.25">
      <c r="A850" s="41" t="s">
        <v>357</v>
      </c>
      <c r="B850" s="43">
        <v>56180</v>
      </c>
      <c r="C850" s="33">
        <f t="shared" si="13"/>
        <v>849</v>
      </c>
      <c r="D850" s="54" t="s">
        <v>113</v>
      </c>
      <c r="E850" s="53">
        <v>45740</v>
      </c>
      <c r="F850" s="52">
        <v>2.5999999999999999E-2</v>
      </c>
      <c r="G850" s="51">
        <v>0.32600000000000001</v>
      </c>
      <c r="H850" s="50">
        <v>26.21</v>
      </c>
      <c r="I850" s="50">
        <v>27.01</v>
      </c>
      <c r="J850" s="43">
        <v>56180</v>
      </c>
      <c r="K850" s="49">
        <v>8.9999999999999993E-3</v>
      </c>
    </row>
    <row r="851" spans="1:11" ht="30" hidden="1" x14ac:dyDescent="0.25">
      <c r="A851" s="41" t="s">
        <v>356</v>
      </c>
      <c r="B851" s="43">
        <v>48320</v>
      </c>
      <c r="C851" s="33">
        <f t="shared" si="13"/>
        <v>850</v>
      </c>
      <c r="D851" s="48" t="s">
        <v>113</v>
      </c>
      <c r="E851" s="47">
        <v>294730</v>
      </c>
      <c r="F851" s="46">
        <v>1.4E-2</v>
      </c>
      <c r="G851" s="45">
        <v>2.0990000000000002</v>
      </c>
      <c r="H851" s="44">
        <v>22.07</v>
      </c>
      <c r="I851" s="44">
        <v>23.23</v>
      </c>
      <c r="J851" s="43">
        <v>48320</v>
      </c>
      <c r="K851" s="42">
        <v>5.0000000000000001E-3</v>
      </c>
    </row>
    <row r="852" spans="1:11" ht="15" hidden="1" x14ac:dyDescent="0.25">
      <c r="A852" s="41" t="s">
        <v>355</v>
      </c>
      <c r="B852" s="43">
        <v>40390</v>
      </c>
      <c r="C852" s="33">
        <f t="shared" si="13"/>
        <v>851</v>
      </c>
      <c r="D852" s="54" t="s">
        <v>113</v>
      </c>
      <c r="E852" s="53">
        <v>33480</v>
      </c>
      <c r="F852" s="52">
        <v>3.9E-2</v>
      </c>
      <c r="G852" s="51">
        <v>0.23799999999999999</v>
      </c>
      <c r="H852" s="50">
        <v>18.059999999999999</v>
      </c>
      <c r="I852" s="50">
        <v>19.420000000000002</v>
      </c>
      <c r="J852" s="43">
        <v>40390</v>
      </c>
      <c r="K852" s="49">
        <v>1.2E-2</v>
      </c>
    </row>
    <row r="853" spans="1:11" ht="15" hidden="1" x14ac:dyDescent="0.25">
      <c r="A853" s="41" t="s">
        <v>354</v>
      </c>
      <c r="B853" s="43">
        <v>50910</v>
      </c>
      <c r="C853" s="33">
        <f t="shared" si="13"/>
        <v>852</v>
      </c>
      <c r="D853" s="48" t="s">
        <v>121</v>
      </c>
      <c r="E853" s="47">
        <v>465330</v>
      </c>
      <c r="F853" s="46">
        <v>7.0000000000000001E-3</v>
      </c>
      <c r="G853" s="45">
        <v>3.3140000000000001</v>
      </c>
      <c r="H853" s="44">
        <v>23.6</v>
      </c>
      <c r="I853" s="44">
        <v>24.48</v>
      </c>
      <c r="J853" s="43">
        <v>50910</v>
      </c>
      <c r="K853" s="42">
        <v>2E-3</v>
      </c>
    </row>
    <row r="854" spans="1:11" ht="15" hidden="1" x14ac:dyDescent="0.25">
      <c r="A854" s="41" t="s">
        <v>353</v>
      </c>
      <c r="B854" s="43">
        <v>51890</v>
      </c>
      <c r="C854" s="33">
        <f t="shared" si="13"/>
        <v>853</v>
      </c>
      <c r="D854" s="54" t="s">
        <v>113</v>
      </c>
      <c r="E854" s="53">
        <v>334490</v>
      </c>
      <c r="F854" s="52">
        <v>8.9999999999999993E-3</v>
      </c>
      <c r="G854" s="51">
        <v>2.3820000000000001</v>
      </c>
      <c r="H854" s="50">
        <v>24.06</v>
      </c>
      <c r="I854" s="50">
        <v>24.95</v>
      </c>
      <c r="J854" s="43">
        <v>51890</v>
      </c>
      <c r="K854" s="49">
        <v>3.0000000000000001E-3</v>
      </c>
    </row>
    <row r="855" spans="1:11" ht="15" hidden="1" x14ac:dyDescent="0.25">
      <c r="A855" s="41" t="s">
        <v>352</v>
      </c>
      <c r="B855" s="43">
        <v>46000</v>
      </c>
      <c r="C855" s="33">
        <f t="shared" si="13"/>
        <v>854</v>
      </c>
      <c r="D855" s="48" t="s">
        <v>113</v>
      </c>
      <c r="E855" s="47">
        <v>89630</v>
      </c>
      <c r="F855" s="46">
        <v>1.4999999999999999E-2</v>
      </c>
      <c r="G855" s="45">
        <v>0.63800000000000001</v>
      </c>
      <c r="H855" s="44">
        <v>21.42</v>
      </c>
      <c r="I855" s="44">
        <v>22.11</v>
      </c>
      <c r="J855" s="43">
        <v>46000</v>
      </c>
      <c r="K855" s="42">
        <v>5.0000000000000001E-3</v>
      </c>
    </row>
    <row r="856" spans="1:11" ht="15" hidden="1" x14ac:dyDescent="0.25">
      <c r="A856" s="41" t="s">
        <v>351</v>
      </c>
      <c r="B856" s="43">
        <v>53950</v>
      </c>
      <c r="C856" s="33">
        <f t="shared" si="13"/>
        <v>855</v>
      </c>
      <c r="D856" s="54" t="s">
        <v>113</v>
      </c>
      <c r="E856" s="53">
        <v>39670</v>
      </c>
      <c r="F856" s="52">
        <v>2.7E-2</v>
      </c>
      <c r="G856" s="51">
        <v>0.28299999999999997</v>
      </c>
      <c r="H856" s="50">
        <v>25.21</v>
      </c>
      <c r="I856" s="50">
        <v>25.94</v>
      </c>
      <c r="J856" s="43">
        <v>53950</v>
      </c>
      <c r="K856" s="49">
        <v>7.0000000000000001E-3</v>
      </c>
    </row>
    <row r="857" spans="1:11" ht="15" hidden="1" x14ac:dyDescent="0.25">
      <c r="A857" s="41" t="s">
        <v>350</v>
      </c>
      <c r="B857" s="43">
        <v>47000</v>
      </c>
      <c r="C857" s="33">
        <f t="shared" si="13"/>
        <v>856</v>
      </c>
      <c r="D857" s="48" t="s">
        <v>113</v>
      </c>
      <c r="E857" s="47">
        <v>1540</v>
      </c>
      <c r="F857" s="46">
        <v>9.9000000000000005E-2</v>
      </c>
      <c r="G857" s="45">
        <v>1.0999999999999999E-2</v>
      </c>
      <c r="H857" s="44">
        <v>21.74</v>
      </c>
      <c r="I857" s="44">
        <v>22.6</v>
      </c>
      <c r="J857" s="43">
        <v>47000</v>
      </c>
      <c r="K857" s="42">
        <v>2.5999999999999999E-2</v>
      </c>
    </row>
    <row r="858" spans="1:11" ht="15" hidden="1" x14ac:dyDescent="0.25">
      <c r="A858" s="41" t="s">
        <v>349</v>
      </c>
      <c r="B858" s="43">
        <v>61430</v>
      </c>
      <c r="C858" s="33">
        <f t="shared" si="13"/>
        <v>857</v>
      </c>
      <c r="D858" s="54" t="s">
        <v>121</v>
      </c>
      <c r="E858" s="53">
        <v>217750</v>
      </c>
      <c r="F858" s="52">
        <v>1.4999999999999999E-2</v>
      </c>
      <c r="G858" s="51">
        <v>1.5509999999999999</v>
      </c>
      <c r="H858" s="50">
        <v>30.12</v>
      </c>
      <c r="I858" s="50">
        <v>29.54</v>
      </c>
      <c r="J858" s="43">
        <v>61430</v>
      </c>
      <c r="K858" s="49">
        <v>5.0000000000000001E-3</v>
      </c>
    </row>
    <row r="859" spans="1:11" ht="15" hidden="1" x14ac:dyDescent="0.25">
      <c r="A859" s="41" t="s">
        <v>348</v>
      </c>
      <c r="B859" s="43">
        <v>67160</v>
      </c>
      <c r="C859" s="33">
        <f t="shared" si="13"/>
        <v>858</v>
      </c>
      <c r="D859" s="48" t="s">
        <v>113</v>
      </c>
      <c r="E859" s="47">
        <v>117670</v>
      </c>
      <c r="F859" s="46">
        <v>1.9E-2</v>
      </c>
      <c r="G859" s="45">
        <v>0.83799999999999997</v>
      </c>
      <c r="H859" s="44">
        <v>32.700000000000003</v>
      </c>
      <c r="I859" s="44">
        <v>32.29</v>
      </c>
      <c r="J859" s="43">
        <v>67160</v>
      </c>
      <c r="K859" s="42">
        <v>6.0000000000000001E-3</v>
      </c>
    </row>
    <row r="860" spans="1:11" ht="15" hidden="1" x14ac:dyDescent="0.25">
      <c r="A860" s="41" t="s">
        <v>347</v>
      </c>
      <c r="B860" s="43">
        <v>54700</v>
      </c>
      <c r="C860" s="33">
        <f t="shared" si="13"/>
        <v>859</v>
      </c>
      <c r="D860" s="54" t="s">
        <v>113</v>
      </c>
      <c r="E860" s="53">
        <v>100080</v>
      </c>
      <c r="F860" s="52">
        <v>2.3E-2</v>
      </c>
      <c r="G860" s="51">
        <v>0.71299999999999997</v>
      </c>
      <c r="H860" s="50">
        <v>25.28</v>
      </c>
      <c r="I860" s="50">
        <v>26.3</v>
      </c>
      <c r="J860" s="43">
        <v>54700</v>
      </c>
      <c r="K860" s="49">
        <v>8.9999999999999993E-3</v>
      </c>
    </row>
    <row r="861" spans="1:11" ht="15" hidden="1" x14ac:dyDescent="0.25">
      <c r="A861" s="41" t="s">
        <v>346</v>
      </c>
      <c r="B861" s="43">
        <v>49680</v>
      </c>
      <c r="C861" s="33">
        <f t="shared" si="13"/>
        <v>860</v>
      </c>
      <c r="D861" s="48" t="s">
        <v>121</v>
      </c>
      <c r="E861" s="47">
        <v>68360</v>
      </c>
      <c r="F861" s="46">
        <v>2.1000000000000001E-2</v>
      </c>
      <c r="G861" s="45">
        <v>0.48699999999999999</v>
      </c>
      <c r="H861" s="44">
        <v>22.7</v>
      </c>
      <c r="I861" s="44">
        <v>23.89</v>
      </c>
      <c r="J861" s="43">
        <v>49680</v>
      </c>
      <c r="K861" s="42">
        <v>6.0000000000000001E-3</v>
      </c>
    </row>
    <row r="862" spans="1:11" ht="15" hidden="1" x14ac:dyDescent="0.25">
      <c r="A862" s="41" t="s">
        <v>345</v>
      </c>
      <c r="B862" s="43">
        <v>43920</v>
      </c>
      <c r="C862" s="33">
        <f t="shared" si="13"/>
        <v>861</v>
      </c>
      <c r="D862" s="54" t="s">
        <v>113</v>
      </c>
      <c r="E862" s="53">
        <v>3760</v>
      </c>
      <c r="F862" s="52">
        <v>0.108</v>
      </c>
      <c r="G862" s="51">
        <v>2.7E-2</v>
      </c>
      <c r="H862" s="50">
        <v>19.739999999999998</v>
      </c>
      <c r="I862" s="50">
        <v>21.12</v>
      </c>
      <c r="J862" s="43">
        <v>43920</v>
      </c>
      <c r="K862" s="49">
        <v>2.9000000000000001E-2</v>
      </c>
    </row>
    <row r="863" spans="1:11" ht="15" hidden="1" x14ac:dyDescent="0.25">
      <c r="A863" s="41" t="s">
        <v>344</v>
      </c>
      <c r="B863" s="43">
        <v>50910</v>
      </c>
      <c r="C863" s="33">
        <f t="shared" si="13"/>
        <v>862</v>
      </c>
      <c r="D863" s="48" t="s">
        <v>113</v>
      </c>
      <c r="E863" s="47">
        <v>43370</v>
      </c>
      <c r="F863" s="46">
        <v>2.8000000000000001E-2</v>
      </c>
      <c r="G863" s="45">
        <v>0.309</v>
      </c>
      <c r="H863" s="44">
        <v>23.11</v>
      </c>
      <c r="I863" s="44">
        <v>24.48</v>
      </c>
      <c r="J863" s="43">
        <v>50910</v>
      </c>
      <c r="K863" s="42">
        <v>7.0000000000000001E-3</v>
      </c>
    </row>
    <row r="864" spans="1:11" ht="15" hidden="1" x14ac:dyDescent="0.25">
      <c r="A864" s="41" t="s">
        <v>343</v>
      </c>
      <c r="B864" s="43">
        <v>37690</v>
      </c>
      <c r="C864" s="33">
        <f t="shared" si="13"/>
        <v>863</v>
      </c>
      <c r="D864" s="54" t="s">
        <v>113</v>
      </c>
      <c r="E864" s="53">
        <v>7980</v>
      </c>
      <c r="F864" s="52">
        <v>6.9000000000000006E-2</v>
      </c>
      <c r="G864" s="51">
        <v>5.7000000000000002E-2</v>
      </c>
      <c r="H864" s="50">
        <v>16.829999999999998</v>
      </c>
      <c r="I864" s="50">
        <v>18.12</v>
      </c>
      <c r="J864" s="43">
        <v>37690</v>
      </c>
      <c r="K864" s="49">
        <v>2.1999999999999999E-2</v>
      </c>
    </row>
    <row r="865" spans="1:11" ht="15" hidden="1" x14ac:dyDescent="0.25">
      <c r="A865" s="41" t="s">
        <v>342</v>
      </c>
      <c r="B865" s="43">
        <v>39720</v>
      </c>
      <c r="C865" s="33">
        <f t="shared" si="13"/>
        <v>864</v>
      </c>
      <c r="D865" s="48" t="s">
        <v>113</v>
      </c>
      <c r="E865" s="47">
        <v>1620</v>
      </c>
      <c r="F865" s="46">
        <v>0.10299999999999999</v>
      </c>
      <c r="G865" s="45">
        <v>1.2E-2</v>
      </c>
      <c r="H865" s="44">
        <v>17.66</v>
      </c>
      <c r="I865" s="44">
        <v>19.100000000000001</v>
      </c>
      <c r="J865" s="43">
        <v>39720</v>
      </c>
      <c r="K865" s="42">
        <v>0.03</v>
      </c>
    </row>
    <row r="866" spans="1:11" ht="15" hidden="1" x14ac:dyDescent="0.25">
      <c r="A866" s="41" t="s">
        <v>341</v>
      </c>
      <c r="B866" s="43">
        <v>56570</v>
      </c>
      <c r="C866" s="33">
        <f t="shared" si="13"/>
        <v>865</v>
      </c>
      <c r="D866" s="54" t="s">
        <v>113</v>
      </c>
      <c r="E866" s="53">
        <v>11640</v>
      </c>
      <c r="F866" s="52">
        <v>3.9E-2</v>
      </c>
      <c r="G866" s="51">
        <v>8.3000000000000004E-2</v>
      </c>
      <c r="H866" s="50">
        <v>27.03</v>
      </c>
      <c r="I866" s="50">
        <v>27.2</v>
      </c>
      <c r="J866" s="43">
        <v>56570</v>
      </c>
      <c r="K866" s="49">
        <v>1.2E-2</v>
      </c>
    </row>
    <row r="867" spans="1:11" ht="15" hidden="1" x14ac:dyDescent="0.25">
      <c r="A867" s="41" t="s">
        <v>340</v>
      </c>
      <c r="B867" s="43">
        <v>39360</v>
      </c>
      <c r="C867" s="33">
        <f t="shared" si="13"/>
        <v>866</v>
      </c>
      <c r="D867" s="48" t="s">
        <v>113</v>
      </c>
      <c r="E867" s="47">
        <v>1332480</v>
      </c>
      <c r="F867" s="46">
        <v>4.0000000000000001E-3</v>
      </c>
      <c r="G867" s="45">
        <v>9.4909999999999997</v>
      </c>
      <c r="H867" s="44">
        <v>17.760000000000002</v>
      </c>
      <c r="I867" s="44">
        <v>18.920000000000002</v>
      </c>
      <c r="J867" s="43">
        <v>39360</v>
      </c>
      <c r="K867" s="42">
        <v>2E-3</v>
      </c>
    </row>
    <row r="868" spans="1:11" ht="15" hidden="1" x14ac:dyDescent="0.25">
      <c r="A868" s="41" t="s">
        <v>339</v>
      </c>
      <c r="B868" s="43">
        <v>54360</v>
      </c>
      <c r="C868" s="33">
        <f t="shared" si="13"/>
        <v>867</v>
      </c>
      <c r="D868" s="54" t="s">
        <v>113</v>
      </c>
      <c r="E868" s="53">
        <v>4580</v>
      </c>
      <c r="F868" s="52">
        <v>0.1</v>
      </c>
      <c r="G868" s="51">
        <v>3.3000000000000002E-2</v>
      </c>
      <c r="H868" s="50">
        <v>25.13</v>
      </c>
      <c r="I868" s="50">
        <v>26.13</v>
      </c>
      <c r="J868" s="43">
        <v>54360</v>
      </c>
      <c r="K868" s="49">
        <v>1.9E-2</v>
      </c>
    </row>
    <row r="869" spans="1:11" ht="15" hidden="1" x14ac:dyDescent="0.25">
      <c r="A869" s="41" t="s">
        <v>338</v>
      </c>
      <c r="B869" s="43">
        <v>37940</v>
      </c>
      <c r="C869" s="33">
        <f t="shared" si="13"/>
        <v>868</v>
      </c>
      <c r="D869" s="48" t="s">
        <v>121</v>
      </c>
      <c r="E869" s="47">
        <v>354250</v>
      </c>
      <c r="F869" s="46">
        <v>1.0999999999999999E-2</v>
      </c>
      <c r="G869" s="45">
        <v>2.5230000000000001</v>
      </c>
      <c r="H869" s="44">
        <v>16.43</v>
      </c>
      <c r="I869" s="44">
        <v>18.239999999999998</v>
      </c>
      <c r="J869" s="43">
        <v>37940</v>
      </c>
      <c r="K869" s="42">
        <v>4.0000000000000001E-3</v>
      </c>
    </row>
    <row r="870" spans="1:11" ht="15" hidden="1" x14ac:dyDescent="0.25">
      <c r="A870" s="41" t="s">
        <v>337</v>
      </c>
      <c r="B870" s="43">
        <v>34860</v>
      </c>
      <c r="C870" s="33">
        <f t="shared" si="13"/>
        <v>869</v>
      </c>
      <c r="D870" s="54" t="s">
        <v>113</v>
      </c>
      <c r="E870" s="53">
        <v>33600</v>
      </c>
      <c r="F870" s="52">
        <v>2.7E-2</v>
      </c>
      <c r="G870" s="51">
        <v>0.23899999999999999</v>
      </c>
      <c r="H870" s="50">
        <v>15.9</v>
      </c>
      <c r="I870" s="50">
        <v>16.760000000000002</v>
      </c>
      <c r="J870" s="43">
        <v>34860</v>
      </c>
      <c r="K870" s="49">
        <v>1.0999999999999999E-2</v>
      </c>
    </row>
    <row r="871" spans="1:11" ht="15" hidden="1" x14ac:dyDescent="0.25">
      <c r="A871" s="41" t="s">
        <v>336</v>
      </c>
      <c r="B871" s="43">
        <v>53990</v>
      </c>
      <c r="C871" s="33">
        <f t="shared" si="13"/>
        <v>870</v>
      </c>
      <c r="D871" s="48" t="s">
        <v>113</v>
      </c>
      <c r="E871" s="47">
        <v>3370</v>
      </c>
      <c r="F871" s="46">
        <v>0.10299999999999999</v>
      </c>
      <c r="G871" s="45">
        <v>2.4E-2</v>
      </c>
      <c r="H871" s="44">
        <v>23.6</v>
      </c>
      <c r="I871" s="44">
        <v>25.96</v>
      </c>
      <c r="J871" s="43">
        <v>53990</v>
      </c>
      <c r="K871" s="42">
        <v>2.5000000000000001E-2</v>
      </c>
    </row>
    <row r="872" spans="1:11" ht="15" hidden="1" x14ac:dyDescent="0.25">
      <c r="A872" s="41" t="s">
        <v>335</v>
      </c>
      <c r="B872" s="43">
        <v>27670</v>
      </c>
      <c r="C872" s="33">
        <f t="shared" si="13"/>
        <v>871</v>
      </c>
      <c r="D872" s="54" t="s">
        <v>113</v>
      </c>
      <c r="E872" s="51">
        <v>550</v>
      </c>
      <c r="F872" s="52">
        <v>0.121</v>
      </c>
      <c r="G872" s="51">
        <v>4.0000000000000001E-3</v>
      </c>
      <c r="H872" s="50">
        <v>12.94</v>
      </c>
      <c r="I872" s="50">
        <v>13.3</v>
      </c>
      <c r="J872" s="43">
        <v>27670</v>
      </c>
      <c r="K872" s="49">
        <v>2.4E-2</v>
      </c>
    </row>
    <row r="873" spans="1:11" ht="15" hidden="1" x14ac:dyDescent="0.25">
      <c r="A873" s="41" t="s">
        <v>334</v>
      </c>
      <c r="B873" s="43">
        <v>42180</v>
      </c>
      <c r="C873" s="33">
        <f t="shared" si="13"/>
        <v>872</v>
      </c>
      <c r="D873" s="48" t="s">
        <v>113</v>
      </c>
      <c r="E873" s="47">
        <v>18640</v>
      </c>
      <c r="F873" s="46">
        <v>4.1000000000000002E-2</v>
      </c>
      <c r="G873" s="45">
        <v>0.13300000000000001</v>
      </c>
      <c r="H873" s="44">
        <v>19.43</v>
      </c>
      <c r="I873" s="44">
        <v>20.28</v>
      </c>
      <c r="J873" s="43">
        <v>42180</v>
      </c>
      <c r="K873" s="42">
        <v>1.2E-2</v>
      </c>
    </row>
    <row r="874" spans="1:11" ht="15" hidden="1" x14ac:dyDescent="0.25">
      <c r="A874" s="41" t="s">
        <v>333</v>
      </c>
      <c r="B874" s="43">
        <v>31030</v>
      </c>
      <c r="C874" s="33">
        <f t="shared" si="13"/>
        <v>873</v>
      </c>
      <c r="D874" s="54" t="s">
        <v>113</v>
      </c>
      <c r="E874" s="53">
        <v>3200</v>
      </c>
      <c r="F874" s="52">
        <v>0.107</v>
      </c>
      <c r="G874" s="51">
        <v>2.3E-2</v>
      </c>
      <c r="H874" s="50">
        <v>14.33</v>
      </c>
      <c r="I874" s="50">
        <v>14.92</v>
      </c>
      <c r="J874" s="43">
        <v>31030</v>
      </c>
      <c r="K874" s="49">
        <v>1.6E-2</v>
      </c>
    </row>
    <row r="875" spans="1:11" ht="15" hidden="1" x14ac:dyDescent="0.25">
      <c r="A875" s="41" t="s">
        <v>332</v>
      </c>
      <c r="B875" s="43">
        <v>49030</v>
      </c>
      <c r="C875" s="33">
        <f t="shared" si="13"/>
        <v>874</v>
      </c>
      <c r="D875" s="48" t="s">
        <v>113</v>
      </c>
      <c r="E875" s="47">
        <v>21020</v>
      </c>
      <c r="F875" s="46">
        <v>5.1999999999999998E-2</v>
      </c>
      <c r="G875" s="45">
        <v>0.15</v>
      </c>
      <c r="H875" s="44">
        <v>21.97</v>
      </c>
      <c r="I875" s="44">
        <v>23.57</v>
      </c>
      <c r="J875" s="43">
        <v>49030</v>
      </c>
      <c r="K875" s="42">
        <v>2.1000000000000001E-2</v>
      </c>
    </row>
    <row r="876" spans="1:11" ht="15" hidden="1" x14ac:dyDescent="0.25">
      <c r="A876" s="41" t="s">
        <v>331</v>
      </c>
      <c r="B876" s="43">
        <v>62710</v>
      </c>
      <c r="C876" s="33">
        <f t="shared" si="13"/>
        <v>875</v>
      </c>
      <c r="D876" s="54" t="s">
        <v>113</v>
      </c>
      <c r="E876" s="53">
        <v>8680</v>
      </c>
      <c r="F876" s="52">
        <v>6.0999999999999999E-2</v>
      </c>
      <c r="G876" s="51">
        <v>6.2E-2</v>
      </c>
      <c r="H876" s="50">
        <v>31.42</v>
      </c>
      <c r="I876" s="50">
        <v>30.15</v>
      </c>
      <c r="J876" s="43">
        <v>62710</v>
      </c>
      <c r="K876" s="49">
        <v>2.5000000000000001E-2</v>
      </c>
    </row>
    <row r="877" spans="1:11" ht="15" hidden="1" x14ac:dyDescent="0.25">
      <c r="A877" s="41" t="s">
        <v>330</v>
      </c>
      <c r="B877" s="43">
        <v>29370</v>
      </c>
      <c r="C877" s="33">
        <f t="shared" si="13"/>
        <v>876</v>
      </c>
      <c r="D877" s="48" t="s">
        <v>113</v>
      </c>
      <c r="E877" s="47">
        <v>118720</v>
      </c>
      <c r="F877" s="46">
        <v>1.4999999999999999E-2</v>
      </c>
      <c r="G877" s="45">
        <v>0.84599999999999997</v>
      </c>
      <c r="H877" s="44">
        <v>13.23</v>
      </c>
      <c r="I877" s="44">
        <v>14.12</v>
      </c>
      <c r="J877" s="43">
        <v>29370</v>
      </c>
      <c r="K877" s="42">
        <v>4.0000000000000001E-3</v>
      </c>
    </row>
    <row r="878" spans="1:11" ht="15" hidden="1" x14ac:dyDescent="0.25">
      <c r="A878" s="41" t="s">
        <v>329</v>
      </c>
      <c r="B878" s="43">
        <v>41810</v>
      </c>
      <c r="C878" s="33">
        <f t="shared" si="13"/>
        <v>877</v>
      </c>
      <c r="D878" s="54" t="s">
        <v>113</v>
      </c>
      <c r="E878" s="53">
        <v>146460</v>
      </c>
      <c r="F878" s="52">
        <v>1.9E-2</v>
      </c>
      <c r="G878" s="51">
        <v>1.0429999999999999</v>
      </c>
      <c r="H878" s="50">
        <v>18.5</v>
      </c>
      <c r="I878" s="50">
        <v>20.100000000000001</v>
      </c>
      <c r="J878" s="43">
        <v>41810</v>
      </c>
      <c r="K878" s="49">
        <v>6.0000000000000001E-3</v>
      </c>
    </row>
    <row r="879" spans="1:11" ht="15" hidden="1" x14ac:dyDescent="0.25">
      <c r="A879" s="41" t="s">
        <v>328</v>
      </c>
      <c r="B879" s="43">
        <v>37190</v>
      </c>
      <c r="C879" s="33">
        <f t="shared" si="13"/>
        <v>878</v>
      </c>
      <c r="D879" s="48" t="s">
        <v>184</v>
      </c>
      <c r="E879" s="47">
        <v>9105650</v>
      </c>
      <c r="F879" s="46">
        <v>3.0000000000000001E-3</v>
      </c>
      <c r="G879" s="45">
        <v>64.855000000000004</v>
      </c>
      <c r="H879" s="44">
        <v>15.93</v>
      </c>
      <c r="I879" s="44">
        <v>17.88</v>
      </c>
      <c r="J879" s="43">
        <v>37190</v>
      </c>
      <c r="K879" s="42">
        <v>2E-3</v>
      </c>
    </row>
    <row r="880" spans="1:11" ht="15" hidden="1" x14ac:dyDescent="0.25">
      <c r="A880" s="41" t="s">
        <v>327</v>
      </c>
      <c r="B880" s="43">
        <v>61450</v>
      </c>
      <c r="C880" s="33">
        <f t="shared" si="13"/>
        <v>879</v>
      </c>
      <c r="D880" s="54" t="s">
        <v>113</v>
      </c>
      <c r="E880" s="53">
        <v>610480</v>
      </c>
      <c r="F880" s="52">
        <v>4.0000000000000001E-3</v>
      </c>
      <c r="G880" s="51">
        <v>4.3479999999999999</v>
      </c>
      <c r="H880" s="50">
        <v>27.78</v>
      </c>
      <c r="I880" s="50">
        <v>29.54</v>
      </c>
      <c r="J880" s="43">
        <v>61450</v>
      </c>
      <c r="K880" s="49">
        <v>2E-3</v>
      </c>
    </row>
    <row r="881" spans="1:11" ht="15" hidden="1" x14ac:dyDescent="0.25">
      <c r="A881" s="41" t="s">
        <v>326</v>
      </c>
      <c r="B881" s="43">
        <v>33610</v>
      </c>
      <c r="C881" s="33">
        <f t="shared" si="13"/>
        <v>880</v>
      </c>
      <c r="D881" s="48" t="s">
        <v>136</v>
      </c>
      <c r="E881" s="47">
        <v>1798860</v>
      </c>
      <c r="F881" s="46">
        <v>8.0000000000000002E-3</v>
      </c>
      <c r="G881" s="45">
        <v>12.811999999999999</v>
      </c>
      <c r="H881" s="44">
        <v>14.87</v>
      </c>
      <c r="I881" s="44">
        <v>16.16</v>
      </c>
      <c r="J881" s="43">
        <v>33610</v>
      </c>
      <c r="K881" s="42">
        <v>6.0000000000000001E-3</v>
      </c>
    </row>
    <row r="882" spans="1:11" ht="15" hidden="1" x14ac:dyDescent="0.25">
      <c r="A882" s="41" t="s">
        <v>325</v>
      </c>
      <c r="B882" s="43">
        <v>52530</v>
      </c>
      <c r="C882" s="33">
        <f t="shared" si="13"/>
        <v>881</v>
      </c>
      <c r="D882" s="54" t="s">
        <v>113</v>
      </c>
      <c r="E882" s="53">
        <v>42010</v>
      </c>
      <c r="F882" s="52">
        <v>2.5999999999999999E-2</v>
      </c>
      <c r="G882" s="51">
        <v>0.29899999999999999</v>
      </c>
      <c r="H882" s="50">
        <v>24.06</v>
      </c>
      <c r="I882" s="50">
        <v>25.26</v>
      </c>
      <c r="J882" s="43">
        <v>52530</v>
      </c>
      <c r="K882" s="49">
        <v>2.1999999999999999E-2</v>
      </c>
    </row>
    <row r="883" spans="1:11" ht="15" hidden="1" x14ac:dyDescent="0.25">
      <c r="A883" s="41" t="s">
        <v>324</v>
      </c>
      <c r="B883" s="43">
        <v>34060</v>
      </c>
      <c r="C883" s="33">
        <f t="shared" si="13"/>
        <v>882</v>
      </c>
      <c r="D883" s="48" t="s">
        <v>121</v>
      </c>
      <c r="E883" s="47">
        <v>278150</v>
      </c>
      <c r="F883" s="46">
        <v>0.02</v>
      </c>
      <c r="G883" s="45">
        <v>1.9810000000000001</v>
      </c>
      <c r="H883" s="44">
        <v>15.26</v>
      </c>
      <c r="I883" s="44">
        <v>16.38</v>
      </c>
      <c r="J883" s="43">
        <v>34060</v>
      </c>
      <c r="K883" s="42">
        <v>5.0000000000000001E-3</v>
      </c>
    </row>
    <row r="884" spans="1:11" ht="15" hidden="1" x14ac:dyDescent="0.25">
      <c r="A884" s="41" t="s">
        <v>323</v>
      </c>
      <c r="B884" s="43">
        <v>35340</v>
      </c>
      <c r="C884" s="33">
        <f t="shared" si="13"/>
        <v>883</v>
      </c>
      <c r="D884" s="54" t="s">
        <v>113</v>
      </c>
      <c r="E884" s="53">
        <v>14090</v>
      </c>
      <c r="F884" s="52">
        <v>5.0999999999999997E-2</v>
      </c>
      <c r="G884" s="51">
        <v>0.1</v>
      </c>
      <c r="H884" s="50">
        <v>16.32</v>
      </c>
      <c r="I884" s="50">
        <v>16.989999999999998</v>
      </c>
      <c r="J884" s="43">
        <v>35340</v>
      </c>
      <c r="K884" s="49">
        <v>1.2999999999999999E-2</v>
      </c>
    </row>
    <row r="885" spans="1:11" ht="15" hidden="1" x14ac:dyDescent="0.25">
      <c r="A885" s="41" t="s">
        <v>322</v>
      </c>
      <c r="B885" s="43">
        <v>33700</v>
      </c>
      <c r="C885" s="33">
        <f t="shared" si="13"/>
        <v>884</v>
      </c>
      <c r="D885" s="48" t="s">
        <v>113</v>
      </c>
      <c r="E885" s="47">
        <v>218530</v>
      </c>
      <c r="F885" s="46">
        <v>2.9000000000000001E-2</v>
      </c>
      <c r="G885" s="45">
        <v>1.556</v>
      </c>
      <c r="H885" s="44">
        <v>15.06</v>
      </c>
      <c r="I885" s="44">
        <v>16.2</v>
      </c>
      <c r="J885" s="43">
        <v>33700</v>
      </c>
      <c r="K885" s="42">
        <v>6.0000000000000001E-3</v>
      </c>
    </row>
    <row r="886" spans="1:11" ht="15" hidden="1" x14ac:dyDescent="0.25">
      <c r="A886" s="41" t="s">
        <v>321</v>
      </c>
      <c r="B886" s="43">
        <v>35410</v>
      </c>
      <c r="C886" s="33">
        <f t="shared" si="13"/>
        <v>885</v>
      </c>
      <c r="D886" s="54" t="s">
        <v>113</v>
      </c>
      <c r="E886" s="53">
        <v>45540</v>
      </c>
      <c r="F886" s="52">
        <v>5.1999999999999998E-2</v>
      </c>
      <c r="G886" s="51">
        <v>0.32400000000000001</v>
      </c>
      <c r="H886" s="50">
        <v>16.03</v>
      </c>
      <c r="I886" s="50">
        <v>17.02</v>
      </c>
      <c r="J886" s="43">
        <v>35410</v>
      </c>
      <c r="K886" s="49">
        <v>8.9999999999999993E-3</v>
      </c>
    </row>
    <row r="887" spans="1:11" ht="15" hidden="1" x14ac:dyDescent="0.25">
      <c r="A887" s="41" t="s">
        <v>320</v>
      </c>
      <c r="B887" s="43">
        <v>43090</v>
      </c>
      <c r="C887" s="33">
        <f t="shared" si="13"/>
        <v>886</v>
      </c>
      <c r="D887" s="48" t="s">
        <v>113</v>
      </c>
      <c r="E887" s="47">
        <v>38150</v>
      </c>
      <c r="F887" s="46">
        <v>0.04</v>
      </c>
      <c r="G887" s="45">
        <v>0.27200000000000002</v>
      </c>
      <c r="H887" s="44">
        <v>19.809999999999999</v>
      </c>
      <c r="I887" s="44">
        <v>20.71</v>
      </c>
      <c r="J887" s="43">
        <v>43090</v>
      </c>
      <c r="K887" s="42">
        <v>0.02</v>
      </c>
    </row>
    <row r="888" spans="1:11" ht="15" hidden="1" x14ac:dyDescent="0.25">
      <c r="A888" s="41" t="s">
        <v>319</v>
      </c>
      <c r="B888" s="43">
        <v>40000</v>
      </c>
      <c r="C888" s="33">
        <f t="shared" si="13"/>
        <v>887</v>
      </c>
      <c r="D888" s="54" t="s">
        <v>113</v>
      </c>
      <c r="E888" s="53">
        <v>77270</v>
      </c>
      <c r="F888" s="52">
        <v>2.3E-2</v>
      </c>
      <c r="G888" s="51">
        <v>0.55000000000000004</v>
      </c>
      <c r="H888" s="50">
        <v>18.14</v>
      </c>
      <c r="I888" s="50">
        <v>19.23</v>
      </c>
      <c r="J888" s="43">
        <v>40000</v>
      </c>
      <c r="K888" s="49">
        <v>7.0000000000000001E-3</v>
      </c>
    </row>
    <row r="889" spans="1:11" ht="15" hidden="1" x14ac:dyDescent="0.25">
      <c r="A889" s="41" t="s">
        <v>318</v>
      </c>
      <c r="B889" s="43">
        <v>32310</v>
      </c>
      <c r="C889" s="33">
        <f t="shared" si="13"/>
        <v>888</v>
      </c>
      <c r="D889" s="48" t="s">
        <v>121</v>
      </c>
      <c r="E889" s="47">
        <v>1363280</v>
      </c>
      <c r="F889" s="46">
        <v>0.01</v>
      </c>
      <c r="G889" s="45">
        <v>9.7100000000000009</v>
      </c>
      <c r="H889" s="44">
        <v>14.35</v>
      </c>
      <c r="I889" s="44">
        <v>15.54</v>
      </c>
      <c r="J889" s="43">
        <v>32310</v>
      </c>
      <c r="K889" s="42">
        <v>6.0000000000000001E-3</v>
      </c>
    </row>
    <row r="890" spans="1:11" ht="15" hidden="1" x14ac:dyDescent="0.25">
      <c r="A890" s="41" t="s">
        <v>317</v>
      </c>
      <c r="B890" s="43">
        <v>33020</v>
      </c>
      <c r="C890" s="33">
        <f t="shared" si="13"/>
        <v>889</v>
      </c>
      <c r="D890" s="54" t="s">
        <v>113</v>
      </c>
      <c r="E890" s="53">
        <v>19400</v>
      </c>
      <c r="F890" s="52">
        <v>4.3999999999999997E-2</v>
      </c>
      <c r="G890" s="51">
        <v>0.13800000000000001</v>
      </c>
      <c r="H890" s="50">
        <v>14.84</v>
      </c>
      <c r="I890" s="50">
        <v>15.87</v>
      </c>
      <c r="J890" s="43">
        <v>33020</v>
      </c>
      <c r="K890" s="49">
        <v>1.0999999999999999E-2</v>
      </c>
    </row>
    <row r="891" spans="1:11" ht="15" hidden="1" x14ac:dyDescent="0.25">
      <c r="A891" s="41" t="s">
        <v>316</v>
      </c>
      <c r="B891" s="43">
        <v>32550</v>
      </c>
      <c r="C891" s="33">
        <f t="shared" si="13"/>
        <v>890</v>
      </c>
      <c r="D891" s="48" t="s">
        <v>113</v>
      </c>
      <c r="E891" s="47">
        <v>1112780</v>
      </c>
      <c r="F891" s="46">
        <v>1.0999999999999999E-2</v>
      </c>
      <c r="G891" s="45">
        <v>7.9260000000000002</v>
      </c>
      <c r="H891" s="44">
        <v>14.45</v>
      </c>
      <c r="I891" s="44">
        <v>15.65</v>
      </c>
      <c r="J891" s="43">
        <v>32550</v>
      </c>
      <c r="K891" s="42">
        <v>7.0000000000000001E-3</v>
      </c>
    </row>
    <row r="892" spans="1:11" ht="15" hidden="1" x14ac:dyDescent="0.25">
      <c r="A892" s="41" t="s">
        <v>315</v>
      </c>
      <c r="B892" s="43">
        <v>42470</v>
      </c>
      <c r="C892" s="33">
        <f t="shared" si="13"/>
        <v>891</v>
      </c>
      <c r="D892" s="54" t="s">
        <v>113</v>
      </c>
      <c r="E892" s="51">
        <v>790</v>
      </c>
      <c r="F892" s="52">
        <v>0.188</v>
      </c>
      <c r="G892" s="51">
        <v>6.0000000000000001E-3</v>
      </c>
      <c r="H892" s="50">
        <v>17.809999999999999</v>
      </c>
      <c r="I892" s="50">
        <v>20.420000000000002</v>
      </c>
      <c r="J892" s="43">
        <v>42470</v>
      </c>
      <c r="K892" s="49">
        <v>7.0999999999999994E-2</v>
      </c>
    </row>
    <row r="893" spans="1:11" ht="15" hidden="1" x14ac:dyDescent="0.25">
      <c r="A893" s="41" t="s">
        <v>314</v>
      </c>
      <c r="B893" s="43">
        <v>31050</v>
      </c>
      <c r="C893" s="33">
        <f t="shared" si="13"/>
        <v>892</v>
      </c>
      <c r="D893" s="48" t="s">
        <v>113</v>
      </c>
      <c r="E893" s="47">
        <v>230310</v>
      </c>
      <c r="F893" s="46">
        <v>2.4E-2</v>
      </c>
      <c r="G893" s="45">
        <v>1.64</v>
      </c>
      <c r="H893" s="44">
        <v>13.73</v>
      </c>
      <c r="I893" s="44">
        <v>14.93</v>
      </c>
      <c r="J893" s="43">
        <v>31050</v>
      </c>
      <c r="K893" s="42">
        <v>7.0000000000000001E-3</v>
      </c>
    </row>
    <row r="894" spans="1:11" ht="15" hidden="1" x14ac:dyDescent="0.25">
      <c r="A894" s="41" t="s">
        <v>313</v>
      </c>
      <c r="B894" s="43">
        <v>28320</v>
      </c>
      <c r="C894" s="33">
        <f t="shared" si="13"/>
        <v>893</v>
      </c>
      <c r="D894" s="54" t="s">
        <v>136</v>
      </c>
      <c r="E894" s="53">
        <v>793100</v>
      </c>
      <c r="F894" s="52">
        <v>8.9999999999999993E-3</v>
      </c>
      <c r="G894" s="51">
        <v>5.649</v>
      </c>
      <c r="H894" s="50">
        <v>12.64</v>
      </c>
      <c r="I894" s="50">
        <v>13.62</v>
      </c>
      <c r="J894" s="43">
        <v>28320</v>
      </c>
      <c r="K894" s="49">
        <v>3.0000000000000001E-3</v>
      </c>
    </row>
    <row r="895" spans="1:11" ht="15" hidden="1" x14ac:dyDescent="0.25">
      <c r="A895" s="41" t="s">
        <v>312</v>
      </c>
      <c r="B895" s="43">
        <v>27110</v>
      </c>
      <c r="C895" s="33">
        <f t="shared" si="13"/>
        <v>894</v>
      </c>
      <c r="D895" s="48" t="s">
        <v>113</v>
      </c>
      <c r="E895" s="47">
        <v>180450</v>
      </c>
      <c r="F895" s="46">
        <v>1.4999999999999999E-2</v>
      </c>
      <c r="G895" s="45">
        <v>1.2849999999999999</v>
      </c>
      <c r="H895" s="44">
        <v>12.06</v>
      </c>
      <c r="I895" s="44">
        <v>13.04</v>
      </c>
      <c r="J895" s="43">
        <v>27110</v>
      </c>
      <c r="K895" s="42">
        <v>4.0000000000000001E-3</v>
      </c>
    </row>
    <row r="896" spans="1:11" ht="15" hidden="1" x14ac:dyDescent="0.25">
      <c r="A896" s="41" t="s">
        <v>311</v>
      </c>
      <c r="B896" s="43">
        <v>28140</v>
      </c>
      <c r="C896" s="33">
        <f t="shared" si="13"/>
        <v>895</v>
      </c>
      <c r="D896" s="54" t="s">
        <v>121</v>
      </c>
      <c r="E896" s="53">
        <v>364460</v>
      </c>
      <c r="F896" s="52">
        <v>1.4E-2</v>
      </c>
      <c r="G896" s="51">
        <v>2.5960000000000001</v>
      </c>
      <c r="H896" s="50">
        <v>12.7</v>
      </c>
      <c r="I896" s="50">
        <v>13.53</v>
      </c>
      <c r="J896" s="43">
        <v>28140</v>
      </c>
      <c r="K896" s="49">
        <v>5.0000000000000001E-3</v>
      </c>
    </row>
    <row r="897" spans="1:11" ht="15" hidden="1" x14ac:dyDescent="0.25">
      <c r="A897" s="41" t="s">
        <v>310</v>
      </c>
      <c r="B897" s="43">
        <v>31740</v>
      </c>
      <c r="C897" s="33">
        <f t="shared" si="13"/>
        <v>896</v>
      </c>
      <c r="D897" s="48" t="s">
        <v>113</v>
      </c>
      <c r="E897" s="47">
        <v>133880</v>
      </c>
      <c r="F897" s="46">
        <v>1.7000000000000001E-2</v>
      </c>
      <c r="G897" s="45">
        <v>0.95399999999999996</v>
      </c>
      <c r="H897" s="44">
        <v>14.36</v>
      </c>
      <c r="I897" s="44">
        <v>15.26</v>
      </c>
      <c r="J897" s="43">
        <v>31740</v>
      </c>
      <c r="K897" s="42">
        <v>5.0000000000000001E-3</v>
      </c>
    </row>
    <row r="898" spans="1:11" ht="15" hidden="1" x14ac:dyDescent="0.25">
      <c r="A898" s="41" t="s">
        <v>309</v>
      </c>
      <c r="B898" s="43">
        <v>25510</v>
      </c>
      <c r="C898" s="33">
        <f t="shared" si="13"/>
        <v>897</v>
      </c>
      <c r="D898" s="54" t="s">
        <v>113</v>
      </c>
      <c r="E898" s="53">
        <v>149800</v>
      </c>
      <c r="F898" s="52">
        <v>2.1999999999999999E-2</v>
      </c>
      <c r="G898" s="51">
        <v>1.0669999999999999</v>
      </c>
      <c r="H898" s="50">
        <v>11.77</v>
      </c>
      <c r="I898" s="50">
        <v>12.27</v>
      </c>
      <c r="J898" s="43">
        <v>25510</v>
      </c>
      <c r="K898" s="49">
        <v>8.0000000000000002E-3</v>
      </c>
    </row>
    <row r="899" spans="1:11" ht="15" hidden="1" x14ac:dyDescent="0.25">
      <c r="A899" s="41" t="s">
        <v>308</v>
      </c>
      <c r="B899" s="43">
        <v>27040</v>
      </c>
      <c r="C899" s="33">
        <f t="shared" ref="C899:C962" si="14">C898+1</f>
        <v>898</v>
      </c>
      <c r="D899" s="48" t="s">
        <v>113</v>
      </c>
      <c r="E899" s="47">
        <v>80780</v>
      </c>
      <c r="F899" s="46">
        <v>0.05</v>
      </c>
      <c r="G899" s="45">
        <v>0.57499999999999996</v>
      </c>
      <c r="H899" s="44">
        <v>12.78</v>
      </c>
      <c r="I899" s="44">
        <v>13</v>
      </c>
      <c r="J899" s="43">
        <v>27040</v>
      </c>
      <c r="K899" s="42">
        <v>8.9999999999999993E-3</v>
      </c>
    </row>
    <row r="900" spans="1:11" ht="15" hidden="1" x14ac:dyDescent="0.25">
      <c r="A900" s="41" t="s">
        <v>307</v>
      </c>
      <c r="B900" s="43">
        <v>29470</v>
      </c>
      <c r="C900" s="33">
        <f t="shared" si="14"/>
        <v>899</v>
      </c>
      <c r="D900" s="54" t="s">
        <v>121</v>
      </c>
      <c r="E900" s="53">
        <v>248200</v>
      </c>
      <c r="F900" s="52">
        <v>1.7000000000000001E-2</v>
      </c>
      <c r="G900" s="51">
        <v>1.768</v>
      </c>
      <c r="H900" s="50">
        <v>13.04</v>
      </c>
      <c r="I900" s="50">
        <v>14.17</v>
      </c>
      <c r="J900" s="43">
        <v>29470</v>
      </c>
      <c r="K900" s="49">
        <v>6.0000000000000001E-3</v>
      </c>
    </row>
    <row r="901" spans="1:11" ht="30" hidden="1" x14ac:dyDescent="0.25">
      <c r="A901" s="41" t="s">
        <v>306</v>
      </c>
      <c r="B901" s="43">
        <v>30970</v>
      </c>
      <c r="C901" s="33">
        <f t="shared" si="14"/>
        <v>900</v>
      </c>
      <c r="D901" s="48" t="s">
        <v>113</v>
      </c>
      <c r="E901" s="47">
        <v>20080</v>
      </c>
      <c r="F901" s="46">
        <v>0.04</v>
      </c>
      <c r="G901" s="45">
        <v>0.14299999999999999</v>
      </c>
      <c r="H901" s="44">
        <v>13.73</v>
      </c>
      <c r="I901" s="44">
        <v>14.89</v>
      </c>
      <c r="J901" s="43">
        <v>30970</v>
      </c>
      <c r="K901" s="42">
        <v>1.9E-2</v>
      </c>
    </row>
    <row r="902" spans="1:11" ht="15" hidden="1" x14ac:dyDescent="0.25">
      <c r="A902" s="41" t="s">
        <v>305</v>
      </c>
      <c r="B902" s="43">
        <v>30130</v>
      </c>
      <c r="C902" s="33">
        <f t="shared" si="14"/>
        <v>901</v>
      </c>
      <c r="D902" s="54" t="s">
        <v>113</v>
      </c>
      <c r="E902" s="53">
        <v>148540</v>
      </c>
      <c r="F902" s="52">
        <v>2.1999999999999999E-2</v>
      </c>
      <c r="G902" s="51">
        <v>1.0580000000000001</v>
      </c>
      <c r="H902" s="50">
        <v>13.37</v>
      </c>
      <c r="I902" s="50">
        <v>14.48</v>
      </c>
      <c r="J902" s="43">
        <v>30130</v>
      </c>
      <c r="K902" s="49">
        <v>8.0000000000000002E-3</v>
      </c>
    </row>
    <row r="903" spans="1:11" ht="15" hidden="1" x14ac:dyDescent="0.25">
      <c r="A903" s="41" t="s">
        <v>304</v>
      </c>
      <c r="B903" s="43">
        <v>30330</v>
      </c>
      <c r="C903" s="33">
        <f t="shared" si="14"/>
        <v>902</v>
      </c>
      <c r="D903" s="48" t="s">
        <v>113</v>
      </c>
      <c r="E903" s="47">
        <v>36520</v>
      </c>
      <c r="F903" s="46">
        <v>6.2E-2</v>
      </c>
      <c r="G903" s="45">
        <v>0.26</v>
      </c>
      <c r="H903" s="44">
        <v>13.63</v>
      </c>
      <c r="I903" s="44">
        <v>14.58</v>
      </c>
      <c r="J903" s="43">
        <v>30330</v>
      </c>
      <c r="K903" s="42">
        <v>1.6E-2</v>
      </c>
    </row>
    <row r="904" spans="1:11" ht="15" hidden="1" x14ac:dyDescent="0.25">
      <c r="A904" s="41" t="s">
        <v>303</v>
      </c>
      <c r="B904" s="43">
        <v>25800</v>
      </c>
      <c r="C904" s="33">
        <f t="shared" si="14"/>
        <v>903</v>
      </c>
      <c r="D904" s="54" t="s">
        <v>113</v>
      </c>
      <c r="E904" s="53">
        <v>43070</v>
      </c>
      <c r="F904" s="52">
        <v>3.5000000000000003E-2</v>
      </c>
      <c r="G904" s="51">
        <v>0.307</v>
      </c>
      <c r="H904" s="50">
        <v>11.61</v>
      </c>
      <c r="I904" s="50">
        <v>12.4</v>
      </c>
      <c r="J904" s="43">
        <v>25800</v>
      </c>
      <c r="K904" s="49">
        <v>8.0000000000000002E-3</v>
      </c>
    </row>
    <row r="905" spans="1:11" ht="15" hidden="1" x14ac:dyDescent="0.25">
      <c r="A905" s="41" t="s">
        <v>302</v>
      </c>
      <c r="B905" s="43">
        <v>39830</v>
      </c>
      <c r="C905" s="33">
        <f t="shared" si="14"/>
        <v>904</v>
      </c>
      <c r="D905" s="48" t="s">
        <v>136</v>
      </c>
      <c r="E905" s="47">
        <v>1924170</v>
      </c>
      <c r="F905" s="46">
        <v>5.0000000000000001E-3</v>
      </c>
      <c r="G905" s="45">
        <v>13.705</v>
      </c>
      <c r="H905" s="44">
        <v>18.059999999999999</v>
      </c>
      <c r="I905" s="44">
        <v>19.149999999999999</v>
      </c>
      <c r="J905" s="43">
        <v>39830</v>
      </c>
      <c r="K905" s="42">
        <v>2E-3</v>
      </c>
    </row>
    <row r="906" spans="1:11" ht="15" hidden="1" x14ac:dyDescent="0.25">
      <c r="A906" s="41" t="s">
        <v>301</v>
      </c>
      <c r="B906" s="43">
        <v>41640</v>
      </c>
      <c r="C906" s="33">
        <f t="shared" si="14"/>
        <v>905</v>
      </c>
      <c r="D906" s="54" t="s">
        <v>121</v>
      </c>
      <c r="E906" s="53">
        <v>171370</v>
      </c>
      <c r="F906" s="52">
        <v>1.4999999999999999E-2</v>
      </c>
      <c r="G906" s="51">
        <v>1.2210000000000001</v>
      </c>
      <c r="H906" s="50">
        <v>18.89</v>
      </c>
      <c r="I906" s="50">
        <v>20.02</v>
      </c>
      <c r="J906" s="43">
        <v>41640</v>
      </c>
      <c r="K906" s="49">
        <v>5.0000000000000001E-3</v>
      </c>
    </row>
    <row r="907" spans="1:11" ht="15" hidden="1" x14ac:dyDescent="0.25">
      <c r="A907" s="41" t="s">
        <v>300</v>
      </c>
      <c r="B907" s="43">
        <v>39590</v>
      </c>
      <c r="C907" s="33">
        <f t="shared" si="14"/>
        <v>906</v>
      </c>
      <c r="D907" s="48" t="s">
        <v>113</v>
      </c>
      <c r="E907" s="47">
        <v>146190</v>
      </c>
      <c r="F907" s="46">
        <v>1.6E-2</v>
      </c>
      <c r="G907" s="45">
        <v>1.0409999999999999</v>
      </c>
      <c r="H907" s="44">
        <v>18.21</v>
      </c>
      <c r="I907" s="44">
        <v>19.03</v>
      </c>
      <c r="J907" s="43">
        <v>39590</v>
      </c>
      <c r="K907" s="42">
        <v>5.0000000000000001E-3</v>
      </c>
    </row>
    <row r="908" spans="1:11" ht="30" hidden="1" x14ac:dyDescent="0.25">
      <c r="A908" s="41" t="s">
        <v>299</v>
      </c>
      <c r="B908" s="43">
        <v>53560</v>
      </c>
      <c r="C908" s="33">
        <f t="shared" si="14"/>
        <v>907</v>
      </c>
      <c r="D908" s="54" t="s">
        <v>113</v>
      </c>
      <c r="E908" s="53">
        <v>25180</v>
      </c>
      <c r="F908" s="52">
        <v>2.4E-2</v>
      </c>
      <c r="G908" s="51">
        <v>0.17899999999999999</v>
      </c>
      <c r="H908" s="50">
        <v>24.32</v>
      </c>
      <c r="I908" s="50">
        <v>25.75</v>
      </c>
      <c r="J908" s="43">
        <v>53560</v>
      </c>
      <c r="K908" s="49">
        <v>7.0000000000000001E-3</v>
      </c>
    </row>
    <row r="909" spans="1:11" ht="15" hidden="1" x14ac:dyDescent="0.25">
      <c r="A909" s="41" t="s">
        <v>298</v>
      </c>
      <c r="B909" s="43">
        <v>37460</v>
      </c>
      <c r="C909" s="33">
        <f t="shared" si="14"/>
        <v>908</v>
      </c>
      <c r="D909" s="48" t="s">
        <v>121</v>
      </c>
      <c r="E909" s="47">
        <v>120170</v>
      </c>
      <c r="F909" s="46">
        <v>0.02</v>
      </c>
      <c r="G909" s="45">
        <v>0.85599999999999998</v>
      </c>
      <c r="H909" s="44">
        <v>17.22</v>
      </c>
      <c r="I909" s="44">
        <v>18.010000000000002</v>
      </c>
      <c r="J909" s="43">
        <v>37460</v>
      </c>
      <c r="K909" s="42">
        <v>8.0000000000000002E-3</v>
      </c>
    </row>
    <row r="910" spans="1:11" ht="30" hidden="1" x14ac:dyDescent="0.25">
      <c r="A910" s="41" t="s">
        <v>297</v>
      </c>
      <c r="B910" s="43">
        <v>35340</v>
      </c>
      <c r="C910" s="33">
        <f t="shared" si="14"/>
        <v>909</v>
      </c>
      <c r="D910" s="54" t="s">
        <v>113</v>
      </c>
      <c r="E910" s="53">
        <v>71960</v>
      </c>
      <c r="F910" s="52">
        <v>2.5999999999999999E-2</v>
      </c>
      <c r="G910" s="51">
        <v>0.51300000000000001</v>
      </c>
      <c r="H910" s="50">
        <v>16.29</v>
      </c>
      <c r="I910" s="50">
        <v>16.989999999999998</v>
      </c>
      <c r="J910" s="43">
        <v>35340</v>
      </c>
      <c r="K910" s="49">
        <v>7.0000000000000001E-3</v>
      </c>
    </row>
    <row r="911" spans="1:11" ht="15" hidden="1" x14ac:dyDescent="0.25">
      <c r="A911" s="41" t="s">
        <v>296</v>
      </c>
      <c r="B911" s="43">
        <v>38710</v>
      </c>
      <c r="C911" s="33">
        <f t="shared" si="14"/>
        <v>910</v>
      </c>
      <c r="D911" s="48" t="s">
        <v>113</v>
      </c>
      <c r="E911" s="47">
        <v>19160</v>
      </c>
      <c r="F911" s="46">
        <v>3.5999999999999997E-2</v>
      </c>
      <c r="G911" s="45">
        <v>0.13600000000000001</v>
      </c>
      <c r="H911" s="44">
        <v>17.760000000000002</v>
      </c>
      <c r="I911" s="44">
        <v>18.61</v>
      </c>
      <c r="J911" s="43">
        <v>38710</v>
      </c>
      <c r="K911" s="42">
        <v>2.5999999999999999E-2</v>
      </c>
    </row>
    <row r="912" spans="1:11" ht="15" hidden="1" x14ac:dyDescent="0.25">
      <c r="A912" s="41" t="s">
        <v>295</v>
      </c>
      <c r="B912" s="43">
        <v>41900</v>
      </c>
      <c r="C912" s="33">
        <f t="shared" si="14"/>
        <v>911</v>
      </c>
      <c r="D912" s="54" t="s">
        <v>113</v>
      </c>
      <c r="E912" s="53">
        <v>29060</v>
      </c>
      <c r="F912" s="52">
        <v>0.05</v>
      </c>
      <c r="G912" s="51">
        <v>0.20699999999999999</v>
      </c>
      <c r="H912" s="50">
        <v>19.559999999999999</v>
      </c>
      <c r="I912" s="50">
        <v>20.14</v>
      </c>
      <c r="J912" s="43">
        <v>41900</v>
      </c>
      <c r="K912" s="49">
        <v>1.4999999999999999E-2</v>
      </c>
    </row>
    <row r="913" spans="1:11" ht="30" hidden="1" x14ac:dyDescent="0.25">
      <c r="A913" s="41" t="s">
        <v>294</v>
      </c>
      <c r="B913" s="43">
        <v>35470</v>
      </c>
      <c r="C913" s="33">
        <f t="shared" si="14"/>
        <v>912</v>
      </c>
      <c r="D913" s="48" t="s">
        <v>121</v>
      </c>
      <c r="E913" s="47">
        <v>331110</v>
      </c>
      <c r="F913" s="46">
        <v>1.2E-2</v>
      </c>
      <c r="G913" s="45">
        <v>2.3580000000000001</v>
      </c>
      <c r="H913" s="44">
        <v>16.16</v>
      </c>
      <c r="I913" s="44">
        <v>17.05</v>
      </c>
      <c r="J913" s="43">
        <v>35470</v>
      </c>
      <c r="K913" s="42">
        <v>5.0000000000000001E-3</v>
      </c>
    </row>
    <row r="914" spans="1:11" ht="30" hidden="1" x14ac:dyDescent="0.25">
      <c r="A914" s="41" t="s">
        <v>293</v>
      </c>
      <c r="B914" s="43">
        <v>34210</v>
      </c>
      <c r="C914" s="33">
        <f t="shared" si="14"/>
        <v>913</v>
      </c>
      <c r="D914" s="54" t="s">
        <v>113</v>
      </c>
      <c r="E914" s="53">
        <v>192800</v>
      </c>
      <c r="F914" s="52">
        <v>1.7000000000000001E-2</v>
      </c>
      <c r="G914" s="51">
        <v>1.373</v>
      </c>
      <c r="H914" s="50">
        <v>15.56</v>
      </c>
      <c r="I914" s="50">
        <v>16.45</v>
      </c>
      <c r="J914" s="43">
        <v>34210</v>
      </c>
      <c r="K914" s="49">
        <v>7.0000000000000001E-3</v>
      </c>
    </row>
    <row r="915" spans="1:11" ht="30" hidden="1" x14ac:dyDescent="0.25">
      <c r="A915" s="41" t="s">
        <v>292</v>
      </c>
      <c r="B915" s="43">
        <v>38880</v>
      </c>
      <c r="C915" s="33">
        <f t="shared" si="14"/>
        <v>914</v>
      </c>
      <c r="D915" s="48" t="s">
        <v>113</v>
      </c>
      <c r="E915" s="47">
        <v>12290</v>
      </c>
      <c r="F915" s="46">
        <v>4.2000000000000003E-2</v>
      </c>
      <c r="G915" s="45">
        <v>8.7999999999999995E-2</v>
      </c>
      <c r="H915" s="44">
        <v>17.5</v>
      </c>
      <c r="I915" s="44">
        <v>18.690000000000001</v>
      </c>
      <c r="J915" s="43">
        <v>38880</v>
      </c>
      <c r="K915" s="42">
        <v>1.4E-2</v>
      </c>
    </row>
    <row r="916" spans="1:11" ht="30" hidden="1" x14ac:dyDescent="0.25">
      <c r="A916" s="41" t="s">
        <v>291</v>
      </c>
      <c r="B916" s="43">
        <v>34920</v>
      </c>
      <c r="C916" s="33">
        <f t="shared" si="14"/>
        <v>915</v>
      </c>
      <c r="D916" s="54" t="s">
        <v>113</v>
      </c>
      <c r="E916" s="53">
        <v>74600</v>
      </c>
      <c r="F916" s="52">
        <v>1.9E-2</v>
      </c>
      <c r="G916" s="51">
        <v>0.53100000000000003</v>
      </c>
      <c r="H916" s="50">
        <v>15.81</v>
      </c>
      <c r="I916" s="50">
        <v>16.79</v>
      </c>
      <c r="J916" s="43">
        <v>34920</v>
      </c>
      <c r="K916" s="49">
        <v>7.0000000000000001E-3</v>
      </c>
    </row>
    <row r="917" spans="1:11" ht="30" hidden="1" x14ac:dyDescent="0.25">
      <c r="A917" s="41" t="s">
        <v>290</v>
      </c>
      <c r="B917" s="43">
        <v>39630</v>
      </c>
      <c r="C917" s="33">
        <f t="shared" si="14"/>
        <v>916</v>
      </c>
      <c r="D917" s="48" t="s">
        <v>113</v>
      </c>
      <c r="E917" s="47">
        <v>33850</v>
      </c>
      <c r="F917" s="46">
        <v>3.5000000000000003E-2</v>
      </c>
      <c r="G917" s="45">
        <v>0.24099999999999999</v>
      </c>
      <c r="H917" s="44">
        <v>18.5</v>
      </c>
      <c r="I917" s="44">
        <v>19.05</v>
      </c>
      <c r="J917" s="43">
        <v>39630</v>
      </c>
      <c r="K917" s="42">
        <v>7.0000000000000001E-3</v>
      </c>
    </row>
    <row r="918" spans="1:11" ht="30" hidden="1" x14ac:dyDescent="0.25">
      <c r="A918" s="41" t="s">
        <v>289</v>
      </c>
      <c r="B918" s="43">
        <v>41180</v>
      </c>
      <c r="C918" s="33">
        <f t="shared" si="14"/>
        <v>917</v>
      </c>
      <c r="D918" s="54" t="s">
        <v>113</v>
      </c>
      <c r="E918" s="53">
        <v>17560</v>
      </c>
      <c r="F918" s="52">
        <v>3.7999999999999999E-2</v>
      </c>
      <c r="G918" s="51">
        <v>0.125</v>
      </c>
      <c r="H918" s="50">
        <v>19.149999999999999</v>
      </c>
      <c r="I918" s="50">
        <v>19.8</v>
      </c>
      <c r="J918" s="43">
        <v>41180</v>
      </c>
      <c r="K918" s="49">
        <v>0.01</v>
      </c>
    </row>
    <row r="919" spans="1:11" ht="15" hidden="1" x14ac:dyDescent="0.25">
      <c r="A919" s="41" t="s">
        <v>288</v>
      </c>
      <c r="B919" s="43">
        <v>43220</v>
      </c>
      <c r="C919" s="33">
        <f t="shared" si="14"/>
        <v>918</v>
      </c>
      <c r="D919" s="48" t="s">
        <v>113</v>
      </c>
      <c r="E919" s="47">
        <v>391120</v>
      </c>
      <c r="F919" s="46">
        <v>8.9999999999999993E-3</v>
      </c>
      <c r="G919" s="45">
        <v>2.786</v>
      </c>
      <c r="H919" s="44">
        <v>20.05</v>
      </c>
      <c r="I919" s="44">
        <v>20.78</v>
      </c>
      <c r="J919" s="43">
        <v>43220</v>
      </c>
      <c r="K919" s="42">
        <v>3.0000000000000001E-3</v>
      </c>
    </row>
    <row r="920" spans="1:11" ht="15" hidden="1" x14ac:dyDescent="0.25">
      <c r="A920" s="41" t="s">
        <v>287</v>
      </c>
      <c r="B920" s="43">
        <v>40360</v>
      </c>
      <c r="C920" s="33">
        <f t="shared" si="14"/>
        <v>919</v>
      </c>
      <c r="D920" s="54" t="s">
        <v>121</v>
      </c>
      <c r="E920" s="53">
        <v>26300</v>
      </c>
      <c r="F920" s="52">
        <v>3.5999999999999997E-2</v>
      </c>
      <c r="G920" s="51">
        <v>0.187</v>
      </c>
      <c r="H920" s="50">
        <v>18.86</v>
      </c>
      <c r="I920" s="50">
        <v>19.41</v>
      </c>
      <c r="J920" s="43">
        <v>40360</v>
      </c>
      <c r="K920" s="49">
        <v>1.0999999999999999E-2</v>
      </c>
    </row>
    <row r="921" spans="1:11" ht="15" hidden="1" x14ac:dyDescent="0.25">
      <c r="A921" s="41" t="s">
        <v>286</v>
      </c>
      <c r="B921" s="43">
        <v>41840</v>
      </c>
      <c r="C921" s="33">
        <f t="shared" si="14"/>
        <v>920</v>
      </c>
      <c r="D921" s="48" t="s">
        <v>113</v>
      </c>
      <c r="E921" s="47">
        <v>17730</v>
      </c>
      <c r="F921" s="46">
        <v>4.2999999999999997E-2</v>
      </c>
      <c r="G921" s="45">
        <v>0.126</v>
      </c>
      <c r="H921" s="44">
        <v>19.73</v>
      </c>
      <c r="I921" s="44">
        <v>20.12</v>
      </c>
      <c r="J921" s="43">
        <v>41840</v>
      </c>
      <c r="K921" s="42">
        <v>1.4999999999999999E-2</v>
      </c>
    </row>
    <row r="922" spans="1:11" ht="15" hidden="1" x14ac:dyDescent="0.25">
      <c r="A922" s="41" t="s">
        <v>285</v>
      </c>
      <c r="B922" s="43">
        <v>37300</v>
      </c>
      <c r="C922" s="33">
        <f t="shared" si="14"/>
        <v>921</v>
      </c>
      <c r="D922" s="54" t="s">
        <v>113</v>
      </c>
      <c r="E922" s="53">
        <v>8560</v>
      </c>
      <c r="F922" s="52">
        <v>5.2999999999999999E-2</v>
      </c>
      <c r="G922" s="51">
        <v>6.0999999999999999E-2</v>
      </c>
      <c r="H922" s="50">
        <v>17.39</v>
      </c>
      <c r="I922" s="50">
        <v>17.93</v>
      </c>
      <c r="J922" s="43">
        <v>37300</v>
      </c>
      <c r="K922" s="49">
        <v>1.0999999999999999E-2</v>
      </c>
    </row>
    <row r="923" spans="1:11" ht="15" hidden="1" x14ac:dyDescent="0.25">
      <c r="A923" s="41" t="s">
        <v>284</v>
      </c>
      <c r="B923" s="43">
        <v>48280</v>
      </c>
      <c r="C923" s="33">
        <f t="shared" si="14"/>
        <v>922</v>
      </c>
      <c r="D923" s="48" t="s">
        <v>121</v>
      </c>
      <c r="E923" s="47">
        <v>9680</v>
      </c>
      <c r="F923" s="46">
        <v>5.2999999999999999E-2</v>
      </c>
      <c r="G923" s="45">
        <v>6.9000000000000006E-2</v>
      </c>
      <c r="H923" s="44">
        <v>22.41</v>
      </c>
      <c r="I923" s="44">
        <v>23.21</v>
      </c>
      <c r="J923" s="43">
        <v>48280</v>
      </c>
      <c r="K923" s="42">
        <v>1.7999999999999999E-2</v>
      </c>
    </row>
    <row r="924" spans="1:11" ht="15" hidden="1" x14ac:dyDescent="0.25">
      <c r="A924" s="41" t="s">
        <v>283</v>
      </c>
      <c r="B924" s="43">
        <v>50360</v>
      </c>
      <c r="C924" s="33">
        <f t="shared" si="14"/>
        <v>923</v>
      </c>
      <c r="D924" s="54" t="s">
        <v>113</v>
      </c>
      <c r="E924" s="53">
        <v>6250</v>
      </c>
      <c r="F924" s="52">
        <v>7.4999999999999997E-2</v>
      </c>
      <c r="G924" s="51">
        <v>4.4999999999999998E-2</v>
      </c>
      <c r="H924" s="50">
        <v>23.34</v>
      </c>
      <c r="I924" s="50">
        <v>24.21</v>
      </c>
      <c r="J924" s="43">
        <v>50360</v>
      </c>
      <c r="K924" s="49">
        <v>2.5999999999999999E-2</v>
      </c>
    </row>
    <row r="925" spans="1:11" ht="15" hidden="1" x14ac:dyDescent="0.25">
      <c r="A925" s="41" t="s">
        <v>282</v>
      </c>
      <c r="B925" s="43">
        <v>44490</v>
      </c>
      <c r="C925" s="33">
        <f t="shared" si="14"/>
        <v>924</v>
      </c>
      <c r="D925" s="48" t="s">
        <v>113</v>
      </c>
      <c r="E925" s="47">
        <v>3420</v>
      </c>
      <c r="F925" s="46">
        <v>6.0999999999999999E-2</v>
      </c>
      <c r="G925" s="45">
        <v>2.4E-2</v>
      </c>
      <c r="H925" s="44">
        <v>21.25</v>
      </c>
      <c r="I925" s="44">
        <v>21.39</v>
      </c>
      <c r="J925" s="43">
        <v>44490</v>
      </c>
      <c r="K925" s="42">
        <v>1.7999999999999999E-2</v>
      </c>
    </row>
    <row r="926" spans="1:11" ht="30" hidden="1" x14ac:dyDescent="0.25">
      <c r="A926" s="41" t="s">
        <v>281</v>
      </c>
      <c r="B926" s="43">
        <v>32930</v>
      </c>
      <c r="C926" s="33">
        <f t="shared" si="14"/>
        <v>925</v>
      </c>
      <c r="D926" s="54" t="s">
        <v>121</v>
      </c>
      <c r="E926" s="53">
        <v>158370</v>
      </c>
      <c r="F926" s="52">
        <v>1.7999999999999999E-2</v>
      </c>
      <c r="G926" s="51">
        <v>1.1279999999999999</v>
      </c>
      <c r="H926" s="50">
        <v>14.82</v>
      </c>
      <c r="I926" s="50">
        <v>15.83</v>
      </c>
      <c r="J926" s="43">
        <v>32930</v>
      </c>
      <c r="K926" s="49">
        <v>5.0000000000000001E-3</v>
      </c>
    </row>
    <row r="927" spans="1:11" ht="15" hidden="1" x14ac:dyDescent="0.25">
      <c r="A927" s="41" t="s">
        <v>280</v>
      </c>
      <c r="B927" s="43">
        <v>36030</v>
      </c>
      <c r="C927" s="33">
        <f t="shared" si="14"/>
        <v>926</v>
      </c>
      <c r="D927" s="48" t="s">
        <v>113</v>
      </c>
      <c r="E927" s="47">
        <v>12810</v>
      </c>
      <c r="F927" s="46">
        <v>0.05</v>
      </c>
      <c r="G927" s="45">
        <v>9.0999999999999998E-2</v>
      </c>
      <c r="H927" s="44">
        <v>16.73</v>
      </c>
      <c r="I927" s="44">
        <v>17.32</v>
      </c>
      <c r="J927" s="43">
        <v>36030</v>
      </c>
      <c r="K927" s="42">
        <v>8.9999999999999993E-3</v>
      </c>
    </row>
    <row r="928" spans="1:11" ht="30" hidden="1" x14ac:dyDescent="0.25">
      <c r="A928" s="41" t="s">
        <v>279</v>
      </c>
      <c r="B928" s="43">
        <v>32660</v>
      </c>
      <c r="C928" s="33">
        <f t="shared" si="14"/>
        <v>927</v>
      </c>
      <c r="D928" s="54" t="s">
        <v>113</v>
      </c>
      <c r="E928" s="53">
        <v>145560</v>
      </c>
      <c r="F928" s="52">
        <v>1.9E-2</v>
      </c>
      <c r="G928" s="51">
        <v>1.0369999999999999</v>
      </c>
      <c r="H928" s="50">
        <v>14.65</v>
      </c>
      <c r="I928" s="50">
        <v>15.7</v>
      </c>
      <c r="J928" s="43">
        <v>32660</v>
      </c>
      <c r="K928" s="49">
        <v>5.0000000000000001E-3</v>
      </c>
    </row>
    <row r="929" spans="1:11" ht="30" hidden="1" x14ac:dyDescent="0.25">
      <c r="A929" s="41" t="s">
        <v>278</v>
      </c>
      <c r="B929" s="43">
        <v>36190</v>
      </c>
      <c r="C929" s="33">
        <f t="shared" si="14"/>
        <v>928</v>
      </c>
      <c r="D929" s="48" t="s">
        <v>113</v>
      </c>
      <c r="E929" s="47">
        <v>117300</v>
      </c>
      <c r="F929" s="46">
        <v>1.9E-2</v>
      </c>
      <c r="G929" s="45">
        <v>0.83499999999999996</v>
      </c>
      <c r="H929" s="44">
        <v>16.510000000000002</v>
      </c>
      <c r="I929" s="44">
        <v>17.399999999999999</v>
      </c>
      <c r="J929" s="43">
        <v>36190</v>
      </c>
      <c r="K929" s="42">
        <v>8.0000000000000002E-3</v>
      </c>
    </row>
    <row r="930" spans="1:11" ht="15" hidden="1" x14ac:dyDescent="0.25">
      <c r="A930" s="41" t="s">
        <v>277</v>
      </c>
      <c r="B930" s="43">
        <v>51610</v>
      </c>
      <c r="C930" s="33">
        <f t="shared" si="14"/>
        <v>929</v>
      </c>
      <c r="D930" s="54" t="s">
        <v>113</v>
      </c>
      <c r="E930" s="53">
        <v>72210</v>
      </c>
      <c r="F930" s="52">
        <v>1.7000000000000001E-2</v>
      </c>
      <c r="G930" s="51">
        <v>0.51400000000000001</v>
      </c>
      <c r="H930" s="50">
        <v>24.55</v>
      </c>
      <c r="I930" s="50">
        <v>24.81</v>
      </c>
      <c r="J930" s="43">
        <v>51610</v>
      </c>
      <c r="K930" s="49">
        <v>5.0000000000000001E-3</v>
      </c>
    </row>
    <row r="931" spans="1:11" ht="15" hidden="1" x14ac:dyDescent="0.25">
      <c r="A931" s="41" t="s">
        <v>276</v>
      </c>
      <c r="B931" s="43">
        <v>42010</v>
      </c>
      <c r="C931" s="33">
        <f t="shared" si="14"/>
        <v>930</v>
      </c>
      <c r="D931" s="48" t="s">
        <v>121</v>
      </c>
      <c r="E931" s="47">
        <v>429650</v>
      </c>
      <c r="F931" s="46">
        <v>0.01</v>
      </c>
      <c r="G931" s="45">
        <v>3.06</v>
      </c>
      <c r="H931" s="44">
        <v>18.8</v>
      </c>
      <c r="I931" s="44">
        <v>20.2</v>
      </c>
      <c r="J931" s="43">
        <v>42010</v>
      </c>
      <c r="K931" s="42">
        <v>3.0000000000000001E-3</v>
      </c>
    </row>
    <row r="932" spans="1:11" ht="15" hidden="1" x14ac:dyDescent="0.25">
      <c r="A932" s="41" t="s">
        <v>275</v>
      </c>
      <c r="B932" s="43">
        <v>42450</v>
      </c>
      <c r="C932" s="33">
        <f t="shared" si="14"/>
        <v>931</v>
      </c>
      <c r="D932" s="54" t="s">
        <v>113</v>
      </c>
      <c r="E932" s="53">
        <v>382730</v>
      </c>
      <c r="F932" s="52">
        <v>8.9999999999999993E-3</v>
      </c>
      <c r="G932" s="51">
        <v>2.726</v>
      </c>
      <c r="H932" s="50">
        <v>18.940000000000001</v>
      </c>
      <c r="I932" s="50">
        <v>20.41</v>
      </c>
      <c r="J932" s="43">
        <v>42450</v>
      </c>
      <c r="K932" s="49">
        <v>3.0000000000000001E-3</v>
      </c>
    </row>
    <row r="933" spans="1:11" ht="30" hidden="1" x14ac:dyDescent="0.25">
      <c r="A933" s="41" t="s">
        <v>274</v>
      </c>
      <c r="B933" s="43">
        <v>38380</v>
      </c>
      <c r="C933" s="33">
        <f t="shared" si="14"/>
        <v>932</v>
      </c>
      <c r="D933" s="48" t="s">
        <v>113</v>
      </c>
      <c r="E933" s="47">
        <v>46920</v>
      </c>
      <c r="F933" s="46">
        <v>5.1999999999999998E-2</v>
      </c>
      <c r="G933" s="45">
        <v>0.33400000000000002</v>
      </c>
      <c r="H933" s="44">
        <v>17.78</v>
      </c>
      <c r="I933" s="44">
        <v>18.45</v>
      </c>
      <c r="J933" s="43">
        <v>38380</v>
      </c>
      <c r="K933" s="42">
        <v>0.01</v>
      </c>
    </row>
    <row r="934" spans="1:11" ht="15" hidden="1" x14ac:dyDescent="0.25">
      <c r="A934" s="41" t="s">
        <v>273</v>
      </c>
      <c r="B934" s="43">
        <v>37090</v>
      </c>
      <c r="C934" s="33">
        <f t="shared" si="14"/>
        <v>933</v>
      </c>
      <c r="D934" s="54" t="s">
        <v>121</v>
      </c>
      <c r="E934" s="53">
        <v>96910</v>
      </c>
      <c r="F934" s="52">
        <v>1.7999999999999999E-2</v>
      </c>
      <c r="G934" s="51">
        <v>0.69</v>
      </c>
      <c r="H934" s="50">
        <v>16.7</v>
      </c>
      <c r="I934" s="50">
        <v>17.829999999999998</v>
      </c>
      <c r="J934" s="43">
        <v>37090</v>
      </c>
      <c r="K934" s="49">
        <v>8.0000000000000002E-3</v>
      </c>
    </row>
    <row r="935" spans="1:11" ht="30" hidden="1" x14ac:dyDescent="0.25">
      <c r="A935" s="41" t="s">
        <v>272</v>
      </c>
      <c r="B935" s="43">
        <v>39010</v>
      </c>
      <c r="C935" s="33">
        <f t="shared" si="14"/>
        <v>934</v>
      </c>
      <c r="D935" s="48" t="s">
        <v>113</v>
      </c>
      <c r="E935" s="47">
        <v>19780</v>
      </c>
      <c r="F935" s="46">
        <v>0.04</v>
      </c>
      <c r="G935" s="45">
        <v>0.14099999999999999</v>
      </c>
      <c r="H935" s="44">
        <v>17.88</v>
      </c>
      <c r="I935" s="44">
        <v>18.760000000000002</v>
      </c>
      <c r="J935" s="43">
        <v>39010</v>
      </c>
      <c r="K935" s="42">
        <v>0.01</v>
      </c>
    </row>
    <row r="936" spans="1:11" ht="15" hidden="1" x14ac:dyDescent="0.25">
      <c r="A936" s="41" t="s">
        <v>271</v>
      </c>
      <c r="B936" s="43">
        <v>47720</v>
      </c>
      <c r="C936" s="33">
        <f t="shared" si="14"/>
        <v>935</v>
      </c>
      <c r="D936" s="54" t="s">
        <v>113</v>
      </c>
      <c r="E936" s="53">
        <v>9070</v>
      </c>
      <c r="F936" s="52">
        <v>4.5999999999999999E-2</v>
      </c>
      <c r="G936" s="51">
        <v>6.5000000000000002E-2</v>
      </c>
      <c r="H936" s="50">
        <v>22.03</v>
      </c>
      <c r="I936" s="50">
        <v>22.94</v>
      </c>
      <c r="J936" s="43">
        <v>47720</v>
      </c>
      <c r="K936" s="49">
        <v>2.1999999999999999E-2</v>
      </c>
    </row>
    <row r="937" spans="1:11" ht="30" hidden="1" x14ac:dyDescent="0.25">
      <c r="A937" s="41" t="s">
        <v>270</v>
      </c>
      <c r="B937" s="43">
        <v>33690</v>
      </c>
      <c r="C937" s="33">
        <f t="shared" si="14"/>
        <v>936</v>
      </c>
      <c r="D937" s="48" t="s">
        <v>113</v>
      </c>
      <c r="E937" s="47">
        <v>35570</v>
      </c>
      <c r="F937" s="46">
        <v>3.2000000000000001E-2</v>
      </c>
      <c r="G937" s="45">
        <v>0.253</v>
      </c>
      <c r="H937" s="44">
        <v>15.04</v>
      </c>
      <c r="I937" s="44">
        <v>16.2</v>
      </c>
      <c r="J937" s="43">
        <v>33690</v>
      </c>
      <c r="K937" s="42">
        <v>8.9999999999999993E-3</v>
      </c>
    </row>
    <row r="938" spans="1:11" ht="15" hidden="1" x14ac:dyDescent="0.25">
      <c r="A938" s="41" t="s">
        <v>269</v>
      </c>
      <c r="B938" s="43">
        <v>38860</v>
      </c>
      <c r="C938" s="33">
        <f t="shared" si="14"/>
        <v>937</v>
      </c>
      <c r="D938" s="54" t="s">
        <v>113</v>
      </c>
      <c r="E938" s="53">
        <v>9550</v>
      </c>
      <c r="F938" s="52">
        <v>4.4999999999999998E-2</v>
      </c>
      <c r="G938" s="51">
        <v>6.8000000000000005E-2</v>
      </c>
      <c r="H938" s="50">
        <v>17.62</v>
      </c>
      <c r="I938" s="50">
        <v>18.68</v>
      </c>
      <c r="J938" s="43">
        <v>38860</v>
      </c>
      <c r="K938" s="49">
        <v>1.4E-2</v>
      </c>
    </row>
    <row r="939" spans="1:11" ht="15" hidden="1" x14ac:dyDescent="0.25">
      <c r="A939" s="41" t="s">
        <v>268</v>
      </c>
      <c r="B939" s="43">
        <v>35780</v>
      </c>
      <c r="C939" s="33">
        <f t="shared" si="14"/>
        <v>938</v>
      </c>
      <c r="D939" s="48" t="s">
        <v>113</v>
      </c>
      <c r="E939" s="47">
        <v>22930</v>
      </c>
      <c r="F939" s="46">
        <v>3.9E-2</v>
      </c>
      <c r="G939" s="45">
        <v>0.16300000000000001</v>
      </c>
      <c r="H939" s="44">
        <v>16</v>
      </c>
      <c r="I939" s="44">
        <v>17.2</v>
      </c>
      <c r="J939" s="43">
        <v>35780</v>
      </c>
      <c r="K939" s="42">
        <v>1.6E-2</v>
      </c>
    </row>
    <row r="940" spans="1:11" ht="15" hidden="1" x14ac:dyDescent="0.25">
      <c r="A940" s="41" t="s">
        <v>267</v>
      </c>
      <c r="B940" s="43">
        <v>37010</v>
      </c>
      <c r="C940" s="33">
        <f t="shared" si="14"/>
        <v>939</v>
      </c>
      <c r="D940" s="54" t="s">
        <v>121</v>
      </c>
      <c r="E940" s="53">
        <v>255980</v>
      </c>
      <c r="F940" s="52">
        <v>1.0999999999999999E-2</v>
      </c>
      <c r="G940" s="51">
        <v>1.823</v>
      </c>
      <c r="H940" s="50">
        <v>16.88</v>
      </c>
      <c r="I940" s="50">
        <v>17.79</v>
      </c>
      <c r="J940" s="43">
        <v>37010</v>
      </c>
      <c r="K940" s="49">
        <v>5.0000000000000001E-3</v>
      </c>
    </row>
    <row r="941" spans="1:11" ht="15" hidden="1" x14ac:dyDescent="0.25">
      <c r="A941" s="41" t="s">
        <v>266</v>
      </c>
      <c r="B941" s="43">
        <v>40640</v>
      </c>
      <c r="C941" s="33">
        <f t="shared" si="14"/>
        <v>940</v>
      </c>
      <c r="D941" s="48" t="s">
        <v>113</v>
      </c>
      <c r="E941" s="47">
        <v>33340</v>
      </c>
      <c r="F941" s="46">
        <v>2.1999999999999999E-2</v>
      </c>
      <c r="G941" s="45">
        <v>0.23699999999999999</v>
      </c>
      <c r="H941" s="44">
        <v>18.72</v>
      </c>
      <c r="I941" s="44">
        <v>19.54</v>
      </c>
      <c r="J941" s="43">
        <v>40640</v>
      </c>
      <c r="K941" s="42">
        <v>7.0000000000000001E-3</v>
      </c>
    </row>
    <row r="942" spans="1:11" ht="15" hidden="1" x14ac:dyDescent="0.25">
      <c r="A942" s="41" t="s">
        <v>265</v>
      </c>
      <c r="B942" s="43">
        <v>37460</v>
      </c>
      <c r="C942" s="33">
        <f t="shared" si="14"/>
        <v>941</v>
      </c>
      <c r="D942" s="54" t="s">
        <v>113</v>
      </c>
      <c r="E942" s="53">
        <v>169910</v>
      </c>
      <c r="F942" s="52">
        <v>1.2999999999999999E-2</v>
      </c>
      <c r="G942" s="51">
        <v>1.21</v>
      </c>
      <c r="H942" s="50">
        <v>17.079999999999998</v>
      </c>
      <c r="I942" s="50">
        <v>18.010000000000002</v>
      </c>
      <c r="J942" s="43">
        <v>37460</v>
      </c>
      <c r="K942" s="49">
        <v>5.0000000000000001E-3</v>
      </c>
    </row>
    <row r="943" spans="1:11" ht="15" hidden="1" x14ac:dyDescent="0.25">
      <c r="A943" s="41" t="s">
        <v>264</v>
      </c>
      <c r="B943" s="43">
        <v>33270</v>
      </c>
      <c r="C943" s="33">
        <f t="shared" si="14"/>
        <v>942</v>
      </c>
      <c r="D943" s="48" t="s">
        <v>113</v>
      </c>
      <c r="E943" s="47">
        <v>52730</v>
      </c>
      <c r="F943" s="46">
        <v>2.5999999999999999E-2</v>
      </c>
      <c r="G943" s="45">
        <v>0.376</v>
      </c>
      <c r="H943" s="44">
        <v>15.1</v>
      </c>
      <c r="I943" s="44">
        <v>16</v>
      </c>
      <c r="J943" s="43">
        <v>33270</v>
      </c>
      <c r="K943" s="42">
        <v>7.0000000000000001E-3</v>
      </c>
    </row>
    <row r="944" spans="1:11" ht="15" hidden="1" x14ac:dyDescent="0.25">
      <c r="A944" s="41" t="s">
        <v>263</v>
      </c>
      <c r="B944" s="43">
        <v>26270</v>
      </c>
      <c r="C944" s="33">
        <f t="shared" si="14"/>
        <v>943</v>
      </c>
      <c r="D944" s="54" t="s">
        <v>136</v>
      </c>
      <c r="E944" s="53">
        <v>582470</v>
      </c>
      <c r="F944" s="52">
        <v>8.9999999999999993E-3</v>
      </c>
      <c r="G944" s="51">
        <v>4.149</v>
      </c>
      <c r="H944" s="50">
        <v>11.42</v>
      </c>
      <c r="I944" s="50">
        <v>12.63</v>
      </c>
      <c r="J944" s="43">
        <v>26270</v>
      </c>
      <c r="K944" s="49">
        <v>4.0000000000000001E-3</v>
      </c>
    </row>
    <row r="945" spans="1:11" ht="15" hidden="1" x14ac:dyDescent="0.25">
      <c r="A945" s="41" t="s">
        <v>262</v>
      </c>
      <c r="B945" s="43">
        <v>23210</v>
      </c>
      <c r="C945" s="33">
        <f t="shared" si="14"/>
        <v>944</v>
      </c>
      <c r="D945" s="48" t="s">
        <v>113</v>
      </c>
      <c r="E945" s="47">
        <v>207710</v>
      </c>
      <c r="F945" s="46">
        <v>1.4E-2</v>
      </c>
      <c r="G945" s="45">
        <v>1.4790000000000001</v>
      </c>
      <c r="H945" s="44">
        <v>10.34</v>
      </c>
      <c r="I945" s="44">
        <v>11.16</v>
      </c>
      <c r="J945" s="43">
        <v>23210</v>
      </c>
      <c r="K945" s="42">
        <v>4.0000000000000001E-3</v>
      </c>
    </row>
    <row r="946" spans="1:11" ht="15" hidden="1" x14ac:dyDescent="0.25">
      <c r="A946" s="41" t="s">
        <v>261</v>
      </c>
      <c r="B946" s="43">
        <v>22270</v>
      </c>
      <c r="C946" s="33">
        <f t="shared" si="14"/>
        <v>945</v>
      </c>
      <c r="D946" s="54" t="s">
        <v>113</v>
      </c>
      <c r="E946" s="53">
        <v>45150</v>
      </c>
      <c r="F946" s="52">
        <v>2.9000000000000001E-2</v>
      </c>
      <c r="G946" s="51">
        <v>0.32200000000000001</v>
      </c>
      <c r="H946" s="50">
        <v>10.24</v>
      </c>
      <c r="I946" s="50">
        <v>10.71</v>
      </c>
      <c r="J946" s="43">
        <v>22270</v>
      </c>
      <c r="K946" s="49">
        <v>6.0000000000000001E-3</v>
      </c>
    </row>
    <row r="947" spans="1:11" ht="15" hidden="1" x14ac:dyDescent="0.25">
      <c r="A947" s="41" t="s">
        <v>260</v>
      </c>
      <c r="B947" s="43">
        <v>25830</v>
      </c>
      <c r="C947" s="33">
        <f t="shared" si="14"/>
        <v>946</v>
      </c>
      <c r="D947" s="48" t="s">
        <v>113</v>
      </c>
      <c r="E947" s="47">
        <v>139500</v>
      </c>
      <c r="F947" s="46">
        <v>2.1000000000000001E-2</v>
      </c>
      <c r="G947" s="45">
        <v>0.99399999999999999</v>
      </c>
      <c r="H947" s="44">
        <v>11.38</v>
      </c>
      <c r="I947" s="44">
        <v>12.42</v>
      </c>
      <c r="J947" s="43">
        <v>25830</v>
      </c>
      <c r="K947" s="42">
        <v>6.0000000000000001E-3</v>
      </c>
    </row>
    <row r="948" spans="1:11" ht="15" hidden="1" x14ac:dyDescent="0.25">
      <c r="A948" s="41" t="s">
        <v>259</v>
      </c>
      <c r="B948" s="43">
        <v>26190</v>
      </c>
      <c r="C948" s="33">
        <f t="shared" si="14"/>
        <v>947</v>
      </c>
      <c r="D948" s="54" t="s">
        <v>121</v>
      </c>
      <c r="E948" s="53">
        <v>11280</v>
      </c>
      <c r="F948" s="52">
        <v>6.4000000000000001E-2</v>
      </c>
      <c r="G948" s="51">
        <v>0.08</v>
      </c>
      <c r="H948" s="50">
        <v>11.83</v>
      </c>
      <c r="I948" s="50">
        <v>12.59</v>
      </c>
      <c r="J948" s="43">
        <v>26190</v>
      </c>
      <c r="K948" s="49">
        <v>1.6E-2</v>
      </c>
    </row>
    <row r="949" spans="1:11" ht="15" hidden="1" x14ac:dyDescent="0.25">
      <c r="A949" s="41" t="s">
        <v>258</v>
      </c>
      <c r="B949" s="43">
        <v>26040</v>
      </c>
      <c r="C949" s="33">
        <f t="shared" si="14"/>
        <v>948</v>
      </c>
      <c r="D949" s="48" t="s">
        <v>113</v>
      </c>
      <c r="E949" s="47">
        <v>7780</v>
      </c>
      <c r="F949" s="46">
        <v>6.7000000000000004E-2</v>
      </c>
      <c r="G949" s="45">
        <v>5.5E-2</v>
      </c>
      <c r="H949" s="44">
        <v>11.51</v>
      </c>
      <c r="I949" s="44">
        <v>12.52</v>
      </c>
      <c r="J949" s="43">
        <v>26040</v>
      </c>
      <c r="K949" s="42">
        <v>0.02</v>
      </c>
    </row>
    <row r="950" spans="1:11" ht="15" hidden="1" x14ac:dyDescent="0.25">
      <c r="A950" s="41" t="s">
        <v>257</v>
      </c>
      <c r="B950" s="43">
        <v>26530</v>
      </c>
      <c r="C950" s="33">
        <f t="shared" si="14"/>
        <v>949</v>
      </c>
      <c r="D950" s="54" t="s">
        <v>113</v>
      </c>
      <c r="E950" s="53">
        <v>3500</v>
      </c>
      <c r="F950" s="52">
        <v>0.13600000000000001</v>
      </c>
      <c r="G950" s="51">
        <v>2.5000000000000001E-2</v>
      </c>
      <c r="H950" s="50">
        <v>12.57</v>
      </c>
      <c r="I950" s="50">
        <v>12.75</v>
      </c>
      <c r="J950" s="43">
        <v>26530</v>
      </c>
      <c r="K950" s="49">
        <v>2.1999999999999999E-2</v>
      </c>
    </row>
    <row r="951" spans="1:11" ht="15" hidden="1" x14ac:dyDescent="0.25">
      <c r="A951" s="41" t="s">
        <v>256</v>
      </c>
      <c r="B951" s="43">
        <v>29500</v>
      </c>
      <c r="C951" s="33">
        <f t="shared" si="14"/>
        <v>950</v>
      </c>
      <c r="D951" s="48" t="s">
        <v>121</v>
      </c>
      <c r="E951" s="47">
        <v>28200</v>
      </c>
      <c r="F951" s="46">
        <v>6.6000000000000003E-2</v>
      </c>
      <c r="G951" s="45">
        <v>0.20100000000000001</v>
      </c>
      <c r="H951" s="44">
        <v>13.02</v>
      </c>
      <c r="I951" s="44">
        <v>14.18</v>
      </c>
      <c r="J951" s="43">
        <v>29500</v>
      </c>
      <c r="K951" s="42">
        <v>1.4999999999999999E-2</v>
      </c>
    </row>
    <row r="952" spans="1:11" ht="15" hidden="1" x14ac:dyDescent="0.25">
      <c r="A952" s="41" t="s">
        <v>255</v>
      </c>
      <c r="B952" s="43">
        <v>25630</v>
      </c>
      <c r="C952" s="33">
        <f t="shared" si="14"/>
        <v>951</v>
      </c>
      <c r="D952" s="54" t="s">
        <v>113</v>
      </c>
      <c r="E952" s="53">
        <v>6540</v>
      </c>
      <c r="F952" s="52">
        <v>0.12</v>
      </c>
      <c r="G952" s="51">
        <v>4.7E-2</v>
      </c>
      <c r="H952" s="50">
        <v>11.79</v>
      </c>
      <c r="I952" s="50">
        <v>12.32</v>
      </c>
      <c r="J952" s="43">
        <v>25630</v>
      </c>
      <c r="K952" s="49">
        <v>1.7999999999999999E-2</v>
      </c>
    </row>
    <row r="953" spans="1:11" ht="15" hidden="1" x14ac:dyDescent="0.25">
      <c r="A953" s="41" t="s">
        <v>254</v>
      </c>
      <c r="B953" s="43">
        <v>30670</v>
      </c>
      <c r="C953" s="33">
        <f t="shared" si="14"/>
        <v>952</v>
      </c>
      <c r="D953" s="48" t="s">
        <v>113</v>
      </c>
      <c r="E953" s="47">
        <v>21660</v>
      </c>
      <c r="F953" s="46">
        <v>7.8E-2</v>
      </c>
      <c r="G953" s="45">
        <v>0.154</v>
      </c>
      <c r="H953" s="44">
        <v>13.58</v>
      </c>
      <c r="I953" s="44">
        <v>14.74</v>
      </c>
      <c r="J953" s="43">
        <v>30670</v>
      </c>
      <c r="K953" s="42">
        <v>1.7000000000000001E-2</v>
      </c>
    </row>
    <row r="954" spans="1:11" ht="15" hidden="1" x14ac:dyDescent="0.25">
      <c r="A954" s="41" t="s">
        <v>253</v>
      </c>
      <c r="B954" s="43">
        <v>28190</v>
      </c>
      <c r="C954" s="33">
        <f t="shared" si="14"/>
        <v>953</v>
      </c>
      <c r="D954" s="54" t="s">
        <v>121</v>
      </c>
      <c r="E954" s="53">
        <v>77800</v>
      </c>
      <c r="F954" s="52">
        <v>2.1000000000000001E-2</v>
      </c>
      <c r="G954" s="51">
        <v>0.55400000000000005</v>
      </c>
      <c r="H954" s="50">
        <v>13.1</v>
      </c>
      <c r="I954" s="50">
        <v>13.55</v>
      </c>
      <c r="J954" s="43">
        <v>28190</v>
      </c>
      <c r="K954" s="49">
        <v>6.0000000000000001E-3</v>
      </c>
    </row>
    <row r="955" spans="1:11" ht="15" hidden="1" x14ac:dyDescent="0.25">
      <c r="A955" s="41" t="s">
        <v>252</v>
      </c>
      <c r="B955" s="43">
        <v>28480</v>
      </c>
      <c r="C955" s="33">
        <f t="shared" si="14"/>
        <v>954</v>
      </c>
      <c r="D955" s="48" t="s">
        <v>113</v>
      </c>
      <c r="E955" s="47">
        <v>10860</v>
      </c>
      <c r="F955" s="46">
        <v>3.7999999999999999E-2</v>
      </c>
      <c r="G955" s="45">
        <v>7.6999999999999999E-2</v>
      </c>
      <c r="H955" s="44">
        <v>13.11</v>
      </c>
      <c r="I955" s="44">
        <v>13.69</v>
      </c>
      <c r="J955" s="43">
        <v>28480</v>
      </c>
      <c r="K955" s="42">
        <v>1.0999999999999999E-2</v>
      </c>
    </row>
    <row r="956" spans="1:11" ht="15" hidden="1" x14ac:dyDescent="0.25">
      <c r="A956" s="41" t="s">
        <v>251</v>
      </c>
      <c r="B956" s="43">
        <v>27860</v>
      </c>
      <c r="C956" s="33">
        <f t="shared" si="14"/>
        <v>955</v>
      </c>
      <c r="D956" s="54" t="s">
        <v>113</v>
      </c>
      <c r="E956" s="53">
        <v>15040</v>
      </c>
      <c r="F956" s="52">
        <v>5.1999999999999998E-2</v>
      </c>
      <c r="G956" s="51">
        <v>0.107</v>
      </c>
      <c r="H956" s="50">
        <v>12.55</v>
      </c>
      <c r="I956" s="50">
        <v>13.4</v>
      </c>
      <c r="J956" s="43">
        <v>27860</v>
      </c>
      <c r="K956" s="49">
        <v>0.01</v>
      </c>
    </row>
    <row r="957" spans="1:11" ht="30" hidden="1" x14ac:dyDescent="0.25">
      <c r="A957" s="41" t="s">
        <v>250</v>
      </c>
      <c r="B957" s="43">
        <v>28380</v>
      </c>
      <c r="C957" s="33">
        <f t="shared" si="14"/>
        <v>956</v>
      </c>
      <c r="D957" s="48" t="s">
        <v>113</v>
      </c>
      <c r="E957" s="47">
        <v>21550</v>
      </c>
      <c r="F957" s="46">
        <v>3.3000000000000002E-2</v>
      </c>
      <c r="G957" s="45">
        <v>0.154</v>
      </c>
      <c r="H957" s="44">
        <v>13.21</v>
      </c>
      <c r="I957" s="44">
        <v>13.65</v>
      </c>
      <c r="J957" s="43">
        <v>28380</v>
      </c>
      <c r="K957" s="42">
        <v>0.01</v>
      </c>
    </row>
    <row r="958" spans="1:11" ht="30" hidden="1" x14ac:dyDescent="0.25">
      <c r="A958" s="41" t="s">
        <v>249</v>
      </c>
      <c r="B958" s="43">
        <v>28110</v>
      </c>
      <c r="C958" s="33">
        <f t="shared" si="14"/>
        <v>957</v>
      </c>
      <c r="D958" s="54" t="s">
        <v>113</v>
      </c>
      <c r="E958" s="53">
        <v>30340</v>
      </c>
      <c r="F958" s="52">
        <v>3.2000000000000001E-2</v>
      </c>
      <c r="G958" s="51">
        <v>0.216</v>
      </c>
      <c r="H958" s="50">
        <v>13.22</v>
      </c>
      <c r="I958" s="50">
        <v>13.51</v>
      </c>
      <c r="J958" s="43">
        <v>28110</v>
      </c>
      <c r="K958" s="49">
        <v>0.01</v>
      </c>
    </row>
    <row r="959" spans="1:11" ht="15" hidden="1" x14ac:dyDescent="0.25">
      <c r="A959" s="41" t="s">
        <v>248</v>
      </c>
      <c r="B959" s="43">
        <v>35030</v>
      </c>
      <c r="C959" s="33">
        <f t="shared" si="14"/>
        <v>958</v>
      </c>
      <c r="D959" s="48" t="s">
        <v>121</v>
      </c>
      <c r="E959" s="47">
        <v>72820</v>
      </c>
      <c r="F959" s="46">
        <v>2.8000000000000001E-2</v>
      </c>
      <c r="G959" s="45">
        <v>0.51900000000000002</v>
      </c>
      <c r="H959" s="44">
        <v>15.58</v>
      </c>
      <c r="I959" s="44">
        <v>16.84</v>
      </c>
      <c r="J959" s="43">
        <v>35030</v>
      </c>
      <c r="K959" s="42">
        <v>8.9999999999999993E-3</v>
      </c>
    </row>
    <row r="960" spans="1:11" ht="30" hidden="1" x14ac:dyDescent="0.25">
      <c r="A960" s="41" t="s">
        <v>247</v>
      </c>
      <c r="B960" s="43">
        <v>35420</v>
      </c>
      <c r="C960" s="33">
        <f t="shared" si="14"/>
        <v>959</v>
      </c>
      <c r="D960" s="54" t="s">
        <v>113</v>
      </c>
      <c r="E960" s="53">
        <v>19340</v>
      </c>
      <c r="F960" s="52">
        <v>0.05</v>
      </c>
      <c r="G960" s="51">
        <v>0.13800000000000001</v>
      </c>
      <c r="H960" s="50">
        <v>16.46</v>
      </c>
      <c r="I960" s="50">
        <v>17.03</v>
      </c>
      <c r="J960" s="43">
        <v>35420</v>
      </c>
      <c r="K960" s="49">
        <v>1.9E-2</v>
      </c>
    </row>
    <row r="961" spans="1:11" ht="15" hidden="1" x14ac:dyDescent="0.25">
      <c r="A961" s="41" t="s">
        <v>246</v>
      </c>
      <c r="B961" s="43">
        <v>48460</v>
      </c>
      <c r="C961" s="33">
        <f t="shared" si="14"/>
        <v>960</v>
      </c>
      <c r="D961" s="48" t="s">
        <v>113</v>
      </c>
      <c r="E961" s="47">
        <v>5310</v>
      </c>
      <c r="F961" s="46">
        <v>8.7999999999999995E-2</v>
      </c>
      <c r="G961" s="45">
        <v>3.7999999999999999E-2</v>
      </c>
      <c r="H961" s="44">
        <v>19.059999999999999</v>
      </c>
      <c r="I961" s="44">
        <v>23.3</v>
      </c>
      <c r="J961" s="43">
        <v>48460</v>
      </c>
      <c r="K961" s="42">
        <v>3.3000000000000002E-2</v>
      </c>
    </row>
    <row r="962" spans="1:11" ht="15" hidden="1" x14ac:dyDescent="0.25">
      <c r="A962" s="41" t="s">
        <v>245</v>
      </c>
      <c r="B962" s="43">
        <v>34640</v>
      </c>
      <c r="C962" s="33">
        <f t="shared" si="14"/>
        <v>961</v>
      </c>
      <c r="D962" s="54" t="s">
        <v>113</v>
      </c>
      <c r="E962" s="53">
        <v>32520</v>
      </c>
      <c r="F962" s="52">
        <v>3.5000000000000003E-2</v>
      </c>
      <c r="G962" s="51">
        <v>0.23200000000000001</v>
      </c>
      <c r="H962" s="50">
        <v>15.89</v>
      </c>
      <c r="I962" s="50">
        <v>16.649999999999999</v>
      </c>
      <c r="J962" s="43">
        <v>34640</v>
      </c>
      <c r="K962" s="49">
        <v>0.01</v>
      </c>
    </row>
    <row r="963" spans="1:11" ht="15" hidden="1" x14ac:dyDescent="0.25">
      <c r="A963" s="41" t="s">
        <v>244</v>
      </c>
      <c r="B963" s="43">
        <v>30830</v>
      </c>
      <c r="C963" s="33">
        <f t="shared" ref="C963:C1026" si="15">C962+1</f>
        <v>962</v>
      </c>
      <c r="D963" s="48" t="s">
        <v>113</v>
      </c>
      <c r="E963" s="47">
        <v>15650</v>
      </c>
      <c r="F963" s="46">
        <v>8.5999999999999993E-2</v>
      </c>
      <c r="G963" s="45">
        <v>0.111</v>
      </c>
      <c r="H963" s="44">
        <v>12.45</v>
      </c>
      <c r="I963" s="44">
        <v>14.82</v>
      </c>
      <c r="J963" s="43">
        <v>30830</v>
      </c>
      <c r="K963" s="42">
        <v>2.5000000000000001E-2</v>
      </c>
    </row>
    <row r="964" spans="1:11" ht="15" hidden="1" x14ac:dyDescent="0.25">
      <c r="A964" s="41" t="s">
        <v>243</v>
      </c>
      <c r="B964" s="43">
        <v>32170</v>
      </c>
      <c r="C964" s="33">
        <f t="shared" si="15"/>
        <v>963</v>
      </c>
      <c r="D964" s="54" t="s">
        <v>136</v>
      </c>
      <c r="E964" s="53">
        <v>250870</v>
      </c>
      <c r="F964" s="52">
        <v>1.0999999999999999E-2</v>
      </c>
      <c r="G964" s="51">
        <v>1.7869999999999999</v>
      </c>
      <c r="H964" s="50">
        <v>14.52</v>
      </c>
      <c r="I964" s="50">
        <v>15.47</v>
      </c>
      <c r="J964" s="43">
        <v>32170</v>
      </c>
      <c r="K964" s="49">
        <v>3.0000000000000001E-3</v>
      </c>
    </row>
    <row r="965" spans="1:11" ht="15" hidden="1" x14ac:dyDescent="0.25">
      <c r="A965" s="41" t="s">
        <v>242</v>
      </c>
      <c r="B965" s="43">
        <v>34800</v>
      </c>
      <c r="C965" s="33">
        <f t="shared" si="15"/>
        <v>964</v>
      </c>
      <c r="D965" s="48" t="s">
        <v>113</v>
      </c>
      <c r="E965" s="47">
        <v>97980</v>
      </c>
      <c r="F965" s="46">
        <v>1.7999999999999999E-2</v>
      </c>
      <c r="G965" s="45">
        <v>0.69799999999999995</v>
      </c>
      <c r="H965" s="44">
        <v>15.89</v>
      </c>
      <c r="I965" s="44">
        <v>16.73</v>
      </c>
      <c r="J965" s="43">
        <v>34800</v>
      </c>
      <c r="K965" s="42">
        <v>5.0000000000000001E-3</v>
      </c>
    </row>
    <row r="966" spans="1:11" ht="15" hidden="1" x14ac:dyDescent="0.25">
      <c r="A966" s="41" t="s">
        <v>241</v>
      </c>
      <c r="B966" s="43">
        <v>32330</v>
      </c>
      <c r="C966" s="33">
        <f t="shared" si="15"/>
        <v>965</v>
      </c>
      <c r="D966" s="54" t="s">
        <v>113</v>
      </c>
      <c r="E966" s="53">
        <v>17370</v>
      </c>
      <c r="F966" s="52">
        <v>3.2000000000000001E-2</v>
      </c>
      <c r="G966" s="51">
        <v>0.124</v>
      </c>
      <c r="H966" s="50">
        <v>14.69</v>
      </c>
      <c r="I966" s="50">
        <v>15.54</v>
      </c>
      <c r="J966" s="43">
        <v>32330</v>
      </c>
      <c r="K966" s="49">
        <v>8.9999999999999993E-3</v>
      </c>
    </row>
    <row r="967" spans="1:11" ht="15" hidden="1" x14ac:dyDescent="0.25">
      <c r="A967" s="41" t="s">
        <v>240</v>
      </c>
      <c r="B967" s="43">
        <v>47660</v>
      </c>
      <c r="C967" s="33">
        <f t="shared" si="15"/>
        <v>966</v>
      </c>
      <c r="D967" s="48" t="s">
        <v>121</v>
      </c>
      <c r="E967" s="47">
        <v>2000</v>
      </c>
      <c r="F967" s="46">
        <v>0.14299999999999999</v>
      </c>
      <c r="G967" s="45">
        <v>1.4E-2</v>
      </c>
      <c r="H967" s="44">
        <v>21.31</v>
      </c>
      <c r="I967" s="44">
        <v>22.92</v>
      </c>
      <c r="J967" s="43">
        <v>47660</v>
      </c>
      <c r="K967" s="42">
        <v>3.5000000000000003E-2</v>
      </c>
    </row>
    <row r="968" spans="1:11" ht="15" hidden="1" x14ac:dyDescent="0.25">
      <c r="A968" s="41" t="s">
        <v>239</v>
      </c>
      <c r="B968" s="43">
        <v>47480</v>
      </c>
      <c r="C968" s="33">
        <f t="shared" si="15"/>
        <v>967</v>
      </c>
      <c r="D968" s="54" t="s">
        <v>113</v>
      </c>
      <c r="E968" s="53">
        <v>1040</v>
      </c>
      <c r="F968" s="52">
        <v>0.217</v>
      </c>
      <c r="G968" s="51">
        <v>7.0000000000000001E-3</v>
      </c>
      <c r="H968" s="50">
        <v>19.66</v>
      </c>
      <c r="I968" s="50">
        <v>22.83</v>
      </c>
      <c r="J968" s="43">
        <v>47480</v>
      </c>
      <c r="K968" s="49">
        <v>4.9000000000000002E-2</v>
      </c>
    </row>
    <row r="969" spans="1:11" ht="15" hidden="1" x14ac:dyDescent="0.25">
      <c r="A969" s="41" t="s">
        <v>238</v>
      </c>
      <c r="B969" s="43">
        <v>47850</v>
      </c>
      <c r="C969" s="33">
        <f t="shared" si="15"/>
        <v>968</v>
      </c>
      <c r="D969" s="48" t="s">
        <v>113</v>
      </c>
      <c r="E969" s="45">
        <v>970</v>
      </c>
      <c r="F969" s="46">
        <v>0.183</v>
      </c>
      <c r="G969" s="45">
        <v>7.0000000000000001E-3</v>
      </c>
      <c r="H969" s="44">
        <v>22.36</v>
      </c>
      <c r="I969" s="44">
        <v>23.01</v>
      </c>
      <c r="J969" s="43">
        <v>47850</v>
      </c>
      <c r="K969" s="42">
        <v>4.2000000000000003E-2</v>
      </c>
    </row>
    <row r="970" spans="1:11" ht="15" hidden="1" x14ac:dyDescent="0.25">
      <c r="A970" s="41" t="s">
        <v>237</v>
      </c>
      <c r="B970" s="43">
        <v>29900</v>
      </c>
      <c r="C970" s="33">
        <f t="shared" si="15"/>
        <v>969</v>
      </c>
      <c r="D970" s="54" t="s">
        <v>121</v>
      </c>
      <c r="E970" s="53">
        <v>126760</v>
      </c>
      <c r="F970" s="52">
        <v>1.7000000000000001E-2</v>
      </c>
      <c r="G970" s="51">
        <v>0.90300000000000002</v>
      </c>
      <c r="H970" s="50">
        <v>13.69</v>
      </c>
      <c r="I970" s="50">
        <v>14.37</v>
      </c>
      <c r="J970" s="43">
        <v>29900</v>
      </c>
      <c r="K970" s="49">
        <v>4.0000000000000001E-3</v>
      </c>
    </row>
    <row r="971" spans="1:11" ht="15" hidden="1" x14ac:dyDescent="0.25">
      <c r="A971" s="41" t="s">
        <v>236</v>
      </c>
      <c r="B971" s="43">
        <v>29960</v>
      </c>
      <c r="C971" s="33">
        <f t="shared" si="15"/>
        <v>970</v>
      </c>
      <c r="D971" s="48" t="s">
        <v>113</v>
      </c>
      <c r="E971" s="47">
        <v>50640</v>
      </c>
      <c r="F971" s="46">
        <v>2.1999999999999999E-2</v>
      </c>
      <c r="G971" s="45">
        <v>0.36099999999999999</v>
      </c>
      <c r="H971" s="44">
        <v>13.65</v>
      </c>
      <c r="I971" s="44">
        <v>14.41</v>
      </c>
      <c r="J971" s="43">
        <v>29960</v>
      </c>
      <c r="K971" s="42">
        <v>6.0000000000000001E-3</v>
      </c>
    </row>
    <row r="972" spans="1:11" ht="30" hidden="1" x14ac:dyDescent="0.25">
      <c r="A972" s="41" t="s">
        <v>235</v>
      </c>
      <c r="B972" s="43">
        <v>29850</v>
      </c>
      <c r="C972" s="33">
        <f t="shared" si="15"/>
        <v>971</v>
      </c>
      <c r="D972" s="54" t="s">
        <v>113</v>
      </c>
      <c r="E972" s="53">
        <v>76130</v>
      </c>
      <c r="F972" s="52">
        <v>2.3E-2</v>
      </c>
      <c r="G972" s="51">
        <v>0.54200000000000004</v>
      </c>
      <c r="H972" s="50">
        <v>13.71</v>
      </c>
      <c r="I972" s="50">
        <v>14.35</v>
      </c>
      <c r="J972" s="43">
        <v>29850</v>
      </c>
      <c r="K972" s="49">
        <v>5.0000000000000001E-3</v>
      </c>
    </row>
    <row r="973" spans="1:11" ht="15" hidden="1" x14ac:dyDescent="0.25">
      <c r="A973" s="41" t="s">
        <v>234</v>
      </c>
      <c r="B973" s="43">
        <v>31780</v>
      </c>
      <c r="C973" s="33">
        <f t="shared" si="15"/>
        <v>972</v>
      </c>
      <c r="D973" s="48" t="s">
        <v>113</v>
      </c>
      <c r="E973" s="47">
        <v>6750</v>
      </c>
      <c r="F973" s="46">
        <v>4.8000000000000001E-2</v>
      </c>
      <c r="G973" s="45">
        <v>4.8000000000000001E-2</v>
      </c>
      <c r="H973" s="44">
        <v>13.7</v>
      </c>
      <c r="I973" s="44">
        <v>15.28</v>
      </c>
      <c r="J973" s="43">
        <v>31780</v>
      </c>
      <c r="K973" s="42">
        <v>1.6E-2</v>
      </c>
    </row>
    <row r="974" spans="1:11" ht="15" hidden="1" x14ac:dyDescent="0.25">
      <c r="A974" s="41" t="s">
        <v>233</v>
      </c>
      <c r="B974" s="43">
        <v>59980</v>
      </c>
      <c r="C974" s="33">
        <f t="shared" si="15"/>
        <v>973</v>
      </c>
      <c r="D974" s="54" t="s">
        <v>136</v>
      </c>
      <c r="E974" s="53">
        <v>307370</v>
      </c>
      <c r="F974" s="52">
        <v>8.9999999999999993E-3</v>
      </c>
      <c r="G974" s="51">
        <v>2.1890000000000001</v>
      </c>
      <c r="H974" s="50">
        <v>27.93</v>
      </c>
      <c r="I974" s="50">
        <v>28.84</v>
      </c>
      <c r="J974" s="43">
        <v>59980</v>
      </c>
      <c r="K974" s="49">
        <v>4.0000000000000001E-3</v>
      </c>
    </row>
    <row r="975" spans="1:11" ht="15" hidden="1" x14ac:dyDescent="0.25">
      <c r="A975" s="41" t="s">
        <v>232</v>
      </c>
      <c r="B975" s="43">
        <v>77790</v>
      </c>
      <c r="C975" s="33">
        <f t="shared" si="15"/>
        <v>974</v>
      </c>
      <c r="D975" s="48" t="s">
        <v>121</v>
      </c>
      <c r="E975" s="47">
        <v>53560</v>
      </c>
      <c r="F975" s="46">
        <v>1.9E-2</v>
      </c>
      <c r="G975" s="45">
        <v>0.38100000000000001</v>
      </c>
      <c r="H975" s="44">
        <v>37.68</v>
      </c>
      <c r="I975" s="44">
        <v>37.4</v>
      </c>
      <c r="J975" s="43">
        <v>77790</v>
      </c>
      <c r="K975" s="42">
        <v>5.0000000000000001E-3</v>
      </c>
    </row>
    <row r="976" spans="1:11" ht="15" hidden="1" x14ac:dyDescent="0.25">
      <c r="A976" s="41" t="s">
        <v>231</v>
      </c>
      <c r="B976" s="43">
        <v>91370</v>
      </c>
      <c r="C976" s="33">
        <f t="shared" si="15"/>
        <v>975</v>
      </c>
      <c r="D976" s="54" t="s">
        <v>113</v>
      </c>
      <c r="E976" s="53">
        <v>7170</v>
      </c>
      <c r="F976" s="52">
        <v>4.8000000000000001E-2</v>
      </c>
      <c r="G976" s="51">
        <v>5.0999999999999997E-2</v>
      </c>
      <c r="H976" s="50">
        <v>43.83</v>
      </c>
      <c r="I976" s="50">
        <v>43.93</v>
      </c>
      <c r="J976" s="43">
        <v>91370</v>
      </c>
      <c r="K976" s="49">
        <v>1.0999999999999999E-2</v>
      </c>
    </row>
    <row r="977" spans="1:11" ht="15" hidden="1" x14ac:dyDescent="0.25">
      <c r="A977" s="41" t="s">
        <v>230</v>
      </c>
      <c r="B977" s="43">
        <v>81500</v>
      </c>
      <c r="C977" s="33">
        <f t="shared" si="15"/>
        <v>976</v>
      </c>
      <c r="D977" s="48" t="s">
        <v>113</v>
      </c>
      <c r="E977" s="47">
        <v>11380</v>
      </c>
      <c r="F977" s="46">
        <v>0.03</v>
      </c>
      <c r="G977" s="45">
        <v>8.1000000000000003E-2</v>
      </c>
      <c r="H977" s="44">
        <v>39.369999999999997</v>
      </c>
      <c r="I977" s="44">
        <v>39.18</v>
      </c>
      <c r="J977" s="43">
        <v>81500</v>
      </c>
      <c r="K977" s="42">
        <v>7.0000000000000001E-3</v>
      </c>
    </row>
    <row r="978" spans="1:11" ht="15" hidden="1" x14ac:dyDescent="0.25">
      <c r="A978" s="41" t="s">
        <v>229</v>
      </c>
      <c r="B978" s="43">
        <v>73800</v>
      </c>
      <c r="C978" s="33">
        <f t="shared" si="15"/>
        <v>977</v>
      </c>
      <c r="D978" s="54" t="s">
        <v>113</v>
      </c>
      <c r="E978" s="53">
        <v>35010</v>
      </c>
      <c r="F978" s="52">
        <v>2.5000000000000001E-2</v>
      </c>
      <c r="G978" s="51">
        <v>0.249</v>
      </c>
      <c r="H978" s="50">
        <v>35.909999999999997</v>
      </c>
      <c r="I978" s="50">
        <v>35.479999999999997</v>
      </c>
      <c r="J978" s="43">
        <v>73800</v>
      </c>
      <c r="K978" s="49">
        <v>7.0000000000000001E-3</v>
      </c>
    </row>
    <row r="979" spans="1:11" ht="15" hidden="1" x14ac:dyDescent="0.25">
      <c r="A979" s="41" t="s">
        <v>228</v>
      </c>
      <c r="B979" s="43">
        <v>61410</v>
      </c>
      <c r="C979" s="33">
        <f t="shared" si="15"/>
        <v>978</v>
      </c>
      <c r="D979" s="48" t="s">
        <v>113</v>
      </c>
      <c r="E979" s="47">
        <v>33720</v>
      </c>
      <c r="F979" s="46">
        <v>1.7000000000000001E-2</v>
      </c>
      <c r="G979" s="45">
        <v>0.24</v>
      </c>
      <c r="H979" s="44">
        <v>28.56</v>
      </c>
      <c r="I979" s="44">
        <v>29.52</v>
      </c>
      <c r="J979" s="43">
        <v>61410</v>
      </c>
      <c r="K979" s="42">
        <v>0.01</v>
      </c>
    </row>
    <row r="980" spans="1:11" ht="15" hidden="1" x14ac:dyDescent="0.25">
      <c r="A980" s="41" t="s">
        <v>227</v>
      </c>
      <c r="B980" s="43">
        <v>47930</v>
      </c>
      <c r="C980" s="33">
        <f t="shared" si="15"/>
        <v>979</v>
      </c>
      <c r="D980" s="54" t="s">
        <v>113</v>
      </c>
      <c r="E980" s="53">
        <v>115840</v>
      </c>
      <c r="F980" s="52">
        <v>1.0999999999999999E-2</v>
      </c>
      <c r="G980" s="51">
        <v>0.82499999999999996</v>
      </c>
      <c r="H980" s="50">
        <v>22</v>
      </c>
      <c r="I980" s="50">
        <v>23.04</v>
      </c>
      <c r="J980" s="43">
        <v>47930</v>
      </c>
      <c r="K980" s="49">
        <v>5.0000000000000001E-3</v>
      </c>
    </row>
    <row r="981" spans="1:11" ht="15" hidden="1" x14ac:dyDescent="0.25">
      <c r="A981" s="41" t="s">
        <v>226</v>
      </c>
      <c r="B981" s="43">
        <v>63750</v>
      </c>
      <c r="C981" s="33">
        <f t="shared" si="15"/>
        <v>980</v>
      </c>
      <c r="D981" s="48" t="s">
        <v>121</v>
      </c>
      <c r="E981" s="47">
        <v>104250</v>
      </c>
      <c r="F981" s="46">
        <v>2.1999999999999999E-2</v>
      </c>
      <c r="G981" s="45">
        <v>0.74199999999999999</v>
      </c>
      <c r="H981" s="44">
        <v>30.49</v>
      </c>
      <c r="I981" s="44">
        <v>30.65</v>
      </c>
      <c r="J981" s="43">
        <v>63750</v>
      </c>
      <c r="K981" s="42">
        <v>6.0000000000000001E-3</v>
      </c>
    </row>
    <row r="982" spans="1:11" ht="15" hidden="1" x14ac:dyDescent="0.25">
      <c r="A982" s="41" t="s">
        <v>225</v>
      </c>
      <c r="B982" s="43">
        <v>59430</v>
      </c>
      <c r="C982" s="33">
        <f t="shared" si="15"/>
        <v>981</v>
      </c>
      <c r="D982" s="54" t="s">
        <v>113</v>
      </c>
      <c r="E982" s="53">
        <v>33300</v>
      </c>
      <c r="F982" s="52">
        <v>4.2000000000000003E-2</v>
      </c>
      <c r="G982" s="51">
        <v>0.23699999999999999</v>
      </c>
      <c r="H982" s="50">
        <v>28.81</v>
      </c>
      <c r="I982" s="50">
        <v>28.57</v>
      </c>
      <c r="J982" s="43">
        <v>59430</v>
      </c>
      <c r="K982" s="49">
        <v>1.0999999999999999E-2</v>
      </c>
    </row>
    <row r="983" spans="1:11" ht="15" hidden="1" x14ac:dyDescent="0.25">
      <c r="A983" s="41" t="s">
        <v>224</v>
      </c>
      <c r="B983" s="43">
        <v>67980</v>
      </c>
      <c r="C983" s="33">
        <f t="shared" si="15"/>
        <v>982</v>
      </c>
      <c r="D983" s="48" t="s">
        <v>113</v>
      </c>
      <c r="E983" s="47">
        <v>17350</v>
      </c>
      <c r="F983" s="46">
        <v>4.1000000000000002E-2</v>
      </c>
      <c r="G983" s="45">
        <v>0.124</v>
      </c>
      <c r="H983" s="44">
        <v>32.49</v>
      </c>
      <c r="I983" s="44">
        <v>32.68</v>
      </c>
      <c r="J983" s="43">
        <v>67980</v>
      </c>
      <c r="K983" s="42">
        <v>8.9999999999999993E-3</v>
      </c>
    </row>
    <row r="984" spans="1:11" ht="30" hidden="1" x14ac:dyDescent="0.25">
      <c r="A984" s="41" t="s">
        <v>223</v>
      </c>
      <c r="B984" s="43">
        <v>67870</v>
      </c>
      <c r="C984" s="33">
        <f t="shared" si="15"/>
        <v>983</v>
      </c>
      <c r="D984" s="54" t="s">
        <v>113</v>
      </c>
      <c r="E984" s="53">
        <v>41630</v>
      </c>
      <c r="F984" s="52">
        <v>3.7999999999999999E-2</v>
      </c>
      <c r="G984" s="51">
        <v>0.29699999999999999</v>
      </c>
      <c r="H984" s="50">
        <v>32.4</v>
      </c>
      <c r="I984" s="50">
        <v>32.630000000000003</v>
      </c>
      <c r="J984" s="43">
        <v>67870</v>
      </c>
      <c r="K984" s="49">
        <v>0.01</v>
      </c>
    </row>
    <row r="985" spans="1:11" ht="15" hidden="1" x14ac:dyDescent="0.25">
      <c r="A985" s="41" t="s">
        <v>222</v>
      </c>
      <c r="B985" s="43">
        <v>55340</v>
      </c>
      <c r="C985" s="33">
        <f t="shared" si="15"/>
        <v>984</v>
      </c>
      <c r="D985" s="48" t="s">
        <v>113</v>
      </c>
      <c r="E985" s="47">
        <v>11970</v>
      </c>
      <c r="F985" s="46">
        <v>3.5999999999999997E-2</v>
      </c>
      <c r="G985" s="45">
        <v>8.5000000000000006E-2</v>
      </c>
      <c r="H985" s="44">
        <v>26.41</v>
      </c>
      <c r="I985" s="44">
        <v>26.61</v>
      </c>
      <c r="J985" s="43">
        <v>55340</v>
      </c>
      <c r="K985" s="42">
        <v>0.01</v>
      </c>
    </row>
    <row r="986" spans="1:11" ht="15" hidden="1" x14ac:dyDescent="0.25">
      <c r="A986" s="41" t="s">
        <v>221</v>
      </c>
      <c r="B986" s="43">
        <v>34950</v>
      </c>
      <c r="C986" s="33">
        <f t="shared" si="15"/>
        <v>985</v>
      </c>
      <c r="D986" s="54" t="s">
        <v>136</v>
      </c>
      <c r="E986" s="53">
        <v>2582350</v>
      </c>
      <c r="F986" s="52">
        <v>6.0000000000000001E-3</v>
      </c>
      <c r="G986" s="51">
        <v>18.393000000000001</v>
      </c>
      <c r="H986" s="50">
        <v>15.15</v>
      </c>
      <c r="I986" s="50">
        <v>16.8</v>
      </c>
      <c r="J986" s="43">
        <v>34950</v>
      </c>
      <c r="K986" s="49">
        <v>3.0000000000000001E-3</v>
      </c>
    </row>
    <row r="987" spans="1:11" ht="15" hidden="1" x14ac:dyDescent="0.25">
      <c r="A987" s="41" t="s">
        <v>220</v>
      </c>
      <c r="B987" s="43">
        <v>46850</v>
      </c>
      <c r="C987" s="33">
        <f t="shared" si="15"/>
        <v>986</v>
      </c>
      <c r="D987" s="48" t="s">
        <v>121</v>
      </c>
      <c r="E987" s="47">
        <v>121010</v>
      </c>
      <c r="F987" s="46">
        <v>1.9E-2</v>
      </c>
      <c r="G987" s="45">
        <v>0.86199999999999999</v>
      </c>
      <c r="H987" s="44">
        <v>20.96</v>
      </c>
      <c r="I987" s="44">
        <v>22.52</v>
      </c>
      <c r="J987" s="43">
        <v>46850</v>
      </c>
      <c r="K987" s="42">
        <v>1.0999999999999999E-2</v>
      </c>
    </row>
    <row r="988" spans="1:11" ht="15" hidden="1" x14ac:dyDescent="0.25">
      <c r="A988" s="41" t="s">
        <v>219</v>
      </c>
      <c r="B988" s="43">
        <v>50300</v>
      </c>
      <c r="C988" s="33">
        <f t="shared" si="15"/>
        <v>987</v>
      </c>
      <c r="D988" s="54" t="s">
        <v>113</v>
      </c>
      <c r="E988" s="53">
        <v>73840</v>
      </c>
      <c r="F988" s="52">
        <v>2.7E-2</v>
      </c>
      <c r="G988" s="51">
        <v>0.52600000000000002</v>
      </c>
      <c r="H988" s="50">
        <v>22.97</v>
      </c>
      <c r="I988" s="50">
        <v>24.18</v>
      </c>
      <c r="J988" s="43">
        <v>50300</v>
      </c>
      <c r="K988" s="49">
        <v>1.4E-2</v>
      </c>
    </row>
    <row r="989" spans="1:11" ht="30" hidden="1" x14ac:dyDescent="0.25">
      <c r="A989" s="41" t="s">
        <v>218</v>
      </c>
      <c r="B989" s="43">
        <v>41450</v>
      </c>
      <c r="C989" s="33">
        <f t="shared" si="15"/>
        <v>988</v>
      </c>
      <c r="D989" s="48" t="s">
        <v>113</v>
      </c>
      <c r="E989" s="47">
        <v>47160</v>
      </c>
      <c r="F989" s="46">
        <v>2.8000000000000001E-2</v>
      </c>
      <c r="G989" s="45">
        <v>0.33600000000000002</v>
      </c>
      <c r="H989" s="44">
        <v>18.440000000000001</v>
      </c>
      <c r="I989" s="44">
        <v>19.93</v>
      </c>
      <c r="J989" s="43">
        <v>41450</v>
      </c>
      <c r="K989" s="42">
        <v>1.2E-2</v>
      </c>
    </row>
    <row r="990" spans="1:11" ht="15" hidden="1" x14ac:dyDescent="0.25">
      <c r="A990" s="41" t="s">
        <v>217</v>
      </c>
      <c r="B990" s="43">
        <v>36410</v>
      </c>
      <c r="C990" s="33">
        <f t="shared" si="15"/>
        <v>989</v>
      </c>
      <c r="D990" s="54" t="s">
        <v>121</v>
      </c>
      <c r="E990" s="53">
        <v>186980</v>
      </c>
      <c r="F990" s="52">
        <v>1.4999999999999999E-2</v>
      </c>
      <c r="G990" s="51">
        <v>1.3320000000000001</v>
      </c>
      <c r="H990" s="50">
        <v>16.559999999999999</v>
      </c>
      <c r="I990" s="50">
        <v>17.510000000000002</v>
      </c>
      <c r="J990" s="43">
        <v>36410</v>
      </c>
      <c r="K990" s="49">
        <v>4.0000000000000001E-3</v>
      </c>
    </row>
    <row r="991" spans="1:11" ht="30" hidden="1" x14ac:dyDescent="0.25">
      <c r="A991" s="41" t="s">
        <v>216</v>
      </c>
      <c r="B991" s="43">
        <v>36050</v>
      </c>
      <c r="C991" s="33">
        <f t="shared" si="15"/>
        <v>990</v>
      </c>
      <c r="D991" s="48" t="s">
        <v>113</v>
      </c>
      <c r="E991" s="47">
        <v>29830</v>
      </c>
      <c r="F991" s="46">
        <v>0.03</v>
      </c>
      <c r="G991" s="45">
        <v>0.21199999999999999</v>
      </c>
      <c r="H991" s="44">
        <v>16.53</v>
      </c>
      <c r="I991" s="44">
        <v>17.329999999999998</v>
      </c>
      <c r="J991" s="43">
        <v>36050</v>
      </c>
      <c r="K991" s="42">
        <v>7.0000000000000001E-3</v>
      </c>
    </row>
    <row r="992" spans="1:11" ht="15" hidden="1" x14ac:dyDescent="0.25">
      <c r="A992" s="41" t="s">
        <v>215</v>
      </c>
      <c r="B992" s="43">
        <v>30860</v>
      </c>
      <c r="C992" s="33">
        <f t="shared" si="15"/>
        <v>991</v>
      </c>
      <c r="D992" s="54" t="s">
        <v>113</v>
      </c>
      <c r="E992" s="53">
        <v>26670</v>
      </c>
      <c r="F992" s="52">
        <v>3.2000000000000001E-2</v>
      </c>
      <c r="G992" s="51">
        <v>0.19</v>
      </c>
      <c r="H992" s="50">
        <v>13.81</v>
      </c>
      <c r="I992" s="50">
        <v>14.84</v>
      </c>
      <c r="J992" s="43">
        <v>30860</v>
      </c>
      <c r="K992" s="49">
        <v>8.0000000000000002E-3</v>
      </c>
    </row>
    <row r="993" spans="1:11" ht="15" hidden="1" x14ac:dyDescent="0.25">
      <c r="A993" s="41" t="s">
        <v>214</v>
      </c>
      <c r="B993" s="43">
        <v>37630</v>
      </c>
      <c r="C993" s="33">
        <f t="shared" si="15"/>
        <v>992</v>
      </c>
      <c r="D993" s="48" t="s">
        <v>113</v>
      </c>
      <c r="E993" s="47">
        <v>130480</v>
      </c>
      <c r="F993" s="46">
        <v>1.9E-2</v>
      </c>
      <c r="G993" s="45">
        <v>0.92900000000000005</v>
      </c>
      <c r="H993" s="44">
        <v>17.16</v>
      </c>
      <c r="I993" s="44">
        <v>18.09</v>
      </c>
      <c r="J993" s="43">
        <v>37630</v>
      </c>
      <c r="K993" s="42">
        <v>5.0000000000000001E-3</v>
      </c>
    </row>
    <row r="994" spans="1:11" ht="15" hidden="1" x14ac:dyDescent="0.25">
      <c r="A994" s="41" t="s">
        <v>213</v>
      </c>
      <c r="B994" s="43">
        <v>33170</v>
      </c>
      <c r="C994" s="33">
        <f t="shared" si="15"/>
        <v>993</v>
      </c>
      <c r="D994" s="54" t="s">
        <v>121</v>
      </c>
      <c r="E994" s="53">
        <v>75580</v>
      </c>
      <c r="F994" s="52">
        <v>2.3E-2</v>
      </c>
      <c r="G994" s="51">
        <v>0.53800000000000003</v>
      </c>
      <c r="H994" s="50">
        <v>15.28</v>
      </c>
      <c r="I994" s="50">
        <v>15.95</v>
      </c>
      <c r="J994" s="43">
        <v>33170</v>
      </c>
      <c r="K994" s="49">
        <v>5.0000000000000001E-3</v>
      </c>
    </row>
    <row r="995" spans="1:11" ht="15" hidden="1" x14ac:dyDescent="0.25">
      <c r="A995" s="41" t="s">
        <v>212</v>
      </c>
      <c r="B995" s="43">
        <v>29580</v>
      </c>
      <c r="C995" s="33">
        <f t="shared" si="15"/>
        <v>994</v>
      </c>
      <c r="D995" s="48" t="s">
        <v>113</v>
      </c>
      <c r="E995" s="47">
        <v>14250</v>
      </c>
      <c r="F995" s="46">
        <v>6.5000000000000002E-2</v>
      </c>
      <c r="G995" s="45">
        <v>0.10199999999999999</v>
      </c>
      <c r="H995" s="44">
        <v>13.27</v>
      </c>
      <c r="I995" s="44">
        <v>14.22</v>
      </c>
      <c r="J995" s="43">
        <v>29580</v>
      </c>
      <c r="K995" s="42">
        <v>1.2999999999999999E-2</v>
      </c>
    </row>
    <row r="996" spans="1:11" ht="15" hidden="1" x14ac:dyDescent="0.25">
      <c r="A996" s="41" t="s">
        <v>211</v>
      </c>
      <c r="B996" s="43">
        <v>34000</v>
      </c>
      <c r="C996" s="33">
        <f t="shared" si="15"/>
        <v>995</v>
      </c>
      <c r="D996" s="54" t="s">
        <v>113</v>
      </c>
      <c r="E996" s="53">
        <v>61330</v>
      </c>
      <c r="F996" s="52">
        <v>2.4E-2</v>
      </c>
      <c r="G996" s="51">
        <v>0.437</v>
      </c>
      <c r="H996" s="50">
        <v>15.8</v>
      </c>
      <c r="I996" s="50">
        <v>16.350000000000001</v>
      </c>
      <c r="J996" s="43">
        <v>34000</v>
      </c>
      <c r="K996" s="49">
        <v>6.0000000000000001E-3</v>
      </c>
    </row>
    <row r="997" spans="1:11" ht="30" hidden="1" x14ac:dyDescent="0.25">
      <c r="A997" s="41" t="s">
        <v>210</v>
      </c>
      <c r="B997" s="43">
        <v>34370</v>
      </c>
      <c r="C997" s="33">
        <f t="shared" si="15"/>
        <v>996</v>
      </c>
      <c r="D997" s="48" t="s">
        <v>113</v>
      </c>
      <c r="E997" s="47">
        <v>71260</v>
      </c>
      <c r="F997" s="46">
        <v>2.8000000000000001E-2</v>
      </c>
      <c r="G997" s="45">
        <v>0.50800000000000001</v>
      </c>
      <c r="H997" s="44">
        <v>15.63</v>
      </c>
      <c r="I997" s="44">
        <v>16.52</v>
      </c>
      <c r="J997" s="43">
        <v>34370</v>
      </c>
      <c r="K997" s="42">
        <v>7.0000000000000001E-3</v>
      </c>
    </row>
    <row r="998" spans="1:11" ht="15" hidden="1" x14ac:dyDescent="0.25">
      <c r="A998" s="41" t="s">
        <v>209</v>
      </c>
      <c r="B998" s="43">
        <v>37600</v>
      </c>
      <c r="C998" s="33">
        <f t="shared" si="15"/>
        <v>997</v>
      </c>
      <c r="D998" s="54" t="s">
        <v>113</v>
      </c>
      <c r="E998" s="53">
        <v>19520</v>
      </c>
      <c r="F998" s="52">
        <v>3.5000000000000003E-2</v>
      </c>
      <c r="G998" s="51">
        <v>0.13900000000000001</v>
      </c>
      <c r="H998" s="50">
        <v>17.329999999999998</v>
      </c>
      <c r="I998" s="50">
        <v>18.079999999999998</v>
      </c>
      <c r="J998" s="43">
        <v>37600</v>
      </c>
      <c r="K998" s="49">
        <v>1.0999999999999999E-2</v>
      </c>
    </row>
    <row r="999" spans="1:11" ht="15" hidden="1" x14ac:dyDescent="0.25">
      <c r="A999" s="41" t="s">
        <v>208</v>
      </c>
      <c r="B999" s="43">
        <v>40340</v>
      </c>
      <c r="C999" s="33">
        <f t="shared" si="15"/>
        <v>998</v>
      </c>
      <c r="D999" s="48" t="s">
        <v>113</v>
      </c>
      <c r="E999" s="47">
        <v>518950</v>
      </c>
      <c r="F999" s="46">
        <v>7.0000000000000001E-3</v>
      </c>
      <c r="G999" s="45">
        <v>3.6960000000000002</v>
      </c>
      <c r="H999" s="44">
        <v>17.68</v>
      </c>
      <c r="I999" s="44">
        <v>19.399999999999999</v>
      </c>
      <c r="J999" s="43">
        <v>40340</v>
      </c>
      <c r="K999" s="42">
        <v>4.0000000000000001E-3</v>
      </c>
    </row>
    <row r="1000" spans="1:11" ht="15" hidden="1" x14ac:dyDescent="0.25">
      <c r="A1000" s="41" t="s">
        <v>207</v>
      </c>
      <c r="B1000" s="43">
        <v>42310</v>
      </c>
      <c r="C1000" s="33">
        <f t="shared" si="15"/>
        <v>999</v>
      </c>
      <c r="D1000" s="54" t="s">
        <v>113</v>
      </c>
      <c r="E1000" s="53">
        <v>26480</v>
      </c>
      <c r="F1000" s="52">
        <v>4.7E-2</v>
      </c>
      <c r="G1000" s="51">
        <v>0.189</v>
      </c>
      <c r="H1000" s="50">
        <v>18.37</v>
      </c>
      <c r="I1000" s="50">
        <v>20.34</v>
      </c>
      <c r="J1000" s="43">
        <v>42310</v>
      </c>
      <c r="K1000" s="49">
        <v>0.02</v>
      </c>
    </row>
    <row r="1001" spans="1:11" ht="15" hidden="1" x14ac:dyDescent="0.25">
      <c r="A1001" s="41" t="s">
        <v>206</v>
      </c>
      <c r="B1001" s="43">
        <v>38270</v>
      </c>
      <c r="C1001" s="33">
        <f t="shared" si="15"/>
        <v>1000</v>
      </c>
      <c r="D1001" s="48" t="s">
        <v>121</v>
      </c>
      <c r="E1001" s="47">
        <v>80240</v>
      </c>
      <c r="F1001" s="46">
        <v>2.1000000000000001E-2</v>
      </c>
      <c r="G1001" s="45">
        <v>0.57199999999999995</v>
      </c>
      <c r="H1001" s="44">
        <v>16.649999999999999</v>
      </c>
      <c r="I1001" s="44">
        <v>18.399999999999999</v>
      </c>
      <c r="J1001" s="43">
        <v>38270</v>
      </c>
      <c r="K1001" s="42">
        <v>8.0000000000000002E-3</v>
      </c>
    </row>
    <row r="1002" spans="1:11" ht="15" hidden="1" x14ac:dyDescent="0.25">
      <c r="A1002" s="41" t="s">
        <v>205</v>
      </c>
      <c r="B1002" s="43">
        <v>40760</v>
      </c>
      <c r="C1002" s="33">
        <f t="shared" si="15"/>
        <v>1001</v>
      </c>
      <c r="D1002" s="54" t="s">
        <v>113</v>
      </c>
      <c r="E1002" s="53">
        <v>37110</v>
      </c>
      <c r="F1002" s="52">
        <v>2.8000000000000001E-2</v>
      </c>
      <c r="G1002" s="51">
        <v>0.26400000000000001</v>
      </c>
      <c r="H1002" s="50">
        <v>18.12</v>
      </c>
      <c r="I1002" s="50">
        <v>19.59</v>
      </c>
      <c r="J1002" s="43">
        <v>40760</v>
      </c>
      <c r="K1002" s="49">
        <v>8.9999999999999993E-3</v>
      </c>
    </row>
    <row r="1003" spans="1:11" ht="15" hidden="1" x14ac:dyDescent="0.25">
      <c r="A1003" s="41" t="s">
        <v>204</v>
      </c>
      <c r="B1003" s="43">
        <v>39880</v>
      </c>
      <c r="C1003" s="33">
        <f t="shared" si="15"/>
        <v>1002</v>
      </c>
      <c r="D1003" s="48" t="s">
        <v>113</v>
      </c>
      <c r="E1003" s="47">
        <v>14570</v>
      </c>
      <c r="F1003" s="46">
        <v>4.2000000000000003E-2</v>
      </c>
      <c r="G1003" s="45">
        <v>0.104</v>
      </c>
      <c r="H1003" s="44">
        <v>17.3</v>
      </c>
      <c r="I1003" s="44">
        <v>19.18</v>
      </c>
      <c r="J1003" s="43">
        <v>39880</v>
      </c>
      <c r="K1003" s="42">
        <v>1.4E-2</v>
      </c>
    </row>
    <row r="1004" spans="1:11" ht="15" hidden="1" x14ac:dyDescent="0.25">
      <c r="A1004" s="41" t="s">
        <v>203</v>
      </c>
      <c r="B1004" s="43">
        <v>34220</v>
      </c>
      <c r="C1004" s="33">
        <f t="shared" si="15"/>
        <v>1003</v>
      </c>
      <c r="D1004" s="54" t="s">
        <v>113</v>
      </c>
      <c r="E1004" s="53">
        <v>28570</v>
      </c>
      <c r="F1004" s="52">
        <v>4.2999999999999997E-2</v>
      </c>
      <c r="G1004" s="51">
        <v>0.20300000000000001</v>
      </c>
      <c r="H1004" s="50">
        <v>14.73</v>
      </c>
      <c r="I1004" s="50">
        <v>16.45</v>
      </c>
      <c r="J1004" s="43">
        <v>34220</v>
      </c>
      <c r="K1004" s="49">
        <v>1.9E-2</v>
      </c>
    </row>
    <row r="1005" spans="1:11" ht="15" hidden="1" x14ac:dyDescent="0.25">
      <c r="A1005" s="41" t="s">
        <v>202</v>
      </c>
      <c r="B1005" s="43">
        <v>30910</v>
      </c>
      <c r="C1005" s="33">
        <f t="shared" si="15"/>
        <v>1004</v>
      </c>
      <c r="D1005" s="48" t="s">
        <v>113</v>
      </c>
      <c r="E1005" s="47">
        <v>386520</v>
      </c>
      <c r="F1005" s="46">
        <v>1.2999999999999999E-2</v>
      </c>
      <c r="G1005" s="45">
        <v>2.7530000000000001</v>
      </c>
      <c r="H1005" s="44">
        <v>13.6</v>
      </c>
      <c r="I1005" s="44">
        <v>14.86</v>
      </c>
      <c r="J1005" s="43">
        <v>30910</v>
      </c>
      <c r="K1005" s="42">
        <v>5.0000000000000001E-3</v>
      </c>
    </row>
    <row r="1006" spans="1:11" ht="15" hidden="1" x14ac:dyDescent="0.25">
      <c r="A1006" s="41" t="s">
        <v>201</v>
      </c>
      <c r="B1006" s="43">
        <v>38370</v>
      </c>
      <c r="C1006" s="33">
        <f t="shared" si="15"/>
        <v>1005</v>
      </c>
      <c r="D1006" s="54" t="s">
        <v>121</v>
      </c>
      <c r="E1006" s="53">
        <v>156070</v>
      </c>
      <c r="F1006" s="52">
        <v>1.2E-2</v>
      </c>
      <c r="G1006" s="51">
        <v>1.1120000000000001</v>
      </c>
      <c r="H1006" s="50">
        <v>16.97</v>
      </c>
      <c r="I1006" s="50">
        <v>18.45</v>
      </c>
      <c r="J1006" s="43">
        <v>38370</v>
      </c>
      <c r="K1006" s="49">
        <v>5.0000000000000001E-3</v>
      </c>
    </row>
    <row r="1007" spans="1:11" ht="30" hidden="1" x14ac:dyDescent="0.25">
      <c r="A1007" s="41" t="s">
        <v>200</v>
      </c>
      <c r="B1007" s="43">
        <v>34460</v>
      </c>
      <c r="C1007" s="33">
        <f t="shared" si="15"/>
        <v>1006</v>
      </c>
      <c r="D1007" s="48" t="s">
        <v>113</v>
      </c>
      <c r="E1007" s="47">
        <v>85760</v>
      </c>
      <c r="F1007" s="46">
        <v>1.6E-2</v>
      </c>
      <c r="G1007" s="45">
        <v>0.61099999999999999</v>
      </c>
      <c r="H1007" s="44">
        <v>15.76</v>
      </c>
      <c r="I1007" s="44">
        <v>16.57</v>
      </c>
      <c r="J1007" s="43">
        <v>34460</v>
      </c>
      <c r="K1007" s="42">
        <v>4.0000000000000001E-3</v>
      </c>
    </row>
    <row r="1008" spans="1:11" ht="15" hidden="1" x14ac:dyDescent="0.25">
      <c r="A1008" s="41" t="s">
        <v>199</v>
      </c>
      <c r="B1008" s="43">
        <v>46270</v>
      </c>
      <c r="C1008" s="33">
        <f t="shared" si="15"/>
        <v>1007</v>
      </c>
      <c r="D1008" s="54" t="s">
        <v>113</v>
      </c>
      <c r="E1008" s="53">
        <v>54860</v>
      </c>
      <c r="F1008" s="52">
        <v>0.02</v>
      </c>
      <c r="G1008" s="51">
        <v>0.39100000000000001</v>
      </c>
      <c r="H1008" s="50">
        <v>20.27</v>
      </c>
      <c r="I1008" s="50">
        <v>22.25</v>
      </c>
      <c r="J1008" s="43">
        <v>46270</v>
      </c>
      <c r="K1008" s="49">
        <v>8.9999999999999993E-3</v>
      </c>
    </row>
    <row r="1009" spans="1:11" ht="15" hidden="1" x14ac:dyDescent="0.25">
      <c r="A1009" s="41" t="s">
        <v>198</v>
      </c>
      <c r="B1009" s="43">
        <v>32040</v>
      </c>
      <c r="C1009" s="33">
        <f t="shared" si="15"/>
        <v>1008</v>
      </c>
      <c r="D1009" s="48" t="s">
        <v>113</v>
      </c>
      <c r="E1009" s="47">
        <v>15450</v>
      </c>
      <c r="F1009" s="46">
        <v>4.7E-2</v>
      </c>
      <c r="G1009" s="45">
        <v>0.11</v>
      </c>
      <c r="H1009" s="44">
        <v>14.44</v>
      </c>
      <c r="I1009" s="44">
        <v>15.4</v>
      </c>
      <c r="J1009" s="43">
        <v>32040</v>
      </c>
      <c r="K1009" s="42">
        <v>0.01</v>
      </c>
    </row>
    <row r="1010" spans="1:11" ht="15" hidden="1" x14ac:dyDescent="0.25">
      <c r="A1010" s="41" t="s">
        <v>197</v>
      </c>
      <c r="B1010" s="43">
        <v>37890</v>
      </c>
      <c r="C1010" s="33">
        <f t="shared" si="15"/>
        <v>1009</v>
      </c>
      <c r="D1010" s="54" t="s">
        <v>113</v>
      </c>
      <c r="E1010" s="53">
        <v>24430</v>
      </c>
      <c r="F1010" s="52">
        <v>8.7999999999999995E-2</v>
      </c>
      <c r="G1010" s="51">
        <v>0.17399999999999999</v>
      </c>
      <c r="H1010" s="50">
        <v>17.149999999999999</v>
      </c>
      <c r="I1010" s="50">
        <v>18.22</v>
      </c>
      <c r="J1010" s="43">
        <v>37890</v>
      </c>
      <c r="K1010" s="49">
        <v>1.2E-2</v>
      </c>
    </row>
    <row r="1011" spans="1:11" ht="15" hidden="1" x14ac:dyDescent="0.25">
      <c r="A1011" s="41" t="s">
        <v>196</v>
      </c>
      <c r="B1011" s="43">
        <v>31740</v>
      </c>
      <c r="C1011" s="33">
        <f t="shared" si="15"/>
        <v>1010</v>
      </c>
      <c r="D1011" s="48" t="s">
        <v>113</v>
      </c>
      <c r="E1011" s="47">
        <v>26430</v>
      </c>
      <c r="F1011" s="46">
        <v>3.7999999999999999E-2</v>
      </c>
      <c r="G1011" s="45">
        <v>0.188</v>
      </c>
      <c r="H1011" s="44">
        <v>12.73</v>
      </c>
      <c r="I1011" s="44">
        <v>15.26</v>
      </c>
      <c r="J1011" s="43">
        <v>31740</v>
      </c>
      <c r="K1011" s="42">
        <v>1.7000000000000001E-2</v>
      </c>
    </row>
    <row r="1012" spans="1:11" ht="15" hidden="1" x14ac:dyDescent="0.25">
      <c r="A1012" s="41" t="s">
        <v>195</v>
      </c>
      <c r="B1012" s="43">
        <v>30680</v>
      </c>
      <c r="C1012" s="33">
        <f t="shared" si="15"/>
        <v>1011</v>
      </c>
      <c r="D1012" s="54" t="s">
        <v>121</v>
      </c>
      <c r="E1012" s="53">
        <v>888880</v>
      </c>
      <c r="F1012" s="52">
        <v>1.2E-2</v>
      </c>
      <c r="G1012" s="51">
        <v>6.3310000000000004</v>
      </c>
      <c r="H1012" s="50">
        <v>13.28</v>
      </c>
      <c r="I1012" s="50">
        <v>14.75</v>
      </c>
      <c r="J1012" s="43">
        <v>30680</v>
      </c>
      <c r="K1012" s="49">
        <v>4.0000000000000001E-3</v>
      </c>
    </row>
    <row r="1013" spans="1:11" ht="15" hidden="1" x14ac:dyDescent="0.25">
      <c r="A1013" s="41" t="s">
        <v>194</v>
      </c>
      <c r="B1013" s="43">
        <v>34610</v>
      </c>
      <c r="C1013" s="33">
        <f t="shared" si="15"/>
        <v>1012</v>
      </c>
      <c r="D1013" s="48" t="s">
        <v>113</v>
      </c>
      <c r="E1013" s="47">
        <v>16940</v>
      </c>
      <c r="F1013" s="46">
        <v>4.2999999999999997E-2</v>
      </c>
      <c r="G1013" s="45">
        <v>0.121</v>
      </c>
      <c r="H1013" s="44">
        <v>15.53</v>
      </c>
      <c r="I1013" s="44">
        <v>16.64</v>
      </c>
      <c r="J1013" s="43">
        <v>34610</v>
      </c>
      <c r="K1013" s="42">
        <v>1.4E-2</v>
      </c>
    </row>
    <row r="1014" spans="1:11" ht="30" hidden="1" x14ac:dyDescent="0.25">
      <c r="A1014" s="41" t="s">
        <v>193</v>
      </c>
      <c r="B1014" s="43">
        <v>30590</v>
      </c>
      <c r="C1014" s="33">
        <f t="shared" si="15"/>
        <v>1013</v>
      </c>
      <c r="D1014" s="54" t="s">
        <v>113</v>
      </c>
      <c r="E1014" s="53">
        <v>17860</v>
      </c>
      <c r="F1014" s="52">
        <v>4.3999999999999997E-2</v>
      </c>
      <c r="G1014" s="51">
        <v>0.127</v>
      </c>
      <c r="H1014" s="50">
        <v>13.73</v>
      </c>
      <c r="I1014" s="50">
        <v>14.71</v>
      </c>
      <c r="J1014" s="43">
        <v>30590</v>
      </c>
      <c r="K1014" s="49">
        <v>8.9999999999999993E-3</v>
      </c>
    </row>
    <row r="1015" spans="1:11" ht="15" hidden="1" x14ac:dyDescent="0.25">
      <c r="A1015" s="41" t="s">
        <v>192</v>
      </c>
      <c r="B1015" s="43">
        <v>32100</v>
      </c>
      <c r="C1015" s="33">
        <f t="shared" si="15"/>
        <v>1014</v>
      </c>
      <c r="D1015" s="48" t="s">
        <v>113</v>
      </c>
      <c r="E1015" s="47">
        <v>8170</v>
      </c>
      <c r="F1015" s="46">
        <v>0.05</v>
      </c>
      <c r="G1015" s="45">
        <v>5.8000000000000003E-2</v>
      </c>
      <c r="H1015" s="44">
        <v>14.04</v>
      </c>
      <c r="I1015" s="44">
        <v>15.43</v>
      </c>
      <c r="J1015" s="43">
        <v>32100</v>
      </c>
      <c r="K1015" s="42">
        <v>1.6E-2</v>
      </c>
    </row>
    <row r="1016" spans="1:11" ht="15" hidden="1" x14ac:dyDescent="0.25">
      <c r="A1016" s="41" t="s">
        <v>191</v>
      </c>
      <c r="B1016" s="43">
        <v>34390</v>
      </c>
      <c r="C1016" s="33">
        <f t="shared" si="15"/>
        <v>1015</v>
      </c>
      <c r="D1016" s="54" t="s">
        <v>113</v>
      </c>
      <c r="E1016" s="53">
        <v>9520</v>
      </c>
      <c r="F1016" s="52">
        <v>5.5E-2</v>
      </c>
      <c r="G1016" s="51">
        <v>6.8000000000000005E-2</v>
      </c>
      <c r="H1016" s="50">
        <v>14.96</v>
      </c>
      <c r="I1016" s="50">
        <v>16.54</v>
      </c>
      <c r="J1016" s="43">
        <v>34390</v>
      </c>
      <c r="K1016" s="49">
        <v>2.1999999999999999E-2</v>
      </c>
    </row>
    <row r="1017" spans="1:11" ht="15" hidden="1" x14ac:dyDescent="0.25">
      <c r="A1017" s="41" t="s">
        <v>190</v>
      </c>
      <c r="B1017" s="43">
        <v>32590</v>
      </c>
      <c r="C1017" s="33">
        <f t="shared" si="15"/>
        <v>1016</v>
      </c>
      <c r="D1017" s="48" t="s">
        <v>113</v>
      </c>
      <c r="E1017" s="47">
        <v>39450</v>
      </c>
      <c r="F1017" s="46">
        <v>2.7E-2</v>
      </c>
      <c r="G1017" s="45">
        <v>0.28100000000000003</v>
      </c>
      <c r="H1017" s="44">
        <v>14.72</v>
      </c>
      <c r="I1017" s="44">
        <v>15.67</v>
      </c>
      <c r="J1017" s="43">
        <v>32590</v>
      </c>
      <c r="K1017" s="42">
        <v>8.0000000000000002E-3</v>
      </c>
    </row>
    <row r="1018" spans="1:11" ht="15" hidden="1" x14ac:dyDescent="0.25">
      <c r="A1018" s="41" t="s">
        <v>189</v>
      </c>
      <c r="B1018" s="43">
        <v>38570</v>
      </c>
      <c r="C1018" s="33">
        <f t="shared" si="15"/>
        <v>1017</v>
      </c>
      <c r="D1018" s="54" t="s">
        <v>113</v>
      </c>
      <c r="E1018" s="53">
        <v>93100</v>
      </c>
      <c r="F1018" s="52">
        <v>2.1999999999999999E-2</v>
      </c>
      <c r="G1018" s="51">
        <v>0.66300000000000003</v>
      </c>
      <c r="H1018" s="50">
        <v>17.79</v>
      </c>
      <c r="I1018" s="50">
        <v>18.54</v>
      </c>
      <c r="J1018" s="43">
        <v>38570</v>
      </c>
      <c r="K1018" s="49">
        <v>1.0999999999999999E-2</v>
      </c>
    </row>
    <row r="1019" spans="1:11" ht="15" hidden="1" x14ac:dyDescent="0.25">
      <c r="A1019" s="41" t="s">
        <v>188</v>
      </c>
      <c r="B1019" s="43">
        <v>42230</v>
      </c>
      <c r="C1019" s="33">
        <f t="shared" si="15"/>
        <v>1018</v>
      </c>
      <c r="D1019" s="48" t="s">
        <v>113</v>
      </c>
      <c r="E1019" s="47">
        <v>22280</v>
      </c>
      <c r="F1019" s="46">
        <v>7.5999999999999998E-2</v>
      </c>
      <c r="G1019" s="45">
        <v>0.159</v>
      </c>
      <c r="H1019" s="44">
        <v>20.04</v>
      </c>
      <c r="I1019" s="44">
        <v>20.3</v>
      </c>
      <c r="J1019" s="43">
        <v>42230</v>
      </c>
      <c r="K1019" s="42">
        <v>2.3E-2</v>
      </c>
    </row>
    <row r="1020" spans="1:11" ht="15" hidden="1" x14ac:dyDescent="0.25">
      <c r="A1020" s="41" t="s">
        <v>187</v>
      </c>
      <c r="B1020" s="43">
        <v>26930</v>
      </c>
      <c r="C1020" s="33">
        <f t="shared" si="15"/>
        <v>1019</v>
      </c>
      <c r="D1020" s="54" t="s">
        <v>113</v>
      </c>
      <c r="E1020" s="53">
        <v>429890</v>
      </c>
      <c r="F1020" s="52">
        <v>1.7000000000000001E-2</v>
      </c>
      <c r="G1020" s="51">
        <v>3.0619999999999998</v>
      </c>
      <c r="H1020" s="50">
        <v>11.94</v>
      </c>
      <c r="I1020" s="50">
        <v>12.95</v>
      </c>
      <c r="J1020" s="43">
        <v>26930</v>
      </c>
      <c r="K1020" s="49">
        <v>4.0000000000000001E-3</v>
      </c>
    </row>
    <row r="1021" spans="1:11" ht="15" hidden="1" x14ac:dyDescent="0.25">
      <c r="A1021" s="41" t="s">
        <v>186</v>
      </c>
      <c r="B1021" s="43">
        <v>32380</v>
      </c>
      <c r="C1021" s="33">
        <f t="shared" si="15"/>
        <v>1020</v>
      </c>
      <c r="D1021" s="48" t="s">
        <v>113</v>
      </c>
      <c r="E1021" s="47">
        <v>251670</v>
      </c>
      <c r="F1021" s="46">
        <v>2.9000000000000001E-2</v>
      </c>
      <c r="G1021" s="45">
        <v>1.7929999999999999</v>
      </c>
      <c r="H1021" s="44">
        <v>13.83</v>
      </c>
      <c r="I1021" s="44">
        <v>15.57</v>
      </c>
      <c r="J1021" s="43">
        <v>32380</v>
      </c>
      <c r="K1021" s="42">
        <v>8.9999999999999993E-3</v>
      </c>
    </row>
    <row r="1022" spans="1:11" ht="15" hidden="1" x14ac:dyDescent="0.25">
      <c r="A1022" s="41" t="s">
        <v>185</v>
      </c>
      <c r="B1022" s="43">
        <v>36070</v>
      </c>
      <c r="C1022" s="33">
        <f t="shared" si="15"/>
        <v>1021</v>
      </c>
      <c r="D1022" s="54" t="s">
        <v>184</v>
      </c>
      <c r="E1022" s="53">
        <v>9731790</v>
      </c>
      <c r="F1022" s="52">
        <v>3.0000000000000001E-3</v>
      </c>
      <c r="G1022" s="51">
        <v>69.314999999999998</v>
      </c>
      <c r="H1022" s="50">
        <v>14.78</v>
      </c>
      <c r="I1022" s="50">
        <v>17.34</v>
      </c>
      <c r="J1022" s="43">
        <v>36070</v>
      </c>
      <c r="K1022" s="49">
        <v>4.0000000000000001E-3</v>
      </c>
    </row>
    <row r="1023" spans="1:11" ht="15" hidden="1" x14ac:dyDescent="0.25">
      <c r="A1023" s="41" t="s">
        <v>183</v>
      </c>
      <c r="B1023" s="43">
        <v>55160</v>
      </c>
      <c r="C1023" s="33">
        <f t="shared" si="15"/>
        <v>1022</v>
      </c>
      <c r="D1023" s="48" t="s">
        <v>136</v>
      </c>
      <c r="E1023" s="47">
        <v>393850</v>
      </c>
      <c r="F1023" s="46">
        <v>5.0000000000000001E-3</v>
      </c>
      <c r="G1023" s="45">
        <v>2.8050000000000002</v>
      </c>
      <c r="H1023" s="44">
        <v>25.12</v>
      </c>
      <c r="I1023" s="44">
        <v>26.52</v>
      </c>
      <c r="J1023" s="43">
        <v>55160</v>
      </c>
      <c r="K1023" s="42">
        <v>3.0000000000000001E-3</v>
      </c>
    </row>
    <row r="1024" spans="1:11" ht="15" hidden="1" x14ac:dyDescent="0.25">
      <c r="A1024" s="41" t="s">
        <v>182</v>
      </c>
      <c r="B1024" s="43">
        <v>51900</v>
      </c>
      <c r="C1024" s="33">
        <f t="shared" si="15"/>
        <v>1023</v>
      </c>
      <c r="D1024" s="54" t="s">
        <v>113</v>
      </c>
      <c r="E1024" s="53">
        <v>7460</v>
      </c>
      <c r="F1024" s="52">
        <v>5.5E-2</v>
      </c>
      <c r="G1024" s="51">
        <v>5.2999999999999999E-2</v>
      </c>
      <c r="H1024" s="50">
        <v>22.77</v>
      </c>
      <c r="I1024" s="50">
        <v>24.95</v>
      </c>
      <c r="J1024" s="43">
        <v>51900</v>
      </c>
      <c r="K1024" s="49">
        <v>3.1E-2</v>
      </c>
    </row>
    <row r="1025" spans="1:11" ht="30" hidden="1" x14ac:dyDescent="0.25">
      <c r="A1025" s="41" t="s">
        <v>181</v>
      </c>
      <c r="B1025" s="43">
        <v>50160</v>
      </c>
      <c r="C1025" s="33">
        <f t="shared" si="15"/>
        <v>1024</v>
      </c>
      <c r="D1025" s="48" t="s">
        <v>113</v>
      </c>
      <c r="E1025" s="47">
        <v>183620</v>
      </c>
      <c r="F1025" s="46">
        <v>8.0000000000000002E-3</v>
      </c>
      <c r="G1025" s="45">
        <v>1.3080000000000001</v>
      </c>
      <c r="H1025" s="44">
        <v>22.71</v>
      </c>
      <c r="I1025" s="44">
        <v>24.12</v>
      </c>
      <c r="J1025" s="43">
        <v>50160</v>
      </c>
      <c r="K1025" s="42">
        <v>3.0000000000000001E-3</v>
      </c>
    </row>
    <row r="1026" spans="1:11" ht="30" hidden="1" x14ac:dyDescent="0.25">
      <c r="A1026" s="41" t="s">
        <v>180</v>
      </c>
      <c r="B1026" s="43">
        <v>59800</v>
      </c>
      <c r="C1026" s="33">
        <f t="shared" si="15"/>
        <v>1025</v>
      </c>
      <c r="D1026" s="54" t="s">
        <v>113</v>
      </c>
      <c r="E1026" s="53">
        <v>202760</v>
      </c>
      <c r="F1026" s="52">
        <v>7.0000000000000001E-3</v>
      </c>
      <c r="G1026" s="51">
        <v>1.444</v>
      </c>
      <c r="H1026" s="50">
        <v>27.54</v>
      </c>
      <c r="I1026" s="50">
        <v>28.75</v>
      </c>
      <c r="J1026" s="43">
        <v>59800</v>
      </c>
      <c r="K1026" s="49">
        <v>3.0000000000000001E-3</v>
      </c>
    </row>
    <row r="1027" spans="1:11" ht="15" hidden="1" x14ac:dyDescent="0.25">
      <c r="A1027" s="41" t="s">
        <v>179</v>
      </c>
      <c r="B1027" s="43">
        <v>93560</v>
      </c>
      <c r="C1027" s="33">
        <f t="shared" ref="C1027:C1090" si="16">C1026+1</f>
        <v>1026</v>
      </c>
      <c r="D1027" s="48" t="s">
        <v>136</v>
      </c>
      <c r="E1027" s="47">
        <v>265890</v>
      </c>
      <c r="F1027" s="46">
        <v>3.7999999999999999E-2</v>
      </c>
      <c r="G1027" s="45">
        <v>1.8939999999999999</v>
      </c>
      <c r="H1027" s="56">
        <v>-4</v>
      </c>
      <c r="I1027" s="56">
        <v>-4</v>
      </c>
      <c r="J1027" s="43">
        <v>93560</v>
      </c>
      <c r="K1027" s="42">
        <v>2.5000000000000001E-2</v>
      </c>
    </row>
    <row r="1028" spans="1:11" ht="15" hidden="1" x14ac:dyDescent="0.25">
      <c r="A1028" s="41" t="s">
        <v>178</v>
      </c>
      <c r="B1028" s="43">
        <v>131250</v>
      </c>
      <c r="C1028" s="33">
        <f t="shared" si="16"/>
        <v>1027</v>
      </c>
      <c r="D1028" s="54" t="s">
        <v>121</v>
      </c>
      <c r="E1028" s="53">
        <v>120500</v>
      </c>
      <c r="F1028" s="52">
        <v>3.4000000000000002E-2</v>
      </c>
      <c r="G1028" s="51">
        <v>0.85799999999999998</v>
      </c>
      <c r="H1028" s="55">
        <v>-4</v>
      </c>
      <c r="I1028" s="55">
        <v>-4</v>
      </c>
      <c r="J1028" s="43">
        <v>131250</v>
      </c>
      <c r="K1028" s="49">
        <v>3.6999999999999998E-2</v>
      </c>
    </row>
    <row r="1029" spans="1:11" ht="15" hidden="1" x14ac:dyDescent="0.25">
      <c r="A1029" s="41" t="s">
        <v>177</v>
      </c>
      <c r="B1029" s="43">
        <v>152770</v>
      </c>
      <c r="C1029" s="33">
        <f t="shared" si="16"/>
        <v>1028</v>
      </c>
      <c r="D1029" s="48" t="s">
        <v>113</v>
      </c>
      <c r="E1029" s="47">
        <v>81520</v>
      </c>
      <c r="F1029" s="46">
        <v>4.8000000000000001E-2</v>
      </c>
      <c r="G1029" s="45">
        <v>0.58099999999999996</v>
      </c>
      <c r="H1029" s="56">
        <v>-4</v>
      </c>
      <c r="I1029" s="56">
        <v>-4</v>
      </c>
      <c r="J1029" s="43">
        <v>152770</v>
      </c>
      <c r="K1029" s="42">
        <v>3.7999999999999999E-2</v>
      </c>
    </row>
    <row r="1030" spans="1:11" ht="15" hidden="1" x14ac:dyDescent="0.25">
      <c r="A1030" s="41" t="s">
        <v>176</v>
      </c>
      <c r="B1030" s="43">
        <v>86260</v>
      </c>
      <c r="C1030" s="33">
        <f t="shared" si="16"/>
        <v>1029</v>
      </c>
      <c r="D1030" s="54" t="s">
        <v>113</v>
      </c>
      <c r="E1030" s="53">
        <v>38980</v>
      </c>
      <c r="F1030" s="52">
        <v>3.2000000000000001E-2</v>
      </c>
      <c r="G1030" s="51">
        <v>0.27800000000000002</v>
      </c>
      <c r="H1030" s="55">
        <v>-4</v>
      </c>
      <c r="I1030" s="55">
        <v>-4</v>
      </c>
      <c r="J1030" s="43">
        <v>86260</v>
      </c>
      <c r="K1030" s="49">
        <v>1.4E-2</v>
      </c>
    </row>
    <row r="1031" spans="1:11" ht="15" hidden="1" x14ac:dyDescent="0.25">
      <c r="A1031" s="41" t="s">
        <v>175</v>
      </c>
      <c r="B1031" s="43">
        <v>100190</v>
      </c>
      <c r="C1031" s="33">
        <f t="shared" si="16"/>
        <v>1030</v>
      </c>
      <c r="D1031" s="48" t="s">
        <v>121</v>
      </c>
      <c r="E1031" s="47">
        <v>32000</v>
      </c>
      <c r="F1031" s="46">
        <v>1.7999999999999999E-2</v>
      </c>
      <c r="G1031" s="45">
        <v>0.22800000000000001</v>
      </c>
      <c r="H1031" s="44">
        <v>46.57</v>
      </c>
      <c r="I1031" s="44">
        <v>48.17</v>
      </c>
      <c r="J1031" s="43">
        <v>100190</v>
      </c>
      <c r="K1031" s="42">
        <v>1.4999999999999999E-2</v>
      </c>
    </row>
    <row r="1032" spans="1:11" ht="15" hidden="1" x14ac:dyDescent="0.25">
      <c r="A1032" s="41" t="s">
        <v>174</v>
      </c>
      <c r="B1032" s="43">
        <v>118200</v>
      </c>
      <c r="C1032" s="33">
        <f t="shared" si="16"/>
        <v>1031</v>
      </c>
      <c r="D1032" s="54" t="s">
        <v>113</v>
      </c>
      <c r="E1032" s="53">
        <v>23240</v>
      </c>
      <c r="F1032" s="52">
        <v>1.7000000000000001E-2</v>
      </c>
      <c r="G1032" s="51">
        <v>0.16600000000000001</v>
      </c>
      <c r="H1032" s="50">
        <v>58.85</v>
      </c>
      <c r="I1032" s="50">
        <v>56.83</v>
      </c>
      <c r="J1032" s="43">
        <v>118200</v>
      </c>
      <c r="K1032" s="49">
        <v>7.0000000000000001E-3</v>
      </c>
    </row>
    <row r="1033" spans="1:11" ht="15" hidden="1" x14ac:dyDescent="0.25">
      <c r="A1033" s="41" t="s">
        <v>173</v>
      </c>
      <c r="B1033" s="43">
        <v>52380</v>
      </c>
      <c r="C1033" s="33">
        <f t="shared" si="16"/>
        <v>1032</v>
      </c>
      <c r="D1033" s="48" t="s">
        <v>113</v>
      </c>
      <c r="E1033" s="47">
        <v>8760</v>
      </c>
      <c r="F1033" s="46">
        <v>5.0999999999999997E-2</v>
      </c>
      <c r="G1033" s="45">
        <v>6.2E-2</v>
      </c>
      <c r="H1033" s="44">
        <v>23.51</v>
      </c>
      <c r="I1033" s="44">
        <v>25.19</v>
      </c>
      <c r="J1033" s="43">
        <v>52380</v>
      </c>
      <c r="K1033" s="42">
        <v>2.1999999999999999E-2</v>
      </c>
    </row>
    <row r="1034" spans="1:11" ht="15" hidden="1" x14ac:dyDescent="0.25">
      <c r="A1034" s="41" t="s">
        <v>172</v>
      </c>
      <c r="B1034" s="43">
        <v>51620</v>
      </c>
      <c r="C1034" s="33">
        <f t="shared" si="16"/>
        <v>1033</v>
      </c>
      <c r="D1034" s="54" t="s">
        <v>113</v>
      </c>
      <c r="E1034" s="53">
        <v>113390</v>
      </c>
      <c r="F1034" s="52">
        <v>5.6000000000000001E-2</v>
      </c>
      <c r="G1034" s="51">
        <v>0.80800000000000005</v>
      </c>
      <c r="H1034" s="55">
        <v>-4</v>
      </c>
      <c r="I1034" s="55">
        <v>-4</v>
      </c>
      <c r="J1034" s="43">
        <v>51620</v>
      </c>
      <c r="K1034" s="49">
        <v>2.5000000000000001E-2</v>
      </c>
    </row>
    <row r="1035" spans="1:11" ht="15" hidden="1" x14ac:dyDescent="0.25">
      <c r="A1035" s="41" t="s">
        <v>171</v>
      </c>
      <c r="B1035" s="43">
        <v>37280</v>
      </c>
      <c r="C1035" s="33">
        <f t="shared" si="16"/>
        <v>1034</v>
      </c>
      <c r="D1035" s="48" t="s">
        <v>136</v>
      </c>
      <c r="E1035" s="47">
        <v>3934070</v>
      </c>
      <c r="F1035" s="46">
        <v>4.0000000000000001E-3</v>
      </c>
      <c r="G1035" s="45">
        <v>28.02</v>
      </c>
      <c r="H1035" s="44">
        <v>16.82</v>
      </c>
      <c r="I1035" s="44">
        <v>17.93</v>
      </c>
      <c r="J1035" s="43">
        <v>37280</v>
      </c>
      <c r="K1035" s="42">
        <v>2E-3</v>
      </c>
    </row>
    <row r="1036" spans="1:11" ht="30" hidden="1" x14ac:dyDescent="0.25">
      <c r="A1036" s="41" t="s">
        <v>170</v>
      </c>
      <c r="B1036" s="43">
        <v>25600</v>
      </c>
      <c r="C1036" s="33">
        <f t="shared" si="16"/>
        <v>1035</v>
      </c>
      <c r="D1036" s="54" t="s">
        <v>113</v>
      </c>
      <c r="E1036" s="53">
        <v>17300</v>
      </c>
      <c r="F1036" s="52">
        <v>5.3999999999999999E-2</v>
      </c>
      <c r="G1036" s="51">
        <v>0.123</v>
      </c>
      <c r="H1036" s="50">
        <v>11.46</v>
      </c>
      <c r="I1036" s="50">
        <v>12.31</v>
      </c>
      <c r="J1036" s="43">
        <v>25600</v>
      </c>
      <c r="K1036" s="49">
        <v>1.0999999999999999E-2</v>
      </c>
    </row>
    <row r="1037" spans="1:11" ht="15" hidden="1" x14ac:dyDescent="0.25">
      <c r="A1037" s="41" t="s">
        <v>169</v>
      </c>
      <c r="B1037" s="43">
        <v>33760</v>
      </c>
      <c r="C1037" s="33">
        <f t="shared" si="16"/>
        <v>1036</v>
      </c>
      <c r="D1037" s="48" t="s">
        <v>121</v>
      </c>
      <c r="E1037" s="47">
        <v>684690</v>
      </c>
      <c r="F1037" s="46">
        <v>8.9999999999999993E-3</v>
      </c>
      <c r="G1037" s="45">
        <v>4.8769999999999998</v>
      </c>
      <c r="H1037" s="44">
        <v>15.35</v>
      </c>
      <c r="I1037" s="44">
        <v>16.23</v>
      </c>
      <c r="J1037" s="43">
        <v>33760</v>
      </c>
      <c r="K1037" s="42">
        <v>1.0999999999999999E-2</v>
      </c>
    </row>
    <row r="1038" spans="1:11" ht="15" hidden="1" x14ac:dyDescent="0.25">
      <c r="A1038" s="41" t="s">
        <v>168</v>
      </c>
      <c r="B1038" s="43">
        <v>41780</v>
      </c>
      <c r="C1038" s="33">
        <f t="shared" si="16"/>
        <v>1037</v>
      </c>
      <c r="D1038" s="54" t="s">
        <v>113</v>
      </c>
      <c r="E1038" s="53">
        <v>169680</v>
      </c>
      <c r="F1038" s="52">
        <v>2.1999999999999999E-2</v>
      </c>
      <c r="G1038" s="51">
        <v>1.2090000000000001</v>
      </c>
      <c r="H1038" s="50">
        <v>19.13</v>
      </c>
      <c r="I1038" s="50">
        <v>20.09</v>
      </c>
      <c r="J1038" s="43">
        <v>41780</v>
      </c>
      <c r="K1038" s="49">
        <v>2.1000000000000001E-2</v>
      </c>
    </row>
    <row r="1039" spans="1:11" ht="15" hidden="1" x14ac:dyDescent="0.25">
      <c r="A1039" s="41" t="s">
        <v>167</v>
      </c>
      <c r="B1039" s="43">
        <v>31110</v>
      </c>
      <c r="C1039" s="33">
        <f t="shared" si="16"/>
        <v>1038</v>
      </c>
      <c r="D1039" s="48" t="s">
        <v>113</v>
      </c>
      <c r="E1039" s="47">
        <v>515020</v>
      </c>
      <c r="F1039" s="46">
        <v>0.01</v>
      </c>
      <c r="G1039" s="45">
        <v>3.6680000000000001</v>
      </c>
      <c r="H1039" s="44">
        <v>14.5</v>
      </c>
      <c r="I1039" s="44">
        <v>14.96</v>
      </c>
      <c r="J1039" s="43">
        <v>31110</v>
      </c>
      <c r="K1039" s="42">
        <v>5.0000000000000001E-3</v>
      </c>
    </row>
    <row r="1040" spans="1:11" ht="15" hidden="1" x14ac:dyDescent="0.25">
      <c r="A1040" s="41" t="s">
        <v>166</v>
      </c>
      <c r="B1040" s="43">
        <v>38900</v>
      </c>
      <c r="C1040" s="33">
        <f t="shared" si="16"/>
        <v>1039</v>
      </c>
      <c r="D1040" s="54" t="s">
        <v>121</v>
      </c>
      <c r="E1040" s="53">
        <v>2989540</v>
      </c>
      <c r="F1040" s="52">
        <v>5.0000000000000001E-3</v>
      </c>
      <c r="G1040" s="51">
        <v>21.292999999999999</v>
      </c>
      <c r="H1040" s="50">
        <v>17.63</v>
      </c>
      <c r="I1040" s="50">
        <v>18.7</v>
      </c>
      <c r="J1040" s="43">
        <v>38900</v>
      </c>
      <c r="K1040" s="49">
        <v>2E-3</v>
      </c>
    </row>
    <row r="1041" spans="1:11" ht="15" hidden="1" x14ac:dyDescent="0.25">
      <c r="A1041" s="41" t="s">
        <v>165</v>
      </c>
      <c r="B1041" s="43">
        <v>28440</v>
      </c>
      <c r="C1041" s="33">
        <f t="shared" si="16"/>
        <v>1040</v>
      </c>
      <c r="D1041" s="48" t="s">
        <v>113</v>
      </c>
      <c r="E1041" s="47">
        <v>426310</v>
      </c>
      <c r="F1041" s="46">
        <v>1.7999999999999999E-2</v>
      </c>
      <c r="G1041" s="45">
        <v>3.036</v>
      </c>
      <c r="H1041" s="44">
        <v>10.98</v>
      </c>
      <c r="I1041" s="44">
        <v>13.67</v>
      </c>
      <c r="J1041" s="43">
        <v>28440</v>
      </c>
      <c r="K1041" s="42">
        <v>7.0000000000000001E-3</v>
      </c>
    </row>
    <row r="1042" spans="1:11" ht="15" hidden="1" x14ac:dyDescent="0.25">
      <c r="A1042" s="41" t="s">
        <v>164</v>
      </c>
      <c r="B1042" s="43">
        <v>43590</v>
      </c>
      <c r="C1042" s="33">
        <f t="shared" si="16"/>
        <v>1041</v>
      </c>
      <c r="D1042" s="54" t="s">
        <v>113</v>
      </c>
      <c r="E1042" s="53">
        <v>1704520</v>
      </c>
      <c r="F1042" s="52">
        <v>6.0000000000000001E-3</v>
      </c>
      <c r="G1042" s="51">
        <v>12.14</v>
      </c>
      <c r="H1042" s="50">
        <v>19.87</v>
      </c>
      <c r="I1042" s="50">
        <v>20.96</v>
      </c>
      <c r="J1042" s="43">
        <v>43590</v>
      </c>
      <c r="K1042" s="49">
        <v>2E-3</v>
      </c>
    </row>
    <row r="1043" spans="1:11" ht="15" hidden="1" x14ac:dyDescent="0.25">
      <c r="A1043" s="41" t="s">
        <v>163</v>
      </c>
      <c r="B1043" s="43">
        <v>34790</v>
      </c>
      <c r="C1043" s="33">
        <f t="shared" si="16"/>
        <v>1042</v>
      </c>
      <c r="D1043" s="48" t="s">
        <v>113</v>
      </c>
      <c r="E1043" s="47">
        <v>858710</v>
      </c>
      <c r="F1043" s="46">
        <v>7.0000000000000001E-3</v>
      </c>
      <c r="G1043" s="45">
        <v>6.1159999999999997</v>
      </c>
      <c r="H1043" s="44">
        <v>14.7</v>
      </c>
      <c r="I1043" s="44">
        <v>16.73</v>
      </c>
      <c r="J1043" s="43">
        <v>34790</v>
      </c>
      <c r="K1043" s="42">
        <v>3.0000000000000001E-3</v>
      </c>
    </row>
    <row r="1044" spans="1:11" ht="15" hidden="1" x14ac:dyDescent="0.25">
      <c r="A1044" s="41" t="s">
        <v>162</v>
      </c>
      <c r="B1044" s="43">
        <v>26790</v>
      </c>
      <c r="C1044" s="33">
        <f t="shared" si="16"/>
        <v>1043</v>
      </c>
      <c r="D1044" s="54" t="s">
        <v>113</v>
      </c>
      <c r="E1044" s="53">
        <v>188860</v>
      </c>
      <c r="F1044" s="52">
        <v>1.4999999999999999E-2</v>
      </c>
      <c r="G1044" s="51">
        <v>1.345</v>
      </c>
      <c r="H1044" s="50">
        <v>11.68</v>
      </c>
      <c r="I1044" s="50">
        <v>12.88</v>
      </c>
      <c r="J1044" s="43">
        <v>26790</v>
      </c>
      <c r="K1044" s="49">
        <v>5.0000000000000001E-3</v>
      </c>
    </row>
    <row r="1045" spans="1:11" ht="15" hidden="1" x14ac:dyDescent="0.25">
      <c r="A1045" s="41" t="s">
        <v>161</v>
      </c>
      <c r="B1045" s="43">
        <v>32930</v>
      </c>
      <c r="C1045" s="33">
        <f t="shared" si="16"/>
        <v>1044</v>
      </c>
      <c r="D1045" s="48" t="s">
        <v>113</v>
      </c>
      <c r="E1045" s="47">
        <v>53680</v>
      </c>
      <c r="F1045" s="46">
        <v>3.1E-2</v>
      </c>
      <c r="G1045" s="45">
        <v>0.38200000000000001</v>
      </c>
      <c r="H1045" s="44">
        <v>13.05</v>
      </c>
      <c r="I1045" s="44">
        <v>15.83</v>
      </c>
      <c r="J1045" s="43">
        <v>32930</v>
      </c>
      <c r="K1045" s="42">
        <v>1.4E-2</v>
      </c>
    </row>
    <row r="1046" spans="1:11" ht="15" hidden="1" x14ac:dyDescent="0.25">
      <c r="A1046" s="41" t="s">
        <v>160</v>
      </c>
      <c r="B1046" s="43">
        <v>58950</v>
      </c>
      <c r="C1046" s="33">
        <f t="shared" si="16"/>
        <v>1045</v>
      </c>
      <c r="D1046" s="54" t="s">
        <v>136</v>
      </c>
      <c r="E1046" s="53">
        <v>125200</v>
      </c>
      <c r="F1046" s="52">
        <v>6.0999999999999999E-2</v>
      </c>
      <c r="G1046" s="51">
        <v>0.89200000000000002</v>
      </c>
      <c r="H1046" s="50">
        <v>27.76</v>
      </c>
      <c r="I1046" s="50">
        <v>28.34</v>
      </c>
      <c r="J1046" s="43">
        <v>58950</v>
      </c>
      <c r="K1046" s="49">
        <v>1.2999999999999999E-2</v>
      </c>
    </row>
    <row r="1047" spans="1:11" ht="15" hidden="1" x14ac:dyDescent="0.25">
      <c r="A1047" s="41" t="s">
        <v>159</v>
      </c>
      <c r="B1047" s="43">
        <v>60230</v>
      </c>
      <c r="C1047" s="33">
        <f t="shared" si="16"/>
        <v>1046</v>
      </c>
      <c r="D1047" s="48" t="s">
        <v>121</v>
      </c>
      <c r="E1047" s="47">
        <v>45640</v>
      </c>
      <c r="F1047" s="46">
        <v>7.2999999999999995E-2</v>
      </c>
      <c r="G1047" s="45">
        <v>0.32500000000000001</v>
      </c>
      <c r="H1047" s="44">
        <v>27.47</v>
      </c>
      <c r="I1047" s="44">
        <v>28.96</v>
      </c>
      <c r="J1047" s="43">
        <v>60230</v>
      </c>
      <c r="K1047" s="42">
        <v>1.7000000000000001E-2</v>
      </c>
    </row>
    <row r="1048" spans="1:11" ht="15" hidden="1" x14ac:dyDescent="0.25">
      <c r="A1048" s="41" t="s">
        <v>158</v>
      </c>
      <c r="B1048" s="43">
        <v>61020</v>
      </c>
      <c r="C1048" s="33">
        <f t="shared" si="16"/>
        <v>1047</v>
      </c>
      <c r="D1048" s="54" t="s">
        <v>113</v>
      </c>
      <c r="E1048" s="53">
        <v>39900</v>
      </c>
      <c r="F1048" s="52">
        <v>7.9000000000000001E-2</v>
      </c>
      <c r="G1048" s="51">
        <v>0.28399999999999997</v>
      </c>
      <c r="H1048" s="50">
        <v>27.73</v>
      </c>
      <c r="I1048" s="50">
        <v>29.34</v>
      </c>
      <c r="J1048" s="43">
        <v>61020</v>
      </c>
      <c r="K1048" s="49">
        <v>1.7999999999999999E-2</v>
      </c>
    </row>
    <row r="1049" spans="1:11" ht="15" hidden="1" x14ac:dyDescent="0.25">
      <c r="A1049" s="41" t="s">
        <v>157</v>
      </c>
      <c r="B1049" s="43">
        <v>63750</v>
      </c>
      <c r="C1049" s="33">
        <f t="shared" si="16"/>
        <v>1048</v>
      </c>
      <c r="D1049" s="48" t="s">
        <v>113</v>
      </c>
      <c r="E1049" s="47">
        <v>1210</v>
      </c>
      <c r="F1049" s="46">
        <v>0.13100000000000001</v>
      </c>
      <c r="G1049" s="45">
        <v>8.9999999999999993E-3</v>
      </c>
      <c r="H1049" s="44">
        <v>27.99</v>
      </c>
      <c r="I1049" s="44">
        <v>30.65</v>
      </c>
      <c r="J1049" s="43">
        <v>63750</v>
      </c>
      <c r="K1049" s="42">
        <v>6.2E-2</v>
      </c>
    </row>
    <row r="1050" spans="1:11" ht="15" hidden="1" x14ac:dyDescent="0.25">
      <c r="A1050" s="41" t="s">
        <v>156</v>
      </c>
      <c r="B1050" s="43">
        <v>52320</v>
      </c>
      <c r="C1050" s="33">
        <f t="shared" si="16"/>
        <v>1049</v>
      </c>
      <c r="D1050" s="54" t="s">
        <v>113</v>
      </c>
      <c r="E1050" s="53">
        <v>4530</v>
      </c>
      <c r="F1050" s="52">
        <v>9.5000000000000001E-2</v>
      </c>
      <c r="G1050" s="51">
        <v>3.2000000000000001E-2</v>
      </c>
      <c r="H1050" s="50">
        <v>24.27</v>
      </c>
      <c r="I1050" s="50">
        <v>25.15</v>
      </c>
      <c r="J1050" s="43">
        <v>52320</v>
      </c>
      <c r="K1050" s="49">
        <v>4.3999999999999997E-2</v>
      </c>
    </row>
    <row r="1051" spans="1:11" ht="15" hidden="1" x14ac:dyDescent="0.25">
      <c r="A1051" s="41" t="s">
        <v>155</v>
      </c>
      <c r="B1051" s="43">
        <v>55320</v>
      </c>
      <c r="C1051" s="33">
        <f t="shared" si="16"/>
        <v>1050</v>
      </c>
      <c r="D1051" s="48" t="s">
        <v>113</v>
      </c>
      <c r="E1051" s="47">
        <v>19860</v>
      </c>
      <c r="F1051" s="46">
        <v>0.09</v>
      </c>
      <c r="G1051" s="45">
        <v>0.14099999999999999</v>
      </c>
      <c r="H1051" s="44">
        <v>27.2</v>
      </c>
      <c r="I1051" s="44">
        <v>26.6</v>
      </c>
      <c r="J1051" s="43">
        <v>55320</v>
      </c>
      <c r="K1051" s="42">
        <v>1.9E-2</v>
      </c>
    </row>
    <row r="1052" spans="1:11" ht="15" hidden="1" x14ac:dyDescent="0.25">
      <c r="A1052" s="41" t="s">
        <v>154</v>
      </c>
      <c r="B1052" s="43">
        <v>58220</v>
      </c>
      <c r="C1052" s="33">
        <f t="shared" si="16"/>
        <v>1051</v>
      </c>
      <c r="D1052" s="54" t="s">
        <v>113</v>
      </c>
      <c r="E1052" s="53">
        <v>42880</v>
      </c>
      <c r="F1052" s="52">
        <v>6.6000000000000003E-2</v>
      </c>
      <c r="G1052" s="51">
        <v>0.30499999999999999</v>
      </c>
      <c r="H1052" s="50">
        <v>27.64</v>
      </c>
      <c r="I1052" s="50">
        <v>27.99</v>
      </c>
      <c r="J1052" s="43">
        <v>58220</v>
      </c>
      <c r="K1052" s="49">
        <v>1.4E-2</v>
      </c>
    </row>
    <row r="1053" spans="1:11" ht="15" hidden="1" x14ac:dyDescent="0.25">
      <c r="A1053" s="41" t="s">
        <v>153</v>
      </c>
      <c r="B1053" s="43">
        <v>62380</v>
      </c>
      <c r="C1053" s="33">
        <f t="shared" si="16"/>
        <v>1052</v>
      </c>
      <c r="D1053" s="48" t="s">
        <v>113</v>
      </c>
      <c r="E1053" s="47">
        <v>12350</v>
      </c>
      <c r="F1053" s="46">
        <v>5.0999999999999997E-2</v>
      </c>
      <c r="G1053" s="45">
        <v>8.7999999999999995E-2</v>
      </c>
      <c r="H1053" s="44">
        <v>31.09</v>
      </c>
      <c r="I1053" s="44">
        <v>29.99</v>
      </c>
      <c r="J1053" s="43">
        <v>62380</v>
      </c>
      <c r="K1053" s="42">
        <v>4.1000000000000002E-2</v>
      </c>
    </row>
    <row r="1054" spans="1:11" ht="15" hidden="1" x14ac:dyDescent="0.25">
      <c r="A1054" s="41" t="s">
        <v>152</v>
      </c>
      <c r="B1054" s="43">
        <v>59480</v>
      </c>
      <c r="C1054" s="33">
        <f t="shared" si="16"/>
        <v>1053</v>
      </c>
      <c r="D1054" s="54" t="s">
        <v>113</v>
      </c>
      <c r="E1054" s="53">
        <v>4470</v>
      </c>
      <c r="F1054" s="52">
        <v>7.1999999999999995E-2</v>
      </c>
      <c r="G1054" s="51">
        <v>3.2000000000000001E-2</v>
      </c>
      <c r="H1054" s="50">
        <v>29.05</v>
      </c>
      <c r="I1054" s="50">
        <v>28.6</v>
      </c>
      <c r="J1054" s="43">
        <v>59480</v>
      </c>
      <c r="K1054" s="49">
        <v>4.3999999999999997E-2</v>
      </c>
    </row>
    <row r="1055" spans="1:11" ht="15" hidden="1" x14ac:dyDescent="0.25">
      <c r="A1055" s="41" t="s">
        <v>151</v>
      </c>
      <c r="B1055" s="43">
        <v>65140</v>
      </c>
      <c r="C1055" s="33">
        <f t="shared" si="16"/>
        <v>1054</v>
      </c>
      <c r="D1055" s="48" t="s">
        <v>136</v>
      </c>
      <c r="E1055" s="47">
        <v>82290</v>
      </c>
      <c r="F1055" s="46">
        <v>6.4000000000000001E-2</v>
      </c>
      <c r="G1055" s="45">
        <v>0.58599999999999997</v>
      </c>
      <c r="H1055" s="44">
        <v>26.38</v>
      </c>
      <c r="I1055" s="44">
        <v>31.32</v>
      </c>
      <c r="J1055" s="43">
        <v>65140</v>
      </c>
      <c r="K1055" s="42">
        <v>1.7999999999999999E-2</v>
      </c>
    </row>
    <row r="1056" spans="1:11" ht="15" hidden="1" x14ac:dyDescent="0.25">
      <c r="A1056" s="41" t="s">
        <v>150</v>
      </c>
      <c r="B1056" s="43">
        <v>46170</v>
      </c>
      <c r="C1056" s="33">
        <f t="shared" si="16"/>
        <v>1055</v>
      </c>
      <c r="D1056" s="54" t="s">
        <v>113</v>
      </c>
      <c r="E1056" s="53">
        <v>32530</v>
      </c>
      <c r="F1056" s="52">
        <v>6.6000000000000003E-2</v>
      </c>
      <c r="G1056" s="51">
        <v>0.23200000000000001</v>
      </c>
      <c r="H1056" s="50">
        <v>20.22</v>
      </c>
      <c r="I1056" s="50">
        <v>22.2</v>
      </c>
      <c r="J1056" s="43">
        <v>46170</v>
      </c>
      <c r="K1056" s="49">
        <v>3.2000000000000001E-2</v>
      </c>
    </row>
    <row r="1057" spans="1:11" ht="15" hidden="1" x14ac:dyDescent="0.25">
      <c r="A1057" s="41" t="s">
        <v>149</v>
      </c>
      <c r="B1057" s="43">
        <v>78380</v>
      </c>
      <c r="C1057" s="33">
        <f t="shared" si="16"/>
        <v>1056</v>
      </c>
      <c r="D1057" s="48" t="s">
        <v>121</v>
      </c>
      <c r="E1057" s="47">
        <v>40010</v>
      </c>
      <c r="F1057" s="46">
        <v>6.0999999999999999E-2</v>
      </c>
      <c r="G1057" s="45">
        <v>0.28499999999999998</v>
      </c>
      <c r="H1057" s="44">
        <v>33.479999999999997</v>
      </c>
      <c r="I1057" s="44">
        <v>37.68</v>
      </c>
      <c r="J1057" s="43">
        <v>78380</v>
      </c>
      <c r="K1057" s="42">
        <v>1.9E-2</v>
      </c>
    </row>
    <row r="1058" spans="1:11" ht="15" hidden="1" x14ac:dyDescent="0.25">
      <c r="A1058" s="41" t="s">
        <v>148</v>
      </c>
      <c r="B1058" s="43">
        <v>81520</v>
      </c>
      <c r="C1058" s="33">
        <f t="shared" si="16"/>
        <v>1057</v>
      </c>
      <c r="D1058" s="54" t="s">
        <v>113</v>
      </c>
      <c r="E1058" s="53">
        <v>36720</v>
      </c>
      <c r="F1058" s="52">
        <v>6.6000000000000003E-2</v>
      </c>
      <c r="G1058" s="51">
        <v>0.26200000000000001</v>
      </c>
      <c r="H1058" s="50">
        <v>34.94</v>
      </c>
      <c r="I1058" s="50">
        <v>39.19</v>
      </c>
      <c r="J1058" s="43">
        <v>81520</v>
      </c>
      <c r="K1058" s="49">
        <v>0.02</v>
      </c>
    </row>
    <row r="1059" spans="1:11" ht="15" hidden="1" x14ac:dyDescent="0.25">
      <c r="A1059" s="41" t="s">
        <v>147</v>
      </c>
      <c r="B1059" s="43">
        <v>43340</v>
      </c>
      <c r="C1059" s="33">
        <f t="shared" si="16"/>
        <v>1058</v>
      </c>
      <c r="D1059" s="48" t="s">
        <v>113</v>
      </c>
      <c r="E1059" s="47">
        <v>3290</v>
      </c>
      <c r="F1059" s="46">
        <v>0.125</v>
      </c>
      <c r="G1059" s="45">
        <v>2.3E-2</v>
      </c>
      <c r="H1059" s="44">
        <v>19.329999999999998</v>
      </c>
      <c r="I1059" s="44">
        <v>20.84</v>
      </c>
      <c r="J1059" s="43">
        <v>43340</v>
      </c>
      <c r="K1059" s="42">
        <v>4.4999999999999998E-2</v>
      </c>
    </row>
    <row r="1060" spans="1:11" ht="15" hidden="1" x14ac:dyDescent="0.25">
      <c r="A1060" s="41" t="s">
        <v>146</v>
      </c>
      <c r="B1060" s="43">
        <v>74120</v>
      </c>
      <c r="C1060" s="33">
        <f t="shared" si="16"/>
        <v>1059</v>
      </c>
      <c r="D1060" s="54" t="s">
        <v>113</v>
      </c>
      <c r="E1060" s="53">
        <v>9750</v>
      </c>
      <c r="F1060" s="52">
        <v>0.126</v>
      </c>
      <c r="G1060" s="51">
        <v>6.9000000000000006E-2</v>
      </c>
      <c r="H1060" s="50">
        <v>33.93</v>
      </c>
      <c r="I1060" s="50">
        <v>35.64</v>
      </c>
      <c r="J1060" s="43">
        <v>74120</v>
      </c>
      <c r="K1060" s="49">
        <v>2.1000000000000001E-2</v>
      </c>
    </row>
    <row r="1061" spans="1:11" ht="15" hidden="1" x14ac:dyDescent="0.25">
      <c r="A1061" s="41" t="s">
        <v>145</v>
      </c>
      <c r="B1061" s="43">
        <v>30230</v>
      </c>
      <c r="C1061" s="33">
        <f t="shared" si="16"/>
        <v>1060</v>
      </c>
      <c r="D1061" s="48" t="s">
        <v>136</v>
      </c>
      <c r="E1061" s="47">
        <v>349540</v>
      </c>
      <c r="F1061" s="46">
        <v>1.2999999999999999E-2</v>
      </c>
      <c r="G1061" s="45">
        <v>2.4900000000000002</v>
      </c>
      <c r="H1061" s="44">
        <v>11.33</v>
      </c>
      <c r="I1061" s="44">
        <v>14.53</v>
      </c>
      <c r="J1061" s="43">
        <v>30230</v>
      </c>
      <c r="K1061" s="42">
        <v>0.01</v>
      </c>
    </row>
    <row r="1062" spans="1:11" ht="15" hidden="1" x14ac:dyDescent="0.25">
      <c r="A1062" s="41" t="s">
        <v>144</v>
      </c>
      <c r="B1062" s="43">
        <v>46680</v>
      </c>
      <c r="C1062" s="33">
        <f t="shared" si="16"/>
        <v>1061</v>
      </c>
      <c r="D1062" s="54" t="s">
        <v>113</v>
      </c>
      <c r="E1062" s="53">
        <v>3510</v>
      </c>
      <c r="F1062" s="52">
        <v>3.2000000000000001E-2</v>
      </c>
      <c r="G1062" s="51">
        <v>2.5000000000000001E-2</v>
      </c>
      <c r="H1062" s="50">
        <v>23.6</v>
      </c>
      <c r="I1062" s="50">
        <v>22.44</v>
      </c>
      <c r="J1062" s="43">
        <v>46680</v>
      </c>
      <c r="K1062" s="49">
        <v>1.0999999999999999E-2</v>
      </c>
    </row>
    <row r="1063" spans="1:11" ht="15" hidden="1" x14ac:dyDescent="0.25">
      <c r="A1063" s="41" t="s">
        <v>143</v>
      </c>
      <c r="B1063" s="43">
        <v>23250</v>
      </c>
      <c r="C1063" s="33">
        <f t="shared" si="16"/>
        <v>1062</v>
      </c>
      <c r="D1063" s="48" t="s">
        <v>113</v>
      </c>
      <c r="E1063" s="47">
        <v>146350</v>
      </c>
      <c r="F1063" s="46">
        <v>2.1000000000000001E-2</v>
      </c>
      <c r="G1063" s="45">
        <v>1.042</v>
      </c>
      <c r="H1063" s="44">
        <v>10.45</v>
      </c>
      <c r="I1063" s="44">
        <v>11.18</v>
      </c>
      <c r="J1063" s="43">
        <v>23250</v>
      </c>
      <c r="K1063" s="42">
        <v>6.0000000000000001E-3</v>
      </c>
    </row>
    <row r="1064" spans="1:11" ht="15" hidden="1" x14ac:dyDescent="0.25">
      <c r="A1064" s="41" t="s">
        <v>142</v>
      </c>
      <c r="B1064" s="43">
        <v>24280</v>
      </c>
      <c r="C1064" s="33">
        <f t="shared" si="16"/>
        <v>1063</v>
      </c>
      <c r="D1064" s="54" t="s">
        <v>113</v>
      </c>
      <c r="E1064" s="53">
        <v>109790</v>
      </c>
      <c r="F1064" s="52">
        <v>2.1999999999999999E-2</v>
      </c>
      <c r="G1064" s="51">
        <v>0.78200000000000003</v>
      </c>
      <c r="H1064" s="50">
        <v>10.78</v>
      </c>
      <c r="I1064" s="50">
        <v>11.67</v>
      </c>
      <c r="J1064" s="43">
        <v>24280</v>
      </c>
      <c r="K1064" s="49">
        <v>5.0000000000000001E-3</v>
      </c>
    </row>
    <row r="1065" spans="1:11" ht="15" hidden="1" x14ac:dyDescent="0.25">
      <c r="A1065" s="41" t="s">
        <v>141</v>
      </c>
      <c r="B1065" s="43">
        <v>48650</v>
      </c>
      <c r="C1065" s="33">
        <f t="shared" si="16"/>
        <v>1064</v>
      </c>
      <c r="D1065" s="48" t="s">
        <v>113</v>
      </c>
      <c r="E1065" s="47">
        <v>6410</v>
      </c>
      <c r="F1065" s="46">
        <v>3.1E-2</v>
      </c>
      <c r="G1065" s="45">
        <v>4.5999999999999999E-2</v>
      </c>
      <c r="H1065" s="44">
        <v>21.71</v>
      </c>
      <c r="I1065" s="44">
        <v>23.39</v>
      </c>
      <c r="J1065" s="43">
        <v>48650</v>
      </c>
      <c r="K1065" s="42">
        <v>2.3E-2</v>
      </c>
    </row>
    <row r="1066" spans="1:11" ht="15" hidden="1" x14ac:dyDescent="0.25">
      <c r="A1066" s="41" t="s">
        <v>140</v>
      </c>
      <c r="B1066" s="43">
        <v>72650</v>
      </c>
      <c r="C1066" s="33">
        <f t="shared" si="16"/>
        <v>1065</v>
      </c>
      <c r="D1066" s="54" t="s">
        <v>113</v>
      </c>
      <c r="E1066" s="53">
        <v>27430</v>
      </c>
      <c r="F1066" s="52">
        <v>3.2000000000000001E-2</v>
      </c>
      <c r="G1066" s="51">
        <v>0.19500000000000001</v>
      </c>
      <c r="H1066" s="50">
        <v>34.72</v>
      </c>
      <c r="I1066" s="50">
        <v>34.93</v>
      </c>
      <c r="J1066" s="43">
        <v>72650</v>
      </c>
      <c r="K1066" s="49">
        <v>0.02</v>
      </c>
    </row>
    <row r="1067" spans="1:11" ht="15" hidden="1" x14ac:dyDescent="0.25">
      <c r="A1067" s="41" t="s">
        <v>139</v>
      </c>
      <c r="B1067" s="43">
        <v>31080</v>
      </c>
      <c r="C1067" s="33">
        <f t="shared" si="16"/>
        <v>1066</v>
      </c>
      <c r="D1067" s="48" t="s">
        <v>113</v>
      </c>
      <c r="E1067" s="47">
        <v>18410</v>
      </c>
      <c r="F1067" s="46">
        <v>8.5000000000000006E-2</v>
      </c>
      <c r="G1067" s="45">
        <v>0.13100000000000001</v>
      </c>
      <c r="H1067" s="44">
        <v>12.53</v>
      </c>
      <c r="I1067" s="44">
        <v>14.94</v>
      </c>
      <c r="J1067" s="43">
        <v>31080</v>
      </c>
      <c r="K1067" s="42">
        <v>2.8000000000000001E-2</v>
      </c>
    </row>
    <row r="1068" spans="1:11" ht="15" hidden="1" x14ac:dyDescent="0.25">
      <c r="A1068" s="41" t="s">
        <v>138</v>
      </c>
      <c r="B1068" s="43">
        <v>38740</v>
      </c>
      <c r="C1068" s="33">
        <f t="shared" si="16"/>
        <v>1067</v>
      </c>
      <c r="D1068" s="54" t="s">
        <v>113</v>
      </c>
      <c r="E1068" s="53">
        <v>37660</v>
      </c>
      <c r="F1068" s="52">
        <v>3.4000000000000002E-2</v>
      </c>
      <c r="G1068" s="51">
        <v>0.26800000000000002</v>
      </c>
      <c r="H1068" s="50">
        <v>17.149999999999999</v>
      </c>
      <c r="I1068" s="50">
        <v>18.63</v>
      </c>
      <c r="J1068" s="43">
        <v>38740</v>
      </c>
      <c r="K1068" s="49">
        <v>0.02</v>
      </c>
    </row>
    <row r="1069" spans="1:11" ht="15" hidden="1" x14ac:dyDescent="0.25">
      <c r="A1069" s="41" t="s">
        <v>137</v>
      </c>
      <c r="B1069" s="43">
        <v>29360</v>
      </c>
      <c r="C1069" s="33">
        <f t="shared" si="16"/>
        <v>1068</v>
      </c>
      <c r="D1069" s="48" t="s">
        <v>136</v>
      </c>
      <c r="E1069" s="47">
        <v>4580950</v>
      </c>
      <c r="F1069" s="46">
        <v>5.0000000000000001E-3</v>
      </c>
      <c r="G1069" s="45">
        <v>32.628</v>
      </c>
      <c r="H1069" s="44">
        <v>12.62</v>
      </c>
      <c r="I1069" s="44">
        <v>14.11</v>
      </c>
      <c r="J1069" s="43">
        <v>29360</v>
      </c>
      <c r="K1069" s="42">
        <v>2E-3</v>
      </c>
    </row>
    <row r="1070" spans="1:11" ht="15" hidden="1" x14ac:dyDescent="0.25">
      <c r="A1070" s="41" t="s">
        <v>135</v>
      </c>
      <c r="B1070" s="43">
        <v>33870</v>
      </c>
      <c r="C1070" s="33">
        <f t="shared" si="16"/>
        <v>1069</v>
      </c>
      <c r="D1070" s="54" t="s">
        <v>113</v>
      </c>
      <c r="E1070" s="53">
        <v>28590</v>
      </c>
      <c r="F1070" s="52">
        <v>0.03</v>
      </c>
      <c r="G1070" s="51">
        <v>0.20399999999999999</v>
      </c>
      <c r="H1070" s="50">
        <v>15.1</v>
      </c>
      <c r="I1070" s="50">
        <v>16.28</v>
      </c>
      <c r="J1070" s="43">
        <v>33870</v>
      </c>
      <c r="K1070" s="49">
        <v>8.0000000000000002E-3</v>
      </c>
    </row>
    <row r="1071" spans="1:11" ht="15" hidden="1" x14ac:dyDescent="0.25">
      <c r="A1071" s="41" t="s">
        <v>134</v>
      </c>
      <c r="B1071" s="43">
        <v>55280</v>
      </c>
      <c r="C1071" s="33">
        <f t="shared" si="16"/>
        <v>1070</v>
      </c>
      <c r="D1071" s="48" t="s">
        <v>113</v>
      </c>
      <c r="E1071" s="47">
        <v>45020</v>
      </c>
      <c r="F1071" s="46">
        <v>0.03</v>
      </c>
      <c r="G1071" s="45">
        <v>0.32100000000000001</v>
      </c>
      <c r="H1071" s="44">
        <v>25.08</v>
      </c>
      <c r="I1071" s="44">
        <v>26.58</v>
      </c>
      <c r="J1071" s="43">
        <v>55280</v>
      </c>
      <c r="K1071" s="42">
        <v>1.0999999999999999E-2</v>
      </c>
    </row>
    <row r="1072" spans="1:11" ht="15" hidden="1" x14ac:dyDescent="0.25">
      <c r="A1072" s="41" t="s">
        <v>133</v>
      </c>
      <c r="B1072" s="43">
        <v>45560</v>
      </c>
      <c r="C1072" s="33">
        <f t="shared" si="16"/>
        <v>1071</v>
      </c>
      <c r="D1072" s="54" t="s">
        <v>121</v>
      </c>
      <c r="E1072" s="53">
        <v>52620</v>
      </c>
      <c r="F1072" s="52">
        <v>2.5000000000000001E-2</v>
      </c>
      <c r="G1072" s="51">
        <v>0.375</v>
      </c>
      <c r="H1072" s="50">
        <v>20</v>
      </c>
      <c r="I1072" s="50">
        <v>21.91</v>
      </c>
      <c r="J1072" s="43">
        <v>45560</v>
      </c>
      <c r="K1072" s="49">
        <v>8.9999999999999993E-3</v>
      </c>
    </row>
    <row r="1073" spans="1:11" ht="15" hidden="1" x14ac:dyDescent="0.25">
      <c r="A1073" s="41" t="s">
        <v>132</v>
      </c>
      <c r="B1073" s="43">
        <v>46530</v>
      </c>
      <c r="C1073" s="33">
        <f t="shared" si="16"/>
        <v>1072</v>
      </c>
      <c r="D1073" s="48" t="s">
        <v>113</v>
      </c>
      <c r="E1073" s="47">
        <v>1760</v>
      </c>
      <c r="F1073" s="46">
        <v>0.23300000000000001</v>
      </c>
      <c r="G1073" s="45">
        <v>1.2999999999999999E-2</v>
      </c>
      <c r="H1073" s="44">
        <v>20.399999999999999</v>
      </c>
      <c r="I1073" s="44">
        <v>22.37</v>
      </c>
      <c r="J1073" s="43">
        <v>46530</v>
      </c>
      <c r="K1073" s="42">
        <v>3.1E-2</v>
      </c>
    </row>
    <row r="1074" spans="1:11" ht="15" hidden="1" x14ac:dyDescent="0.25">
      <c r="A1074" s="41" t="s">
        <v>131</v>
      </c>
      <c r="B1074" s="43">
        <v>45230</v>
      </c>
      <c r="C1074" s="33">
        <f t="shared" si="16"/>
        <v>1073</v>
      </c>
      <c r="D1074" s="54" t="s">
        <v>113</v>
      </c>
      <c r="E1074" s="53">
        <v>48320</v>
      </c>
      <c r="F1074" s="52">
        <v>2.5000000000000001E-2</v>
      </c>
      <c r="G1074" s="51">
        <v>0.34399999999999997</v>
      </c>
      <c r="H1074" s="50">
        <v>19.72</v>
      </c>
      <c r="I1074" s="50">
        <v>21.74</v>
      </c>
      <c r="J1074" s="43">
        <v>45230</v>
      </c>
      <c r="K1074" s="49">
        <v>8.9999999999999993E-3</v>
      </c>
    </row>
    <row r="1075" spans="1:11" ht="15" hidden="1" x14ac:dyDescent="0.25">
      <c r="A1075" s="41" t="s">
        <v>130</v>
      </c>
      <c r="B1075" s="43">
        <v>51260</v>
      </c>
      <c r="C1075" s="33">
        <f t="shared" si="16"/>
        <v>1074</v>
      </c>
      <c r="D1075" s="48" t="s">
        <v>113</v>
      </c>
      <c r="E1075" s="47">
        <v>2550</v>
      </c>
      <c r="F1075" s="46">
        <v>0.104</v>
      </c>
      <c r="G1075" s="45">
        <v>1.7999999999999999E-2</v>
      </c>
      <c r="H1075" s="44">
        <v>25.68</v>
      </c>
      <c r="I1075" s="44">
        <v>24.65</v>
      </c>
      <c r="J1075" s="43">
        <v>51260</v>
      </c>
      <c r="K1075" s="42">
        <v>1.9E-2</v>
      </c>
    </row>
    <row r="1076" spans="1:11" ht="15" hidden="1" x14ac:dyDescent="0.25">
      <c r="A1076" s="41" t="s">
        <v>129</v>
      </c>
      <c r="B1076" s="43">
        <v>50020</v>
      </c>
      <c r="C1076" s="33">
        <f t="shared" si="16"/>
        <v>1075</v>
      </c>
      <c r="D1076" s="54" t="s">
        <v>113</v>
      </c>
      <c r="E1076" s="53">
        <v>2960</v>
      </c>
      <c r="F1076" s="52">
        <v>7.6999999999999999E-2</v>
      </c>
      <c r="G1076" s="51">
        <v>2.1000000000000001E-2</v>
      </c>
      <c r="H1076" s="50">
        <v>20.45</v>
      </c>
      <c r="I1076" s="50">
        <v>24.05</v>
      </c>
      <c r="J1076" s="43">
        <v>50020</v>
      </c>
      <c r="K1076" s="49">
        <v>0.05</v>
      </c>
    </row>
    <row r="1077" spans="1:11" ht="15" hidden="1" x14ac:dyDescent="0.25">
      <c r="A1077" s="41" t="s">
        <v>128</v>
      </c>
      <c r="B1077" s="43">
        <v>34260</v>
      </c>
      <c r="C1077" s="33">
        <f t="shared" si="16"/>
        <v>1076</v>
      </c>
      <c r="D1077" s="48" t="s">
        <v>113</v>
      </c>
      <c r="E1077" s="47">
        <v>542750</v>
      </c>
      <c r="F1077" s="46">
        <v>1.0999999999999999E-2</v>
      </c>
      <c r="G1077" s="45">
        <v>3.8660000000000001</v>
      </c>
      <c r="H1077" s="44">
        <v>15.61</v>
      </c>
      <c r="I1077" s="44">
        <v>16.47</v>
      </c>
      <c r="J1077" s="43">
        <v>34260</v>
      </c>
      <c r="K1077" s="42">
        <v>3.0000000000000001E-3</v>
      </c>
    </row>
    <row r="1078" spans="1:11" ht="15" hidden="1" x14ac:dyDescent="0.25">
      <c r="A1078" s="41" t="s">
        <v>127</v>
      </c>
      <c r="B1078" s="43">
        <v>27570</v>
      </c>
      <c r="C1078" s="33">
        <f t="shared" si="16"/>
        <v>1077</v>
      </c>
      <c r="D1078" s="54" t="s">
        <v>121</v>
      </c>
      <c r="E1078" s="53">
        <v>3730410</v>
      </c>
      <c r="F1078" s="52">
        <v>5.0000000000000001E-3</v>
      </c>
      <c r="G1078" s="51">
        <v>26.57</v>
      </c>
      <c r="H1078" s="50">
        <v>11.88</v>
      </c>
      <c r="I1078" s="50">
        <v>13.25</v>
      </c>
      <c r="J1078" s="43">
        <v>27570</v>
      </c>
      <c r="K1078" s="49">
        <v>2E-3</v>
      </c>
    </row>
    <row r="1079" spans="1:11" ht="15" hidden="1" x14ac:dyDescent="0.25">
      <c r="A1079" s="41" t="s">
        <v>126</v>
      </c>
      <c r="B1079" s="43">
        <v>24660</v>
      </c>
      <c r="C1079" s="33">
        <f t="shared" si="16"/>
        <v>1078</v>
      </c>
      <c r="D1079" s="48" t="s">
        <v>113</v>
      </c>
      <c r="E1079" s="47">
        <v>348770</v>
      </c>
      <c r="F1079" s="46">
        <v>0.01</v>
      </c>
      <c r="G1079" s="45">
        <v>2.484</v>
      </c>
      <c r="H1079" s="44">
        <v>10.68</v>
      </c>
      <c r="I1079" s="44">
        <v>11.85</v>
      </c>
      <c r="J1079" s="43">
        <v>24660</v>
      </c>
      <c r="K1079" s="42">
        <v>8.0000000000000002E-3</v>
      </c>
    </row>
    <row r="1080" spans="1:11" ht="15" hidden="1" x14ac:dyDescent="0.25">
      <c r="A1080" s="41" t="s">
        <v>125</v>
      </c>
      <c r="B1080" s="43">
        <v>28720</v>
      </c>
      <c r="C1080" s="33">
        <f t="shared" si="16"/>
        <v>1079</v>
      </c>
      <c r="D1080" s="54" t="s">
        <v>113</v>
      </c>
      <c r="E1080" s="53">
        <v>2587900</v>
      </c>
      <c r="F1080" s="52">
        <v>7.0000000000000001E-3</v>
      </c>
      <c r="G1080" s="51">
        <v>18.431999999999999</v>
      </c>
      <c r="H1080" s="50">
        <v>12.49</v>
      </c>
      <c r="I1080" s="50">
        <v>13.81</v>
      </c>
      <c r="J1080" s="43">
        <v>28720</v>
      </c>
      <c r="K1080" s="49">
        <v>2E-3</v>
      </c>
    </row>
    <row r="1081" spans="1:11" ht="15" hidden="1" x14ac:dyDescent="0.25">
      <c r="A1081" s="41" t="s">
        <v>124</v>
      </c>
      <c r="B1081" s="43">
        <v>30490</v>
      </c>
      <c r="C1081" s="33">
        <f t="shared" si="16"/>
        <v>1080</v>
      </c>
      <c r="D1081" s="48" t="s">
        <v>113</v>
      </c>
      <c r="E1081" s="47">
        <v>88070</v>
      </c>
      <c r="F1081" s="46">
        <v>3.3000000000000002E-2</v>
      </c>
      <c r="G1081" s="45">
        <v>0.627</v>
      </c>
      <c r="H1081" s="44">
        <v>13.66</v>
      </c>
      <c r="I1081" s="44">
        <v>14.66</v>
      </c>
      <c r="J1081" s="43">
        <v>30490</v>
      </c>
      <c r="K1081" s="42">
        <v>8.0000000000000002E-3</v>
      </c>
    </row>
    <row r="1082" spans="1:11" ht="15" hidden="1" x14ac:dyDescent="0.25">
      <c r="A1082" s="41" t="s">
        <v>123</v>
      </c>
      <c r="B1082" s="43">
        <v>24430</v>
      </c>
      <c r="C1082" s="33">
        <f t="shared" si="16"/>
        <v>1081</v>
      </c>
      <c r="D1082" s="54" t="s">
        <v>113</v>
      </c>
      <c r="E1082" s="53">
        <v>705660</v>
      </c>
      <c r="F1082" s="52">
        <v>1.6E-2</v>
      </c>
      <c r="G1082" s="51">
        <v>5.0259999999999998</v>
      </c>
      <c r="H1082" s="50">
        <v>10.64</v>
      </c>
      <c r="I1082" s="50">
        <v>11.74</v>
      </c>
      <c r="J1082" s="43">
        <v>24430</v>
      </c>
      <c r="K1082" s="49">
        <v>4.0000000000000001E-3</v>
      </c>
    </row>
    <row r="1083" spans="1:11" ht="15" hidden="1" x14ac:dyDescent="0.25">
      <c r="A1083" s="41" t="s">
        <v>122</v>
      </c>
      <c r="B1083" s="43">
        <v>50030</v>
      </c>
      <c r="C1083" s="33">
        <f t="shared" si="16"/>
        <v>1082</v>
      </c>
      <c r="D1083" s="48" t="s">
        <v>121</v>
      </c>
      <c r="E1083" s="47">
        <v>27540</v>
      </c>
      <c r="F1083" s="46">
        <v>4.4999999999999998E-2</v>
      </c>
      <c r="G1083" s="45">
        <v>0.19600000000000001</v>
      </c>
      <c r="H1083" s="44">
        <v>23.48</v>
      </c>
      <c r="I1083" s="44">
        <v>24.05</v>
      </c>
      <c r="J1083" s="43">
        <v>50030</v>
      </c>
      <c r="K1083" s="42">
        <v>1.0999999999999999E-2</v>
      </c>
    </row>
    <row r="1084" spans="1:11" ht="15" hidden="1" x14ac:dyDescent="0.25">
      <c r="A1084" s="41" t="s">
        <v>120</v>
      </c>
      <c r="B1084" s="43">
        <v>59620</v>
      </c>
      <c r="C1084" s="33">
        <f t="shared" si="16"/>
        <v>1083</v>
      </c>
      <c r="D1084" s="54" t="s">
        <v>113</v>
      </c>
      <c r="E1084" s="53">
        <v>3890</v>
      </c>
      <c r="F1084" s="52">
        <v>7.5999999999999998E-2</v>
      </c>
      <c r="G1084" s="51">
        <v>2.8000000000000001E-2</v>
      </c>
      <c r="H1084" s="50">
        <v>29.07</v>
      </c>
      <c r="I1084" s="50">
        <v>28.66</v>
      </c>
      <c r="J1084" s="43">
        <v>59620</v>
      </c>
      <c r="K1084" s="49">
        <v>1.4E-2</v>
      </c>
    </row>
    <row r="1085" spans="1:11" ht="15" hidden="1" x14ac:dyDescent="0.25">
      <c r="A1085" s="41" t="s">
        <v>119</v>
      </c>
      <c r="B1085" s="43">
        <v>46270</v>
      </c>
      <c r="C1085" s="33">
        <f t="shared" si="16"/>
        <v>1084</v>
      </c>
      <c r="D1085" s="48" t="s">
        <v>113</v>
      </c>
      <c r="E1085" s="47">
        <v>12030</v>
      </c>
      <c r="F1085" s="46">
        <v>8.6999999999999994E-2</v>
      </c>
      <c r="G1085" s="45">
        <v>8.5999999999999993E-2</v>
      </c>
      <c r="H1085" s="44">
        <v>20.420000000000002</v>
      </c>
      <c r="I1085" s="44">
        <v>22.24</v>
      </c>
      <c r="J1085" s="43">
        <v>46270</v>
      </c>
      <c r="K1085" s="42">
        <v>1.9E-2</v>
      </c>
    </row>
    <row r="1086" spans="1:11" ht="15" hidden="1" x14ac:dyDescent="0.25">
      <c r="A1086" s="41" t="s">
        <v>118</v>
      </c>
      <c r="B1086" s="43">
        <v>50730</v>
      </c>
      <c r="C1086" s="33">
        <f t="shared" si="16"/>
        <v>1085</v>
      </c>
      <c r="D1086" s="54" t="s">
        <v>113</v>
      </c>
      <c r="E1086" s="53">
        <v>11610</v>
      </c>
      <c r="F1086" s="52">
        <v>5.1999999999999998E-2</v>
      </c>
      <c r="G1086" s="51">
        <v>8.3000000000000004E-2</v>
      </c>
      <c r="H1086" s="50">
        <v>23.85</v>
      </c>
      <c r="I1086" s="50">
        <v>24.39</v>
      </c>
      <c r="J1086" s="43">
        <v>50730</v>
      </c>
      <c r="K1086" s="49">
        <v>1.4999999999999999E-2</v>
      </c>
    </row>
    <row r="1087" spans="1:11" ht="15" hidden="1" x14ac:dyDescent="0.25">
      <c r="A1087" s="41" t="s">
        <v>117</v>
      </c>
      <c r="B1087" s="43">
        <v>37690</v>
      </c>
      <c r="C1087" s="33">
        <f t="shared" si="16"/>
        <v>1086</v>
      </c>
      <c r="D1087" s="48" t="s">
        <v>113</v>
      </c>
      <c r="E1087" s="47">
        <v>114680</v>
      </c>
      <c r="F1087" s="46">
        <v>1.4999999999999999E-2</v>
      </c>
      <c r="G1087" s="45">
        <v>0.81699999999999995</v>
      </c>
      <c r="H1087" s="44">
        <v>16.95</v>
      </c>
      <c r="I1087" s="44">
        <v>18.12</v>
      </c>
      <c r="J1087" s="43">
        <v>37690</v>
      </c>
      <c r="K1087" s="42">
        <v>1.2E-2</v>
      </c>
    </row>
    <row r="1088" spans="1:11" ht="15" hidden="1" x14ac:dyDescent="0.25">
      <c r="A1088" s="41" t="s">
        <v>116</v>
      </c>
      <c r="B1088" s="43">
        <v>56370</v>
      </c>
      <c r="C1088" s="33">
        <f t="shared" si="16"/>
        <v>1087</v>
      </c>
      <c r="D1088" s="54" t="s">
        <v>113</v>
      </c>
      <c r="E1088" s="53">
        <v>1590</v>
      </c>
      <c r="F1088" s="52">
        <v>7.0000000000000007E-2</v>
      </c>
      <c r="G1088" s="51">
        <v>1.0999999999999999E-2</v>
      </c>
      <c r="H1088" s="50">
        <v>27.14</v>
      </c>
      <c r="I1088" s="50">
        <v>27.1</v>
      </c>
      <c r="J1088" s="43">
        <v>56370</v>
      </c>
      <c r="K1088" s="49">
        <v>1.2999999999999999E-2</v>
      </c>
    </row>
    <row r="1089" spans="1:11" ht="15" hidden="1" x14ac:dyDescent="0.25">
      <c r="A1089" s="41" t="s">
        <v>115</v>
      </c>
      <c r="B1089" s="43">
        <v>39590</v>
      </c>
      <c r="C1089" s="33">
        <f t="shared" si="16"/>
        <v>1088</v>
      </c>
      <c r="D1089" s="48" t="s">
        <v>113</v>
      </c>
      <c r="E1089" s="47">
        <v>10920</v>
      </c>
      <c r="F1089" s="46">
        <v>0.13100000000000001</v>
      </c>
      <c r="G1089" s="45">
        <v>7.8E-2</v>
      </c>
      <c r="H1089" s="44">
        <v>17.2</v>
      </c>
      <c r="I1089" s="44">
        <v>19.04</v>
      </c>
      <c r="J1089" s="43">
        <v>39590</v>
      </c>
      <c r="K1089" s="42">
        <v>2.5000000000000001E-2</v>
      </c>
    </row>
    <row r="1090" spans="1:11" ht="15.75" hidden="1" thickBot="1" x14ac:dyDescent="0.3">
      <c r="A1090" s="41" t="s">
        <v>114</v>
      </c>
      <c r="B1090" s="35">
        <v>34540</v>
      </c>
      <c r="C1090" s="33">
        <f t="shared" si="16"/>
        <v>1089</v>
      </c>
      <c r="D1090" s="40" t="s">
        <v>113</v>
      </c>
      <c r="E1090" s="39">
        <v>23880</v>
      </c>
      <c r="F1090" s="38">
        <v>3.6999999999999998E-2</v>
      </c>
      <c r="G1090" s="37">
        <v>0.17</v>
      </c>
      <c r="H1090" s="36">
        <v>13.64</v>
      </c>
      <c r="I1090" s="36">
        <v>16.61</v>
      </c>
      <c r="J1090" s="35">
        <v>34540</v>
      </c>
      <c r="K1090" s="34">
        <v>0.02</v>
      </c>
    </row>
  </sheetData>
  <autoFilter ref="A1:A1090" xr:uid="{00000000-0009-0000-0000-000027000000}">
    <filterColumn colId="0">
      <customFilters>
        <customFilter val="*human*"/>
        <customFilter val="*resource*"/>
      </customFilters>
    </filterColumn>
  </autoFilter>
  <hyperlinks>
    <hyperlink ref="I7" r:id="rId1" location="(4)" display="https://www.bls.gov/oes/current/oes_nat.htm - (4)" xr:uid="{00000000-0004-0000-2700-000000000000}"/>
    <hyperlink ref="I29" r:id="rId2" location="(4)" display="https://www.bls.gov/oes/current/oes_nat.htm - (4)" xr:uid="{00000000-0004-0000-2700-000001000000}"/>
    <hyperlink ref="I255" r:id="rId3" location="(4)" display="https://www.bls.gov/oes/current/oes_nat.htm - (4)" xr:uid="{00000000-0004-0000-2700-000002000000}"/>
    <hyperlink ref="I256" r:id="rId4" location="(4)" display="https://www.bls.gov/oes/current/oes_nat.htm - (4)" xr:uid="{00000000-0004-0000-2700-000003000000}"/>
    <hyperlink ref="I257" r:id="rId5" location="(4)" display="https://www.bls.gov/oes/current/oes_nat.htm - (4)" xr:uid="{00000000-0004-0000-2700-000004000000}"/>
    <hyperlink ref="I258" r:id="rId6" location="(4)" display="https://www.bls.gov/oes/current/oes_nat.htm - (4)" xr:uid="{00000000-0004-0000-2700-000005000000}"/>
    <hyperlink ref="I259" r:id="rId7" location="(4)" display="https://www.bls.gov/oes/current/oes_nat.htm - (4)" xr:uid="{00000000-0004-0000-2700-000006000000}"/>
    <hyperlink ref="I260" r:id="rId8" location="(4)" display="https://www.bls.gov/oes/current/oes_nat.htm - (4)" xr:uid="{00000000-0004-0000-2700-000007000000}"/>
    <hyperlink ref="I261" r:id="rId9" location="(4)" display="https://www.bls.gov/oes/current/oes_nat.htm - (4)" xr:uid="{00000000-0004-0000-2700-000008000000}"/>
    <hyperlink ref="I262" r:id="rId10" location="(4)" display="https://www.bls.gov/oes/current/oes_nat.htm - (4)" xr:uid="{00000000-0004-0000-2700-000009000000}"/>
    <hyperlink ref="I263" r:id="rId11" location="(4)" display="https://www.bls.gov/oes/current/oes_nat.htm - (4)" xr:uid="{00000000-0004-0000-2700-00000A000000}"/>
    <hyperlink ref="I264" r:id="rId12" location="(4)" display="https://www.bls.gov/oes/current/oes_nat.htm - (4)" xr:uid="{00000000-0004-0000-2700-00000B000000}"/>
    <hyperlink ref="I265" r:id="rId13" location="(4)" display="https://www.bls.gov/oes/current/oes_nat.htm - (4)" xr:uid="{00000000-0004-0000-2700-00000C000000}"/>
    <hyperlink ref="I266" r:id="rId14" location="(4)" display="https://www.bls.gov/oes/current/oes_nat.htm - (4)" xr:uid="{00000000-0004-0000-2700-00000D000000}"/>
    <hyperlink ref="I267" r:id="rId15" location="(4)" display="https://www.bls.gov/oes/current/oes_nat.htm - (4)" xr:uid="{00000000-0004-0000-2700-00000E000000}"/>
    <hyperlink ref="I268" r:id="rId16" location="(4)" display="https://www.bls.gov/oes/current/oes_nat.htm - (4)" xr:uid="{00000000-0004-0000-2700-00000F000000}"/>
    <hyperlink ref="I269" r:id="rId17" location="(4)" display="https://www.bls.gov/oes/current/oes_nat.htm - (4)" xr:uid="{00000000-0004-0000-2700-000010000000}"/>
    <hyperlink ref="I270" r:id="rId18" location="(4)" display="https://www.bls.gov/oes/current/oes_nat.htm - (4)" xr:uid="{00000000-0004-0000-2700-000011000000}"/>
    <hyperlink ref="I271" r:id="rId19" location="(4)" display="https://www.bls.gov/oes/current/oes_nat.htm - (4)" xr:uid="{00000000-0004-0000-2700-000012000000}"/>
    <hyperlink ref="I272" r:id="rId20" location="(4)" display="https://www.bls.gov/oes/current/oes_nat.htm - (4)" xr:uid="{00000000-0004-0000-2700-000013000000}"/>
    <hyperlink ref="I273" r:id="rId21" location="(4)" display="https://www.bls.gov/oes/current/oes_nat.htm - (4)" xr:uid="{00000000-0004-0000-2700-000014000000}"/>
    <hyperlink ref="I274" r:id="rId22" location="(4)" display="https://www.bls.gov/oes/current/oes_nat.htm - (4)" xr:uid="{00000000-0004-0000-2700-000015000000}"/>
    <hyperlink ref="I275" r:id="rId23" location="(4)" display="https://www.bls.gov/oes/current/oes_nat.htm - (4)" xr:uid="{00000000-0004-0000-2700-000016000000}"/>
    <hyperlink ref="I276" r:id="rId24" location="(4)" display="https://www.bls.gov/oes/current/oes_nat.htm - (4)" xr:uid="{00000000-0004-0000-2700-000017000000}"/>
    <hyperlink ref="I277" r:id="rId25" location="(4)" display="https://www.bls.gov/oes/current/oes_nat.htm - (4)" xr:uid="{00000000-0004-0000-2700-000018000000}"/>
    <hyperlink ref="I278" r:id="rId26" location="(4)" display="https://www.bls.gov/oes/current/oes_nat.htm - (4)" xr:uid="{00000000-0004-0000-2700-000019000000}"/>
    <hyperlink ref="I279" r:id="rId27" location="(4)" display="https://www.bls.gov/oes/current/oes_nat.htm - (4)" xr:uid="{00000000-0004-0000-2700-00001A000000}"/>
    <hyperlink ref="I280" r:id="rId28" location="(4)" display="https://www.bls.gov/oes/current/oes_nat.htm - (4)" xr:uid="{00000000-0004-0000-2700-00001B000000}"/>
    <hyperlink ref="I281" r:id="rId29" location="(4)" display="https://www.bls.gov/oes/current/oes_nat.htm - (4)" xr:uid="{00000000-0004-0000-2700-00001C000000}"/>
    <hyperlink ref="I282" r:id="rId30" location="(4)" display="https://www.bls.gov/oes/current/oes_nat.htm - (4)" xr:uid="{00000000-0004-0000-2700-00001D000000}"/>
    <hyperlink ref="I283" r:id="rId31" location="(4)" display="https://www.bls.gov/oes/current/oes_nat.htm - (4)" xr:uid="{00000000-0004-0000-2700-00001E000000}"/>
    <hyperlink ref="I284" r:id="rId32" location="(4)" display="https://www.bls.gov/oes/current/oes_nat.htm - (4)" xr:uid="{00000000-0004-0000-2700-00001F000000}"/>
    <hyperlink ref="I285" r:id="rId33" location="(4)" display="https://www.bls.gov/oes/current/oes_nat.htm - (4)" xr:uid="{00000000-0004-0000-2700-000020000000}"/>
    <hyperlink ref="I286" r:id="rId34" location="(4)" display="https://www.bls.gov/oes/current/oes_nat.htm - (4)" xr:uid="{00000000-0004-0000-2700-000021000000}"/>
    <hyperlink ref="I287" r:id="rId35" location="(4)" display="https://www.bls.gov/oes/current/oes_nat.htm - (4)" xr:uid="{00000000-0004-0000-2700-000022000000}"/>
    <hyperlink ref="I288" r:id="rId36" location="(4)" display="https://www.bls.gov/oes/current/oes_nat.htm - (4)" xr:uid="{00000000-0004-0000-2700-000023000000}"/>
    <hyperlink ref="I289" r:id="rId37" location="(4)" display="https://www.bls.gov/oes/current/oes_nat.htm - (4)" xr:uid="{00000000-0004-0000-2700-000024000000}"/>
    <hyperlink ref="I290" r:id="rId38" location="(4)" display="https://www.bls.gov/oes/current/oes_nat.htm - (4)" xr:uid="{00000000-0004-0000-2700-000025000000}"/>
    <hyperlink ref="I291" r:id="rId39" location="(4)" display="https://www.bls.gov/oes/current/oes_nat.htm - (4)" xr:uid="{00000000-0004-0000-2700-000026000000}"/>
    <hyperlink ref="I292" r:id="rId40" location="(4)" display="https://www.bls.gov/oes/current/oes_nat.htm - (4)" xr:uid="{00000000-0004-0000-2700-000027000000}"/>
    <hyperlink ref="I293" r:id="rId41" location="(4)" display="https://www.bls.gov/oes/current/oes_nat.htm - (4)" xr:uid="{00000000-0004-0000-2700-000028000000}"/>
    <hyperlink ref="I294" r:id="rId42" location="(4)" display="https://www.bls.gov/oes/current/oes_nat.htm - (4)" xr:uid="{00000000-0004-0000-2700-000029000000}"/>
    <hyperlink ref="I295" r:id="rId43" location="(4)" display="https://www.bls.gov/oes/current/oes_nat.htm - (4)" xr:uid="{00000000-0004-0000-2700-00002A000000}"/>
    <hyperlink ref="I296" r:id="rId44" location="(4)" display="https://www.bls.gov/oes/current/oes_nat.htm - (4)" xr:uid="{00000000-0004-0000-2700-00002B000000}"/>
    <hyperlink ref="I297" r:id="rId45" location="(4)" display="https://www.bls.gov/oes/current/oes_nat.htm - (4)" xr:uid="{00000000-0004-0000-2700-00002C000000}"/>
    <hyperlink ref="I298" r:id="rId46" location="(4)" display="https://www.bls.gov/oes/current/oes_nat.htm - (4)" xr:uid="{00000000-0004-0000-2700-00002D000000}"/>
    <hyperlink ref="I299" r:id="rId47" location="(4)" display="https://www.bls.gov/oes/current/oes_nat.htm - (4)" xr:uid="{00000000-0004-0000-2700-00002E000000}"/>
    <hyperlink ref="I300" r:id="rId48" location="(4)" display="https://www.bls.gov/oes/current/oes_nat.htm - (4)" xr:uid="{00000000-0004-0000-2700-00002F000000}"/>
    <hyperlink ref="I301" r:id="rId49" location="(4)" display="https://www.bls.gov/oes/current/oes_nat.htm - (4)" xr:uid="{00000000-0004-0000-2700-000030000000}"/>
    <hyperlink ref="I303" r:id="rId50" location="(4)" display="https://www.bls.gov/oes/current/oes_nat.htm - (4)" xr:uid="{00000000-0004-0000-2700-000031000000}"/>
    <hyperlink ref="I304" r:id="rId51" location="(4)" display="https://www.bls.gov/oes/current/oes_nat.htm - (4)" xr:uid="{00000000-0004-0000-2700-000032000000}"/>
    <hyperlink ref="I307" r:id="rId52" location="(4)" display="https://www.bls.gov/oes/current/oes_nat.htm - (4)" xr:uid="{00000000-0004-0000-2700-000033000000}"/>
    <hyperlink ref="I308" r:id="rId53" location="(4)" display="https://www.bls.gov/oes/current/oes_nat.htm - (4)" xr:uid="{00000000-0004-0000-2700-000034000000}"/>
    <hyperlink ref="I309" r:id="rId54" location="(4)" display="https://www.bls.gov/oes/current/oes_nat.htm - (4)" xr:uid="{00000000-0004-0000-2700-000035000000}"/>
    <hyperlink ref="I310" r:id="rId55" location="(4)" display="https://www.bls.gov/oes/current/oes_nat.htm - (4)" xr:uid="{00000000-0004-0000-2700-000036000000}"/>
    <hyperlink ref="I311" r:id="rId56" location="(4)" display="https://www.bls.gov/oes/current/oes_nat.htm - (4)" xr:uid="{00000000-0004-0000-2700-000037000000}"/>
    <hyperlink ref="I312" r:id="rId57" location="(4)" display="https://www.bls.gov/oes/current/oes_nat.htm - (4)" xr:uid="{00000000-0004-0000-2700-000038000000}"/>
    <hyperlink ref="I313" r:id="rId58" location="(4)" display="https://www.bls.gov/oes/current/oes_nat.htm - (4)" xr:uid="{00000000-0004-0000-2700-000039000000}"/>
    <hyperlink ref="I314" r:id="rId59" location="(4)" display="https://www.bls.gov/oes/current/oes_nat.htm - (4)" xr:uid="{00000000-0004-0000-2700-00003A000000}"/>
    <hyperlink ref="I315" r:id="rId60" location="(4)" display="https://www.bls.gov/oes/current/oes_nat.htm - (4)" xr:uid="{00000000-0004-0000-2700-00003B000000}"/>
    <hyperlink ref="I316" r:id="rId61" location="(4)" display="https://www.bls.gov/oes/current/oes_nat.htm - (4)" xr:uid="{00000000-0004-0000-2700-00003C000000}"/>
    <hyperlink ref="I317" r:id="rId62" location="(4)" display="https://www.bls.gov/oes/current/oes_nat.htm - (4)" xr:uid="{00000000-0004-0000-2700-00003D000000}"/>
    <hyperlink ref="I318" r:id="rId63" location="(4)" display="https://www.bls.gov/oes/current/oes_nat.htm - (4)" xr:uid="{00000000-0004-0000-2700-00003E000000}"/>
    <hyperlink ref="I319" r:id="rId64" location="(4)" display="https://www.bls.gov/oes/current/oes_nat.htm - (4)" xr:uid="{00000000-0004-0000-2700-00003F000000}"/>
    <hyperlink ref="I320" r:id="rId65" location="(4)" display="https://www.bls.gov/oes/current/oes_nat.htm - (4)" xr:uid="{00000000-0004-0000-2700-000040000000}"/>
    <hyperlink ref="I325" r:id="rId66" location="(4)" display="https://www.bls.gov/oes/current/oes_nat.htm - (4)" xr:uid="{00000000-0004-0000-2700-000041000000}"/>
    <hyperlink ref="I334" r:id="rId67" location="(4)" display="https://www.bls.gov/oes/current/oes_nat.htm - (4)" xr:uid="{00000000-0004-0000-2700-000042000000}"/>
    <hyperlink ref="I338" r:id="rId68" location="(4)" display="https://www.bls.gov/oes/current/oes_nat.htm - (4)" xr:uid="{00000000-0004-0000-2700-000043000000}"/>
    <hyperlink ref="J359" r:id="rId69" location="(4)" display="https://www.bls.gov/oes/current/oes_nat.htm - (4)" xr:uid="{00000000-0004-0000-2700-000044000000}"/>
    <hyperlink ref="I361" r:id="rId70" location="(4)" display="https://www.bls.gov/oes/current/oes_nat.htm - (4)" xr:uid="{00000000-0004-0000-2700-000045000000}"/>
    <hyperlink ref="I362" r:id="rId71" location="(4)" display="https://www.bls.gov/oes/current/oes_nat.htm - (4)" xr:uid="{00000000-0004-0000-2700-000046000000}"/>
    <hyperlink ref="I363" r:id="rId72" location="(4)" display="https://www.bls.gov/oes/current/oes_nat.htm - (4)" xr:uid="{00000000-0004-0000-2700-000047000000}"/>
    <hyperlink ref="I364" r:id="rId73" location="(4)" display="https://www.bls.gov/oes/current/oes_nat.htm - (4)" xr:uid="{00000000-0004-0000-2700-000048000000}"/>
    <hyperlink ref="J366" r:id="rId74" location="(4)" display="https://www.bls.gov/oes/current/oes_nat.htm - (4)" xr:uid="{00000000-0004-0000-2700-000049000000}"/>
    <hyperlink ref="J368" r:id="rId75" location="(4)" display="https://www.bls.gov/oes/current/oes_nat.htm - (4)" xr:uid="{00000000-0004-0000-2700-00004A000000}"/>
    <hyperlink ref="J370" r:id="rId76" location="(4)" display="https://www.bls.gov/oes/current/oes_nat.htm - (4)" xr:uid="{00000000-0004-0000-2700-00004B000000}"/>
    <hyperlink ref="J371" r:id="rId77" location="(4)" display="https://www.bls.gov/oes/current/oes_nat.htm - (4)" xr:uid="{00000000-0004-0000-2700-00004C000000}"/>
    <hyperlink ref="H403" r:id="rId78" location="(5)" display="https://www.bls.gov/oes/current/oes_nat.htm - (5)" xr:uid="{00000000-0004-0000-2700-00004D000000}"/>
    <hyperlink ref="H404" r:id="rId79" location="(5)" display="https://www.bls.gov/oes/current/oes_nat.htm - (5)" xr:uid="{00000000-0004-0000-2700-00004E000000}"/>
    <hyperlink ref="H410" r:id="rId80" location="(5)" display="https://www.bls.gov/oes/current/oes_nat.htm - (5)" xr:uid="{00000000-0004-0000-2700-00004F000000}"/>
    <hyperlink ref="H411" r:id="rId81" location="(5)" display="https://www.bls.gov/oes/current/oes_nat.htm - (5)" xr:uid="{00000000-0004-0000-2700-000050000000}"/>
    <hyperlink ref="H414" r:id="rId82" location="(5)" display="https://www.bls.gov/oes/current/oes_nat.htm - (5)" xr:uid="{00000000-0004-0000-2700-000051000000}"/>
    <hyperlink ref="H417" r:id="rId83" location="(5)" display="https://www.bls.gov/oes/current/oes_nat.htm - (5)" xr:uid="{00000000-0004-0000-2700-000052000000}"/>
    <hyperlink ref="I469" r:id="rId84" location="(4)" display="https://www.bls.gov/oes/current/oes_nat.htm - (4)" xr:uid="{00000000-0004-0000-2700-000053000000}"/>
    <hyperlink ref="I1027" r:id="rId85" location="(4)" display="https://www.bls.gov/oes/current/oes_nat.htm - (4)" xr:uid="{00000000-0004-0000-2700-000054000000}"/>
    <hyperlink ref="I1028" r:id="rId86" location="(4)" display="https://www.bls.gov/oes/current/oes_nat.htm - (4)" xr:uid="{00000000-0004-0000-2700-000055000000}"/>
    <hyperlink ref="I1029" r:id="rId87" location="(4)" display="https://www.bls.gov/oes/current/oes_nat.htm - (4)" xr:uid="{00000000-0004-0000-2700-000056000000}"/>
    <hyperlink ref="I1030" r:id="rId88" location="(4)" display="https://www.bls.gov/oes/current/oes_nat.htm - (4)" xr:uid="{00000000-0004-0000-2700-000057000000}"/>
    <hyperlink ref="I1034" r:id="rId89" location="(4)" display="https://www.bls.gov/oes/current/oes_nat.htm - (4)" xr:uid="{00000000-0004-0000-2700-000058000000}"/>
    <hyperlink ref="H1034" r:id="rId90" location="(4)" display="https://www.bls.gov/oes/current/oes_nat.htm - (4)" xr:uid="{00000000-0004-0000-2700-000059000000}"/>
    <hyperlink ref="H1030" r:id="rId91" location="(4)" display="https://www.bls.gov/oes/current/oes_nat.htm - (4)" xr:uid="{00000000-0004-0000-2700-00005A000000}"/>
    <hyperlink ref="H1029" r:id="rId92" location="(4)" display="https://www.bls.gov/oes/current/oes_nat.htm - (4)" xr:uid="{00000000-0004-0000-2700-00005B000000}"/>
    <hyperlink ref="H1028" r:id="rId93" location="(4)" display="https://www.bls.gov/oes/current/oes_nat.htm - (4)" xr:uid="{00000000-0004-0000-2700-00005C000000}"/>
    <hyperlink ref="H1027" r:id="rId94" location="(4)" display="https://www.bls.gov/oes/current/oes_nat.htm - (4)" xr:uid="{00000000-0004-0000-2700-00005D000000}"/>
    <hyperlink ref="H469" r:id="rId95" location="(4)" display="https://www.bls.gov/oes/current/oes_nat.htm - (4)" xr:uid="{00000000-0004-0000-2700-00005E000000}"/>
    <hyperlink ref="H364" r:id="rId96" location="(4)" display="https://www.bls.gov/oes/current/oes_nat.htm - (4)" xr:uid="{00000000-0004-0000-2700-00005F000000}"/>
    <hyperlink ref="H363" r:id="rId97" location="(4)" display="https://www.bls.gov/oes/current/oes_nat.htm - (4)" xr:uid="{00000000-0004-0000-2700-000060000000}"/>
    <hyperlink ref="H362" r:id="rId98" location="(4)" display="https://www.bls.gov/oes/current/oes_nat.htm - (4)" xr:uid="{00000000-0004-0000-2700-000061000000}"/>
    <hyperlink ref="H361" r:id="rId99" location="(4)" display="https://www.bls.gov/oes/current/oes_nat.htm - (4)" xr:uid="{00000000-0004-0000-2700-000062000000}"/>
    <hyperlink ref="H338" r:id="rId100" location="(4)" display="https://www.bls.gov/oes/current/oes_nat.htm - (4)" xr:uid="{00000000-0004-0000-2700-000063000000}"/>
    <hyperlink ref="H334" r:id="rId101" location="(4)" display="https://www.bls.gov/oes/current/oes_nat.htm - (4)" xr:uid="{00000000-0004-0000-2700-000064000000}"/>
    <hyperlink ref="H325" r:id="rId102" location="(4)" display="https://www.bls.gov/oes/current/oes_nat.htm - (4)" xr:uid="{00000000-0004-0000-2700-000065000000}"/>
    <hyperlink ref="H320" r:id="rId103" location="(4)" display="https://www.bls.gov/oes/current/oes_nat.htm - (4)" xr:uid="{00000000-0004-0000-2700-000066000000}"/>
    <hyperlink ref="H319" r:id="rId104" location="(4)" display="https://www.bls.gov/oes/current/oes_nat.htm - (4)" xr:uid="{00000000-0004-0000-2700-000067000000}"/>
    <hyperlink ref="H318" r:id="rId105" location="(4)" display="https://www.bls.gov/oes/current/oes_nat.htm - (4)" xr:uid="{00000000-0004-0000-2700-000068000000}"/>
    <hyperlink ref="H317" r:id="rId106" location="(4)" display="https://www.bls.gov/oes/current/oes_nat.htm - (4)" xr:uid="{00000000-0004-0000-2700-000069000000}"/>
    <hyperlink ref="H316" r:id="rId107" location="(4)" display="https://www.bls.gov/oes/current/oes_nat.htm - (4)" xr:uid="{00000000-0004-0000-2700-00006A000000}"/>
    <hyperlink ref="H315" r:id="rId108" location="(4)" display="https://www.bls.gov/oes/current/oes_nat.htm - (4)" xr:uid="{00000000-0004-0000-2700-00006B000000}"/>
    <hyperlink ref="H314" r:id="rId109" location="(4)" display="https://www.bls.gov/oes/current/oes_nat.htm - (4)" xr:uid="{00000000-0004-0000-2700-00006C000000}"/>
    <hyperlink ref="H313" r:id="rId110" location="(4)" display="https://www.bls.gov/oes/current/oes_nat.htm - (4)" xr:uid="{00000000-0004-0000-2700-00006D000000}"/>
    <hyperlink ref="H312" r:id="rId111" location="(4)" display="https://www.bls.gov/oes/current/oes_nat.htm - (4)" xr:uid="{00000000-0004-0000-2700-00006E000000}"/>
    <hyperlink ref="H311" r:id="rId112" location="(4)" display="https://www.bls.gov/oes/current/oes_nat.htm - (4)" xr:uid="{00000000-0004-0000-2700-00006F000000}"/>
    <hyperlink ref="H310" r:id="rId113" location="(4)" display="https://www.bls.gov/oes/current/oes_nat.htm - (4)" xr:uid="{00000000-0004-0000-2700-000070000000}"/>
    <hyperlink ref="H309" r:id="rId114" location="(4)" display="https://www.bls.gov/oes/current/oes_nat.htm - (4)" xr:uid="{00000000-0004-0000-2700-000071000000}"/>
    <hyperlink ref="H308" r:id="rId115" location="(4)" display="https://www.bls.gov/oes/current/oes_nat.htm - (4)" xr:uid="{00000000-0004-0000-2700-000072000000}"/>
    <hyperlink ref="H307" r:id="rId116" location="(4)" display="https://www.bls.gov/oes/current/oes_nat.htm - (4)" xr:uid="{00000000-0004-0000-2700-000073000000}"/>
    <hyperlink ref="H304" r:id="rId117" location="(4)" display="https://www.bls.gov/oes/current/oes_nat.htm - (4)" xr:uid="{00000000-0004-0000-2700-000074000000}"/>
    <hyperlink ref="H303" r:id="rId118" location="(4)" display="https://www.bls.gov/oes/current/oes_nat.htm - (4)" xr:uid="{00000000-0004-0000-2700-000075000000}"/>
    <hyperlink ref="H301" r:id="rId119" location="(4)" display="https://www.bls.gov/oes/current/oes_nat.htm - (4)" xr:uid="{00000000-0004-0000-2700-000076000000}"/>
    <hyperlink ref="H300" r:id="rId120" location="(4)" display="https://www.bls.gov/oes/current/oes_nat.htm - (4)" xr:uid="{00000000-0004-0000-2700-000077000000}"/>
    <hyperlink ref="H299" r:id="rId121" location="(4)" display="https://www.bls.gov/oes/current/oes_nat.htm - (4)" xr:uid="{00000000-0004-0000-2700-000078000000}"/>
    <hyperlink ref="H298" r:id="rId122" location="(4)" display="https://www.bls.gov/oes/current/oes_nat.htm - (4)" xr:uid="{00000000-0004-0000-2700-000079000000}"/>
    <hyperlink ref="H297" r:id="rId123" location="(4)" display="https://www.bls.gov/oes/current/oes_nat.htm - (4)" xr:uid="{00000000-0004-0000-2700-00007A000000}"/>
    <hyperlink ref="H296" r:id="rId124" location="(4)" display="https://www.bls.gov/oes/current/oes_nat.htm - (4)" xr:uid="{00000000-0004-0000-2700-00007B000000}"/>
    <hyperlink ref="H295" r:id="rId125" location="(4)" display="https://www.bls.gov/oes/current/oes_nat.htm - (4)" xr:uid="{00000000-0004-0000-2700-00007C000000}"/>
    <hyperlink ref="H294" r:id="rId126" location="(4)" display="https://www.bls.gov/oes/current/oes_nat.htm - (4)" xr:uid="{00000000-0004-0000-2700-00007D000000}"/>
    <hyperlink ref="H293" r:id="rId127" location="(4)" display="https://www.bls.gov/oes/current/oes_nat.htm - (4)" xr:uid="{00000000-0004-0000-2700-00007E000000}"/>
    <hyperlink ref="H292" r:id="rId128" location="(4)" display="https://www.bls.gov/oes/current/oes_nat.htm - (4)" xr:uid="{00000000-0004-0000-2700-00007F000000}"/>
    <hyperlink ref="H291" r:id="rId129" location="(4)" display="https://www.bls.gov/oes/current/oes_nat.htm - (4)" xr:uid="{00000000-0004-0000-2700-000080000000}"/>
    <hyperlink ref="H290" r:id="rId130" location="(4)" display="https://www.bls.gov/oes/current/oes_nat.htm - (4)" xr:uid="{00000000-0004-0000-2700-000081000000}"/>
    <hyperlink ref="H289" r:id="rId131" location="(4)" display="https://www.bls.gov/oes/current/oes_nat.htm - (4)" xr:uid="{00000000-0004-0000-2700-000082000000}"/>
    <hyperlink ref="H288" r:id="rId132" location="(4)" display="https://www.bls.gov/oes/current/oes_nat.htm - (4)" xr:uid="{00000000-0004-0000-2700-000083000000}"/>
    <hyperlink ref="H287" r:id="rId133" location="(4)" display="https://www.bls.gov/oes/current/oes_nat.htm - (4)" xr:uid="{00000000-0004-0000-2700-000084000000}"/>
    <hyperlink ref="H286" r:id="rId134" location="(4)" display="https://www.bls.gov/oes/current/oes_nat.htm - (4)" xr:uid="{00000000-0004-0000-2700-000085000000}"/>
    <hyperlink ref="H285" r:id="rId135" location="(4)" display="https://www.bls.gov/oes/current/oes_nat.htm - (4)" xr:uid="{00000000-0004-0000-2700-000086000000}"/>
    <hyperlink ref="H284" r:id="rId136" location="(4)" display="https://www.bls.gov/oes/current/oes_nat.htm - (4)" xr:uid="{00000000-0004-0000-2700-000087000000}"/>
    <hyperlink ref="H283" r:id="rId137" location="(4)" display="https://www.bls.gov/oes/current/oes_nat.htm - (4)" xr:uid="{00000000-0004-0000-2700-000088000000}"/>
    <hyperlink ref="H282" r:id="rId138" location="(4)" display="https://www.bls.gov/oes/current/oes_nat.htm - (4)" xr:uid="{00000000-0004-0000-2700-000089000000}"/>
    <hyperlink ref="H281" r:id="rId139" location="(4)" display="https://www.bls.gov/oes/current/oes_nat.htm - (4)" xr:uid="{00000000-0004-0000-2700-00008A000000}"/>
    <hyperlink ref="H280" r:id="rId140" location="(4)" display="https://www.bls.gov/oes/current/oes_nat.htm - (4)" xr:uid="{00000000-0004-0000-2700-00008B000000}"/>
    <hyperlink ref="H279" r:id="rId141" location="(4)" display="https://www.bls.gov/oes/current/oes_nat.htm - (4)" xr:uid="{00000000-0004-0000-2700-00008C000000}"/>
    <hyperlink ref="H278" r:id="rId142" location="(4)" display="https://www.bls.gov/oes/current/oes_nat.htm - (4)" xr:uid="{00000000-0004-0000-2700-00008D000000}"/>
    <hyperlink ref="H277" r:id="rId143" location="(4)" display="https://www.bls.gov/oes/current/oes_nat.htm - (4)" xr:uid="{00000000-0004-0000-2700-00008E000000}"/>
    <hyperlink ref="H276" r:id="rId144" location="(4)" display="https://www.bls.gov/oes/current/oes_nat.htm - (4)" xr:uid="{00000000-0004-0000-2700-00008F000000}"/>
    <hyperlink ref="H275" r:id="rId145" location="(4)" display="https://www.bls.gov/oes/current/oes_nat.htm - (4)" xr:uid="{00000000-0004-0000-2700-000090000000}"/>
    <hyperlink ref="H274" r:id="rId146" location="(4)" display="https://www.bls.gov/oes/current/oes_nat.htm - (4)" xr:uid="{00000000-0004-0000-2700-000091000000}"/>
    <hyperlink ref="H273" r:id="rId147" location="(4)" display="https://www.bls.gov/oes/current/oes_nat.htm - (4)" xr:uid="{00000000-0004-0000-2700-000092000000}"/>
    <hyperlink ref="H272" r:id="rId148" location="(4)" display="https://www.bls.gov/oes/current/oes_nat.htm - (4)" xr:uid="{00000000-0004-0000-2700-000093000000}"/>
    <hyperlink ref="H271" r:id="rId149" location="(4)" display="https://www.bls.gov/oes/current/oes_nat.htm - (4)" xr:uid="{00000000-0004-0000-2700-000094000000}"/>
    <hyperlink ref="H270" r:id="rId150" location="(4)" display="https://www.bls.gov/oes/current/oes_nat.htm - (4)" xr:uid="{00000000-0004-0000-2700-000095000000}"/>
    <hyperlink ref="H269" r:id="rId151" location="(4)" display="https://www.bls.gov/oes/current/oes_nat.htm - (4)" xr:uid="{00000000-0004-0000-2700-000096000000}"/>
    <hyperlink ref="H268" r:id="rId152" location="(4)" display="https://www.bls.gov/oes/current/oes_nat.htm - (4)" xr:uid="{00000000-0004-0000-2700-000097000000}"/>
    <hyperlink ref="H267" r:id="rId153" location="(4)" display="https://www.bls.gov/oes/current/oes_nat.htm - (4)" xr:uid="{00000000-0004-0000-2700-000098000000}"/>
    <hyperlink ref="H266" r:id="rId154" location="(4)" display="https://www.bls.gov/oes/current/oes_nat.htm - (4)" xr:uid="{00000000-0004-0000-2700-000099000000}"/>
    <hyperlink ref="H265" r:id="rId155" location="(4)" display="https://www.bls.gov/oes/current/oes_nat.htm - (4)" xr:uid="{00000000-0004-0000-2700-00009A000000}"/>
    <hyperlink ref="H264" r:id="rId156" location="(4)" display="https://www.bls.gov/oes/current/oes_nat.htm - (4)" xr:uid="{00000000-0004-0000-2700-00009B000000}"/>
    <hyperlink ref="H263" r:id="rId157" location="(4)" display="https://www.bls.gov/oes/current/oes_nat.htm - (4)" xr:uid="{00000000-0004-0000-2700-00009C000000}"/>
    <hyperlink ref="H262" r:id="rId158" location="(4)" display="https://www.bls.gov/oes/current/oes_nat.htm - (4)" xr:uid="{00000000-0004-0000-2700-00009D000000}"/>
    <hyperlink ref="H261" r:id="rId159" location="(4)" display="https://www.bls.gov/oes/current/oes_nat.htm - (4)" xr:uid="{00000000-0004-0000-2700-00009E000000}"/>
    <hyperlink ref="H260" r:id="rId160" location="(4)" display="https://www.bls.gov/oes/current/oes_nat.htm - (4)" xr:uid="{00000000-0004-0000-2700-00009F000000}"/>
    <hyperlink ref="H259" r:id="rId161" location="(4)" display="https://www.bls.gov/oes/current/oes_nat.htm - (4)" xr:uid="{00000000-0004-0000-2700-0000A0000000}"/>
    <hyperlink ref="H258" r:id="rId162" location="(4)" display="https://www.bls.gov/oes/current/oes_nat.htm - (4)" xr:uid="{00000000-0004-0000-2700-0000A1000000}"/>
    <hyperlink ref="H257" r:id="rId163" location="(4)" display="https://www.bls.gov/oes/current/oes_nat.htm - (4)" xr:uid="{00000000-0004-0000-2700-0000A2000000}"/>
    <hyperlink ref="H256" r:id="rId164" location="(4)" display="https://www.bls.gov/oes/current/oes_nat.htm - (4)" xr:uid="{00000000-0004-0000-2700-0000A3000000}"/>
    <hyperlink ref="H255" r:id="rId165" location="(4)" display="https://www.bls.gov/oes/current/oes_nat.htm - (4)" xr:uid="{00000000-0004-0000-2700-0000A4000000}"/>
    <hyperlink ref="H29" r:id="rId166" location="(4)" display="https://www.bls.gov/oes/current/oes_nat.htm - (4)" xr:uid="{00000000-0004-0000-2700-0000A5000000}"/>
    <hyperlink ref="H7" r:id="rId167" location="(4)" display="https://www.bls.gov/oes/current/oes_nat.htm - (4)" xr:uid="{00000000-0004-0000-2700-0000A6000000}"/>
    <hyperlink ref="B359" r:id="rId168" location="(4)" display="https://www.bls.gov/oes/current/oes_nat.htm - (4)" xr:uid="{00000000-0004-0000-2700-0000A7000000}"/>
    <hyperlink ref="B366" r:id="rId169" location="(4)" display="https://www.bls.gov/oes/current/oes_nat.htm - (4)" xr:uid="{00000000-0004-0000-2700-0000A8000000}"/>
    <hyperlink ref="B368" r:id="rId170" location="(4)" display="https://www.bls.gov/oes/current/oes_nat.htm - (4)" xr:uid="{00000000-0004-0000-2700-0000A9000000}"/>
    <hyperlink ref="B370" r:id="rId171" location="(4)" display="https://www.bls.gov/oes/current/oes_nat.htm - (4)" xr:uid="{00000000-0004-0000-2700-0000AA000000}"/>
    <hyperlink ref="B371" r:id="rId172" location="(4)" display="https://www.bls.gov/oes/current/oes_nat.htm - (4)" xr:uid="{00000000-0004-0000-2700-0000A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AB17-05A7-42E8-9B8E-B061C6AD991B}">
  <dimension ref="A1:J21"/>
  <sheetViews>
    <sheetView workbookViewId="0">
      <selection activeCell="F24" sqref="F24"/>
    </sheetView>
  </sheetViews>
  <sheetFormatPr defaultRowHeight="13.5" customHeight="1" x14ac:dyDescent="0.25"/>
  <cols>
    <col min="1" max="1" width="9.140625" style="31"/>
    <col min="2" max="2" width="51.85546875" style="551" customWidth="1"/>
    <col min="3" max="3" width="2.28515625" style="552" customWidth="1"/>
    <col min="4" max="4" width="46" style="551" customWidth="1"/>
    <col min="5" max="5" width="2.140625" style="552" customWidth="1"/>
    <col min="6" max="6" width="56.85546875" style="551" customWidth="1"/>
    <col min="7" max="7" width="2.7109375" style="566" customWidth="1"/>
    <col min="8" max="8" width="37.85546875" style="551" customWidth="1"/>
    <col min="9" max="9" width="9.140625" style="551"/>
    <col min="10" max="16384" width="9.140625" style="31"/>
  </cols>
  <sheetData>
    <row r="1" spans="1:10" ht="13.5" customHeight="1" x14ac:dyDescent="0.25">
      <c r="A1" s="404"/>
      <c r="B1" s="566"/>
      <c r="C1" s="566"/>
      <c r="D1" s="566"/>
      <c r="E1" s="566"/>
      <c r="F1" s="566"/>
      <c r="H1" s="566"/>
      <c r="I1" s="566"/>
    </row>
    <row r="2" spans="1:10" ht="13.5" customHeight="1" x14ac:dyDescent="0.25">
      <c r="A2" s="404"/>
      <c r="B2" s="563" t="s">
        <v>1681</v>
      </c>
      <c r="C2" s="567"/>
      <c r="D2" s="559" t="s">
        <v>1276</v>
      </c>
      <c r="E2" s="568"/>
      <c r="F2" s="556" t="s">
        <v>1506</v>
      </c>
      <c r="H2" s="553" t="s">
        <v>1283</v>
      </c>
      <c r="I2" s="566"/>
    </row>
    <row r="3" spans="1:10" ht="13.5" customHeight="1" x14ac:dyDescent="0.25">
      <c r="A3" s="404"/>
      <c r="B3" s="564" t="s">
        <v>1503</v>
      </c>
      <c r="C3" s="567"/>
      <c r="D3" s="560" t="s">
        <v>1304</v>
      </c>
      <c r="E3" s="568"/>
      <c r="F3" s="557" t="s">
        <v>1685</v>
      </c>
      <c r="H3" s="554" t="s">
        <v>1281</v>
      </c>
      <c r="I3" s="566"/>
    </row>
    <row r="4" spans="1:10" ht="13.5" customHeight="1" x14ac:dyDescent="0.25">
      <c r="A4" s="404"/>
      <c r="B4" s="565" t="s">
        <v>1507</v>
      </c>
      <c r="C4" s="567"/>
      <c r="D4" s="561" t="s">
        <v>1332</v>
      </c>
      <c r="E4" s="569"/>
      <c r="F4" s="557" t="s">
        <v>1687</v>
      </c>
      <c r="H4" s="554" t="s">
        <v>1279</v>
      </c>
      <c r="I4" s="566"/>
    </row>
    <row r="5" spans="1:10" ht="13.5" customHeight="1" x14ac:dyDescent="0.25">
      <c r="A5" s="404"/>
      <c r="B5" s="566"/>
      <c r="C5" s="566"/>
      <c r="D5" s="562" t="s">
        <v>1333</v>
      </c>
      <c r="E5" s="569"/>
      <c r="F5" s="557" t="s">
        <v>1686</v>
      </c>
      <c r="H5" s="554" t="s">
        <v>1275</v>
      </c>
      <c r="I5" s="566"/>
    </row>
    <row r="6" spans="1:10" ht="13.5" customHeight="1" x14ac:dyDescent="0.25">
      <c r="A6" s="404"/>
      <c r="B6" s="566"/>
      <c r="C6" s="566"/>
      <c r="D6" s="566"/>
      <c r="E6" s="566"/>
      <c r="F6" s="557" t="s">
        <v>1684</v>
      </c>
      <c r="H6" s="554" t="s">
        <v>1274</v>
      </c>
      <c r="I6" s="566"/>
    </row>
    <row r="7" spans="1:10" ht="13.5" customHeight="1" x14ac:dyDescent="0.25">
      <c r="A7" s="404"/>
      <c r="B7" s="566"/>
      <c r="C7" s="566"/>
      <c r="D7" s="566"/>
      <c r="E7" s="566"/>
      <c r="F7" s="558" t="s">
        <v>1688</v>
      </c>
      <c r="H7" s="555" t="s">
        <v>1272</v>
      </c>
      <c r="I7" s="566"/>
    </row>
    <row r="8" spans="1:10" ht="13.5" customHeight="1" x14ac:dyDescent="0.25">
      <c r="A8" s="404"/>
      <c r="B8" s="566"/>
      <c r="C8" s="566"/>
      <c r="D8" s="566"/>
      <c r="E8" s="566"/>
      <c r="F8" s="570"/>
      <c r="H8" s="566"/>
      <c r="I8" s="566"/>
      <c r="J8" s="404"/>
    </row>
    <row r="9" spans="1:10" ht="13.5" customHeight="1" x14ac:dyDescent="0.25">
      <c r="A9" s="404"/>
      <c r="B9" s="566"/>
      <c r="C9" s="566"/>
      <c r="D9" s="566"/>
      <c r="E9" s="566"/>
      <c r="F9" s="570"/>
      <c r="G9" s="571"/>
      <c r="H9" s="566"/>
      <c r="I9" s="566"/>
      <c r="J9" s="404"/>
    </row>
    <row r="10" spans="1:10" ht="13.5" customHeight="1" x14ac:dyDescent="0.25">
      <c r="A10" s="404"/>
      <c r="B10" s="552"/>
      <c r="C10" s="566"/>
      <c r="D10" s="566"/>
      <c r="E10" s="566"/>
      <c r="F10" s="566"/>
      <c r="G10" s="571"/>
      <c r="H10" s="566"/>
      <c r="I10" s="566"/>
      <c r="J10" s="404"/>
    </row>
    <row r="11" spans="1:10" ht="13.5" customHeight="1" x14ac:dyDescent="0.25">
      <c r="A11" s="404"/>
      <c r="B11" s="552"/>
      <c r="C11" s="566"/>
      <c r="D11" s="566"/>
      <c r="E11" s="566"/>
      <c r="F11" s="566"/>
      <c r="G11" s="572"/>
      <c r="H11" s="566"/>
      <c r="I11" s="566"/>
      <c r="J11" s="404"/>
    </row>
    <row r="12" spans="1:10" ht="13.5" customHeight="1" x14ac:dyDescent="0.25">
      <c r="A12" s="404"/>
      <c r="B12" s="552"/>
      <c r="C12" s="566"/>
      <c r="D12" s="552"/>
      <c r="E12" s="566"/>
      <c r="F12" s="566"/>
      <c r="G12" s="571"/>
      <c r="H12" s="566"/>
      <c r="I12" s="566"/>
      <c r="J12" s="404"/>
    </row>
    <row r="13" spans="1:10" ht="13.5" customHeight="1" x14ac:dyDescent="0.25">
      <c r="A13" s="404"/>
      <c r="C13" s="566"/>
      <c r="E13" s="566"/>
      <c r="F13" s="566"/>
      <c r="G13" s="569"/>
      <c r="H13" s="566"/>
      <c r="I13" s="566"/>
      <c r="J13" s="404"/>
    </row>
    <row r="14" spans="1:10" ht="13.5" customHeight="1" x14ac:dyDescent="0.25">
      <c r="A14" s="404"/>
      <c r="G14" s="569"/>
    </row>
    <row r="15" spans="1:10" ht="13.5" customHeight="1" x14ac:dyDescent="0.25">
      <c r="A15" s="404"/>
      <c r="G15" s="569"/>
    </row>
    <row r="16" spans="1:10" ht="13.5" customHeight="1" x14ac:dyDescent="0.25">
      <c r="A16" s="404"/>
      <c r="G16" s="569"/>
    </row>
    <row r="17" spans="7:7" ht="13.5" customHeight="1" x14ac:dyDescent="0.25">
      <c r="G17" s="569"/>
    </row>
    <row r="18" spans="7:7" ht="13.5" customHeight="1" x14ac:dyDescent="0.25">
      <c r="G18" s="569"/>
    </row>
    <row r="19" spans="7:7" ht="13.5" customHeight="1" x14ac:dyDescent="0.25">
      <c r="G19" s="569"/>
    </row>
    <row r="20" spans="7:7" ht="13.5" customHeight="1" x14ac:dyDescent="0.25">
      <c r="G20" s="569"/>
    </row>
    <row r="21" spans="7:7" ht="13.5" customHeight="1" x14ac:dyDescent="0.25">
      <c r="G21" s="569"/>
    </row>
  </sheetData>
  <pageMargins left="0.7" right="0.7" top="0.75" bottom="0.75" header="0.3" footer="0.3"/>
  <pageSetup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filterMode="1"/>
  <dimension ref="A1:K1092"/>
  <sheetViews>
    <sheetView workbookViewId="0">
      <selection activeCell="A8" sqref="A8"/>
    </sheetView>
  </sheetViews>
  <sheetFormatPr defaultColWidth="18.28515625" defaultRowHeight="13.9" customHeight="1" x14ac:dyDescent="0.25"/>
  <cols>
    <col min="1" max="1" width="63.140625" style="31" customWidth="1"/>
    <col min="2" max="2" width="14.28515625" style="32" customWidth="1"/>
    <col min="3" max="3" width="8" style="33" customWidth="1"/>
    <col min="4" max="6" width="14.28515625" style="31" customWidth="1"/>
    <col min="7" max="7" width="24.28515625" style="31" customWidth="1"/>
    <col min="8" max="9" width="14.28515625" style="31" customWidth="1"/>
    <col min="10" max="10" width="14.28515625" style="32" customWidth="1"/>
    <col min="11" max="11" width="14.28515625" style="31" customWidth="1"/>
    <col min="12" max="12" width="12" style="31" customWidth="1"/>
    <col min="13" max="13" width="46.140625" style="31" customWidth="1"/>
    <col min="14" max="16384" width="18.28515625" style="31"/>
  </cols>
  <sheetData>
    <row r="1" spans="1:11" ht="31.5" thickTop="1" thickBot="1" x14ac:dyDescent="0.3">
      <c r="A1" s="69" t="s">
        <v>1214</v>
      </c>
      <c r="B1" s="70" t="s">
        <v>1206</v>
      </c>
      <c r="C1" s="71" t="s">
        <v>1213</v>
      </c>
      <c r="D1" s="69" t="s">
        <v>1212</v>
      </c>
      <c r="E1" s="69" t="s">
        <v>1211</v>
      </c>
      <c r="F1" s="69" t="s">
        <v>1210</v>
      </c>
      <c r="G1" s="69" t="s">
        <v>1209</v>
      </c>
      <c r="H1" s="69" t="s">
        <v>1208</v>
      </c>
      <c r="I1" s="69" t="s">
        <v>1207</v>
      </c>
      <c r="J1" s="70" t="s">
        <v>1206</v>
      </c>
      <c r="K1" s="69" t="s">
        <v>1205</v>
      </c>
    </row>
    <row r="2" spans="1:11" ht="15.75" hidden="1" thickTop="1" x14ac:dyDescent="0.25">
      <c r="A2" s="41" t="s">
        <v>1204</v>
      </c>
      <c r="B2" s="43">
        <v>49630</v>
      </c>
      <c r="C2" s="33">
        <v>1</v>
      </c>
      <c r="D2" s="54" t="s">
        <v>1203</v>
      </c>
      <c r="E2" s="53">
        <v>140400040</v>
      </c>
      <c r="F2" s="52">
        <v>1E-3</v>
      </c>
      <c r="G2" s="51">
        <v>1000</v>
      </c>
      <c r="H2" s="50">
        <v>17.809999999999999</v>
      </c>
      <c r="I2" s="50">
        <v>23.86</v>
      </c>
      <c r="J2" s="43">
        <v>49630</v>
      </c>
      <c r="K2" s="49">
        <v>1E-3</v>
      </c>
    </row>
    <row r="3" spans="1:11" ht="15.75" hidden="1" thickTop="1" x14ac:dyDescent="0.25">
      <c r="A3" s="41" t="s">
        <v>1202</v>
      </c>
      <c r="B3" s="43">
        <v>118020</v>
      </c>
      <c r="C3" s="33">
        <f t="shared" ref="C3:C66" si="0">C2+1</f>
        <v>2</v>
      </c>
      <c r="D3" s="48" t="s">
        <v>184</v>
      </c>
      <c r="E3" s="47">
        <v>7090790</v>
      </c>
      <c r="F3" s="46">
        <v>2E-3</v>
      </c>
      <c r="G3" s="45">
        <v>50.503999999999998</v>
      </c>
      <c r="H3" s="44">
        <v>48.46</v>
      </c>
      <c r="I3" s="44">
        <v>56.74</v>
      </c>
      <c r="J3" s="43">
        <v>118020</v>
      </c>
      <c r="K3" s="42">
        <v>1E-3</v>
      </c>
    </row>
    <row r="4" spans="1:11" ht="15.75" hidden="1" thickTop="1" x14ac:dyDescent="0.25">
      <c r="A4" s="41" t="s">
        <v>1201</v>
      </c>
      <c r="B4" s="43">
        <v>126950</v>
      </c>
      <c r="C4" s="33">
        <f t="shared" si="0"/>
        <v>3</v>
      </c>
      <c r="D4" s="54" t="s">
        <v>136</v>
      </c>
      <c r="E4" s="53">
        <v>2465800</v>
      </c>
      <c r="F4" s="52">
        <v>2E-3</v>
      </c>
      <c r="G4" s="51">
        <v>17.562999999999999</v>
      </c>
      <c r="H4" s="50">
        <v>49.19</v>
      </c>
      <c r="I4" s="50">
        <v>61.03</v>
      </c>
      <c r="J4" s="43">
        <v>126950</v>
      </c>
      <c r="K4" s="49">
        <v>2E-3</v>
      </c>
    </row>
    <row r="5" spans="1:11" ht="15.75" hidden="1" thickTop="1" x14ac:dyDescent="0.25">
      <c r="A5" s="41" t="s">
        <v>1200</v>
      </c>
      <c r="B5" s="43">
        <v>194350</v>
      </c>
      <c r="C5" s="33">
        <f t="shared" si="0"/>
        <v>4</v>
      </c>
      <c r="D5" s="48" t="s">
        <v>113</v>
      </c>
      <c r="E5" s="47">
        <v>223260</v>
      </c>
      <c r="F5" s="46">
        <v>7.0000000000000001E-3</v>
      </c>
      <c r="G5" s="45">
        <v>1.59</v>
      </c>
      <c r="H5" s="44">
        <v>87.12</v>
      </c>
      <c r="I5" s="44">
        <v>93.44</v>
      </c>
      <c r="J5" s="43">
        <v>194350</v>
      </c>
      <c r="K5" s="42">
        <v>4.0000000000000001E-3</v>
      </c>
    </row>
    <row r="6" spans="1:11" ht="15.75" hidden="1" thickTop="1" x14ac:dyDescent="0.25">
      <c r="A6" s="41" t="s">
        <v>1199</v>
      </c>
      <c r="B6" s="43">
        <v>122090</v>
      </c>
      <c r="C6" s="33">
        <f t="shared" si="0"/>
        <v>5</v>
      </c>
      <c r="D6" s="54" t="s">
        <v>113</v>
      </c>
      <c r="E6" s="53">
        <v>2188870</v>
      </c>
      <c r="F6" s="52">
        <v>3.0000000000000001E-3</v>
      </c>
      <c r="G6" s="51">
        <v>15.59</v>
      </c>
      <c r="H6" s="50">
        <v>47.74</v>
      </c>
      <c r="I6" s="50">
        <v>58.7</v>
      </c>
      <c r="J6" s="43">
        <v>122090</v>
      </c>
      <c r="K6" s="49">
        <v>2E-3</v>
      </c>
    </row>
    <row r="7" spans="1:11" ht="15.75" hidden="1" thickTop="1" x14ac:dyDescent="0.25">
      <c r="A7" s="41" t="s">
        <v>1198</v>
      </c>
      <c r="B7" s="43">
        <v>44820</v>
      </c>
      <c r="C7" s="33">
        <f t="shared" si="0"/>
        <v>6</v>
      </c>
      <c r="D7" s="48" t="s">
        <v>113</v>
      </c>
      <c r="E7" s="47">
        <v>53670</v>
      </c>
      <c r="F7" s="46">
        <v>1.2999999999999999E-2</v>
      </c>
      <c r="G7" s="45">
        <v>0.38200000000000001</v>
      </c>
      <c r="H7" s="56">
        <v>-4</v>
      </c>
      <c r="I7" s="56">
        <v>-4</v>
      </c>
      <c r="J7" s="43">
        <v>44820</v>
      </c>
      <c r="K7" s="42">
        <v>1.0999999999999999E-2</v>
      </c>
    </row>
    <row r="8" spans="1:11" ht="30.75" hidden="1" thickTop="1" x14ac:dyDescent="0.25">
      <c r="A8" s="41" t="s">
        <v>1197</v>
      </c>
      <c r="B8" s="43">
        <v>136020</v>
      </c>
      <c r="C8" s="33">
        <f t="shared" si="0"/>
        <v>7</v>
      </c>
      <c r="D8" s="54" t="s">
        <v>136</v>
      </c>
      <c r="E8" s="53">
        <v>663960</v>
      </c>
      <c r="F8" s="52">
        <v>5.0000000000000001E-3</v>
      </c>
      <c r="G8" s="51">
        <v>4.7290000000000001</v>
      </c>
      <c r="H8" s="50">
        <v>57.89</v>
      </c>
      <c r="I8" s="50">
        <v>65.39</v>
      </c>
      <c r="J8" s="43">
        <v>136020</v>
      </c>
      <c r="K8" s="49">
        <v>3.0000000000000001E-3</v>
      </c>
    </row>
    <row r="9" spans="1:11" ht="15.75" hidden="1" thickTop="1" x14ac:dyDescent="0.25">
      <c r="A9" s="41" t="s">
        <v>1196</v>
      </c>
      <c r="B9" s="43">
        <v>117810</v>
      </c>
      <c r="C9" s="33">
        <f t="shared" si="0"/>
        <v>8</v>
      </c>
      <c r="D9" s="48" t="s">
        <v>113</v>
      </c>
      <c r="E9" s="47">
        <v>28860</v>
      </c>
      <c r="F9" s="46">
        <v>2.3E-2</v>
      </c>
      <c r="G9" s="45">
        <v>0.20599999999999999</v>
      </c>
      <c r="H9" s="44">
        <v>48.47</v>
      </c>
      <c r="I9" s="44">
        <v>56.64</v>
      </c>
      <c r="J9" s="43">
        <v>117810</v>
      </c>
      <c r="K9" s="42">
        <v>1.4999999999999999E-2</v>
      </c>
    </row>
    <row r="10" spans="1:11" ht="15.75" hidden="1" thickTop="1" x14ac:dyDescent="0.25">
      <c r="A10" s="41" t="s">
        <v>1195</v>
      </c>
      <c r="B10" s="43">
        <v>138350</v>
      </c>
      <c r="C10" s="33">
        <f t="shared" si="0"/>
        <v>9</v>
      </c>
      <c r="D10" s="54" t="s">
        <v>121</v>
      </c>
      <c r="E10" s="53">
        <v>571120</v>
      </c>
      <c r="F10" s="52">
        <v>6.0000000000000001E-3</v>
      </c>
      <c r="G10" s="51">
        <v>4.0679999999999996</v>
      </c>
      <c r="H10" s="50">
        <v>59.1</v>
      </c>
      <c r="I10" s="50">
        <v>66.52</v>
      </c>
      <c r="J10" s="43">
        <v>138350</v>
      </c>
      <c r="K10" s="49">
        <v>3.0000000000000001E-3</v>
      </c>
    </row>
    <row r="11" spans="1:11" ht="15.75" hidden="1" thickTop="1" x14ac:dyDescent="0.25">
      <c r="A11" s="41" t="s">
        <v>1194</v>
      </c>
      <c r="B11" s="43">
        <v>144140</v>
      </c>
      <c r="C11" s="33">
        <f t="shared" si="0"/>
        <v>10</v>
      </c>
      <c r="D11" s="48" t="s">
        <v>113</v>
      </c>
      <c r="E11" s="47">
        <v>205900</v>
      </c>
      <c r="F11" s="46">
        <v>0.01</v>
      </c>
      <c r="G11" s="45">
        <v>1.4670000000000001</v>
      </c>
      <c r="H11" s="44">
        <v>63.07</v>
      </c>
      <c r="I11" s="44">
        <v>69.3</v>
      </c>
      <c r="J11" s="43">
        <v>144140</v>
      </c>
      <c r="K11" s="42">
        <v>5.0000000000000001E-3</v>
      </c>
    </row>
    <row r="12" spans="1:11" ht="15.75" hidden="1" thickTop="1" x14ac:dyDescent="0.25">
      <c r="A12" s="41" t="s">
        <v>1193</v>
      </c>
      <c r="B12" s="43">
        <v>135090</v>
      </c>
      <c r="C12" s="33">
        <f t="shared" si="0"/>
        <v>11</v>
      </c>
      <c r="D12" s="54" t="s">
        <v>113</v>
      </c>
      <c r="E12" s="53">
        <v>365230</v>
      </c>
      <c r="F12" s="52">
        <v>6.0000000000000001E-3</v>
      </c>
      <c r="G12" s="51">
        <v>2.601</v>
      </c>
      <c r="H12" s="50">
        <v>56.71</v>
      </c>
      <c r="I12" s="50">
        <v>64.95</v>
      </c>
      <c r="J12" s="43">
        <v>135090</v>
      </c>
      <c r="K12" s="49">
        <v>3.0000000000000001E-3</v>
      </c>
    </row>
    <row r="13" spans="1:11" ht="15.75" hidden="1" thickTop="1" x14ac:dyDescent="0.25">
      <c r="A13" s="41" t="s">
        <v>1192</v>
      </c>
      <c r="B13" s="43">
        <v>123360</v>
      </c>
      <c r="C13" s="33">
        <f t="shared" si="0"/>
        <v>12</v>
      </c>
      <c r="D13" s="48" t="s">
        <v>113</v>
      </c>
      <c r="E13" s="47">
        <v>63970</v>
      </c>
      <c r="F13" s="46">
        <v>1.0999999999999999E-2</v>
      </c>
      <c r="G13" s="45">
        <v>0.45600000000000002</v>
      </c>
      <c r="H13" s="44">
        <v>51.59</v>
      </c>
      <c r="I13" s="44">
        <v>59.31</v>
      </c>
      <c r="J13" s="43">
        <v>123360</v>
      </c>
      <c r="K13" s="42">
        <v>6.0000000000000001E-3</v>
      </c>
    </row>
    <row r="14" spans="1:11" ht="15.75" hidden="1" thickTop="1" x14ac:dyDescent="0.25">
      <c r="A14" s="41" t="s">
        <v>1191</v>
      </c>
      <c r="B14" s="43">
        <v>125470</v>
      </c>
      <c r="C14" s="33">
        <f t="shared" si="0"/>
        <v>13</v>
      </c>
      <c r="D14" s="54" t="s">
        <v>136</v>
      </c>
      <c r="E14" s="53">
        <v>1693430</v>
      </c>
      <c r="F14" s="52">
        <v>4.0000000000000001E-3</v>
      </c>
      <c r="G14" s="51">
        <v>12.061</v>
      </c>
      <c r="H14" s="50">
        <v>53.88</v>
      </c>
      <c r="I14" s="50">
        <v>60.32</v>
      </c>
      <c r="J14" s="43">
        <v>125470</v>
      </c>
      <c r="K14" s="49">
        <v>2E-3</v>
      </c>
    </row>
    <row r="15" spans="1:11" ht="15.75" hidden="1" thickTop="1" x14ac:dyDescent="0.25">
      <c r="A15" s="41" t="s">
        <v>1190</v>
      </c>
      <c r="B15" s="43">
        <v>98930</v>
      </c>
      <c r="C15" s="33">
        <f t="shared" si="0"/>
        <v>14</v>
      </c>
      <c r="D15" s="48" t="s">
        <v>113</v>
      </c>
      <c r="E15" s="47">
        <v>266280</v>
      </c>
      <c r="F15" s="46">
        <v>7.0000000000000001E-3</v>
      </c>
      <c r="G15" s="45">
        <v>1.897</v>
      </c>
      <c r="H15" s="44">
        <v>43.29</v>
      </c>
      <c r="I15" s="44">
        <v>47.56</v>
      </c>
      <c r="J15" s="43">
        <v>98930</v>
      </c>
      <c r="K15" s="42">
        <v>3.0000000000000001E-3</v>
      </c>
    </row>
    <row r="16" spans="1:11" ht="15.75" hidden="1" thickTop="1" x14ac:dyDescent="0.25">
      <c r="A16" s="41" t="s">
        <v>1189</v>
      </c>
      <c r="B16" s="43">
        <v>145740</v>
      </c>
      <c r="C16" s="33">
        <f t="shared" si="0"/>
        <v>15</v>
      </c>
      <c r="D16" s="54" t="s">
        <v>113</v>
      </c>
      <c r="E16" s="53">
        <v>352510</v>
      </c>
      <c r="F16" s="52">
        <v>8.9999999999999993E-3</v>
      </c>
      <c r="G16" s="51">
        <v>2.5110000000000001</v>
      </c>
      <c r="H16" s="50">
        <v>65.290000000000006</v>
      </c>
      <c r="I16" s="50">
        <v>70.069999999999993</v>
      </c>
      <c r="J16" s="43">
        <v>145740</v>
      </c>
      <c r="K16" s="49">
        <v>4.0000000000000001E-3</v>
      </c>
    </row>
    <row r="17" spans="1:11" ht="15.75" thickTop="1" x14ac:dyDescent="0.25">
      <c r="A17" s="68" t="s">
        <v>1188</v>
      </c>
      <c r="B17" s="67">
        <v>139720</v>
      </c>
      <c r="C17" s="33">
        <f t="shared" si="0"/>
        <v>16</v>
      </c>
      <c r="D17" s="48" t="s">
        <v>113</v>
      </c>
      <c r="E17" s="47">
        <v>543300</v>
      </c>
      <c r="F17" s="46">
        <v>6.0000000000000001E-3</v>
      </c>
      <c r="G17" s="45">
        <v>3.87</v>
      </c>
      <c r="H17" s="44">
        <v>58.54</v>
      </c>
      <c r="I17" s="44">
        <v>67.17</v>
      </c>
      <c r="J17" s="43">
        <v>139720</v>
      </c>
      <c r="K17" s="42">
        <v>3.0000000000000001E-3</v>
      </c>
    </row>
    <row r="18" spans="1:11" ht="15" hidden="1" x14ac:dyDescent="0.25">
      <c r="A18" s="41" t="s">
        <v>1187</v>
      </c>
      <c r="B18" s="43">
        <v>107060</v>
      </c>
      <c r="C18" s="33">
        <f t="shared" si="0"/>
        <v>17</v>
      </c>
      <c r="D18" s="54" t="s">
        <v>113</v>
      </c>
      <c r="E18" s="53">
        <v>168400</v>
      </c>
      <c r="F18" s="52">
        <v>6.0000000000000001E-3</v>
      </c>
      <c r="G18" s="51">
        <v>1.1990000000000001</v>
      </c>
      <c r="H18" s="50">
        <v>46.7</v>
      </c>
      <c r="I18" s="50">
        <v>51.47</v>
      </c>
      <c r="J18" s="43">
        <v>107060</v>
      </c>
      <c r="K18" s="49">
        <v>4.0000000000000001E-3</v>
      </c>
    </row>
    <row r="19" spans="1:11" ht="15" hidden="1" x14ac:dyDescent="0.25">
      <c r="A19" s="41" t="s">
        <v>1186</v>
      </c>
      <c r="B19" s="43">
        <v>117720</v>
      </c>
      <c r="C19" s="33">
        <f t="shared" si="0"/>
        <v>18</v>
      </c>
      <c r="D19" s="48" t="s">
        <v>113</v>
      </c>
      <c r="E19" s="47">
        <v>71750</v>
      </c>
      <c r="F19" s="46">
        <v>8.9999999999999993E-3</v>
      </c>
      <c r="G19" s="45">
        <v>0.51100000000000001</v>
      </c>
      <c r="H19" s="44">
        <v>53.65</v>
      </c>
      <c r="I19" s="44">
        <v>56.6</v>
      </c>
      <c r="J19" s="43">
        <v>117720</v>
      </c>
      <c r="K19" s="42">
        <v>4.0000000000000001E-3</v>
      </c>
    </row>
    <row r="20" spans="1:11" ht="15" hidden="1" x14ac:dyDescent="0.25">
      <c r="A20" s="41" t="s">
        <v>1185</v>
      </c>
      <c r="B20" s="43">
        <v>97630</v>
      </c>
      <c r="C20" s="33">
        <f t="shared" si="0"/>
        <v>19</v>
      </c>
      <c r="D20" s="54" t="s">
        <v>113</v>
      </c>
      <c r="E20" s="53">
        <v>113270</v>
      </c>
      <c r="F20" s="52">
        <v>1.0999999999999999E-2</v>
      </c>
      <c r="G20" s="51">
        <v>0.80700000000000005</v>
      </c>
      <c r="H20" s="50">
        <v>42.88</v>
      </c>
      <c r="I20" s="50">
        <v>46.94</v>
      </c>
      <c r="J20" s="43">
        <v>97630</v>
      </c>
      <c r="K20" s="49">
        <v>5.0000000000000001E-3</v>
      </c>
    </row>
    <row r="21" spans="1:11" ht="15" hidden="1" x14ac:dyDescent="0.25">
      <c r="A21" s="41" t="s">
        <v>1184</v>
      </c>
      <c r="B21" s="43">
        <v>126900</v>
      </c>
      <c r="C21" s="33">
        <f t="shared" si="0"/>
        <v>20</v>
      </c>
      <c r="D21" s="48" t="s">
        <v>113</v>
      </c>
      <c r="E21" s="47">
        <v>15230</v>
      </c>
      <c r="F21" s="46">
        <v>1.4999999999999999E-2</v>
      </c>
      <c r="G21" s="45">
        <v>0.108</v>
      </c>
      <c r="H21" s="44">
        <v>55.89</v>
      </c>
      <c r="I21" s="44">
        <v>61.01</v>
      </c>
      <c r="J21" s="43">
        <v>126900</v>
      </c>
      <c r="K21" s="42">
        <v>6.0000000000000001E-3</v>
      </c>
    </row>
    <row r="22" spans="1:11" ht="15" hidden="1" x14ac:dyDescent="0.25">
      <c r="A22" s="41" t="s">
        <v>1183</v>
      </c>
      <c r="B22" s="43">
        <v>120210</v>
      </c>
      <c r="C22" s="33">
        <f t="shared" si="0"/>
        <v>21</v>
      </c>
      <c r="D22" s="54" t="s">
        <v>113</v>
      </c>
      <c r="E22" s="53">
        <v>129810</v>
      </c>
      <c r="F22" s="52">
        <v>6.0000000000000001E-3</v>
      </c>
      <c r="G22" s="51">
        <v>0.92500000000000004</v>
      </c>
      <c r="H22" s="50">
        <v>51.4</v>
      </c>
      <c r="I22" s="50">
        <v>57.79</v>
      </c>
      <c r="J22" s="43">
        <v>120210</v>
      </c>
      <c r="K22" s="49">
        <v>4.0000000000000001E-3</v>
      </c>
    </row>
    <row r="23" spans="1:11" ht="15" hidden="1" x14ac:dyDescent="0.25">
      <c r="A23" s="41" t="s">
        <v>1182</v>
      </c>
      <c r="B23" s="43">
        <v>115180</v>
      </c>
      <c r="C23" s="33">
        <f t="shared" si="0"/>
        <v>22</v>
      </c>
      <c r="D23" s="48" t="s">
        <v>113</v>
      </c>
      <c r="E23" s="47">
        <v>32880</v>
      </c>
      <c r="F23" s="46">
        <v>1.4E-2</v>
      </c>
      <c r="G23" s="45">
        <v>0.23400000000000001</v>
      </c>
      <c r="H23" s="44">
        <v>50.88</v>
      </c>
      <c r="I23" s="44">
        <v>55.37</v>
      </c>
      <c r="J23" s="43">
        <v>115180</v>
      </c>
      <c r="K23" s="42">
        <v>6.0000000000000001E-3</v>
      </c>
    </row>
    <row r="24" spans="1:11" ht="15" hidden="1" x14ac:dyDescent="0.25">
      <c r="A24" s="41" t="s">
        <v>1181</v>
      </c>
      <c r="B24" s="43">
        <v>97480</v>
      </c>
      <c r="C24" s="33">
        <f t="shared" si="0"/>
        <v>23</v>
      </c>
      <c r="D24" s="54" t="s">
        <v>136</v>
      </c>
      <c r="E24" s="53">
        <v>2267610</v>
      </c>
      <c r="F24" s="52">
        <v>3.0000000000000001E-3</v>
      </c>
      <c r="G24" s="51">
        <v>16.151</v>
      </c>
      <c r="H24" s="50">
        <v>42.03</v>
      </c>
      <c r="I24" s="50">
        <v>46.86</v>
      </c>
      <c r="J24" s="43">
        <v>97480</v>
      </c>
      <c r="K24" s="49">
        <v>2E-3</v>
      </c>
    </row>
    <row r="25" spans="1:11" ht="15" hidden="1" x14ac:dyDescent="0.25">
      <c r="A25" s="41" t="s">
        <v>1180</v>
      </c>
      <c r="B25" s="43">
        <v>75790</v>
      </c>
      <c r="C25" s="33">
        <f t="shared" si="0"/>
        <v>24</v>
      </c>
      <c r="D25" s="48" t="s">
        <v>113</v>
      </c>
      <c r="E25" s="47">
        <v>4560</v>
      </c>
      <c r="F25" s="46">
        <v>4.8000000000000001E-2</v>
      </c>
      <c r="G25" s="45">
        <v>3.2000000000000001E-2</v>
      </c>
      <c r="H25" s="44">
        <v>31.91</v>
      </c>
      <c r="I25" s="44">
        <v>36.44</v>
      </c>
      <c r="J25" s="43">
        <v>75790</v>
      </c>
      <c r="K25" s="42">
        <v>2.5000000000000001E-2</v>
      </c>
    </row>
    <row r="26" spans="1:11" ht="15" hidden="1" x14ac:dyDescent="0.25">
      <c r="A26" s="41" t="s">
        <v>1179</v>
      </c>
      <c r="B26" s="43">
        <v>99510</v>
      </c>
      <c r="C26" s="33">
        <f t="shared" si="0"/>
        <v>25</v>
      </c>
      <c r="D26" s="54" t="s">
        <v>113</v>
      </c>
      <c r="E26" s="53">
        <v>249650</v>
      </c>
      <c r="F26" s="52">
        <v>8.9999999999999993E-3</v>
      </c>
      <c r="G26" s="51">
        <v>1.778</v>
      </c>
      <c r="H26" s="50">
        <v>42.93</v>
      </c>
      <c r="I26" s="50">
        <v>47.84</v>
      </c>
      <c r="J26" s="43">
        <v>99510</v>
      </c>
      <c r="K26" s="49">
        <v>4.0000000000000001E-3</v>
      </c>
    </row>
    <row r="27" spans="1:11" ht="15" hidden="1" x14ac:dyDescent="0.25">
      <c r="A27" s="41" t="s">
        <v>1178</v>
      </c>
      <c r="B27" s="43">
        <v>93160</v>
      </c>
      <c r="C27" s="33">
        <f t="shared" si="0"/>
        <v>26</v>
      </c>
      <c r="D27" s="48" t="s">
        <v>121</v>
      </c>
      <c r="E27" s="47">
        <v>464070</v>
      </c>
      <c r="F27" s="46">
        <v>5.0000000000000001E-3</v>
      </c>
      <c r="G27" s="45">
        <v>3.3050000000000002</v>
      </c>
      <c r="H27" s="44">
        <v>41.8</v>
      </c>
      <c r="I27" s="44">
        <v>44.79</v>
      </c>
      <c r="J27" s="43">
        <v>93160</v>
      </c>
      <c r="K27" s="42">
        <v>5.0000000000000001E-3</v>
      </c>
    </row>
    <row r="28" spans="1:11" ht="15" hidden="1" x14ac:dyDescent="0.25">
      <c r="A28" s="41" t="s">
        <v>1177</v>
      </c>
      <c r="B28" s="43">
        <v>52150</v>
      </c>
      <c r="C28" s="33">
        <f t="shared" si="0"/>
        <v>27</v>
      </c>
      <c r="D28" s="54" t="s">
        <v>113</v>
      </c>
      <c r="E28" s="53">
        <v>48530</v>
      </c>
      <c r="F28" s="52">
        <v>1.6E-2</v>
      </c>
      <c r="G28" s="51">
        <v>0.34599999999999997</v>
      </c>
      <c r="H28" s="50">
        <v>22.01</v>
      </c>
      <c r="I28" s="50">
        <v>25.07</v>
      </c>
      <c r="J28" s="43">
        <v>52150</v>
      </c>
      <c r="K28" s="49">
        <v>8.9999999999999993E-3</v>
      </c>
    </row>
    <row r="29" spans="1:11" ht="15" hidden="1" x14ac:dyDescent="0.25">
      <c r="A29" s="41" t="s">
        <v>1176</v>
      </c>
      <c r="B29" s="43">
        <v>95390</v>
      </c>
      <c r="C29" s="33">
        <f t="shared" si="0"/>
        <v>28</v>
      </c>
      <c r="D29" s="48" t="s">
        <v>113</v>
      </c>
      <c r="E29" s="47">
        <v>242970</v>
      </c>
      <c r="F29" s="46">
        <v>6.0000000000000001E-3</v>
      </c>
      <c r="G29" s="45">
        <v>1.7310000000000001</v>
      </c>
      <c r="H29" s="56">
        <v>-4</v>
      </c>
      <c r="I29" s="56">
        <v>-4</v>
      </c>
      <c r="J29" s="43">
        <v>95390</v>
      </c>
      <c r="K29" s="42">
        <v>6.0000000000000001E-3</v>
      </c>
    </row>
    <row r="30" spans="1:11" ht="15" hidden="1" x14ac:dyDescent="0.25">
      <c r="A30" s="41" t="s">
        <v>1175</v>
      </c>
      <c r="B30" s="43">
        <v>105770</v>
      </c>
      <c r="C30" s="33">
        <f t="shared" si="0"/>
        <v>29</v>
      </c>
      <c r="D30" s="54" t="s">
        <v>113</v>
      </c>
      <c r="E30" s="53">
        <v>138430</v>
      </c>
      <c r="F30" s="52">
        <v>1.0999999999999999E-2</v>
      </c>
      <c r="G30" s="51">
        <v>0.98599999999999999</v>
      </c>
      <c r="H30" s="50">
        <v>43.63</v>
      </c>
      <c r="I30" s="50">
        <v>50.85</v>
      </c>
      <c r="J30" s="43">
        <v>105770</v>
      </c>
      <c r="K30" s="49">
        <v>7.0000000000000001E-3</v>
      </c>
    </row>
    <row r="31" spans="1:11" ht="15" hidden="1" x14ac:dyDescent="0.25">
      <c r="A31" s="41" t="s">
        <v>1174</v>
      </c>
      <c r="B31" s="43">
        <v>84400</v>
      </c>
      <c r="C31" s="33">
        <f t="shared" si="0"/>
        <v>30</v>
      </c>
      <c r="D31" s="48" t="s">
        <v>113</v>
      </c>
      <c r="E31" s="47">
        <v>34140</v>
      </c>
      <c r="F31" s="46">
        <v>1.6E-2</v>
      </c>
      <c r="G31" s="45">
        <v>0.24299999999999999</v>
      </c>
      <c r="H31" s="44">
        <v>37.6</v>
      </c>
      <c r="I31" s="44">
        <v>40.58</v>
      </c>
      <c r="J31" s="43">
        <v>84400</v>
      </c>
      <c r="K31" s="42">
        <v>8.0000000000000002E-3</v>
      </c>
    </row>
    <row r="32" spans="1:11" ht="15" hidden="1" x14ac:dyDescent="0.25">
      <c r="A32" s="41" t="s">
        <v>1173</v>
      </c>
      <c r="B32" s="43">
        <v>143870</v>
      </c>
      <c r="C32" s="33">
        <f t="shared" si="0"/>
        <v>31</v>
      </c>
      <c r="D32" s="54" t="s">
        <v>113</v>
      </c>
      <c r="E32" s="53">
        <v>178390</v>
      </c>
      <c r="F32" s="52">
        <v>0.01</v>
      </c>
      <c r="G32" s="51">
        <v>1.2709999999999999</v>
      </c>
      <c r="H32" s="50">
        <v>64.78</v>
      </c>
      <c r="I32" s="50">
        <v>69.17</v>
      </c>
      <c r="J32" s="43">
        <v>143870</v>
      </c>
      <c r="K32" s="49">
        <v>5.0000000000000001E-3</v>
      </c>
    </row>
    <row r="33" spans="1:11" ht="15" hidden="1" x14ac:dyDescent="0.25">
      <c r="A33" s="41" t="s">
        <v>1172</v>
      </c>
      <c r="B33" s="43">
        <v>56010</v>
      </c>
      <c r="C33" s="33">
        <f t="shared" si="0"/>
        <v>32</v>
      </c>
      <c r="D33" s="48" t="s">
        <v>113</v>
      </c>
      <c r="E33" s="47">
        <v>201470</v>
      </c>
      <c r="F33" s="46">
        <v>1.6E-2</v>
      </c>
      <c r="G33" s="45">
        <v>1.4350000000000001</v>
      </c>
      <c r="H33" s="44">
        <v>24.43</v>
      </c>
      <c r="I33" s="44">
        <v>26.93</v>
      </c>
      <c r="J33" s="43">
        <v>56010</v>
      </c>
      <c r="K33" s="42">
        <v>8.0000000000000002E-3</v>
      </c>
    </row>
    <row r="34" spans="1:11" ht="15" hidden="1" x14ac:dyDescent="0.25">
      <c r="A34" s="41" t="s">
        <v>1171</v>
      </c>
      <c r="B34" s="43">
        <v>88970</v>
      </c>
      <c r="C34" s="33">
        <f t="shared" si="0"/>
        <v>33</v>
      </c>
      <c r="D34" s="54" t="s">
        <v>113</v>
      </c>
      <c r="E34" s="53">
        <v>8370</v>
      </c>
      <c r="F34" s="52">
        <v>4.2000000000000003E-2</v>
      </c>
      <c r="G34" s="51">
        <v>0.06</v>
      </c>
      <c r="H34" s="50">
        <v>35.5</v>
      </c>
      <c r="I34" s="50">
        <v>42.78</v>
      </c>
      <c r="J34" s="43">
        <v>88970</v>
      </c>
      <c r="K34" s="49">
        <v>2.9000000000000001E-2</v>
      </c>
    </row>
    <row r="35" spans="1:11" ht="15" hidden="1" x14ac:dyDescent="0.25">
      <c r="A35" s="41" t="s">
        <v>1170</v>
      </c>
      <c r="B35" s="43">
        <v>79690</v>
      </c>
      <c r="C35" s="33">
        <f t="shared" si="0"/>
        <v>34</v>
      </c>
      <c r="D35" s="48" t="s">
        <v>113</v>
      </c>
      <c r="E35" s="47">
        <v>4280</v>
      </c>
      <c r="F35" s="46">
        <v>3.5000000000000003E-2</v>
      </c>
      <c r="G35" s="45">
        <v>0.03</v>
      </c>
      <c r="H35" s="44">
        <v>33.26</v>
      </c>
      <c r="I35" s="44">
        <v>38.31</v>
      </c>
      <c r="J35" s="43">
        <v>79690</v>
      </c>
      <c r="K35" s="42">
        <v>1.2E-2</v>
      </c>
    </row>
    <row r="36" spans="1:11" ht="15" hidden="1" x14ac:dyDescent="0.25">
      <c r="A36" s="41" t="s">
        <v>1169</v>
      </c>
      <c r="B36" s="43">
        <v>59410</v>
      </c>
      <c r="C36" s="33">
        <f t="shared" si="0"/>
        <v>35</v>
      </c>
      <c r="D36" s="54" t="s">
        <v>113</v>
      </c>
      <c r="E36" s="53">
        <v>35410</v>
      </c>
      <c r="F36" s="52">
        <v>2.1999999999999999E-2</v>
      </c>
      <c r="G36" s="51">
        <v>0.252</v>
      </c>
      <c r="H36" s="50">
        <v>24.93</v>
      </c>
      <c r="I36" s="50">
        <v>28.56</v>
      </c>
      <c r="J36" s="43">
        <v>59410</v>
      </c>
      <c r="K36" s="49">
        <v>1.0999999999999999E-2</v>
      </c>
    </row>
    <row r="37" spans="1:11" ht="15" hidden="1" x14ac:dyDescent="0.25">
      <c r="A37" s="41" t="s">
        <v>1168</v>
      </c>
      <c r="B37" s="43">
        <v>109370</v>
      </c>
      <c r="C37" s="33">
        <f t="shared" si="0"/>
        <v>36</v>
      </c>
      <c r="D37" s="48" t="s">
        <v>113</v>
      </c>
      <c r="E37" s="47">
        <v>332150</v>
      </c>
      <c r="F37" s="46">
        <v>6.0000000000000001E-3</v>
      </c>
      <c r="G37" s="45">
        <v>2.3660000000000001</v>
      </c>
      <c r="H37" s="44">
        <v>46.41</v>
      </c>
      <c r="I37" s="44">
        <v>52.58</v>
      </c>
      <c r="J37" s="43">
        <v>109370</v>
      </c>
      <c r="K37" s="42">
        <v>3.0000000000000001E-3</v>
      </c>
    </row>
    <row r="38" spans="1:11" ht="15" hidden="1" x14ac:dyDescent="0.25">
      <c r="A38" s="41" t="s">
        <v>1167</v>
      </c>
      <c r="B38" s="43">
        <v>136150</v>
      </c>
      <c r="C38" s="33">
        <f t="shared" si="0"/>
        <v>37</v>
      </c>
      <c r="D38" s="54" t="s">
        <v>113</v>
      </c>
      <c r="E38" s="53">
        <v>54780</v>
      </c>
      <c r="F38" s="52">
        <v>2.1999999999999999E-2</v>
      </c>
      <c r="G38" s="51">
        <v>0.39</v>
      </c>
      <c r="H38" s="50">
        <v>57.62</v>
      </c>
      <c r="I38" s="50">
        <v>65.459999999999994</v>
      </c>
      <c r="J38" s="43">
        <v>136150</v>
      </c>
      <c r="K38" s="49">
        <v>1.4E-2</v>
      </c>
    </row>
    <row r="39" spans="1:11" ht="15" hidden="1" x14ac:dyDescent="0.25">
      <c r="A39" s="41" t="s">
        <v>1166</v>
      </c>
      <c r="B39" s="43">
        <v>71980</v>
      </c>
      <c r="C39" s="33">
        <f t="shared" si="0"/>
        <v>38</v>
      </c>
      <c r="D39" s="48" t="s">
        <v>113</v>
      </c>
      <c r="E39" s="47">
        <v>14720</v>
      </c>
      <c r="F39" s="46">
        <v>0</v>
      </c>
      <c r="G39" s="45">
        <v>0.105</v>
      </c>
      <c r="H39" s="44">
        <v>34.450000000000003</v>
      </c>
      <c r="I39" s="44">
        <v>34.61</v>
      </c>
      <c r="J39" s="43">
        <v>71980</v>
      </c>
      <c r="K39" s="42">
        <v>1E-3</v>
      </c>
    </row>
    <row r="40" spans="1:11" ht="15" hidden="1" x14ac:dyDescent="0.25">
      <c r="A40" s="41" t="s">
        <v>1165</v>
      </c>
      <c r="B40" s="43">
        <v>70290</v>
      </c>
      <c r="C40" s="33">
        <f t="shared" si="0"/>
        <v>39</v>
      </c>
      <c r="D40" s="54" t="s">
        <v>113</v>
      </c>
      <c r="E40" s="53">
        <v>180290</v>
      </c>
      <c r="F40" s="52">
        <v>1.0999999999999999E-2</v>
      </c>
      <c r="G40" s="51">
        <v>1.284</v>
      </c>
      <c r="H40" s="50">
        <v>27.42</v>
      </c>
      <c r="I40" s="50">
        <v>33.79</v>
      </c>
      <c r="J40" s="43">
        <v>70290</v>
      </c>
      <c r="K40" s="49">
        <v>8.0000000000000002E-3</v>
      </c>
    </row>
    <row r="41" spans="1:11" ht="15" hidden="1" x14ac:dyDescent="0.25">
      <c r="A41" s="41" t="s">
        <v>1164</v>
      </c>
      <c r="B41" s="43">
        <v>70870</v>
      </c>
      <c r="C41" s="33">
        <f t="shared" si="0"/>
        <v>40</v>
      </c>
      <c r="D41" s="48" t="s">
        <v>113</v>
      </c>
      <c r="E41" s="47">
        <v>126230</v>
      </c>
      <c r="F41" s="46">
        <v>8.0000000000000002E-3</v>
      </c>
      <c r="G41" s="45">
        <v>0.89900000000000002</v>
      </c>
      <c r="H41" s="44">
        <v>31.1</v>
      </c>
      <c r="I41" s="44">
        <v>34.07</v>
      </c>
      <c r="J41" s="43">
        <v>70870</v>
      </c>
      <c r="K41" s="42">
        <v>4.0000000000000001E-3</v>
      </c>
    </row>
    <row r="42" spans="1:11" ht="15" hidden="1" x14ac:dyDescent="0.25">
      <c r="A42" s="41" t="s">
        <v>1163</v>
      </c>
      <c r="B42" s="43">
        <v>78060</v>
      </c>
      <c r="C42" s="33">
        <f t="shared" si="0"/>
        <v>41</v>
      </c>
      <c r="D42" s="54" t="s">
        <v>113</v>
      </c>
      <c r="E42" s="53">
        <v>9570</v>
      </c>
      <c r="F42" s="52">
        <v>1.7999999999999999E-2</v>
      </c>
      <c r="G42" s="51">
        <v>6.8000000000000005E-2</v>
      </c>
      <c r="H42" s="50">
        <v>33.89</v>
      </c>
      <c r="I42" s="50">
        <v>37.53</v>
      </c>
      <c r="J42" s="43">
        <v>78060</v>
      </c>
      <c r="K42" s="49">
        <v>1.2E-2</v>
      </c>
    </row>
    <row r="43" spans="1:11" ht="15" hidden="1" x14ac:dyDescent="0.25">
      <c r="A43" s="41" t="s">
        <v>1162</v>
      </c>
      <c r="B43" s="43">
        <v>112150</v>
      </c>
      <c r="C43" s="33">
        <f t="shared" si="0"/>
        <v>42</v>
      </c>
      <c r="D43" s="48" t="s">
        <v>113</v>
      </c>
      <c r="E43" s="47">
        <v>403670</v>
      </c>
      <c r="F43" s="46">
        <v>6.0000000000000001E-3</v>
      </c>
      <c r="G43" s="45">
        <v>2.875</v>
      </c>
      <c r="H43" s="44">
        <v>50.47</v>
      </c>
      <c r="I43" s="44">
        <v>53.92</v>
      </c>
      <c r="J43" s="43">
        <v>112150</v>
      </c>
      <c r="K43" s="42">
        <v>3.0000000000000001E-3</v>
      </c>
    </row>
    <row r="44" spans="1:11" ht="15" x14ac:dyDescent="0.25">
      <c r="A44" s="41" t="s">
        <v>1161</v>
      </c>
      <c r="B44" s="43">
        <v>75070</v>
      </c>
      <c r="C44" s="33">
        <f t="shared" si="0"/>
        <v>43</v>
      </c>
      <c r="D44" s="54" t="s">
        <v>184</v>
      </c>
      <c r="E44" s="53">
        <v>7281190</v>
      </c>
      <c r="F44" s="52">
        <v>2E-3</v>
      </c>
      <c r="G44" s="51">
        <v>51.86</v>
      </c>
      <c r="H44" s="50">
        <v>31.99</v>
      </c>
      <c r="I44" s="50">
        <v>36.090000000000003</v>
      </c>
      <c r="J44" s="43">
        <v>75070</v>
      </c>
      <c r="K44" s="49">
        <v>2E-3</v>
      </c>
    </row>
    <row r="45" spans="1:11" ht="15" hidden="1" x14ac:dyDescent="0.25">
      <c r="A45" s="41" t="s">
        <v>1160</v>
      </c>
      <c r="B45" s="43">
        <v>71840</v>
      </c>
      <c r="C45" s="33">
        <f t="shared" si="0"/>
        <v>44</v>
      </c>
      <c r="D45" s="48" t="s">
        <v>136</v>
      </c>
      <c r="E45" s="47">
        <v>4629810</v>
      </c>
      <c r="F45" s="46">
        <v>3.0000000000000001E-3</v>
      </c>
      <c r="G45" s="45">
        <v>32.975999999999999</v>
      </c>
      <c r="H45" s="44">
        <v>31.37</v>
      </c>
      <c r="I45" s="44">
        <v>34.54</v>
      </c>
      <c r="J45" s="43">
        <v>71840</v>
      </c>
      <c r="K45" s="42">
        <v>2E-3</v>
      </c>
    </row>
    <row r="46" spans="1:11" ht="15" hidden="1" x14ac:dyDescent="0.25">
      <c r="A46" s="41" t="s">
        <v>1159</v>
      </c>
      <c r="B46" s="43">
        <v>86560</v>
      </c>
      <c r="C46" s="33">
        <f t="shared" si="0"/>
        <v>45</v>
      </c>
      <c r="D46" s="54" t="s">
        <v>113</v>
      </c>
      <c r="E46" s="53">
        <v>13470</v>
      </c>
      <c r="F46" s="52">
        <v>7.2999999999999995E-2</v>
      </c>
      <c r="G46" s="51">
        <v>9.6000000000000002E-2</v>
      </c>
      <c r="H46" s="50">
        <v>29.85</v>
      </c>
      <c r="I46" s="50">
        <v>41.62</v>
      </c>
      <c r="J46" s="43">
        <v>86560</v>
      </c>
      <c r="K46" s="49">
        <v>0.04</v>
      </c>
    </row>
    <row r="47" spans="1:11" ht="15" hidden="1" x14ac:dyDescent="0.25">
      <c r="A47" s="41" t="s">
        <v>1158</v>
      </c>
      <c r="B47" s="43">
        <v>65390</v>
      </c>
      <c r="C47" s="33">
        <f t="shared" si="0"/>
        <v>46</v>
      </c>
      <c r="D47" s="48" t="s">
        <v>121</v>
      </c>
      <c r="E47" s="47">
        <v>418530</v>
      </c>
      <c r="F47" s="46">
        <v>6.0000000000000001E-3</v>
      </c>
      <c r="G47" s="45">
        <v>2.9809999999999999</v>
      </c>
      <c r="H47" s="44">
        <v>29.18</v>
      </c>
      <c r="I47" s="44">
        <v>31.44</v>
      </c>
      <c r="J47" s="43">
        <v>65390</v>
      </c>
      <c r="K47" s="42">
        <v>3.0000000000000001E-3</v>
      </c>
    </row>
    <row r="48" spans="1:11" ht="15" hidden="1" x14ac:dyDescent="0.25">
      <c r="A48" s="41" t="s">
        <v>1157</v>
      </c>
      <c r="B48" s="43">
        <v>63910</v>
      </c>
      <c r="C48" s="33">
        <f t="shared" si="0"/>
        <v>47</v>
      </c>
      <c r="D48" s="54" t="s">
        <v>113</v>
      </c>
      <c r="E48" s="53">
        <v>11490</v>
      </c>
      <c r="F48" s="52">
        <v>3.4000000000000002E-2</v>
      </c>
      <c r="G48" s="51">
        <v>8.2000000000000003E-2</v>
      </c>
      <c r="H48" s="50">
        <v>28.09</v>
      </c>
      <c r="I48" s="50">
        <v>30.73</v>
      </c>
      <c r="J48" s="43">
        <v>63910</v>
      </c>
      <c r="K48" s="49">
        <v>1.7000000000000001E-2</v>
      </c>
    </row>
    <row r="49" spans="1:11" ht="15" hidden="1" x14ac:dyDescent="0.25">
      <c r="A49" s="41" t="s">
        <v>1156</v>
      </c>
      <c r="B49" s="43">
        <v>60040</v>
      </c>
      <c r="C49" s="33">
        <f t="shared" si="0"/>
        <v>48</v>
      </c>
      <c r="D49" s="48" t="s">
        <v>113</v>
      </c>
      <c r="E49" s="47">
        <v>109440</v>
      </c>
      <c r="F49" s="46">
        <v>1.7999999999999999E-2</v>
      </c>
      <c r="G49" s="45">
        <v>0.77900000000000003</v>
      </c>
      <c r="H49" s="44">
        <v>25.65</v>
      </c>
      <c r="I49" s="44">
        <v>28.87</v>
      </c>
      <c r="J49" s="43">
        <v>60040</v>
      </c>
      <c r="K49" s="42">
        <v>8.0000000000000002E-3</v>
      </c>
    </row>
    <row r="50" spans="1:11" ht="15" hidden="1" x14ac:dyDescent="0.25">
      <c r="A50" s="41" t="s">
        <v>1155</v>
      </c>
      <c r="B50" s="43">
        <v>67420</v>
      </c>
      <c r="C50" s="33">
        <f t="shared" si="0"/>
        <v>49</v>
      </c>
      <c r="D50" s="54" t="s">
        <v>113</v>
      </c>
      <c r="E50" s="53">
        <v>297600</v>
      </c>
      <c r="F50" s="52">
        <v>5.0000000000000001E-3</v>
      </c>
      <c r="G50" s="51">
        <v>2.12</v>
      </c>
      <c r="H50" s="50">
        <v>30.43</v>
      </c>
      <c r="I50" s="50">
        <v>32.409999999999997</v>
      </c>
      <c r="J50" s="43">
        <v>67420</v>
      </c>
      <c r="K50" s="49">
        <v>2E-3</v>
      </c>
    </row>
    <row r="51" spans="1:11" ht="15" hidden="1" x14ac:dyDescent="0.25">
      <c r="A51" s="41" t="s">
        <v>1154</v>
      </c>
      <c r="B51" s="43">
        <v>65040</v>
      </c>
      <c r="C51" s="33">
        <f t="shared" si="0"/>
        <v>50</v>
      </c>
      <c r="D51" s="48" t="s">
        <v>121</v>
      </c>
      <c r="E51" s="47">
        <v>289550</v>
      </c>
      <c r="F51" s="46">
        <v>1.2999999999999999E-2</v>
      </c>
      <c r="G51" s="45">
        <v>2.0619999999999998</v>
      </c>
      <c r="H51" s="44">
        <v>30.61</v>
      </c>
      <c r="I51" s="44">
        <v>31.27</v>
      </c>
      <c r="J51" s="43">
        <v>65040</v>
      </c>
      <c r="K51" s="42">
        <v>6.0000000000000001E-3</v>
      </c>
    </row>
    <row r="52" spans="1:11" ht="15" hidden="1" x14ac:dyDescent="0.25">
      <c r="A52" s="41" t="s">
        <v>1153</v>
      </c>
      <c r="B52" s="43">
        <v>64990</v>
      </c>
      <c r="C52" s="33">
        <f t="shared" si="0"/>
        <v>51</v>
      </c>
      <c r="D52" s="54" t="s">
        <v>113</v>
      </c>
      <c r="E52" s="53">
        <v>274420</v>
      </c>
      <c r="F52" s="52">
        <v>1.2999999999999999E-2</v>
      </c>
      <c r="G52" s="51">
        <v>1.9550000000000001</v>
      </c>
      <c r="H52" s="50">
        <v>30.62</v>
      </c>
      <c r="I52" s="50">
        <v>31.24</v>
      </c>
      <c r="J52" s="43">
        <v>64990</v>
      </c>
      <c r="K52" s="49">
        <v>7.0000000000000001E-3</v>
      </c>
    </row>
    <row r="53" spans="1:11" ht="15" hidden="1" x14ac:dyDescent="0.25">
      <c r="A53" s="41" t="s">
        <v>1152</v>
      </c>
      <c r="B53" s="43">
        <v>65930</v>
      </c>
      <c r="C53" s="33">
        <f t="shared" si="0"/>
        <v>52</v>
      </c>
      <c r="D53" s="48" t="s">
        <v>113</v>
      </c>
      <c r="E53" s="47">
        <v>15130</v>
      </c>
      <c r="F53" s="46">
        <v>4.4999999999999998E-2</v>
      </c>
      <c r="G53" s="45">
        <v>0.108</v>
      </c>
      <c r="H53" s="44">
        <v>30.53</v>
      </c>
      <c r="I53" s="44">
        <v>31.7</v>
      </c>
      <c r="J53" s="43">
        <v>65930</v>
      </c>
      <c r="K53" s="42">
        <v>0.01</v>
      </c>
    </row>
    <row r="54" spans="1:11" ht="15" hidden="1" x14ac:dyDescent="0.25">
      <c r="A54" s="41" t="s">
        <v>1151</v>
      </c>
      <c r="B54" s="43">
        <v>70250</v>
      </c>
      <c r="C54" s="33">
        <f t="shared" si="0"/>
        <v>53</v>
      </c>
      <c r="D54" s="54" t="s">
        <v>113</v>
      </c>
      <c r="E54" s="53">
        <v>273910</v>
      </c>
      <c r="F54" s="52">
        <v>7.0000000000000001E-3</v>
      </c>
      <c r="G54" s="51">
        <v>1.9510000000000001</v>
      </c>
      <c r="H54" s="50">
        <v>31.99</v>
      </c>
      <c r="I54" s="50">
        <v>33.770000000000003</v>
      </c>
      <c r="J54" s="43">
        <v>70250</v>
      </c>
      <c r="K54" s="49">
        <v>5.0000000000000001E-3</v>
      </c>
    </row>
    <row r="55" spans="1:11" ht="15" hidden="1" x14ac:dyDescent="0.25">
      <c r="A55" s="41" t="s">
        <v>1150</v>
      </c>
      <c r="B55" s="43">
        <v>66620</v>
      </c>
      <c r="C55" s="33">
        <f t="shared" si="0"/>
        <v>54</v>
      </c>
      <c r="D55" s="48" t="s">
        <v>113</v>
      </c>
      <c r="E55" s="47">
        <v>214610</v>
      </c>
      <c r="F55" s="46">
        <v>8.0000000000000002E-3</v>
      </c>
      <c r="G55" s="45">
        <v>1.5289999999999999</v>
      </c>
      <c r="H55" s="44">
        <v>29.71</v>
      </c>
      <c r="I55" s="44">
        <v>32.03</v>
      </c>
      <c r="J55" s="43">
        <v>66620</v>
      </c>
      <c r="K55" s="42">
        <v>3.0000000000000001E-3</v>
      </c>
    </row>
    <row r="56" spans="1:11" ht="15" hidden="1" x14ac:dyDescent="0.25">
      <c r="A56" s="41" t="s">
        <v>1149</v>
      </c>
      <c r="B56" s="43">
        <v>64780</v>
      </c>
      <c r="C56" s="33">
        <f t="shared" si="0"/>
        <v>55</v>
      </c>
      <c r="D56" s="54" t="s">
        <v>121</v>
      </c>
      <c r="E56" s="53">
        <v>605040</v>
      </c>
      <c r="F56" s="52">
        <v>5.0000000000000001E-3</v>
      </c>
      <c r="G56" s="51">
        <v>4.3090000000000002</v>
      </c>
      <c r="H56" s="50">
        <v>28.58</v>
      </c>
      <c r="I56" s="50">
        <v>31.14</v>
      </c>
      <c r="J56" s="43">
        <v>64780</v>
      </c>
      <c r="K56" s="49">
        <v>3.0000000000000001E-3</v>
      </c>
    </row>
    <row r="57" spans="1:11" ht="15" hidden="1" x14ac:dyDescent="0.25">
      <c r="A57" s="41" t="s">
        <v>1148</v>
      </c>
      <c r="B57" s="43">
        <v>64890</v>
      </c>
      <c r="C57" s="33">
        <f t="shared" si="0"/>
        <v>56</v>
      </c>
      <c r="D57" s="48" t="s">
        <v>113</v>
      </c>
      <c r="E57" s="47">
        <v>524800</v>
      </c>
      <c r="F57" s="46">
        <v>5.0000000000000001E-3</v>
      </c>
      <c r="G57" s="45">
        <v>3.738</v>
      </c>
      <c r="H57" s="44">
        <v>28.45</v>
      </c>
      <c r="I57" s="44">
        <v>31.2</v>
      </c>
      <c r="J57" s="43">
        <v>64890</v>
      </c>
      <c r="K57" s="42">
        <v>2E-3</v>
      </c>
    </row>
    <row r="58" spans="1:11" ht="15" hidden="1" x14ac:dyDescent="0.25">
      <c r="A58" s="41" t="s">
        <v>1147</v>
      </c>
      <c r="B58" s="43">
        <v>47290</v>
      </c>
      <c r="C58" s="33">
        <f t="shared" si="0"/>
        <v>57</v>
      </c>
      <c r="D58" s="54" t="s">
        <v>113</v>
      </c>
      <c r="E58" s="51">
        <v>810</v>
      </c>
      <c r="F58" s="52">
        <v>0.23400000000000001</v>
      </c>
      <c r="G58" s="51">
        <v>6.0000000000000001E-3</v>
      </c>
      <c r="H58" s="50">
        <v>16.899999999999999</v>
      </c>
      <c r="I58" s="50">
        <v>22.74</v>
      </c>
      <c r="J58" s="43">
        <v>47290</v>
      </c>
      <c r="K58" s="49">
        <v>0.09</v>
      </c>
    </row>
    <row r="59" spans="1:11" ht="15" hidden="1" x14ac:dyDescent="0.25">
      <c r="A59" s="41" t="s">
        <v>1146</v>
      </c>
      <c r="B59" s="43">
        <v>64250</v>
      </c>
      <c r="C59" s="33">
        <f t="shared" si="0"/>
        <v>58</v>
      </c>
      <c r="D59" s="48" t="s">
        <v>113</v>
      </c>
      <c r="E59" s="47">
        <v>79430</v>
      </c>
      <c r="F59" s="46">
        <v>1.7999999999999999E-2</v>
      </c>
      <c r="G59" s="45">
        <v>0.56599999999999995</v>
      </c>
      <c r="H59" s="44">
        <v>29.96</v>
      </c>
      <c r="I59" s="44">
        <v>30.89</v>
      </c>
      <c r="J59" s="43">
        <v>64250</v>
      </c>
      <c r="K59" s="42">
        <v>1.4E-2</v>
      </c>
    </row>
    <row r="60" spans="1:11" ht="15" hidden="1" x14ac:dyDescent="0.25">
      <c r="A60" s="41" t="s">
        <v>1145</v>
      </c>
      <c r="B60" s="43">
        <v>77810</v>
      </c>
      <c r="C60" s="33">
        <f t="shared" si="0"/>
        <v>59</v>
      </c>
      <c r="D60" s="54" t="s">
        <v>113</v>
      </c>
      <c r="E60" s="53">
        <v>146060</v>
      </c>
      <c r="F60" s="52">
        <v>1.0999999999999999E-2</v>
      </c>
      <c r="G60" s="51">
        <v>1.04</v>
      </c>
      <c r="H60" s="50">
        <v>35.659999999999997</v>
      </c>
      <c r="I60" s="50">
        <v>37.409999999999997</v>
      </c>
      <c r="J60" s="43">
        <v>77810</v>
      </c>
      <c r="K60" s="49">
        <v>3.0000000000000001E-3</v>
      </c>
    </row>
    <row r="61" spans="1:11" ht="15" hidden="1" x14ac:dyDescent="0.25">
      <c r="A61" s="41" t="s">
        <v>1144</v>
      </c>
      <c r="B61" s="43">
        <v>91910</v>
      </c>
      <c r="C61" s="33">
        <f t="shared" si="0"/>
        <v>60</v>
      </c>
      <c r="D61" s="48" t="s">
        <v>113</v>
      </c>
      <c r="E61" s="47">
        <v>637690</v>
      </c>
      <c r="F61" s="46">
        <v>8.9999999999999993E-3</v>
      </c>
      <c r="G61" s="45">
        <v>4.5419999999999998</v>
      </c>
      <c r="H61" s="44">
        <v>39.1</v>
      </c>
      <c r="I61" s="44">
        <v>44.19</v>
      </c>
      <c r="J61" s="43">
        <v>91910</v>
      </c>
      <c r="K61" s="42">
        <v>4.0000000000000001E-3</v>
      </c>
    </row>
    <row r="62" spans="1:11" ht="15" hidden="1" x14ac:dyDescent="0.25">
      <c r="A62" s="41" t="s">
        <v>1143</v>
      </c>
      <c r="B62" s="43">
        <v>52020</v>
      </c>
      <c r="C62" s="33">
        <f t="shared" si="0"/>
        <v>61</v>
      </c>
      <c r="D62" s="54" t="s">
        <v>113</v>
      </c>
      <c r="E62" s="53">
        <v>95850</v>
      </c>
      <c r="F62" s="52">
        <v>1.4999999999999999E-2</v>
      </c>
      <c r="G62" s="51">
        <v>0.68300000000000005</v>
      </c>
      <c r="H62" s="50">
        <v>22.76</v>
      </c>
      <c r="I62" s="50">
        <v>25.01</v>
      </c>
      <c r="J62" s="43">
        <v>52020</v>
      </c>
      <c r="K62" s="49">
        <v>8.9999999999999993E-3</v>
      </c>
    </row>
    <row r="63" spans="1:11" ht="15" hidden="1" x14ac:dyDescent="0.25">
      <c r="A63" s="41" t="s">
        <v>1142</v>
      </c>
      <c r="B63" s="43">
        <v>57930</v>
      </c>
      <c r="C63" s="33">
        <f t="shared" si="0"/>
        <v>62</v>
      </c>
      <c r="D63" s="48" t="s">
        <v>113</v>
      </c>
      <c r="E63" s="47">
        <v>68910</v>
      </c>
      <c r="F63" s="46">
        <v>1.4E-2</v>
      </c>
      <c r="G63" s="45">
        <v>0.49099999999999999</v>
      </c>
      <c r="H63" s="44">
        <v>26.02</v>
      </c>
      <c r="I63" s="44">
        <v>27.85</v>
      </c>
      <c r="J63" s="43">
        <v>57930</v>
      </c>
      <c r="K63" s="42">
        <v>6.0000000000000001E-3</v>
      </c>
    </row>
    <row r="64" spans="1:11" ht="15" hidden="1" x14ac:dyDescent="0.25">
      <c r="A64" s="41" t="s">
        <v>1141</v>
      </c>
      <c r="B64" s="43">
        <v>66490</v>
      </c>
      <c r="C64" s="33">
        <f t="shared" si="0"/>
        <v>63</v>
      </c>
      <c r="D64" s="54" t="s">
        <v>113</v>
      </c>
      <c r="E64" s="53">
        <v>79190</v>
      </c>
      <c r="F64" s="52">
        <v>1.2E-2</v>
      </c>
      <c r="G64" s="51">
        <v>0.56399999999999995</v>
      </c>
      <c r="H64" s="50">
        <v>29.85</v>
      </c>
      <c r="I64" s="50">
        <v>31.97</v>
      </c>
      <c r="J64" s="43">
        <v>66490</v>
      </c>
      <c r="K64" s="49">
        <v>4.0000000000000001E-3</v>
      </c>
    </row>
    <row r="65" spans="1:11" ht="15" hidden="1" x14ac:dyDescent="0.25">
      <c r="A65" s="41" t="s">
        <v>1140</v>
      </c>
      <c r="B65" s="43">
        <v>63350</v>
      </c>
      <c r="C65" s="33">
        <f t="shared" si="0"/>
        <v>64</v>
      </c>
      <c r="D65" s="48" t="s">
        <v>113</v>
      </c>
      <c r="E65" s="47">
        <v>269710</v>
      </c>
      <c r="F65" s="46">
        <v>1.0999999999999999E-2</v>
      </c>
      <c r="G65" s="45">
        <v>1.921</v>
      </c>
      <c r="H65" s="44">
        <v>28.37</v>
      </c>
      <c r="I65" s="44">
        <v>30.46</v>
      </c>
      <c r="J65" s="43">
        <v>63350</v>
      </c>
      <c r="K65" s="42">
        <v>3.0000000000000001E-3</v>
      </c>
    </row>
    <row r="66" spans="1:11" ht="15" hidden="1" x14ac:dyDescent="0.25">
      <c r="A66" s="41" t="s">
        <v>1139</v>
      </c>
      <c r="B66" s="43">
        <v>70620</v>
      </c>
      <c r="C66" s="33">
        <f t="shared" si="0"/>
        <v>65</v>
      </c>
      <c r="D66" s="54" t="s">
        <v>113</v>
      </c>
      <c r="E66" s="53">
        <v>558630</v>
      </c>
      <c r="F66" s="52">
        <v>8.0000000000000002E-3</v>
      </c>
      <c r="G66" s="51">
        <v>3.9790000000000001</v>
      </c>
      <c r="H66" s="50">
        <v>30.08</v>
      </c>
      <c r="I66" s="50">
        <v>33.950000000000003</v>
      </c>
      <c r="J66" s="43">
        <v>70620</v>
      </c>
      <c r="K66" s="49">
        <v>5.0000000000000001E-3</v>
      </c>
    </row>
    <row r="67" spans="1:11" ht="15" hidden="1" x14ac:dyDescent="0.25">
      <c r="A67" s="41" t="s">
        <v>1138</v>
      </c>
      <c r="B67" s="43">
        <v>74870</v>
      </c>
      <c r="C67" s="33">
        <f t="shared" ref="C67:C130" si="1">C66+1</f>
        <v>66</v>
      </c>
      <c r="D67" s="48" t="s">
        <v>113</v>
      </c>
      <c r="E67" s="47">
        <v>958670</v>
      </c>
      <c r="F67" s="46">
        <v>5.0000000000000001E-3</v>
      </c>
      <c r="G67" s="45">
        <v>6.8280000000000003</v>
      </c>
      <c r="H67" s="44">
        <v>33.19</v>
      </c>
      <c r="I67" s="44">
        <v>35.99</v>
      </c>
      <c r="J67" s="43">
        <v>74870</v>
      </c>
      <c r="K67" s="42">
        <v>3.0000000000000001E-3</v>
      </c>
    </row>
    <row r="68" spans="1:11" ht="15" x14ac:dyDescent="0.25">
      <c r="A68" s="41" t="s">
        <v>1137</v>
      </c>
      <c r="B68" s="43">
        <v>80700</v>
      </c>
      <c r="C68" s="33">
        <f t="shared" si="1"/>
        <v>67</v>
      </c>
      <c r="D68" s="54" t="s">
        <v>136</v>
      </c>
      <c r="E68" s="53">
        <v>2651370</v>
      </c>
      <c r="F68" s="52">
        <v>4.0000000000000001E-3</v>
      </c>
      <c r="G68" s="51">
        <v>18.884</v>
      </c>
      <c r="H68" s="50">
        <v>33.07</v>
      </c>
      <c r="I68" s="50">
        <v>38.799999999999997</v>
      </c>
      <c r="J68" s="43">
        <v>80700</v>
      </c>
      <c r="K68" s="49">
        <v>3.0000000000000001E-3</v>
      </c>
    </row>
    <row r="69" spans="1:11" ht="15" hidden="1" x14ac:dyDescent="0.25">
      <c r="A69" s="41" t="s">
        <v>1136</v>
      </c>
      <c r="B69" s="43">
        <v>76730</v>
      </c>
      <c r="C69" s="33">
        <f t="shared" si="1"/>
        <v>68</v>
      </c>
      <c r="D69" s="48" t="s">
        <v>113</v>
      </c>
      <c r="E69" s="47">
        <v>1246540</v>
      </c>
      <c r="F69" s="46">
        <v>6.0000000000000001E-3</v>
      </c>
      <c r="G69" s="45">
        <v>8.8780000000000001</v>
      </c>
      <c r="H69" s="44">
        <v>32.76</v>
      </c>
      <c r="I69" s="44">
        <v>36.89</v>
      </c>
      <c r="J69" s="43">
        <v>76730</v>
      </c>
      <c r="K69" s="42">
        <v>4.0000000000000001E-3</v>
      </c>
    </row>
    <row r="70" spans="1:11" ht="15" hidden="1" x14ac:dyDescent="0.25">
      <c r="A70" s="41" t="s">
        <v>1135</v>
      </c>
      <c r="B70" s="43">
        <v>58030</v>
      </c>
      <c r="C70" s="33">
        <f t="shared" si="1"/>
        <v>69</v>
      </c>
      <c r="D70" s="54" t="s">
        <v>113</v>
      </c>
      <c r="E70" s="53">
        <v>60770</v>
      </c>
      <c r="F70" s="52">
        <v>2.5999999999999999E-2</v>
      </c>
      <c r="G70" s="51">
        <v>0.433</v>
      </c>
      <c r="H70" s="50">
        <v>24.93</v>
      </c>
      <c r="I70" s="50">
        <v>27.9</v>
      </c>
      <c r="J70" s="43">
        <v>58030</v>
      </c>
      <c r="K70" s="49">
        <v>1.2E-2</v>
      </c>
    </row>
    <row r="71" spans="1:11" ht="15" hidden="1" x14ac:dyDescent="0.25">
      <c r="A71" s="41" t="s">
        <v>1134</v>
      </c>
      <c r="B71" s="43">
        <v>77170</v>
      </c>
      <c r="C71" s="33">
        <f t="shared" si="1"/>
        <v>70</v>
      </c>
      <c r="D71" s="48" t="s">
        <v>113</v>
      </c>
      <c r="E71" s="47">
        <v>54700</v>
      </c>
      <c r="F71" s="46">
        <v>1.0999999999999999E-2</v>
      </c>
      <c r="G71" s="45">
        <v>0.39</v>
      </c>
      <c r="H71" s="44">
        <v>35.5</v>
      </c>
      <c r="I71" s="44">
        <v>37.1</v>
      </c>
      <c r="J71" s="43">
        <v>77170</v>
      </c>
      <c r="K71" s="42">
        <v>4.0000000000000001E-3</v>
      </c>
    </row>
    <row r="72" spans="1:11" ht="15" hidden="1" x14ac:dyDescent="0.25">
      <c r="A72" s="41" t="s">
        <v>1133</v>
      </c>
      <c r="B72" s="43">
        <v>81160</v>
      </c>
      <c r="C72" s="33">
        <f t="shared" si="1"/>
        <v>71</v>
      </c>
      <c r="D72" s="54" t="s">
        <v>113</v>
      </c>
      <c r="E72" s="53">
        <v>72930</v>
      </c>
      <c r="F72" s="52">
        <v>1.9E-2</v>
      </c>
      <c r="G72" s="51">
        <v>0.51900000000000002</v>
      </c>
      <c r="H72" s="50">
        <v>33.619999999999997</v>
      </c>
      <c r="I72" s="50">
        <v>39.020000000000003</v>
      </c>
      <c r="J72" s="43">
        <v>81160</v>
      </c>
      <c r="K72" s="49">
        <v>8.9999999999999993E-3</v>
      </c>
    </row>
    <row r="73" spans="1:11" ht="15" x14ac:dyDescent="0.25">
      <c r="A73" s="41" t="s">
        <v>1132</v>
      </c>
      <c r="B73" s="43">
        <v>103050</v>
      </c>
      <c r="C73" s="33">
        <f t="shared" si="1"/>
        <v>72</v>
      </c>
      <c r="D73" s="48" t="s">
        <v>121</v>
      </c>
      <c r="E73" s="47">
        <v>575110</v>
      </c>
      <c r="F73" s="46">
        <v>8.9999999999999993E-3</v>
      </c>
      <c r="G73" s="45">
        <v>4.0960000000000001</v>
      </c>
      <c r="H73" s="44">
        <v>38.909999999999997</v>
      </c>
      <c r="I73" s="44">
        <v>49.54</v>
      </c>
      <c r="J73" s="43">
        <v>103050</v>
      </c>
      <c r="K73" s="42">
        <v>7.0000000000000001E-3</v>
      </c>
    </row>
    <row r="74" spans="1:11" ht="15" x14ac:dyDescent="0.25">
      <c r="A74" s="41" t="s">
        <v>1131</v>
      </c>
      <c r="B74" s="43">
        <v>97640</v>
      </c>
      <c r="C74" s="33">
        <f t="shared" si="1"/>
        <v>73</v>
      </c>
      <c r="D74" s="54" t="s">
        <v>113</v>
      </c>
      <c r="E74" s="53">
        <v>281610</v>
      </c>
      <c r="F74" s="52">
        <v>1.2999999999999999E-2</v>
      </c>
      <c r="G74" s="51">
        <v>2.0059999999999998</v>
      </c>
      <c r="H74" s="50">
        <v>39.31</v>
      </c>
      <c r="I74" s="50">
        <v>46.94</v>
      </c>
      <c r="J74" s="43">
        <v>97640</v>
      </c>
      <c r="K74" s="49">
        <v>0.01</v>
      </c>
    </row>
    <row r="75" spans="1:11" ht="15" x14ac:dyDescent="0.25">
      <c r="A75" s="41" t="s">
        <v>1130</v>
      </c>
      <c r="B75" s="43">
        <v>123100</v>
      </c>
      <c r="C75" s="33">
        <f t="shared" si="1"/>
        <v>74</v>
      </c>
      <c r="D75" s="48" t="s">
        <v>113</v>
      </c>
      <c r="E75" s="47">
        <v>201850</v>
      </c>
      <c r="F75" s="46">
        <v>1.4E-2</v>
      </c>
      <c r="G75" s="45">
        <v>1.4379999999999999</v>
      </c>
      <c r="H75" s="44">
        <v>43.53</v>
      </c>
      <c r="I75" s="44">
        <v>59.18</v>
      </c>
      <c r="J75" s="43">
        <v>123100</v>
      </c>
      <c r="K75" s="42">
        <v>0.01</v>
      </c>
    </row>
    <row r="76" spans="1:11" ht="15" hidden="1" x14ac:dyDescent="0.25">
      <c r="A76" s="41" t="s">
        <v>1129</v>
      </c>
      <c r="B76" s="43">
        <v>75480</v>
      </c>
      <c r="C76" s="33">
        <f t="shared" si="1"/>
        <v>75</v>
      </c>
      <c r="D76" s="54" t="s">
        <v>113</v>
      </c>
      <c r="E76" s="53">
        <v>91650</v>
      </c>
      <c r="F76" s="52">
        <v>2.3E-2</v>
      </c>
      <c r="G76" s="51">
        <v>0.65300000000000002</v>
      </c>
      <c r="H76" s="50">
        <v>32.54</v>
      </c>
      <c r="I76" s="50">
        <v>36.29</v>
      </c>
      <c r="J76" s="43">
        <v>75480</v>
      </c>
      <c r="K76" s="49">
        <v>8.0000000000000002E-3</v>
      </c>
    </row>
    <row r="77" spans="1:11" ht="15" x14ac:dyDescent="0.25">
      <c r="A77" s="41" t="s">
        <v>1128</v>
      </c>
      <c r="B77" s="43">
        <v>88940</v>
      </c>
      <c r="C77" s="33">
        <f t="shared" si="1"/>
        <v>76</v>
      </c>
      <c r="D77" s="48" t="s">
        <v>113</v>
      </c>
      <c r="E77" s="47">
        <v>49750</v>
      </c>
      <c r="F77" s="46">
        <v>1.7000000000000001E-2</v>
      </c>
      <c r="G77" s="45">
        <v>0.35399999999999998</v>
      </c>
      <c r="H77" s="44">
        <v>38.11</v>
      </c>
      <c r="I77" s="44">
        <v>42.76</v>
      </c>
      <c r="J77" s="43">
        <v>88940</v>
      </c>
      <c r="K77" s="42">
        <v>1.0999999999999999E-2</v>
      </c>
    </row>
    <row r="78" spans="1:11" ht="15" hidden="1" x14ac:dyDescent="0.25">
      <c r="A78" s="41" t="s">
        <v>1127</v>
      </c>
      <c r="B78" s="43">
        <v>73570</v>
      </c>
      <c r="C78" s="33">
        <f t="shared" si="1"/>
        <v>77</v>
      </c>
      <c r="D78" s="54" t="s">
        <v>121</v>
      </c>
      <c r="E78" s="53">
        <v>339800</v>
      </c>
      <c r="F78" s="52">
        <v>1.0999999999999999E-2</v>
      </c>
      <c r="G78" s="51">
        <v>2.42</v>
      </c>
      <c r="H78" s="50">
        <v>29.34</v>
      </c>
      <c r="I78" s="50">
        <v>35.369999999999997</v>
      </c>
      <c r="J78" s="43">
        <v>73570</v>
      </c>
      <c r="K78" s="49">
        <v>5.0000000000000001E-3</v>
      </c>
    </row>
    <row r="79" spans="1:11" ht="15" hidden="1" x14ac:dyDescent="0.25">
      <c r="A79" s="41" t="s">
        <v>1126</v>
      </c>
      <c r="B79" s="43">
        <v>49480</v>
      </c>
      <c r="C79" s="33">
        <f t="shared" si="1"/>
        <v>78</v>
      </c>
      <c r="D79" s="48" t="s">
        <v>113</v>
      </c>
      <c r="E79" s="47">
        <v>34110</v>
      </c>
      <c r="F79" s="46">
        <v>4.7E-2</v>
      </c>
      <c r="G79" s="45">
        <v>0.24299999999999999</v>
      </c>
      <c r="H79" s="44">
        <v>21.34</v>
      </c>
      <c r="I79" s="44">
        <v>23.79</v>
      </c>
      <c r="J79" s="43">
        <v>49480</v>
      </c>
      <c r="K79" s="42">
        <v>1.2999999999999999E-2</v>
      </c>
    </row>
    <row r="80" spans="1:11" ht="15" hidden="1" x14ac:dyDescent="0.25">
      <c r="A80" s="41" t="s">
        <v>1125</v>
      </c>
      <c r="B80" s="43">
        <v>76260</v>
      </c>
      <c r="C80" s="33">
        <f t="shared" si="1"/>
        <v>79</v>
      </c>
      <c r="D80" s="54" t="s">
        <v>113</v>
      </c>
      <c r="E80" s="53">
        <v>305700</v>
      </c>
      <c r="F80" s="52">
        <v>1.0999999999999999E-2</v>
      </c>
      <c r="G80" s="51">
        <v>2.177</v>
      </c>
      <c r="H80" s="50">
        <v>30.6</v>
      </c>
      <c r="I80" s="50">
        <v>36.67</v>
      </c>
      <c r="J80" s="43">
        <v>76260</v>
      </c>
      <c r="K80" s="49">
        <v>5.0000000000000001E-3</v>
      </c>
    </row>
    <row r="81" spans="1:11" ht="15" hidden="1" x14ac:dyDescent="0.25">
      <c r="A81" s="41" t="s">
        <v>1124</v>
      </c>
      <c r="B81" s="43">
        <v>51080</v>
      </c>
      <c r="C81" s="33">
        <f t="shared" si="1"/>
        <v>80</v>
      </c>
      <c r="D81" s="48" t="s">
        <v>121</v>
      </c>
      <c r="E81" s="47">
        <v>128480</v>
      </c>
      <c r="F81" s="46">
        <v>1.6E-2</v>
      </c>
      <c r="G81" s="45">
        <v>0.91500000000000004</v>
      </c>
      <c r="H81" s="44">
        <v>21.78</v>
      </c>
      <c r="I81" s="44">
        <v>24.56</v>
      </c>
      <c r="J81" s="43">
        <v>51080</v>
      </c>
      <c r="K81" s="42">
        <v>0.01</v>
      </c>
    </row>
    <row r="82" spans="1:11" ht="15" hidden="1" x14ac:dyDescent="0.25">
      <c r="A82" s="41" t="s">
        <v>1123</v>
      </c>
      <c r="B82" s="43">
        <v>57950</v>
      </c>
      <c r="C82" s="33">
        <f t="shared" si="1"/>
        <v>81</v>
      </c>
      <c r="D82" s="54" t="s">
        <v>113</v>
      </c>
      <c r="E82" s="53">
        <v>58450</v>
      </c>
      <c r="F82" s="52">
        <v>3.0000000000000001E-3</v>
      </c>
      <c r="G82" s="51">
        <v>0.41599999999999998</v>
      </c>
      <c r="H82" s="50">
        <v>25.03</v>
      </c>
      <c r="I82" s="50">
        <v>27.86</v>
      </c>
      <c r="J82" s="43">
        <v>57950</v>
      </c>
      <c r="K82" s="49">
        <v>3.0000000000000001E-3</v>
      </c>
    </row>
    <row r="83" spans="1:11" ht="15" hidden="1" x14ac:dyDescent="0.25">
      <c r="A83" s="41" t="s">
        <v>1122</v>
      </c>
      <c r="B83" s="43">
        <v>45340</v>
      </c>
      <c r="C83" s="33">
        <f t="shared" si="1"/>
        <v>82</v>
      </c>
      <c r="D83" s="48" t="s">
        <v>113</v>
      </c>
      <c r="E83" s="47">
        <v>70030</v>
      </c>
      <c r="F83" s="46">
        <v>2.8000000000000001E-2</v>
      </c>
      <c r="G83" s="45">
        <v>0.499</v>
      </c>
      <c r="H83" s="44">
        <v>17.57</v>
      </c>
      <c r="I83" s="44">
        <v>21.8</v>
      </c>
      <c r="J83" s="43">
        <v>45340</v>
      </c>
      <c r="K83" s="42">
        <v>1.7000000000000001E-2</v>
      </c>
    </row>
    <row r="84" spans="1:11" ht="15" x14ac:dyDescent="0.25">
      <c r="A84" s="68" t="s">
        <v>1121</v>
      </c>
      <c r="B84" s="67">
        <v>76230</v>
      </c>
      <c r="C84" s="33">
        <f t="shared" si="1"/>
        <v>83</v>
      </c>
      <c r="D84" s="54" t="s">
        <v>113</v>
      </c>
      <c r="E84" s="53">
        <v>123270</v>
      </c>
      <c r="F84" s="52">
        <v>1.2E-2</v>
      </c>
      <c r="G84" s="51">
        <v>0.878</v>
      </c>
      <c r="H84" s="50">
        <v>33.4</v>
      </c>
      <c r="I84" s="50">
        <v>36.65</v>
      </c>
      <c r="J84" s="43">
        <v>76230</v>
      </c>
      <c r="K84" s="49">
        <v>6.0000000000000001E-3</v>
      </c>
    </row>
    <row r="85" spans="1:11" s="58" customFormat="1" ht="15" hidden="1" x14ac:dyDescent="0.25">
      <c r="A85" s="41" t="s">
        <v>1120</v>
      </c>
      <c r="B85" s="60">
        <v>87880</v>
      </c>
      <c r="C85" s="66">
        <f t="shared" si="1"/>
        <v>84</v>
      </c>
      <c r="D85" s="65" t="s">
        <v>184</v>
      </c>
      <c r="E85" s="64">
        <v>4165140</v>
      </c>
      <c r="F85" s="63">
        <v>4.0000000000000001E-3</v>
      </c>
      <c r="G85" s="62">
        <v>29.666</v>
      </c>
      <c r="H85" s="61">
        <v>39.82</v>
      </c>
      <c r="I85" s="61">
        <v>42.25</v>
      </c>
      <c r="J85" s="60">
        <v>87880</v>
      </c>
      <c r="K85" s="59">
        <v>4.0000000000000001E-3</v>
      </c>
    </row>
    <row r="86" spans="1:11" s="58" customFormat="1" ht="15" hidden="1" x14ac:dyDescent="0.25">
      <c r="A86" s="41" t="s">
        <v>1119</v>
      </c>
      <c r="B86" s="60">
        <v>87870</v>
      </c>
      <c r="C86" s="66">
        <f t="shared" si="1"/>
        <v>85</v>
      </c>
      <c r="D86" s="65" t="s">
        <v>136</v>
      </c>
      <c r="E86" s="64">
        <v>3997370</v>
      </c>
      <c r="F86" s="63">
        <v>4.0000000000000001E-3</v>
      </c>
      <c r="G86" s="62">
        <v>28.471</v>
      </c>
      <c r="H86" s="61">
        <v>39.840000000000003</v>
      </c>
      <c r="I86" s="61">
        <v>42.24</v>
      </c>
      <c r="J86" s="60">
        <v>87870</v>
      </c>
      <c r="K86" s="59">
        <v>4.0000000000000001E-3</v>
      </c>
    </row>
    <row r="87" spans="1:11" s="58" customFormat="1" ht="15" hidden="1" x14ac:dyDescent="0.25">
      <c r="A87" s="41" t="s">
        <v>1118</v>
      </c>
      <c r="B87" s="60">
        <v>116320</v>
      </c>
      <c r="C87" s="66">
        <f t="shared" si="1"/>
        <v>86</v>
      </c>
      <c r="D87" s="65" t="s">
        <v>113</v>
      </c>
      <c r="E87" s="64">
        <v>26580</v>
      </c>
      <c r="F87" s="63">
        <v>4.1000000000000002E-2</v>
      </c>
      <c r="G87" s="62">
        <v>0.189</v>
      </c>
      <c r="H87" s="61">
        <v>53.77</v>
      </c>
      <c r="I87" s="61">
        <v>55.92</v>
      </c>
      <c r="J87" s="60">
        <v>116320</v>
      </c>
      <c r="K87" s="59">
        <v>1.4E-2</v>
      </c>
    </row>
    <row r="88" spans="1:11" s="58" customFormat="1" ht="15" hidden="1" x14ac:dyDescent="0.25">
      <c r="A88" s="41" t="s">
        <v>1117</v>
      </c>
      <c r="B88" s="60">
        <v>92260</v>
      </c>
      <c r="C88" s="66">
        <f t="shared" si="1"/>
        <v>87</v>
      </c>
      <c r="D88" s="65" t="s">
        <v>121</v>
      </c>
      <c r="E88" s="64">
        <v>665830</v>
      </c>
      <c r="F88" s="63">
        <v>0.01</v>
      </c>
      <c r="G88" s="62">
        <v>4.742</v>
      </c>
      <c r="H88" s="61">
        <v>42.29</v>
      </c>
      <c r="I88" s="61">
        <v>44.36</v>
      </c>
      <c r="J88" s="60">
        <v>92260</v>
      </c>
      <c r="K88" s="59">
        <v>3.0000000000000001E-3</v>
      </c>
    </row>
    <row r="89" spans="1:11" s="58" customFormat="1" ht="15" hidden="1" x14ac:dyDescent="0.25">
      <c r="A89" s="41" t="s">
        <v>1116</v>
      </c>
      <c r="B89" s="60">
        <v>91620</v>
      </c>
      <c r="C89" s="66">
        <f t="shared" si="1"/>
        <v>88</v>
      </c>
      <c r="D89" s="65" t="s">
        <v>113</v>
      </c>
      <c r="E89" s="64">
        <v>568960</v>
      </c>
      <c r="F89" s="63">
        <v>0.01</v>
      </c>
      <c r="G89" s="62">
        <v>4.0519999999999996</v>
      </c>
      <c r="H89" s="61">
        <v>41.93</v>
      </c>
      <c r="I89" s="61">
        <v>44.05</v>
      </c>
      <c r="J89" s="60">
        <v>91620</v>
      </c>
      <c r="K89" s="59">
        <v>3.0000000000000001E-3</v>
      </c>
    </row>
    <row r="90" spans="1:11" s="58" customFormat="1" ht="15" hidden="1" x14ac:dyDescent="0.25">
      <c r="A90" s="41" t="s">
        <v>1115</v>
      </c>
      <c r="B90" s="67">
        <v>96040</v>
      </c>
      <c r="C90" s="66">
        <f t="shared" si="1"/>
        <v>89</v>
      </c>
      <c r="D90" s="65" t="s">
        <v>113</v>
      </c>
      <c r="E90" s="64">
        <v>96870</v>
      </c>
      <c r="F90" s="63">
        <v>2.4E-2</v>
      </c>
      <c r="G90" s="62">
        <v>0.69</v>
      </c>
      <c r="H90" s="61">
        <v>44.52</v>
      </c>
      <c r="I90" s="61">
        <v>46.17</v>
      </c>
      <c r="J90" s="60">
        <v>96040</v>
      </c>
      <c r="K90" s="59">
        <v>6.0000000000000001E-3</v>
      </c>
    </row>
    <row r="91" spans="1:11" s="58" customFormat="1" ht="15" hidden="1" x14ac:dyDescent="0.25">
      <c r="A91" s="41" t="s">
        <v>1114</v>
      </c>
      <c r="B91" s="67">
        <v>100080</v>
      </c>
      <c r="C91" s="66">
        <f t="shared" si="1"/>
        <v>90</v>
      </c>
      <c r="D91" s="65" t="s">
        <v>121</v>
      </c>
      <c r="E91" s="64">
        <v>1604570</v>
      </c>
      <c r="F91" s="63">
        <v>8.9999999999999993E-3</v>
      </c>
      <c r="G91" s="62">
        <v>11.429</v>
      </c>
      <c r="H91" s="61">
        <v>46.07</v>
      </c>
      <c r="I91" s="61">
        <v>48.11</v>
      </c>
      <c r="J91" s="60">
        <v>100080</v>
      </c>
      <c r="K91" s="59">
        <v>6.0000000000000001E-3</v>
      </c>
    </row>
    <row r="92" spans="1:11" s="58" customFormat="1" ht="15" hidden="1" x14ac:dyDescent="0.25">
      <c r="A92" s="41" t="s">
        <v>1113</v>
      </c>
      <c r="B92" s="60">
        <v>85180</v>
      </c>
      <c r="C92" s="66">
        <f t="shared" si="1"/>
        <v>91</v>
      </c>
      <c r="D92" s="65" t="s">
        <v>113</v>
      </c>
      <c r="E92" s="64">
        <v>271200</v>
      </c>
      <c r="F92" s="63">
        <v>1.7000000000000001E-2</v>
      </c>
      <c r="G92" s="62">
        <v>1.9319999999999999</v>
      </c>
      <c r="H92" s="61">
        <v>38.39</v>
      </c>
      <c r="I92" s="61">
        <v>40.950000000000003</v>
      </c>
      <c r="J92" s="60">
        <v>85180</v>
      </c>
      <c r="K92" s="59">
        <v>8.9999999999999993E-3</v>
      </c>
    </row>
    <row r="93" spans="1:11" s="58" customFormat="1" ht="15" hidden="1" x14ac:dyDescent="0.25">
      <c r="A93" s="41" t="s">
        <v>1112</v>
      </c>
      <c r="B93" s="60">
        <v>104300</v>
      </c>
      <c r="C93" s="66">
        <f t="shared" si="1"/>
        <v>92</v>
      </c>
      <c r="D93" s="65" t="s">
        <v>113</v>
      </c>
      <c r="E93" s="64">
        <v>794000</v>
      </c>
      <c r="F93" s="63">
        <v>1.2999999999999999E-2</v>
      </c>
      <c r="G93" s="62">
        <v>5.6550000000000002</v>
      </c>
      <c r="H93" s="61">
        <v>48.12</v>
      </c>
      <c r="I93" s="61">
        <v>50.14</v>
      </c>
      <c r="J93" s="60">
        <v>104300</v>
      </c>
      <c r="K93" s="59">
        <v>8.0000000000000002E-3</v>
      </c>
    </row>
    <row r="94" spans="1:11" s="58" customFormat="1" ht="15" hidden="1" x14ac:dyDescent="0.25">
      <c r="A94" s="41" t="s">
        <v>1111</v>
      </c>
      <c r="B94" s="60">
        <v>110590</v>
      </c>
      <c r="C94" s="66">
        <f t="shared" si="1"/>
        <v>93</v>
      </c>
      <c r="D94" s="65" t="s">
        <v>113</v>
      </c>
      <c r="E94" s="64">
        <v>409820</v>
      </c>
      <c r="F94" s="63">
        <v>1.2999999999999999E-2</v>
      </c>
      <c r="G94" s="62">
        <v>2.919</v>
      </c>
      <c r="H94" s="61">
        <v>51.38</v>
      </c>
      <c r="I94" s="61">
        <v>53.17</v>
      </c>
      <c r="J94" s="60">
        <v>110590</v>
      </c>
      <c r="K94" s="59">
        <v>7.0000000000000001E-3</v>
      </c>
    </row>
    <row r="95" spans="1:11" s="58" customFormat="1" ht="15" hidden="1" x14ac:dyDescent="0.25">
      <c r="A95" s="41" t="s">
        <v>1110</v>
      </c>
      <c r="B95" s="67">
        <v>72150</v>
      </c>
      <c r="C95" s="66">
        <f t="shared" si="1"/>
        <v>94</v>
      </c>
      <c r="D95" s="65" t="s">
        <v>113</v>
      </c>
      <c r="E95" s="64">
        <v>129540</v>
      </c>
      <c r="F95" s="63">
        <v>1.4E-2</v>
      </c>
      <c r="G95" s="62">
        <v>0.92300000000000004</v>
      </c>
      <c r="H95" s="61">
        <v>31.79</v>
      </c>
      <c r="I95" s="61">
        <v>34.69</v>
      </c>
      <c r="J95" s="60">
        <v>72150</v>
      </c>
      <c r="K95" s="59">
        <v>7.0000000000000001E-3</v>
      </c>
    </row>
    <row r="96" spans="1:11" s="58" customFormat="1" ht="15" hidden="1" x14ac:dyDescent="0.25">
      <c r="A96" s="41" t="s">
        <v>1109</v>
      </c>
      <c r="B96" s="67">
        <v>89750</v>
      </c>
      <c r="C96" s="66">
        <f t="shared" si="1"/>
        <v>95</v>
      </c>
      <c r="D96" s="65" t="s">
        <v>121</v>
      </c>
      <c r="E96" s="64">
        <v>647610</v>
      </c>
      <c r="F96" s="63">
        <v>7.0000000000000001E-3</v>
      </c>
      <c r="G96" s="62">
        <v>4.6130000000000004</v>
      </c>
      <c r="H96" s="61">
        <v>40.85</v>
      </c>
      <c r="I96" s="61">
        <v>43.15</v>
      </c>
      <c r="J96" s="60">
        <v>89750</v>
      </c>
      <c r="K96" s="59">
        <v>2E-3</v>
      </c>
    </row>
    <row r="97" spans="1:11" s="58" customFormat="1" ht="15" hidden="1" x14ac:dyDescent="0.25">
      <c r="A97" s="41" t="s">
        <v>1108</v>
      </c>
      <c r="B97" s="67">
        <v>87130</v>
      </c>
      <c r="C97" s="66">
        <f t="shared" si="1"/>
        <v>96</v>
      </c>
      <c r="D97" s="65" t="s">
        <v>113</v>
      </c>
      <c r="E97" s="64">
        <v>113730</v>
      </c>
      <c r="F97" s="63">
        <v>0.01</v>
      </c>
      <c r="G97" s="62">
        <v>0.81</v>
      </c>
      <c r="H97" s="61">
        <v>40.840000000000003</v>
      </c>
      <c r="I97" s="61">
        <v>41.89</v>
      </c>
      <c r="J97" s="60">
        <v>87130</v>
      </c>
      <c r="K97" s="59">
        <v>3.0000000000000001E-3</v>
      </c>
    </row>
    <row r="98" spans="1:11" s="58" customFormat="1" ht="15" hidden="1" x14ac:dyDescent="0.25">
      <c r="A98" s="41" t="s">
        <v>1107</v>
      </c>
      <c r="B98" s="67">
        <v>84500</v>
      </c>
      <c r="C98" s="66">
        <f t="shared" si="1"/>
        <v>97</v>
      </c>
      <c r="D98" s="65" t="s">
        <v>113</v>
      </c>
      <c r="E98" s="64">
        <v>376820</v>
      </c>
      <c r="F98" s="63">
        <v>8.0000000000000002E-3</v>
      </c>
      <c r="G98" s="62">
        <v>2.6840000000000002</v>
      </c>
      <c r="H98" s="61">
        <v>38.32</v>
      </c>
      <c r="I98" s="61">
        <v>40.630000000000003</v>
      </c>
      <c r="J98" s="60">
        <v>84500</v>
      </c>
      <c r="K98" s="59">
        <v>3.0000000000000001E-3</v>
      </c>
    </row>
    <row r="99" spans="1:11" s="58" customFormat="1" ht="15" hidden="1" x14ac:dyDescent="0.25">
      <c r="A99" s="41" t="s">
        <v>1106</v>
      </c>
      <c r="B99" s="60">
        <v>104240</v>
      </c>
      <c r="C99" s="66">
        <f t="shared" si="1"/>
        <v>98</v>
      </c>
      <c r="D99" s="65" t="s">
        <v>113</v>
      </c>
      <c r="E99" s="64">
        <v>157070</v>
      </c>
      <c r="F99" s="63">
        <v>1.4999999999999999E-2</v>
      </c>
      <c r="G99" s="62">
        <v>1.119</v>
      </c>
      <c r="H99" s="61">
        <v>48.66</v>
      </c>
      <c r="I99" s="61">
        <v>50.12</v>
      </c>
      <c r="J99" s="60">
        <v>104240</v>
      </c>
      <c r="K99" s="59">
        <v>5.0000000000000001E-3</v>
      </c>
    </row>
    <row r="100" spans="1:11" s="58" customFormat="1" ht="15" hidden="1" x14ac:dyDescent="0.25">
      <c r="A100" s="41" t="s">
        <v>1105</v>
      </c>
      <c r="B100" s="60">
        <v>56600</v>
      </c>
      <c r="C100" s="66">
        <f t="shared" si="1"/>
        <v>99</v>
      </c>
      <c r="D100" s="65" t="s">
        <v>121</v>
      </c>
      <c r="E100" s="64">
        <v>791580</v>
      </c>
      <c r="F100" s="63">
        <v>7.0000000000000001E-3</v>
      </c>
      <c r="G100" s="62">
        <v>5.6379999999999999</v>
      </c>
      <c r="H100" s="61">
        <v>25.08</v>
      </c>
      <c r="I100" s="61">
        <v>27.21</v>
      </c>
      <c r="J100" s="60">
        <v>56600</v>
      </c>
      <c r="K100" s="59">
        <v>3.0000000000000001E-3</v>
      </c>
    </row>
    <row r="101" spans="1:11" s="58" customFormat="1" ht="15" hidden="1" x14ac:dyDescent="0.25">
      <c r="A101" s="41" t="s">
        <v>1104</v>
      </c>
      <c r="B101" s="67">
        <v>53100</v>
      </c>
      <c r="C101" s="66">
        <f t="shared" si="1"/>
        <v>100</v>
      </c>
      <c r="D101" s="65" t="s">
        <v>113</v>
      </c>
      <c r="E101" s="64">
        <v>602840</v>
      </c>
      <c r="F101" s="63">
        <v>7.0000000000000001E-3</v>
      </c>
      <c r="G101" s="62">
        <v>4.2939999999999996</v>
      </c>
      <c r="H101" s="61">
        <v>23.74</v>
      </c>
      <c r="I101" s="61">
        <v>25.53</v>
      </c>
      <c r="J101" s="60">
        <v>53100</v>
      </c>
      <c r="K101" s="59">
        <v>3.0000000000000001E-3</v>
      </c>
    </row>
    <row r="102" spans="1:11" s="58" customFormat="1" ht="15" hidden="1" x14ac:dyDescent="0.25">
      <c r="A102" s="41" t="s">
        <v>1103</v>
      </c>
      <c r="B102" s="60">
        <v>67770</v>
      </c>
      <c r="C102" s="66">
        <f t="shared" si="1"/>
        <v>101</v>
      </c>
      <c r="D102" s="65" t="s">
        <v>113</v>
      </c>
      <c r="E102" s="64">
        <v>188740</v>
      </c>
      <c r="F102" s="63">
        <v>1.2999999999999999E-2</v>
      </c>
      <c r="G102" s="62">
        <v>1.3440000000000001</v>
      </c>
      <c r="H102" s="61">
        <v>30.13</v>
      </c>
      <c r="I102" s="61">
        <v>32.58</v>
      </c>
      <c r="J102" s="60">
        <v>67770</v>
      </c>
      <c r="K102" s="59">
        <v>4.0000000000000001E-3</v>
      </c>
    </row>
    <row r="103" spans="1:11" s="58" customFormat="1" ht="15" hidden="1" x14ac:dyDescent="0.25">
      <c r="A103" s="41" t="s">
        <v>1102</v>
      </c>
      <c r="B103" s="60">
        <v>88880</v>
      </c>
      <c r="C103" s="66">
        <f t="shared" si="1"/>
        <v>102</v>
      </c>
      <c r="D103" s="65" t="s">
        <v>113</v>
      </c>
      <c r="E103" s="64">
        <v>261210</v>
      </c>
      <c r="F103" s="63">
        <v>8.9999999999999993E-3</v>
      </c>
      <c r="G103" s="62">
        <v>1.86</v>
      </c>
      <c r="H103" s="61">
        <v>41.59</v>
      </c>
      <c r="I103" s="61">
        <v>42.73</v>
      </c>
      <c r="J103" s="60">
        <v>88880</v>
      </c>
      <c r="K103" s="59">
        <v>4.0000000000000001E-3</v>
      </c>
    </row>
    <row r="104" spans="1:11" ht="15" hidden="1" x14ac:dyDescent="0.25">
      <c r="A104" s="41" t="s">
        <v>1101</v>
      </c>
      <c r="B104" s="43">
        <v>88230</v>
      </c>
      <c r="C104" s="33">
        <f t="shared" si="1"/>
        <v>103</v>
      </c>
      <c r="D104" s="54" t="s">
        <v>136</v>
      </c>
      <c r="E104" s="53">
        <v>167770</v>
      </c>
      <c r="F104" s="52">
        <v>1.7000000000000001E-2</v>
      </c>
      <c r="G104" s="51">
        <v>1.1950000000000001</v>
      </c>
      <c r="H104" s="50">
        <v>39.299999999999997</v>
      </c>
      <c r="I104" s="50">
        <v>42.42</v>
      </c>
      <c r="J104" s="43">
        <v>88230</v>
      </c>
      <c r="K104" s="49">
        <v>5.0000000000000001E-3</v>
      </c>
    </row>
    <row r="105" spans="1:11" ht="15" hidden="1" x14ac:dyDescent="0.25">
      <c r="A105" s="41" t="s">
        <v>1100</v>
      </c>
      <c r="B105" s="43">
        <v>114120</v>
      </c>
      <c r="C105" s="33">
        <f t="shared" si="1"/>
        <v>104</v>
      </c>
      <c r="D105" s="48" t="s">
        <v>113</v>
      </c>
      <c r="E105" s="47">
        <v>19940</v>
      </c>
      <c r="F105" s="46">
        <v>3.5000000000000003E-2</v>
      </c>
      <c r="G105" s="45">
        <v>0.14199999999999999</v>
      </c>
      <c r="H105" s="44">
        <v>48.37</v>
      </c>
      <c r="I105" s="44">
        <v>54.87</v>
      </c>
      <c r="J105" s="43">
        <v>114120</v>
      </c>
      <c r="K105" s="42">
        <v>1.2999999999999999E-2</v>
      </c>
    </row>
    <row r="106" spans="1:11" ht="15" hidden="1" x14ac:dyDescent="0.25">
      <c r="A106" s="41" t="s">
        <v>1099</v>
      </c>
      <c r="B106" s="43">
        <v>105600</v>
      </c>
      <c r="C106" s="33">
        <f t="shared" si="1"/>
        <v>105</v>
      </c>
      <c r="D106" s="54" t="s">
        <v>113</v>
      </c>
      <c r="E106" s="53">
        <v>2730</v>
      </c>
      <c r="F106" s="52">
        <v>5.0999999999999997E-2</v>
      </c>
      <c r="G106" s="51">
        <v>1.9E-2</v>
      </c>
      <c r="H106" s="50">
        <v>50.87</v>
      </c>
      <c r="I106" s="50">
        <v>50.77</v>
      </c>
      <c r="J106" s="43">
        <v>105600</v>
      </c>
      <c r="K106" s="49">
        <v>1.7000000000000001E-2</v>
      </c>
    </row>
    <row r="107" spans="1:11" ht="15" hidden="1" x14ac:dyDescent="0.25">
      <c r="A107" s="41" t="s">
        <v>1098</v>
      </c>
      <c r="B107" s="43">
        <v>84340</v>
      </c>
      <c r="C107" s="33">
        <f t="shared" si="1"/>
        <v>106</v>
      </c>
      <c r="D107" s="48" t="s">
        <v>113</v>
      </c>
      <c r="E107" s="47">
        <v>109150</v>
      </c>
      <c r="F107" s="46">
        <v>2.4E-2</v>
      </c>
      <c r="G107" s="45">
        <v>0.77700000000000002</v>
      </c>
      <c r="H107" s="44">
        <v>38.08</v>
      </c>
      <c r="I107" s="44">
        <v>40.549999999999997</v>
      </c>
      <c r="J107" s="43">
        <v>84340</v>
      </c>
      <c r="K107" s="42">
        <v>7.0000000000000001E-3</v>
      </c>
    </row>
    <row r="108" spans="1:11" ht="15" hidden="1" x14ac:dyDescent="0.25">
      <c r="A108" s="41" t="s">
        <v>1097</v>
      </c>
      <c r="B108" s="43">
        <v>85160</v>
      </c>
      <c r="C108" s="33">
        <f t="shared" si="1"/>
        <v>107</v>
      </c>
      <c r="D108" s="54" t="s">
        <v>113</v>
      </c>
      <c r="E108" s="53">
        <v>33440</v>
      </c>
      <c r="F108" s="52">
        <v>1.9E-2</v>
      </c>
      <c r="G108" s="51">
        <v>0.23799999999999999</v>
      </c>
      <c r="H108" s="50">
        <v>38.700000000000003</v>
      </c>
      <c r="I108" s="50">
        <v>40.94</v>
      </c>
      <c r="J108" s="43">
        <v>85160</v>
      </c>
      <c r="K108" s="49">
        <v>0.01</v>
      </c>
    </row>
    <row r="109" spans="1:11" ht="15" hidden="1" x14ac:dyDescent="0.25">
      <c r="A109" s="41" t="s">
        <v>1096</v>
      </c>
      <c r="B109" s="43">
        <v>73700</v>
      </c>
      <c r="C109" s="33">
        <f t="shared" si="1"/>
        <v>108</v>
      </c>
      <c r="D109" s="48" t="s">
        <v>121</v>
      </c>
      <c r="E109" s="47">
        <v>2510</v>
      </c>
      <c r="F109" s="46">
        <v>9.2999999999999999E-2</v>
      </c>
      <c r="G109" s="45">
        <v>1.7999999999999999E-2</v>
      </c>
      <c r="H109" s="44">
        <v>28.98</v>
      </c>
      <c r="I109" s="44">
        <v>35.44</v>
      </c>
      <c r="J109" s="43">
        <v>73700</v>
      </c>
      <c r="K109" s="42">
        <v>2.8000000000000001E-2</v>
      </c>
    </row>
    <row r="110" spans="1:11" ht="15" hidden="1" x14ac:dyDescent="0.25">
      <c r="A110" s="41" t="s">
        <v>1095</v>
      </c>
      <c r="B110" s="43">
        <v>58490</v>
      </c>
      <c r="C110" s="33">
        <f t="shared" si="1"/>
        <v>109</v>
      </c>
      <c r="D110" s="54" t="s">
        <v>113</v>
      </c>
      <c r="E110" s="51">
        <v>510</v>
      </c>
      <c r="F110" s="52">
        <v>0.08</v>
      </c>
      <c r="G110" s="51">
        <v>4.0000000000000001E-3</v>
      </c>
      <c r="H110" s="50">
        <v>23.87</v>
      </c>
      <c r="I110" s="50">
        <v>28.12</v>
      </c>
      <c r="J110" s="43">
        <v>58490</v>
      </c>
      <c r="K110" s="49">
        <v>4.9000000000000002E-2</v>
      </c>
    </row>
    <row r="111" spans="1:11" ht="15" hidden="1" x14ac:dyDescent="0.25">
      <c r="A111" s="41" t="s">
        <v>1094</v>
      </c>
      <c r="B111" s="43">
        <v>77550</v>
      </c>
      <c r="C111" s="33">
        <f t="shared" si="1"/>
        <v>110</v>
      </c>
      <c r="D111" s="48" t="s">
        <v>113</v>
      </c>
      <c r="E111" s="47">
        <v>2000</v>
      </c>
      <c r="F111" s="46">
        <v>0.113</v>
      </c>
      <c r="G111" s="45">
        <v>1.4E-2</v>
      </c>
      <c r="H111" s="44">
        <v>31.27</v>
      </c>
      <c r="I111" s="44">
        <v>37.28</v>
      </c>
      <c r="J111" s="43">
        <v>77550</v>
      </c>
      <c r="K111" s="42">
        <v>0.03</v>
      </c>
    </row>
    <row r="112" spans="1:11" ht="15" hidden="1" x14ac:dyDescent="0.25">
      <c r="A112" s="41" t="s">
        <v>1093</v>
      </c>
      <c r="B112" s="43">
        <v>84300</v>
      </c>
      <c r="C112" s="33">
        <f t="shared" si="1"/>
        <v>111</v>
      </c>
      <c r="D112" s="54" t="s">
        <v>184</v>
      </c>
      <c r="E112" s="53">
        <v>2499050</v>
      </c>
      <c r="F112" s="52">
        <v>6.0000000000000001E-3</v>
      </c>
      <c r="G112" s="51">
        <v>17.798999999999999</v>
      </c>
      <c r="H112" s="50">
        <v>37.450000000000003</v>
      </c>
      <c r="I112" s="50">
        <v>40.53</v>
      </c>
      <c r="J112" s="43">
        <v>84300</v>
      </c>
      <c r="K112" s="49">
        <v>3.0000000000000001E-3</v>
      </c>
    </row>
    <row r="113" spans="1:11" ht="15" hidden="1" x14ac:dyDescent="0.25">
      <c r="A113" s="41" t="s">
        <v>1092</v>
      </c>
      <c r="B113" s="43">
        <v>76260</v>
      </c>
      <c r="C113" s="33">
        <f t="shared" si="1"/>
        <v>112</v>
      </c>
      <c r="D113" s="48" t="s">
        <v>136</v>
      </c>
      <c r="E113" s="47">
        <v>174720</v>
      </c>
      <c r="F113" s="46">
        <v>1.2E-2</v>
      </c>
      <c r="G113" s="45">
        <v>1.244</v>
      </c>
      <c r="H113" s="44">
        <v>33.659999999999997</v>
      </c>
      <c r="I113" s="44">
        <v>36.659999999999997</v>
      </c>
      <c r="J113" s="43">
        <v>76260</v>
      </c>
      <c r="K113" s="42">
        <v>6.0000000000000001E-3</v>
      </c>
    </row>
    <row r="114" spans="1:11" ht="15" hidden="1" x14ac:dyDescent="0.25">
      <c r="A114" s="41" t="s">
        <v>1091</v>
      </c>
      <c r="B114" s="43">
        <v>81920</v>
      </c>
      <c r="C114" s="33">
        <f t="shared" si="1"/>
        <v>113</v>
      </c>
      <c r="D114" s="54" t="s">
        <v>121</v>
      </c>
      <c r="E114" s="53">
        <v>119280</v>
      </c>
      <c r="F114" s="52">
        <v>1.6E-2</v>
      </c>
      <c r="G114" s="51">
        <v>0.85</v>
      </c>
      <c r="H114" s="50">
        <v>35.979999999999997</v>
      </c>
      <c r="I114" s="50">
        <v>39.39</v>
      </c>
      <c r="J114" s="43">
        <v>81920</v>
      </c>
      <c r="K114" s="49">
        <v>8.0000000000000002E-3</v>
      </c>
    </row>
    <row r="115" spans="1:11" ht="15" hidden="1" x14ac:dyDescent="0.25">
      <c r="A115" s="41" t="s">
        <v>1090</v>
      </c>
      <c r="B115" s="43">
        <v>84470</v>
      </c>
      <c r="C115" s="33">
        <f t="shared" si="1"/>
        <v>114</v>
      </c>
      <c r="D115" s="48" t="s">
        <v>113</v>
      </c>
      <c r="E115" s="47">
        <v>99860</v>
      </c>
      <c r="F115" s="46">
        <v>1.9E-2</v>
      </c>
      <c r="G115" s="45">
        <v>0.71099999999999997</v>
      </c>
      <c r="H115" s="44">
        <v>36.99</v>
      </c>
      <c r="I115" s="44">
        <v>40.61</v>
      </c>
      <c r="J115" s="43">
        <v>84470</v>
      </c>
      <c r="K115" s="42">
        <v>8.0000000000000002E-3</v>
      </c>
    </row>
    <row r="116" spans="1:11" ht="15" hidden="1" x14ac:dyDescent="0.25">
      <c r="A116" s="41" t="s">
        <v>1089</v>
      </c>
      <c r="B116" s="43">
        <v>68820</v>
      </c>
      <c r="C116" s="33">
        <f t="shared" si="1"/>
        <v>115</v>
      </c>
      <c r="D116" s="54" t="s">
        <v>113</v>
      </c>
      <c r="E116" s="53">
        <v>19420</v>
      </c>
      <c r="F116" s="52">
        <v>4.7E-2</v>
      </c>
      <c r="G116" s="51">
        <v>0.13800000000000001</v>
      </c>
      <c r="H116" s="50">
        <v>30.52</v>
      </c>
      <c r="I116" s="50">
        <v>33.08</v>
      </c>
      <c r="J116" s="43">
        <v>68820</v>
      </c>
      <c r="K116" s="49">
        <v>1.4999999999999999E-2</v>
      </c>
    </row>
    <row r="117" spans="1:11" ht="15" hidden="1" x14ac:dyDescent="0.25">
      <c r="A117" s="41" t="s">
        <v>1088</v>
      </c>
      <c r="B117" s="43">
        <v>64070</v>
      </c>
      <c r="C117" s="33">
        <f t="shared" si="1"/>
        <v>116</v>
      </c>
      <c r="D117" s="48" t="s">
        <v>121</v>
      </c>
      <c r="E117" s="47">
        <v>55440</v>
      </c>
      <c r="F117" s="46">
        <v>1.4999999999999999E-2</v>
      </c>
      <c r="G117" s="45">
        <v>0.39500000000000002</v>
      </c>
      <c r="H117" s="44">
        <v>28.94</v>
      </c>
      <c r="I117" s="44">
        <v>30.8</v>
      </c>
      <c r="J117" s="43">
        <v>64070</v>
      </c>
      <c r="K117" s="42">
        <v>6.0000000000000001E-3</v>
      </c>
    </row>
    <row r="118" spans="1:11" ht="15" hidden="1" x14ac:dyDescent="0.25">
      <c r="A118" s="41" t="s">
        <v>1087</v>
      </c>
      <c r="B118" s="43">
        <v>66160</v>
      </c>
      <c r="C118" s="33">
        <f t="shared" si="1"/>
        <v>117</v>
      </c>
      <c r="D118" s="54" t="s">
        <v>113</v>
      </c>
      <c r="E118" s="53">
        <v>12100</v>
      </c>
      <c r="F118" s="52">
        <v>2.5000000000000001E-2</v>
      </c>
      <c r="G118" s="51">
        <v>8.5999999999999993E-2</v>
      </c>
      <c r="H118" s="50">
        <v>30.17</v>
      </c>
      <c r="I118" s="50">
        <v>31.81</v>
      </c>
      <c r="J118" s="43">
        <v>66160</v>
      </c>
      <c r="K118" s="49">
        <v>7.0000000000000001E-3</v>
      </c>
    </row>
    <row r="119" spans="1:11" ht="15" hidden="1" x14ac:dyDescent="0.25">
      <c r="A119" s="41" t="s">
        <v>1086</v>
      </c>
      <c r="B119" s="43">
        <v>63480</v>
      </c>
      <c r="C119" s="33">
        <f t="shared" si="1"/>
        <v>118</v>
      </c>
      <c r="D119" s="48" t="s">
        <v>113</v>
      </c>
      <c r="E119" s="47">
        <v>43340</v>
      </c>
      <c r="F119" s="46">
        <v>1.7999999999999999E-2</v>
      </c>
      <c r="G119" s="45">
        <v>0.309</v>
      </c>
      <c r="H119" s="44">
        <v>28.56</v>
      </c>
      <c r="I119" s="44">
        <v>30.52</v>
      </c>
      <c r="J119" s="43">
        <v>63480</v>
      </c>
      <c r="K119" s="42">
        <v>7.0000000000000001E-3</v>
      </c>
    </row>
    <row r="120" spans="1:11" ht="15" hidden="1" x14ac:dyDescent="0.25">
      <c r="A120" s="41" t="s">
        <v>1085</v>
      </c>
      <c r="B120" s="43">
        <v>96440</v>
      </c>
      <c r="C120" s="33">
        <f t="shared" si="1"/>
        <v>119</v>
      </c>
      <c r="D120" s="54" t="s">
        <v>136</v>
      </c>
      <c r="E120" s="53">
        <v>1635420</v>
      </c>
      <c r="F120" s="52">
        <v>7.0000000000000001E-3</v>
      </c>
      <c r="G120" s="51">
        <v>11.648</v>
      </c>
      <c r="H120" s="50">
        <v>43.75</v>
      </c>
      <c r="I120" s="50">
        <v>46.37</v>
      </c>
      <c r="J120" s="43">
        <v>96440</v>
      </c>
      <c r="K120" s="49">
        <v>3.0000000000000001E-3</v>
      </c>
    </row>
    <row r="121" spans="1:11" ht="15" hidden="1" x14ac:dyDescent="0.25">
      <c r="A121" s="41" t="s">
        <v>1084</v>
      </c>
      <c r="B121" s="43">
        <v>112010</v>
      </c>
      <c r="C121" s="33">
        <f t="shared" si="1"/>
        <v>120</v>
      </c>
      <c r="D121" s="48" t="s">
        <v>113</v>
      </c>
      <c r="E121" s="47">
        <v>68510</v>
      </c>
      <c r="F121" s="46">
        <v>2.5000000000000001E-2</v>
      </c>
      <c r="G121" s="45">
        <v>0.48799999999999999</v>
      </c>
      <c r="H121" s="44">
        <v>52.72</v>
      </c>
      <c r="I121" s="44">
        <v>53.85</v>
      </c>
      <c r="J121" s="43">
        <v>112010</v>
      </c>
      <c r="K121" s="42">
        <v>7.0000000000000001E-3</v>
      </c>
    </row>
    <row r="122" spans="1:11" ht="15" hidden="1" x14ac:dyDescent="0.25">
      <c r="A122" s="41" t="s">
        <v>1083</v>
      </c>
      <c r="B122" s="43">
        <v>77330</v>
      </c>
      <c r="C122" s="33">
        <f t="shared" si="1"/>
        <v>121</v>
      </c>
      <c r="D122" s="54" t="s">
        <v>113</v>
      </c>
      <c r="E122" s="53">
        <v>1980</v>
      </c>
      <c r="F122" s="52">
        <v>7.0999999999999994E-2</v>
      </c>
      <c r="G122" s="51">
        <v>1.4E-2</v>
      </c>
      <c r="H122" s="50">
        <v>35.4</v>
      </c>
      <c r="I122" s="50">
        <v>37.18</v>
      </c>
      <c r="J122" s="43">
        <v>77330</v>
      </c>
      <c r="K122" s="49">
        <v>1.6E-2</v>
      </c>
    </row>
    <row r="123" spans="1:11" ht="15" hidden="1" x14ac:dyDescent="0.25">
      <c r="A123" s="41" t="s">
        <v>1082</v>
      </c>
      <c r="B123" s="43">
        <v>89970</v>
      </c>
      <c r="C123" s="33">
        <f t="shared" si="1"/>
        <v>122</v>
      </c>
      <c r="D123" s="48" t="s">
        <v>113</v>
      </c>
      <c r="E123" s="47">
        <v>20590</v>
      </c>
      <c r="F123" s="46">
        <v>4.1000000000000002E-2</v>
      </c>
      <c r="G123" s="45">
        <v>0.14699999999999999</v>
      </c>
      <c r="H123" s="44">
        <v>41.16</v>
      </c>
      <c r="I123" s="44">
        <v>43.25</v>
      </c>
      <c r="J123" s="43">
        <v>89970</v>
      </c>
      <c r="K123" s="42">
        <v>8.9999999999999993E-3</v>
      </c>
    </row>
    <row r="124" spans="1:11" ht="15" hidden="1" x14ac:dyDescent="0.25">
      <c r="A124" s="41" t="s">
        <v>1081</v>
      </c>
      <c r="B124" s="43">
        <v>105420</v>
      </c>
      <c r="C124" s="33">
        <f t="shared" si="1"/>
        <v>123</v>
      </c>
      <c r="D124" s="54" t="s">
        <v>113</v>
      </c>
      <c r="E124" s="53">
        <v>31990</v>
      </c>
      <c r="F124" s="52">
        <v>2.8000000000000001E-2</v>
      </c>
      <c r="G124" s="51">
        <v>0.22800000000000001</v>
      </c>
      <c r="H124" s="50">
        <v>47.28</v>
      </c>
      <c r="I124" s="50">
        <v>50.68</v>
      </c>
      <c r="J124" s="43">
        <v>105420</v>
      </c>
      <c r="K124" s="49">
        <v>8.0000000000000002E-3</v>
      </c>
    </row>
    <row r="125" spans="1:11" ht="15" hidden="1" x14ac:dyDescent="0.25">
      <c r="A125" s="41" t="s">
        <v>1080</v>
      </c>
      <c r="B125" s="43">
        <v>89730</v>
      </c>
      <c r="C125" s="33">
        <f t="shared" si="1"/>
        <v>124</v>
      </c>
      <c r="D125" s="48" t="s">
        <v>113</v>
      </c>
      <c r="E125" s="47">
        <v>287800</v>
      </c>
      <c r="F125" s="46">
        <v>1.0999999999999999E-2</v>
      </c>
      <c r="G125" s="45">
        <v>2.0499999999999998</v>
      </c>
      <c r="H125" s="44">
        <v>40.159999999999997</v>
      </c>
      <c r="I125" s="44">
        <v>43.14</v>
      </c>
      <c r="J125" s="43">
        <v>89730</v>
      </c>
      <c r="K125" s="42">
        <v>4.0000000000000001E-3</v>
      </c>
    </row>
    <row r="126" spans="1:11" ht="15" hidden="1" x14ac:dyDescent="0.25">
      <c r="A126" s="41" t="s">
        <v>1079</v>
      </c>
      <c r="B126" s="43">
        <v>118700</v>
      </c>
      <c r="C126" s="33">
        <f t="shared" si="1"/>
        <v>125</v>
      </c>
      <c r="D126" s="54" t="s">
        <v>113</v>
      </c>
      <c r="E126" s="53">
        <v>72950</v>
      </c>
      <c r="F126" s="52">
        <v>4.9000000000000002E-2</v>
      </c>
      <c r="G126" s="51">
        <v>0.52</v>
      </c>
      <c r="H126" s="50">
        <v>55.33</v>
      </c>
      <c r="I126" s="50">
        <v>57.07</v>
      </c>
      <c r="J126" s="43">
        <v>118700</v>
      </c>
      <c r="K126" s="49">
        <v>1.4E-2</v>
      </c>
    </row>
    <row r="127" spans="1:11" ht="15" hidden="1" x14ac:dyDescent="0.25">
      <c r="A127" s="41" t="s">
        <v>1078</v>
      </c>
      <c r="B127" s="43">
        <v>100770</v>
      </c>
      <c r="C127" s="33">
        <f t="shared" si="1"/>
        <v>126</v>
      </c>
      <c r="D127" s="48" t="s">
        <v>121</v>
      </c>
      <c r="E127" s="47">
        <v>315870</v>
      </c>
      <c r="F127" s="46">
        <v>1.2E-2</v>
      </c>
      <c r="G127" s="45">
        <v>2.25</v>
      </c>
      <c r="H127" s="44">
        <v>46.28</v>
      </c>
      <c r="I127" s="44">
        <v>48.45</v>
      </c>
      <c r="J127" s="43">
        <v>100770</v>
      </c>
      <c r="K127" s="42">
        <v>4.0000000000000001E-3</v>
      </c>
    </row>
    <row r="128" spans="1:11" ht="15" hidden="1" x14ac:dyDescent="0.25">
      <c r="A128" s="41" t="s">
        <v>1077</v>
      </c>
      <c r="B128" s="43">
        <v>98620</v>
      </c>
      <c r="C128" s="33">
        <f t="shared" si="1"/>
        <v>127</v>
      </c>
      <c r="D128" s="54" t="s">
        <v>113</v>
      </c>
      <c r="E128" s="53">
        <v>183770</v>
      </c>
      <c r="F128" s="52">
        <v>1.2999999999999999E-2</v>
      </c>
      <c r="G128" s="51">
        <v>1.3089999999999999</v>
      </c>
      <c r="H128" s="50">
        <v>45.29</v>
      </c>
      <c r="I128" s="50">
        <v>47.41</v>
      </c>
      <c r="J128" s="43">
        <v>98620</v>
      </c>
      <c r="K128" s="49">
        <v>4.0000000000000001E-3</v>
      </c>
    </row>
    <row r="129" spans="1:11" ht="15" hidden="1" x14ac:dyDescent="0.25">
      <c r="A129" s="41" t="s">
        <v>1076</v>
      </c>
      <c r="B129" s="43">
        <v>103760</v>
      </c>
      <c r="C129" s="33">
        <f t="shared" si="1"/>
        <v>128</v>
      </c>
      <c r="D129" s="48" t="s">
        <v>113</v>
      </c>
      <c r="E129" s="47">
        <v>132100</v>
      </c>
      <c r="F129" s="46">
        <v>2.3E-2</v>
      </c>
      <c r="G129" s="45">
        <v>0.94099999999999995</v>
      </c>
      <c r="H129" s="44">
        <v>47.7</v>
      </c>
      <c r="I129" s="44">
        <v>49.89</v>
      </c>
      <c r="J129" s="43">
        <v>103760</v>
      </c>
      <c r="K129" s="42">
        <v>5.0000000000000001E-3</v>
      </c>
    </row>
    <row r="130" spans="1:11" ht="15" hidden="1" x14ac:dyDescent="0.25">
      <c r="A130" s="41" t="s">
        <v>1075</v>
      </c>
      <c r="B130" s="43">
        <v>88530</v>
      </c>
      <c r="C130" s="33">
        <f t="shared" si="1"/>
        <v>129</v>
      </c>
      <c r="D130" s="54" t="s">
        <v>113</v>
      </c>
      <c r="E130" s="53">
        <v>52280</v>
      </c>
      <c r="F130" s="52">
        <v>1.7999999999999999E-2</v>
      </c>
      <c r="G130" s="51">
        <v>0.372</v>
      </c>
      <c r="H130" s="50">
        <v>40.81</v>
      </c>
      <c r="I130" s="50">
        <v>42.56</v>
      </c>
      <c r="J130" s="43">
        <v>88530</v>
      </c>
      <c r="K130" s="49">
        <v>6.0000000000000001E-3</v>
      </c>
    </row>
    <row r="131" spans="1:11" ht="15" hidden="1" x14ac:dyDescent="0.25">
      <c r="A131" s="41" t="s">
        <v>1074</v>
      </c>
      <c r="B131" s="43">
        <v>88680</v>
      </c>
      <c r="C131" s="33">
        <f t="shared" ref="C131:C194" si="2">C130+1</f>
        <v>130</v>
      </c>
      <c r="D131" s="48" t="s">
        <v>121</v>
      </c>
      <c r="E131" s="47">
        <v>281950</v>
      </c>
      <c r="F131" s="46">
        <v>0.01</v>
      </c>
      <c r="G131" s="45">
        <v>2.008</v>
      </c>
      <c r="H131" s="44">
        <v>40.630000000000003</v>
      </c>
      <c r="I131" s="44">
        <v>42.63</v>
      </c>
      <c r="J131" s="43">
        <v>88680</v>
      </c>
      <c r="K131" s="42">
        <v>4.0000000000000001E-3</v>
      </c>
    </row>
    <row r="132" spans="1:11" ht="30" hidden="1" x14ac:dyDescent="0.25">
      <c r="A132" s="41" t="s">
        <v>1073</v>
      </c>
      <c r="B132" s="43">
        <v>90190</v>
      </c>
      <c r="C132" s="33">
        <f t="shared" si="2"/>
        <v>131</v>
      </c>
      <c r="D132" s="54" t="s">
        <v>113</v>
      </c>
      <c r="E132" s="53">
        <v>25410</v>
      </c>
      <c r="F132" s="52">
        <v>2.1000000000000001E-2</v>
      </c>
      <c r="G132" s="51">
        <v>0.18099999999999999</v>
      </c>
      <c r="H132" s="50">
        <v>41.69</v>
      </c>
      <c r="I132" s="50">
        <v>43.36</v>
      </c>
      <c r="J132" s="43">
        <v>90190</v>
      </c>
      <c r="K132" s="49">
        <v>6.0000000000000001E-3</v>
      </c>
    </row>
    <row r="133" spans="1:11" ht="15" hidden="1" x14ac:dyDescent="0.25">
      <c r="A133" s="41" t="s">
        <v>1072</v>
      </c>
      <c r="B133" s="43">
        <v>88530</v>
      </c>
      <c r="C133" s="33">
        <f t="shared" si="2"/>
        <v>132</v>
      </c>
      <c r="D133" s="48" t="s">
        <v>113</v>
      </c>
      <c r="E133" s="47">
        <v>256550</v>
      </c>
      <c r="F133" s="46">
        <v>1.0999999999999999E-2</v>
      </c>
      <c r="G133" s="45">
        <v>1.827</v>
      </c>
      <c r="H133" s="44">
        <v>40.53</v>
      </c>
      <c r="I133" s="44">
        <v>42.56</v>
      </c>
      <c r="J133" s="43">
        <v>88530</v>
      </c>
      <c r="K133" s="42">
        <v>4.0000000000000001E-3</v>
      </c>
    </row>
    <row r="134" spans="1:11" ht="15" hidden="1" x14ac:dyDescent="0.25">
      <c r="A134" s="41" t="s">
        <v>1071</v>
      </c>
      <c r="B134" s="43">
        <v>99860</v>
      </c>
      <c r="C134" s="33">
        <f t="shared" si="2"/>
        <v>133</v>
      </c>
      <c r="D134" s="54" t="s">
        <v>113</v>
      </c>
      <c r="E134" s="53">
        <v>8120</v>
      </c>
      <c r="F134" s="52">
        <v>6.8000000000000005E-2</v>
      </c>
      <c r="G134" s="51">
        <v>5.8000000000000003E-2</v>
      </c>
      <c r="H134" s="50">
        <v>44.88</v>
      </c>
      <c r="I134" s="50">
        <v>48.01</v>
      </c>
      <c r="J134" s="43">
        <v>99860</v>
      </c>
      <c r="K134" s="49">
        <v>0.02</v>
      </c>
    </row>
    <row r="135" spans="1:11" ht="15" hidden="1" x14ac:dyDescent="0.25">
      <c r="A135" s="41" t="s">
        <v>1070</v>
      </c>
      <c r="B135" s="43">
        <v>97050</v>
      </c>
      <c r="C135" s="33">
        <f t="shared" si="2"/>
        <v>134</v>
      </c>
      <c r="D135" s="48" t="s">
        <v>113</v>
      </c>
      <c r="E135" s="47">
        <v>26800</v>
      </c>
      <c r="F135" s="46">
        <v>0.04</v>
      </c>
      <c r="G135" s="45">
        <v>0.191</v>
      </c>
      <c r="H135" s="44">
        <v>44.86</v>
      </c>
      <c r="I135" s="44">
        <v>46.66</v>
      </c>
      <c r="J135" s="43">
        <v>97050</v>
      </c>
      <c r="K135" s="42">
        <v>1.4E-2</v>
      </c>
    </row>
    <row r="136" spans="1:11" ht="15" hidden="1" x14ac:dyDescent="0.25">
      <c r="A136" s="41" t="s">
        <v>1069</v>
      </c>
      <c r="B136" s="43">
        <v>89800</v>
      </c>
      <c r="C136" s="33">
        <f t="shared" si="2"/>
        <v>135</v>
      </c>
      <c r="D136" s="54" t="s">
        <v>113</v>
      </c>
      <c r="E136" s="53">
        <v>285790</v>
      </c>
      <c r="F136" s="52">
        <v>1.6E-2</v>
      </c>
      <c r="G136" s="51">
        <v>2.036</v>
      </c>
      <c r="H136" s="50">
        <v>40.479999999999997</v>
      </c>
      <c r="I136" s="50">
        <v>43.17</v>
      </c>
      <c r="J136" s="43">
        <v>89800</v>
      </c>
      <c r="K136" s="49">
        <v>4.0000000000000001E-3</v>
      </c>
    </row>
    <row r="137" spans="1:11" ht="15" hidden="1" x14ac:dyDescent="0.25">
      <c r="A137" s="41" t="s">
        <v>1068</v>
      </c>
      <c r="B137" s="43">
        <v>103010</v>
      </c>
      <c r="C137" s="33">
        <f t="shared" si="2"/>
        <v>136</v>
      </c>
      <c r="D137" s="48" t="s">
        <v>113</v>
      </c>
      <c r="E137" s="47">
        <v>6940</v>
      </c>
      <c r="F137" s="46">
        <v>5.7000000000000002E-2</v>
      </c>
      <c r="G137" s="45">
        <v>4.9000000000000002E-2</v>
      </c>
      <c r="H137" s="44">
        <v>45.06</v>
      </c>
      <c r="I137" s="44">
        <v>49.52</v>
      </c>
      <c r="J137" s="43">
        <v>103010</v>
      </c>
      <c r="K137" s="42">
        <v>2.4E-2</v>
      </c>
    </row>
    <row r="138" spans="1:11" ht="15" hidden="1" x14ac:dyDescent="0.25">
      <c r="A138" s="41" t="s">
        <v>1067</v>
      </c>
      <c r="B138" s="43">
        <v>105950</v>
      </c>
      <c r="C138" s="33">
        <f t="shared" si="2"/>
        <v>137</v>
      </c>
      <c r="D138" s="54" t="s">
        <v>113</v>
      </c>
      <c r="E138" s="53">
        <v>17680</v>
      </c>
      <c r="F138" s="52">
        <v>5.1999999999999998E-2</v>
      </c>
      <c r="G138" s="51">
        <v>0.126</v>
      </c>
      <c r="H138" s="50">
        <v>49.14</v>
      </c>
      <c r="I138" s="50">
        <v>50.94</v>
      </c>
      <c r="J138" s="43">
        <v>105950</v>
      </c>
      <c r="K138" s="49">
        <v>1.4999999999999999E-2</v>
      </c>
    </row>
    <row r="139" spans="1:11" ht="15" hidden="1" x14ac:dyDescent="0.25">
      <c r="A139" s="41" t="s">
        <v>1066</v>
      </c>
      <c r="B139" s="43">
        <v>147030</v>
      </c>
      <c r="C139" s="33">
        <f t="shared" si="2"/>
        <v>138</v>
      </c>
      <c r="D139" s="48" t="s">
        <v>113</v>
      </c>
      <c r="E139" s="47">
        <v>32780</v>
      </c>
      <c r="F139" s="46">
        <v>0.05</v>
      </c>
      <c r="G139" s="45">
        <v>0.23300000000000001</v>
      </c>
      <c r="H139" s="44">
        <v>61.65</v>
      </c>
      <c r="I139" s="44">
        <v>70.69</v>
      </c>
      <c r="J139" s="43">
        <v>147030</v>
      </c>
      <c r="K139" s="42">
        <v>1.2999999999999999E-2</v>
      </c>
    </row>
    <row r="140" spans="1:11" ht="15" hidden="1" x14ac:dyDescent="0.25">
      <c r="A140" s="41" t="s">
        <v>1065</v>
      </c>
      <c r="B140" s="43">
        <v>99250</v>
      </c>
      <c r="C140" s="33">
        <f t="shared" si="2"/>
        <v>139</v>
      </c>
      <c r="D140" s="54" t="s">
        <v>113</v>
      </c>
      <c r="E140" s="53">
        <v>123390</v>
      </c>
      <c r="F140" s="52">
        <v>1.4E-2</v>
      </c>
      <c r="G140" s="51">
        <v>0.879</v>
      </c>
      <c r="H140" s="50">
        <v>46.78</v>
      </c>
      <c r="I140" s="50">
        <v>47.71</v>
      </c>
      <c r="J140" s="43">
        <v>99250</v>
      </c>
      <c r="K140" s="49">
        <v>4.0000000000000001E-3</v>
      </c>
    </row>
    <row r="141" spans="1:11" ht="15" hidden="1" x14ac:dyDescent="0.25">
      <c r="A141" s="41" t="s">
        <v>1064</v>
      </c>
      <c r="B141" s="43">
        <v>57530</v>
      </c>
      <c r="C141" s="33">
        <f t="shared" si="2"/>
        <v>140</v>
      </c>
      <c r="D141" s="48" t="s">
        <v>136</v>
      </c>
      <c r="E141" s="47">
        <v>688900</v>
      </c>
      <c r="F141" s="46">
        <v>8.0000000000000002E-3</v>
      </c>
      <c r="G141" s="45">
        <v>4.907</v>
      </c>
      <c r="H141" s="44">
        <v>26.41</v>
      </c>
      <c r="I141" s="44">
        <v>27.66</v>
      </c>
      <c r="J141" s="43">
        <v>57530</v>
      </c>
      <c r="K141" s="42">
        <v>3.0000000000000001E-3</v>
      </c>
    </row>
    <row r="142" spans="1:11" ht="15" hidden="1" x14ac:dyDescent="0.25">
      <c r="A142" s="41" t="s">
        <v>1063</v>
      </c>
      <c r="B142" s="43">
        <v>56500</v>
      </c>
      <c r="C142" s="33">
        <f t="shared" si="2"/>
        <v>141</v>
      </c>
      <c r="D142" s="54" t="s">
        <v>121</v>
      </c>
      <c r="E142" s="53">
        <v>202710</v>
      </c>
      <c r="F142" s="52">
        <v>1.0999999999999999E-2</v>
      </c>
      <c r="G142" s="51">
        <v>1.444</v>
      </c>
      <c r="H142" s="50">
        <v>25.71</v>
      </c>
      <c r="I142" s="50">
        <v>27.16</v>
      </c>
      <c r="J142" s="43">
        <v>56500</v>
      </c>
      <c r="K142" s="49">
        <v>4.0000000000000001E-3</v>
      </c>
    </row>
    <row r="143" spans="1:11" ht="15" hidden="1" x14ac:dyDescent="0.25">
      <c r="A143" s="41" t="s">
        <v>1062</v>
      </c>
      <c r="B143" s="43">
        <v>54290</v>
      </c>
      <c r="C143" s="33">
        <f t="shared" si="2"/>
        <v>142</v>
      </c>
      <c r="D143" s="48" t="s">
        <v>113</v>
      </c>
      <c r="E143" s="47">
        <v>96810</v>
      </c>
      <c r="F143" s="46">
        <v>1.6E-2</v>
      </c>
      <c r="G143" s="45">
        <v>0.69</v>
      </c>
      <c r="H143" s="44">
        <v>24.83</v>
      </c>
      <c r="I143" s="44">
        <v>26.1</v>
      </c>
      <c r="J143" s="43">
        <v>54290</v>
      </c>
      <c r="K143" s="42">
        <v>5.0000000000000001E-3</v>
      </c>
    </row>
    <row r="144" spans="1:11" ht="15" hidden="1" x14ac:dyDescent="0.25">
      <c r="A144" s="41" t="s">
        <v>1061</v>
      </c>
      <c r="B144" s="43">
        <v>63390</v>
      </c>
      <c r="C144" s="33">
        <f t="shared" si="2"/>
        <v>143</v>
      </c>
      <c r="D144" s="54" t="s">
        <v>113</v>
      </c>
      <c r="E144" s="53">
        <v>26750</v>
      </c>
      <c r="F144" s="52">
        <v>4.3999999999999997E-2</v>
      </c>
      <c r="G144" s="51">
        <v>0.19</v>
      </c>
      <c r="H144" s="50">
        <v>28.83</v>
      </c>
      <c r="I144" s="50">
        <v>30.48</v>
      </c>
      <c r="J144" s="43">
        <v>63390</v>
      </c>
      <c r="K144" s="49">
        <v>8.0000000000000002E-3</v>
      </c>
    </row>
    <row r="145" spans="1:11" ht="15" hidden="1" x14ac:dyDescent="0.25">
      <c r="A145" s="41" t="s">
        <v>1060</v>
      </c>
      <c r="B145" s="43">
        <v>57480</v>
      </c>
      <c r="C145" s="33">
        <f t="shared" si="2"/>
        <v>144</v>
      </c>
      <c r="D145" s="48" t="s">
        <v>113</v>
      </c>
      <c r="E145" s="47">
        <v>63630</v>
      </c>
      <c r="F145" s="46">
        <v>1.7000000000000001E-2</v>
      </c>
      <c r="G145" s="45">
        <v>0.45300000000000001</v>
      </c>
      <c r="H145" s="44">
        <v>26.19</v>
      </c>
      <c r="I145" s="44">
        <v>27.63</v>
      </c>
      <c r="J145" s="43">
        <v>57480</v>
      </c>
      <c r="K145" s="42">
        <v>7.0000000000000001E-3</v>
      </c>
    </row>
    <row r="146" spans="1:11" ht="15" hidden="1" x14ac:dyDescent="0.25">
      <c r="A146" s="41" t="s">
        <v>1059</v>
      </c>
      <c r="B146" s="43">
        <v>54410</v>
      </c>
      <c r="C146" s="33">
        <f t="shared" si="2"/>
        <v>145</v>
      </c>
      <c r="D146" s="54" t="s">
        <v>113</v>
      </c>
      <c r="E146" s="53">
        <v>15530</v>
      </c>
      <c r="F146" s="52">
        <v>3.3000000000000002E-2</v>
      </c>
      <c r="G146" s="51">
        <v>0.111</v>
      </c>
      <c r="H146" s="50">
        <v>24.26</v>
      </c>
      <c r="I146" s="50">
        <v>26.16</v>
      </c>
      <c r="J146" s="43">
        <v>54410</v>
      </c>
      <c r="K146" s="49">
        <v>1.2999999999999999E-2</v>
      </c>
    </row>
    <row r="147" spans="1:11" ht="15" hidden="1" x14ac:dyDescent="0.25">
      <c r="A147" s="41" t="s">
        <v>1058</v>
      </c>
      <c r="B147" s="43">
        <v>59510</v>
      </c>
      <c r="C147" s="33">
        <f t="shared" si="2"/>
        <v>146</v>
      </c>
      <c r="D147" s="48" t="s">
        <v>121</v>
      </c>
      <c r="E147" s="47">
        <v>432270</v>
      </c>
      <c r="F147" s="46">
        <v>0.01</v>
      </c>
      <c r="G147" s="45">
        <v>3.0790000000000002</v>
      </c>
      <c r="H147" s="44">
        <v>27.55</v>
      </c>
      <c r="I147" s="44">
        <v>28.61</v>
      </c>
      <c r="J147" s="43">
        <v>59510</v>
      </c>
      <c r="K147" s="42">
        <v>4.0000000000000001E-3</v>
      </c>
    </row>
    <row r="148" spans="1:11" ht="15" hidden="1" x14ac:dyDescent="0.25">
      <c r="A148" s="41" t="s">
        <v>1057</v>
      </c>
      <c r="B148" s="43">
        <v>71070</v>
      </c>
      <c r="C148" s="33">
        <f t="shared" si="2"/>
        <v>147</v>
      </c>
      <c r="D148" s="54" t="s">
        <v>113</v>
      </c>
      <c r="E148" s="53">
        <v>11970</v>
      </c>
      <c r="F148" s="52">
        <v>0.08</v>
      </c>
      <c r="G148" s="51">
        <v>8.5000000000000006E-2</v>
      </c>
      <c r="H148" s="50">
        <v>32.700000000000003</v>
      </c>
      <c r="I148" s="50">
        <v>34.17</v>
      </c>
      <c r="J148" s="43">
        <v>71070</v>
      </c>
      <c r="K148" s="49">
        <v>3.4000000000000002E-2</v>
      </c>
    </row>
    <row r="149" spans="1:11" ht="15" hidden="1" x14ac:dyDescent="0.25">
      <c r="A149" s="41" t="s">
        <v>1056</v>
      </c>
      <c r="B149" s="43">
        <v>52120</v>
      </c>
      <c r="C149" s="33">
        <f t="shared" si="2"/>
        <v>148</v>
      </c>
      <c r="D149" s="48" t="s">
        <v>113</v>
      </c>
      <c r="E149" s="47">
        <v>72150</v>
      </c>
      <c r="F149" s="46">
        <v>1.2999999999999999E-2</v>
      </c>
      <c r="G149" s="45">
        <v>0.51400000000000001</v>
      </c>
      <c r="H149" s="44">
        <v>24.03</v>
      </c>
      <c r="I149" s="44">
        <v>25.06</v>
      </c>
      <c r="J149" s="43">
        <v>52120</v>
      </c>
      <c r="K149" s="42">
        <v>5.0000000000000001E-3</v>
      </c>
    </row>
    <row r="150" spans="1:11" ht="15" hidden="1" x14ac:dyDescent="0.25">
      <c r="A150" s="41" t="s">
        <v>1055</v>
      </c>
      <c r="B150" s="43">
        <v>62950</v>
      </c>
      <c r="C150" s="33">
        <f t="shared" si="2"/>
        <v>149</v>
      </c>
      <c r="D150" s="54" t="s">
        <v>113</v>
      </c>
      <c r="E150" s="53">
        <v>134870</v>
      </c>
      <c r="F150" s="52">
        <v>2.4E-2</v>
      </c>
      <c r="G150" s="51">
        <v>0.96099999999999997</v>
      </c>
      <c r="H150" s="50">
        <v>29.9</v>
      </c>
      <c r="I150" s="50">
        <v>30.27</v>
      </c>
      <c r="J150" s="43">
        <v>62950</v>
      </c>
      <c r="K150" s="49">
        <v>4.0000000000000001E-3</v>
      </c>
    </row>
    <row r="151" spans="1:11" ht="15" hidden="1" x14ac:dyDescent="0.25">
      <c r="A151" s="41" t="s">
        <v>1054</v>
      </c>
      <c r="B151" s="43">
        <v>57860</v>
      </c>
      <c r="C151" s="33">
        <f t="shared" si="2"/>
        <v>150</v>
      </c>
      <c r="D151" s="48" t="s">
        <v>113</v>
      </c>
      <c r="E151" s="47">
        <v>13710</v>
      </c>
      <c r="F151" s="46">
        <v>4.3999999999999997E-2</v>
      </c>
      <c r="G151" s="45">
        <v>9.8000000000000004E-2</v>
      </c>
      <c r="H151" s="44">
        <v>26.74</v>
      </c>
      <c r="I151" s="44">
        <v>27.82</v>
      </c>
      <c r="J151" s="43">
        <v>57860</v>
      </c>
      <c r="K151" s="42">
        <v>1.2999999999999999E-2</v>
      </c>
    </row>
    <row r="152" spans="1:11" ht="15" hidden="1" x14ac:dyDescent="0.25">
      <c r="A152" s="41" t="s">
        <v>1053</v>
      </c>
      <c r="B152" s="43">
        <v>52500</v>
      </c>
      <c r="C152" s="33">
        <f t="shared" si="2"/>
        <v>151</v>
      </c>
      <c r="D152" s="54" t="s">
        <v>113</v>
      </c>
      <c r="E152" s="53">
        <v>16550</v>
      </c>
      <c r="F152" s="52">
        <v>3.1E-2</v>
      </c>
      <c r="G152" s="51">
        <v>0.11799999999999999</v>
      </c>
      <c r="H152" s="50">
        <v>23.64</v>
      </c>
      <c r="I152" s="50">
        <v>25.24</v>
      </c>
      <c r="J152" s="43">
        <v>52500</v>
      </c>
      <c r="K152" s="49">
        <v>0.01</v>
      </c>
    </row>
    <row r="153" spans="1:11" ht="15" hidden="1" x14ac:dyDescent="0.25">
      <c r="A153" s="41" t="s">
        <v>1052</v>
      </c>
      <c r="B153" s="43">
        <v>56920</v>
      </c>
      <c r="C153" s="33">
        <f t="shared" si="2"/>
        <v>152</v>
      </c>
      <c r="D153" s="48" t="s">
        <v>113</v>
      </c>
      <c r="E153" s="47">
        <v>63220</v>
      </c>
      <c r="F153" s="46">
        <v>2.3E-2</v>
      </c>
      <c r="G153" s="45">
        <v>0.45</v>
      </c>
      <c r="H153" s="44">
        <v>25.64</v>
      </c>
      <c r="I153" s="44">
        <v>27.37</v>
      </c>
      <c r="J153" s="43">
        <v>56920</v>
      </c>
      <c r="K153" s="42">
        <v>8.9999999999999993E-3</v>
      </c>
    </row>
    <row r="154" spans="1:11" ht="15" hidden="1" x14ac:dyDescent="0.25">
      <c r="A154" s="41" t="s">
        <v>1051</v>
      </c>
      <c r="B154" s="43">
        <v>57180</v>
      </c>
      <c r="C154" s="33">
        <f t="shared" si="2"/>
        <v>153</v>
      </c>
      <c r="D154" s="54" t="s">
        <v>113</v>
      </c>
      <c r="E154" s="53">
        <v>45510</v>
      </c>
      <c r="F154" s="52">
        <v>2.1999999999999999E-2</v>
      </c>
      <c r="G154" s="51">
        <v>0.32400000000000001</v>
      </c>
      <c r="H154" s="50">
        <v>26.19</v>
      </c>
      <c r="I154" s="50">
        <v>27.49</v>
      </c>
      <c r="J154" s="43">
        <v>57180</v>
      </c>
      <c r="K154" s="49">
        <v>8.0000000000000002E-3</v>
      </c>
    </row>
    <row r="155" spans="1:11" ht="15" hidden="1" x14ac:dyDescent="0.25">
      <c r="A155" s="41" t="s">
        <v>1050</v>
      </c>
      <c r="B155" s="43">
        <v>64050</v>
      </c>
      <c r="C155" s="33">
        <f t="shared" si="2"/>
        <v>154</v>
      </c>
      <c r="D155" s="48" t="s">
        <v>113</v>
      </c>
      <c r="E155" s="47">
        <v>74290</v>
      </c>
      <c r="F155" s="46">
        <v>1.6E-2</v>
      </c>
      <c r="G155" s="45">
        <v>0.52900000000000003</v>
      </c>
      <c r="H155" s="44">
        <v>29.96</v>
      </c>
      <c r="I155" s="44">
        <v>30.8</v>
      </c>
      <c r="J155" s="43">
        <v>64050</v>
      </c>
      <c r="K155" s="42">
        <v>7.0000000000000001E-3</v>
      </c>
    </row>
    <row r="156" spans="1:11" ht="15" hidden="1" x14ac:dyDescent="0.25">
      <c r="A156" s="41" t="s">
        <v>1049</v>
      </c>
      <c r="B156" s="43">
        <v>45490</v>
      </c>
      <c r="C156" s="33">
        <f t="shared" si="2"/>
        <v>155</v>
      </c>
      <c r="D156" s="54" t="s">
        <v>113</v>
      </c>
      <c r="E156" s="53">
        <v>53920</v>
      </c>
      <c r="F156" s="52">
        <v>2.5000000000000001E-2</v>
      </c>
      <c r="G156" s="51">
        <v>0.38400000000000001</v>
      </c>
      <c r="H156" s="50">
        <v>20.41</v>
      </c>
      <c r="I156" s="50">
        <v>21.87</v>
      </c>
      <c r="J156" s="43">
        <v>45490</v>
      </c>
      <c r="K156" s="49">
        <v>7.0000000000000001E-3</v>
      </c>
    </row>
    <row r="157" spans="1:11" ht="15" hidden="1" x14ac:dyDescent="0.25">
      <c r="A157" s="41" t="s">
        <v>1048</v>
      </c>
      <c r="B157" s="43">
        <v>72930</v>
      </c>
      <c r="C157" s="33">
        <f t="shared" si="2"/>
        <v>156</v>
      </c>
      <c r="D157" s="48" t="s">
        <v>184</v>
      </c>
      <c r="E157" s="47">
        <v>1152840</v>
      </c>
      <c r="F157" s="46">
        <v>7.0000000000000001E-3</v>
      </c>
      <c r="G157" s="45">
        <v>8.2110000000000003</v>
      </c>
      <c r="H157" s="44">
        <v>30.45</v>
      </c>
      <c r="I157" s="44">
        <v>35.06</v>
      </c>
      <c r="J157" s="43">
        <v>72930</v>
      </c>
      <c r="K157" s="42">
        <v>4.0000000000000001E-3</v>
      </c>
    </row>
    <row r="158" spans="1:11" ht="15" hidden="1" x14ac:dyDescent="0.25">
      <c r="A158" s="41" t="s">
        <v>1047</v>
      </c>
      <c r="B158" s="43">
        <v>83080</v>
      </c>
      <c r="C158" s="33">
        <f t="shared" si="2"/>
        <v>157</v>
      </c>
      <c r="D158" s="54" t="s">
        <v>136</v>
      </c>
      <c r="E158" s="53">
        <v>286390</v>
      </c>
      <c r="F158" s="52">
        <v>1.4999999999999999E-2</v>
      </c>
      <c r="G158" s="51">
        <v>2.04</v>
      </c>
      <c r="H158" s="50">
        <v>34.590000000000003</v>
      </c>
      <c r="I158" s="50">
        <v>39.94</v>
      </c>
      <c r="J158" s="43">
        <v>83080</v>
      </c>
      <c r="K158" s="49">
        <v>8.0000000000000002E-3</v>
      </c>
    </row>
    <row r="159" spans="1:11" ht="15" hidden="1" x14ac:dyDescent="0.25">
      <c r="A159" s="41" t="s">
        <v>1046</v>
      </c>
      <c r="B159" s="43">
        <v>70470</v>
      </c>
      <c r="C159" s="33">
        <f t="shared" si="2"/>
        <v>158</v>
      </c>
      <c r="D159" s="48" t="s">
        <v>121</v>
      </c>
      <c r="E159" s="47">
        <v>31350</v>
      </c>
      <c r="F159" s="46">
        <v>3.5999999999999997E-2</v>
      </c>
      <c r="G159" s="45">
        <v>0.223</v>
      </c>
      <c r="H159" s="44">
        <v>30.25</v>
      </c>
      <c r="I159" s="44">
        <v>33.880000000000003</v>
      </c>
      <c r="J159" s="43">
        <v>70470</v>
      </c>
      <c r="K159" s="42">
        <v>0.01</v>
      </c>
    </row>
    <row r="160" spans="1:11" ht="15" hidden="1" x14ac:dyDescent="0.25">
      <c r="A160" s="41" t="s">
        <v>1045</v>
      </c>
      <c r="B160" s="43">
        <v>72890</v>
      </c>
      <c r="C160" s="33">
        <f t="shared" si="2"/>
        <v>159</v>
      </c>
      <c r="D160" s="54" t="s">
        <v>113</v>
      </c>
      <c r="E160" s="53">
        <v>2470</v>
      </c>
      <c r="F160" s="52">
        <v>4.4999999999999998E-2</v>
      </c>
      <c r="G160" s="51">
        <v>1.7999999999999999E-2</v>
      </c>
      <c r="H160" s="50">
        <v>29.01</v>
      </c>
      <c r="I160" s="50">
        <v>35.04</v>
      </c>
      <c r="J160" s="43">
        <v>72890</v>
      </c>
      <c r="K160" s="49">
        <v>3.6999999999999998E-2</v>
      </c>
    </row>
    <row r="161" spans="1:11" ht="15" hidden="1" x14ac:dyDescent="0.25">
      <c r="A161" s="41" t="s">
        <v>1044</v>
      </c>
      <c r="B161" s="43">
        <v>71270</v>
      </c>
      <c r="C161" s="33">
        <f t="shared" si="2"/>
        <v>160</v>
      </c>
      <c r="D161" s="48" t="s">
        <v>113</v>
      </c>
      <c r="E161" s="47">
        <v>14200</v>
      </c>
      <c r="F161" s="46">
        <v>6.5000000000000002E-2</v>
      </c>
      <c r="G161" s="45">
        <v>0.10100000000000001</v>
      </c>
      <c r="H161" s="44">
        <v>30.74</v>
      </c>
      <c r="I161" s="44">
        <v>34.26</v>
      </c>
      <c r="J161" s="43">
        <v>71270</v>
      </c>
      <c r="K161" s="42">
        <v>1.7000000000000001E-2</v>
      </c>
    </row>
    <row r="162" spans="1:11" ht="15" hidden="1" x14ac:dyDescent="0.25">
      <c r="A162" s="41" t="s">
        <v>1043</v>
      </c>
      <c r="B162" s="43">
        <v>69290</v>
      </c>
      <c r="C162" s="33">
        <f t="shared" si="2"/>
        <v>161</v>
      </c>
      <c r="D162" s="54" t="s">
        <v>113</v>
      </c>
      <c r="E162" s="53">
        <v>14690</v>
      </c>
      <c r="F162" s="52">
        <v>4.2999999999999997E-2</v>
      </c>
      <c r="G162" s="51">
        <v>0.105</v>
      </c>
      <c r="H162" s="50">
        <v>29.95</v>
      </c>
      <c r="I162" s="50">
        <v>33.31</v>
      </c>
      <c r="J162" s="43">
        <v>69290</v>
      </c>
      <c r="K162" s="49">
        <v>1.2999999999999999E-2</v>
      </c>
    </row>
    <row r="163" spans="1:11" ht="15" hidden="1" x14ac:dyDescent="0.25">
      <c r="A163" s="41" t="s">
        <v>1042</v>
      </c>
      <c r="B163" s="43">
        <v>80060</v>
      </c>
      <c r="C163" s="33">
        <f t="shared" si="2"/>
        <v>162</v>
      </c>
      <c r="D163" s="48" t="s">
        <v>121</v>
      </c>
      <c r="E163" s="47">
        <v>103690</v>
      </c>
      <c r="F163" s="46">
        <v>2.3E-2</v>
      </c>
      <c r="G163" s="45">
        <v>0.73899999999999999</v>
      </c>
      <c r="H163" s="44">
        <v>34.56</v>
      </c>
      <c r="I163" s="44">
        <v>38.49</v>
      </c>
      <c r="J163" s="43">
        <v>80060</v>
      </c>
      <c r="K163" s="42">
        <v>8.9999999999999993E-3</v>
      </c>
    </row>
    <row r="164" spans="1:11" ht="15" hidden="1" x14ac:dyDescent="0.25">
      <c r="A164" s="41" t="s">
        <v>1041</v>
      </c>
      <c r="B164" s="43">
        <v>94340</v>
      </c>
      <c r="C164" s="33">
        <f t="shared" si="2"/>
        <v>163</v>
      </c>
      <c r="D164" s="54" t="s">
        <v>113</v>
      </c>
      <c r="E164" s="53">
        <v>29200</v>
      </c>
      <c r="F164" s="52">
        <v>4.4999999999999998E-2</v>
      </c>
      <c r="G164" s="51">
        <v>0.20799999999999999</v>
      </c>
      <c r="H164" s="50">
        <v>39.51</v>
      </c>
      <c r="I164" s="50">
        <v>45.36</v>
      </c>
      <c r="J164" s="43">
        <v>94340</v>
      </c>
      <c r="K164" s="49">
        <v>1.7999999999999999E-2</v>
      </c>
    </row>
    <row r="165" spans="1:11" ht="15" hidden="1" x14ac:dyDescent="0.25">
      <c r="A165" s="41" t="s">
        <v>1040</v>
      </c>
      <c r="B165" s="43">
        <v>76850</v>
      </c>
      <c r="C165" s="33">
        <f t="shared" si="2"/>
        <v>164</v>
      </c>
      <c r="D165" s="48" t="s">
        <v>113</v>
      </c>
      <c r="E165" s="47">
        <v>21670</v>
      </c>
      <c r="F165" s="46">
        <v>5.8999999999999997E-2</v>
      </c>
      <c r="G165" s="45">
        <v>0.154</v>
      </c>
      <c r="H165" s="44">
        <v>32.14</v>
      </c>
      <c r="I165" s="44">
        <v>36.950000000000003</v>
      </c>
      <c r="J165" s="43">
        <v>76850</v>
      </c>
      <c r="K165" s="42">
        <v>2.1999999999999999E-2</v>
      </c>
    </row>
    <row r="166" spans="1:11" ht="15" hidden="1" x14ac:dyDescent="0.25">
      <c r="A166" s="41" t="s">
        <v>1039</v>
      </c>
      <c r="B166" s="43">
        <v>64890</v>
      </c>
      <c r="C166" s="33">
        <f t="shared" si="2"/>
        <v>165</v>
      </c>
      <c r="D166" s="54" t="s">
        <v>113</v>
      </c>
      <c r="E166" s="53">
        <v>17720</v>
      </c>
      <c r="F166" s="52">
        <v>3.1E-2</v>
      </c>
      <c r="G166" s="51">
        <v>0.126</v>
      </c>
      <c r="H166" s="50">
        <v>29.1</v>
      </c>
      <c r="I166" s="50">
        <v>31.2</v>
      </c>
      <c r="J166" s="43">
        <v>64890</v>
      </c>
      <c r="K166" s="49">
        <v>6.0000000000000001E-3</v>
      </c>
    </row>
    <row r="167" spans="1:11" ht="15" hidden="1" x14ac:dyDescent="0.25">
      <c r="A167" s="41" t="s">
        <v>1038</v>
      </c>
      <c r="B167" s="43">
        <v>77830</v>
      </c>
      <c r="C167" s="33">
        <f t="shared" si="2"/>
        <v>166</v>
      </c>
      <c r="D167" s="48" t="s">
        <v>113</v>
      </c>
      <c r="E167" s="47">
        <v>35110</v>
      </c>
      <c r="F167" s="46">
        <v>3.1E-2</v>
      </c>
      <c r="G167" s="45">
        <v>0.25</v>
      </c>
      <c r="H167" s="44">
        <v>35.96</v>
      </c>
      <c r="I167" s="44">
        <v>37.42</v>
      </c>
      <c r="J167" s="43">
        <v>77830</v>
      </c>
      <c r="K167" s="42">
        <v>1.2999999999999999E-2</v>
      </c>
    </row>
    <row r="168" spans="1:11" ht="15" hidden="1" x14ac:dyDescent="0.25">
      <c r="A168" s="41" t="s">
        <v>1037</v>
      </c>
      <c r="B168" s="43">
        <v>63720</v>
      </c>
      <c r="C168" s="33">
        <f t="shared" si="2"/>
        <v>167</v>
      </c>
      <c r="D168" s="54" t="s">
        <v>121</v>
      </c>
      <c r="E168" s="53">
        <v>28890</v>
      </c>
      <c r="F168" s="52">
        <v>1.7000000000000001E-2</v>
      </c>
      <c r="G168" s="51">
        <v>0.20599999999999999</v>
      </c>
      <c r="H168" s="50">
        <v>29.14</v>
      </c>
      <c r="I168" s="50">
        <v>30.63</v>
      </c>
      <c r="J168" s="43">
        <v>63720</v>
      </c>
      <c r="K168" s="49">
        <v>6.0000000000000001E-3</v>
      </c>
    </row>
    <row r="169" spans="1:11" ht="15" hidden="1" x14ac:dyDescent="0.25">
      <c r="A169" s="41" t="s">
        <v>1036</v>
      </c>
      <c r="B169" s="43">
        <v>65130</v>
      </c>
      <c r="C169" s="33">
        <f t="shared" si="2"/>
        <v>168</v>
      </c>
      <c r="D169" s="48" t="s">
        <v>113</v>
      </c>
      <c r="E169" s="47">
        <v>20470</v>
      </c>
      <c r="F169" s="46">
        <v>1.9E-2</v>
      </c>
      <c r="G169" s="45">
        <v>0.14599999999999999</v>
      </c>
      <c r="H169" s="44">
        <v>29.72</v>
      </c>
      <c r="I169" s="44">
        <v>31.31</v>
      </c>
      <c r="J169" s="43">
        <v>65130</v>
      </c>
      <c r="K169" s="42">
        <v>8.0000000000000002E-3</v>
      </c>
    </row>
    <row r="170" spans="1:11" ht="15" hidden="1" x14ac:dyDescent="0.25">
      <c r="A170" s="41" t="s">
        <v>1035</v>
      </c>
      <c r="B170" s="43">
        <v>60300</v>
      </c>
      <c r="C170" s="33">
        <f t="shared" si="2"/>
        <v>169</v>
      </c>
      <c r="D170" s="54" t="s">
        <v>113</v>
      </c>
      <c r="E170" s="53">
        <v>8420</v>
      </c>
      <c r="F170" s="52">
        <v>3.4000000000000002E-2</v>
      </c>
      <c r="G170" s="51">
        <v>0.06</v>
      </c>
      <c r="H170" s="50">
        <v>28.22</v>
      </c>
      <c r="I170" s="50">
        <v>28.99</v>
      </c>
      <c r="J170" s="43">
        <v>60300</v>
      </c>
      <c r="K170" s="49">
        <v>6.0000000000000001E-3</v>
      </c>
    </row>
    <row r="171" spans="1:11" ht="15" hidden="1" x14ac:dyDescent="0.25">
      <c r="A171" s="41" t="s">
        <v>1034</v>
      </c>
      <c r="B171" s="43">
        <v>94150</v>
      </c>
      <c r="C171" s="33">
        <f t="shared" si="2"/>
        <v>170</v>
      </c>
      <c r="D171" s="48" t="s">
        <v>121</v>
      </c>
      <c r="E171" s="47">
        <v>114560</v>
      </c>
      <c r="F171" s="46">
        <v>2.9000000000000001E-2</v>
      </c>
      <c r="G171" s="45">
        <v>0.81599999999999995</v>
      </c>
      <c r="H171" s="44">
        <v>38.33</v>
      </c>
      <c r="I171" s="44">
        <v>45.26</v>
      </c>
      <c r="J171" s="43">
        <v>94150</v>
      </c>
      <c r="K171" s="42">
        <v>1.4999999999999999E-2</v>
      </c>
    </row>
    <row r="172" spans="1:11" ht="15" hidden="1" x14ac:dyDescent="0.25">
      <c r="A172" s="41" t="s">
        <v>1033</v>
      </c>
      <c r="B172" s="43">
        <v>77720</v>
      </c>
      <c r="C172" s="33">
        <f t="shared" si="2"/>
        <v>171</v>
      </c>
      <c r="D172" s="54" t="s">
        <v>113</v>
      </c>
      <c r="E172" s="53">
        <v>5690</v>
      </c>
      <c r="F172" s="52">
        <v>2.1999999999999999E-2</v>
      </c>
      <c r="G172" s="51">
        <v>4.1000000000000002E-2</v>
      </c>
      <c r="H172" s="50">
        <v>34.049999999999997</v>
      </c>
      <c r="I172" s="50">
        <v>37.369999999999997</v>
      </c>
      <c r="J172" s="43">
        <v>77720</v>
      </c>
      <c r="K172" s="49">
        <v>1.6E-2</v>
      </c>
    </row>
    <row r="173" spans="1:11" ht="15" hidden="1" x14ac:dyDescent="0.25">
      <c r="A173" s="41" t="s">
        <v>1032</v>
      </c>
      <c r="B173" s="43">
        <v>95000</v>
      </c>
      <c r="C173" s="33">
        <f t="shared" si="2"/>
        <v>172</v>
      </c>
      <c r="D173" s="48" t="s">
        <v>113</v>
      </c>
      <c r="E173" s="47">
        <v>108870</v>
      </c>
      <c r="F173" s="46">
        <v>0.03</v>
      </c>
      <c r="G173" s="45">
        <v>0.77500000000000002</v>
      </c>
      <c r="H173" s="44">
        <v>38.72</v>
      </c>
      <c r="I173" s="44">
        <v>45.68</v>
      </c>
      <c r="J173" s="43">
        <v>95000</v>
      </c>
      <c r="K173" s="42">
        <v>1.6E-2</v>
      </c>
    </row>
    <row r="174" spans="1:11" ht="15" hidden="1" x14ac:dyDescent="0.25">
      <c r="A174" s="41" t="s">
        <v>1031</v>
      </c>
      <c r="B174" s="43">
        <v>83150</v>
      </c>
      <c r="C174" s="33">
        <f t="shared" si="2"/>
        <v>173</v>
      </c>
      <c r="D174" s="54" t="s">
        <v>113</v>
      </c>
      <c r="E174" s="53">
        <v>7890</v>
      </c>
      <c r="F174" s="52">
        <v>4.1000000000000002E-2</v>
      </c>
      <c r="G174" s="51">
        <v>5.6000000000000001E-2</v>
      </c>
      <c r="H174" s="50">
        <v>35.51</v>
      </c>
      <c r="I174" s="50">
        <v>39.979999999999997</v>
      </c>
      <c r="J174" s="43">
        <v>83150</v>
      </c>
      <c r="K174" s="49">
        <v>2.1000000000000001E-2</v>
      </c>
    </row>
    <row r="175" spans="1:11" ht="15" hidden="1" x14ac:dyDescent="0.25">
      <c r="A175" s="41" t="s">
        <v>1030</v>
      </c>
      <c r="B175" s="43">
        <v>87310</v>
      </c>
      <c r="C175" s="33">
        <f t="shared" si="2"/>
        <v>174</v>
      </c>
      <c r="D175" s="48" t="s">
        <v>136</v>
      </c>
      <c r="E175" s="47">
        <v>262640</v>
      </c>
      <c r="F175" s="46">
        <v>0.01</v>
      </c>
      <c r="G175" s="45">
        <v>1.871</v>
      </c>
      <c r="H175" s="44">
        <v>37.4</v>
      </c>
      <c r="I175" s="44">
        <v>41.98</v>
      </c>
      <c r="J175" s="43">
        <v>87310</v>
      </c>
      <c r="K175" s="42">
        <v>6.0000000000000001E-3</v>
      </c>
    </row>
    <row r="176" spans="1:11" ht="15" hidden="1" x14ac:dyDescent="0.25">
      <c r="A176" s="41" t="s">
        <v>1029</v>
      </c>
      <c r="B176" s="43">
        <v>120650</v>
      </c>
      <c r="C176" s="33">
        <f t="shared" si="2"/>
        <v>175</v>
      </c>
      <c r="D176" s="54" t="s">
        <v>121</v>
      </c>
      <c r="E176" s="53">
        <v>18510</v>
      </c>
      <c r="F176" s="52">
        <v>4.1000000000000002E-2</v>
      </c>
      <c r="G176" s="51">
        <v>0.13200000000000001</v>
      </c>
      <c r="H176" s="50">
        <v>55.23</v>
      </c>
      <c r="I176" s="50">
        <v>58</v>
      </c>
      <c r="J176" s="43">
        <v>120650</v>
      </c>
      <c r="K176" s="49">
        <v>1.4999999999999999E-2</v>
      </c>
    </row>
    <row r="177" spans="1:11" ht="15" hidden="1" x14ac:dyDescent="0.25">
      <c r="A177" s="41" t="s">
        <v>1028</v>
      </c>
      <c r="B177" s="43">
        <v>110380</v>
      </c>
      <c r="C177" s="33">
        <f t="shared" si="2"/>
        <v>176</v>
      </c>
      <c r="D177" s="48" t="s">
        <v>113</v>
      </c>
      <c r="E177" s="47">
        <v>1830</v>
      </c>
      <c r="F177" s="46">
        <v>0.23599999999999999</v>
      </c>
      <c r="G177" s="45">
        <v>1.2999999999999999E-2</v>
      </c>
      <c r="H177" s="44">
        <v>50.35</v>
      </c>
      <c r="I177" s="44">
        <v>53.07</v>
      </c>
      <c r="J177" s="43">
        <v>110380</v>
      </c>
      <c r="K177" s="42">
        <v>3.3000000000000002E-2</v>
      </c>
    </row>
    <row r="178" spans="1:11" ht="15" hidden="1" x14ac:dyDescent="0.25">
      <c r="A178" s="41" t="s">
        <v>1027</v>
      </c>
      <c r="B178" s="43">
        <v>121770</v>
      </c>
      <c r="C178" s="33">
        <f t="shared" si="2"/>
        <v>177</v>
      </c>
      <c r="D178" s="54" t="s">
        <v>113</v>
      </c>
      <c r="E178" s="53">
        <v>16680</v>
      </c>
      <c r="F178" s="52">
        <v>3.7999999999999999E-2</v>
      </c>
      <c r="G178" s="51">
        <v>0.11899999999999999</v>
      </c>
      <c r="H178" s="50">
        <v>55.71</v>
      </c>
      <c r="I178" s="50">
        <v>58.54</v>
      </c>
      <c r="J178" s="43">
        <v>121770</v>
      </c>
      <c r="K178" s="49">
        <v>1.4999999999999999E-2</v>
      </c>
    </row>
    <row r="179" spans="1:11" ht="15" hidden="1" x14ac:dyDescent="0.25">
      <c r="A179" s="41" t="s">
        <v>1026</v>
      </c>
      <c r="B179" s="43">
        <v>94840</v>
      </c>
      <c r="C179" s="33">
        <f t="shared" si="2"/>
        <v>178</v>
      </c>
      <c r="D179" s="48" t="s">
        <v>113</v>
      </c>
      <c r="E179" s="47">
        <v>9800</v>
      </c>
      <c r="F179" s="46">
        <v>5.1999999999999998E-2</v>
      </c>
      <c r="G179" s="45">
        <v>7.0000000000000007E-2</v>
      </c>
      <c r="H179" s="44">
        <v>44.45</v>
      </c>
      <c r="I179" s="44">
        <v>45.6</v>
      </c>
      <c r="J179" s="43">
        <v>94840</v>
      </c>
      <c r="K179" s="42">
        <v>1.2999999999999999E-2</v>
      </c>
    </row>
    <row r="180" spans="1:11" ht="15" hidden="1" x14ac:dyDescent="0.25">
      <c r="A180" s="41" t="s">
        <v>1025</v>
      </c>
      <c r="B180" s="43">
        <v>82520</v>
      </c>
      <c r="C180" s="33">
        <f t="shared" si="2"/>
        <v>179</v>
      </c>
      <c r="D180" s="54" t="s">
        <v>121</v>
      </c>
      <c r="E180" s="53">
        <v>94410</v>
      </c>
      <c r="F180" s="52">
        <v>2.1000000000000001E-2</v>
      </c>
      <c r="G180" s="51">
        <v>0.67200000000000004</v>
      </c>
      <c r="H180" s="50">
        <v>36.26</v>
      </c>
      <c r="I180" s="50">
        <v>39.68</v>
      </c>
      <c r="J180" s="43">
        <v>82520</v>
      </c>
      <c r="K180" s="49">
        <v>8.0000000000000002E-3</v>
      </c>
    </row>
    <row r="181" spans="1:11" ht="15" hidden="1" x14ac:dyDescent="0.25">
      <c r="A181" s="41" t="s">
        <v>1024</v>
      </c>
      <c r="B181" s="43">
        <v>80820</v>
      </c>
      <c r="C181" s="33">
        <f t="shared" si="2"/>
        <v>180</v>
      </c>
      <c r="D181" s="48" t="s">
        <v>113</v>
      </c>
      <c r="E181" s="47">
        <v>86660</v>
      </c>
      <c r="F181" s="46">
        <v>2.3E-2</v>
      </c>
      <c r="G181" s="45">
        <v>0.61699999999999999</v>
      </c>
      <c r="H181" s="44">
        <v>35.450000000000003</v>
      </c>
      <c r="I181" s="44">
        <v>38.86</v>
      </c>
      <c r="J181" s="43">
        <v>80820</v>
      </c>
      <c r="K181" s="42">
        <v>8.9999999999999993E-3</v>
      </c>
    </row>
    <row r="182" spans="1:11" ht="15" hidden="1" x14ac:dyDescent="0.25">
      <c r="A182" s="41" t="s">
        <v>1023</v>
      </c>
      <c r="B182" s="43">
        <v>101570</v>
      </c>
      <c r="C182" s="33">
        <f t="shared" si="2"/>
        <v>181</v>
      </c>
      <c r="D182" s="54" t="s">
        <v>113</v>
      </c>
      <c r="E182" s="53">
        <v>7750</v>
      </c>
      <c r="F182" s="52">
        <v>4.5999999999999999E-2</v>
      </c>
      <c r="G182" s="51">
        <v>5.5E-2</v>
      </c>
      <c r="H182" s="50">
        <v>47.8</v>
      </c>
      <c r="I182" s="50">
        <v>48.83</v>
      </c>
      <c r="J182" s="43">
        <v>101570</v>
      </c>
      <c r="K182" s="49">
        <v>1.4999999999999999E-2</v>
      </c>
    </row>
    <row r="183" spans="1:11" ht="15" hidden="1" x14ac:dyDescent="0.25">
      <c r="A183" s="41" t="s">
        <v>1022</v>
      </c>
      <c r="B183" s="43">
        <v>83600</v>
      </c>
      <c r="C183" s="33">
        <f t="shared" si="2"/>
        <v>182</v>
      </c>
      <c r="D183" s="48" t="s">
        <v>121</v>
      </c>
      <c r="E183" s="47">
        <v>120970</v>
      </c>
      <c r="F183" s="46">
        <v>1.4E-2</v>
      </c>
      <c r="G183" s="45">
        <v>0.86199999999999999</v>
      </c>
      <c r="H183" s="44">
        <v>35.25</v>
      </c>
      <c r="I183" s="44">
        <v>40.19</v>
      </c>
      <c r="J183" s="43">
        <v>83600</v>
      </c>
      <c r="K183" s="42">
        <v>8.0000000000000002E-3</v>
      </c>
    </row>
    <row r="184" spans="1:11" ht="15" hidden="1" x14ac:dyDescent="0.25">
      <c r="A184" s="41" t="s">
        <v>1021</v>
      </c>
      <c r="B184" s="43">
        <v>75360</v>
      </c>
      <c r="C184" s="33">
        <f t="shared" si="2"/>
        <v>183</v>
      </c>
      <c r="D184" s="54" t="s">
        <v>113</v>
      </c>
      <c r="E184" s="53">
        <v>84250</v>
      </c>
      <c r="F184" s="52">
        <v>1.4999999999999999E-2</v>
      </c>
      <c r="G184" s="51">
        <v>0.6</v>
      </c>
      <c r="H184" s="50">
        <v>33.130000000000003</v>
      </c>
      <c r="I184" s="50">
        <v>36.229999999999997</v>
      </c>
      <c r="J184" s="43">
        <v>75360</v>
      </c>
      <c r="K184" s="49">
        <v>8.0000000000000002E-3</v>
      </c>
    </row>
    <row r="185" spans="1:11" ht="15" hidden="1" x14ac:dyDescent="0.25">
      <c r="A185" s="41" t="s">
        <v>1020</v>
      </c>
      <c r="B185" s="43">
        <v>106390</v>
      </c>
      <c r="C185" s="33">
        <f t="shared" si="2"/>
        <v>184</v>
      </c>
      <c r="D185" s="48" t="s">
        <v>113</v>
      </c>
      <c r="E185" s="47">
        <v>30420</v>
      </c>
      <c r="F185" s="46">
        <v>0.03</v>
      </c>
      <c r="G185" s="45">
        <v>0.217</v>
      </c>
      <c r="H185" s="44">
        <v>43.16</v>
      </c>
      <c r="I185" s="44">
        <v>51.15</v>
      </c>
      <c r="J185" s="43">
        <v>106390</v>
      </c>
      <c r="K185" s="42">
        <v>1.7000000000000001E-2</v>
      </c>
    </row>
    <row r="186" spans="1:11" ht="15" hidden="1" x14ac:dyDescent="0.25">
      <c r="A186" s="41" t="s">
        <v>1019</v>
      </c>
      <c r="B186" s="43">
        <v>83740</v>
      </c>
      <c r="C186" s="33">
        <f t="shared" si="2"/>
        <v>185</v>
      </c>
      <c r="D186" s="54" t="s">
        <v>113</v>
      </c>
      <c r="E186" s="53">
        <v>6300</v>
      </c>
      <c r="F186" s="52">
        <v>3.6999999999999998E-2</v>
      </c>
      <c r="G186" s="51">
        <v>4.4999999999999998E-2</v>
      </c>
      <c r="H186" s="50">
        <v>38.69</v>
      </c>
      <c r="I186" s="50">
        <v>40.26</v>
      </c>
      <c r="J186" s="43">
        <v>83740</v>
      </c>
      <c r="K186" s="49">
        <v>1.0999999999999999E-2</v>
      </c>
    </row>
    <row r="187" spans="1:11" ht="15" hidden="1" x14ac:dyDescent="0.25">
      <c r="A187" s="41" t="s">
        <v>1018</v>
      </c>
      <c r="B187" s="43">
        <v>98460</v>
      </c>
      <c r="C187" s="33">
        <f t="shared" si="2"/>
        <v>186</v>
      </c>
      <c r="D187" s="48" t="s">
        <v>113</v>
      </c>
      <c r="E187" s="47">
        <v>18960</v>
      </c>
      <c r="F187" s="46">
        <v>1.0999999999999999E-2</v>
      </c>
      <c r="G187" s="45">
        <v>0.13500000000000001</v>
      </c>
      <c r="H187" s="44">
        <v>46.19</v>
      </c>
      <c r="I187" s="44">
        <v>47.34</v>
      </c>
      <c r="J187" s="43">
        <v>98460</v>
      </c>
      <c r="K187" s="42">
        <v>1.7999999999999999E-2</v>
      </c>
    </row>
    <row r="188" spans="1:11" ht="15" hidden="1" x14ac:dyDescent="0.25">
      <c r="A188" s="41" t="s">
        <v>1017</v>
      </c>
      <c r="B188" s="43">
        <v>81380</v>
      </c>
      <c r="C188" s="33">
        <f t="shared" si="2"/>
        <v>187</v>
      </c>
      <c r="D188" s="54" t="s">
        <v>136</v>
      </c>
      <c r="E188" s="53">
        <v>244820</v>
      </c>
      <c r="F188" s="52">
        <v>0.01</v>
      </c>
      <c r="G188" s="51">
        <v>1.744</v>
      </c>
      <c r="H188" s="50">
        <v>36.19</v>
      </c>
      <c r="I188" s="50">
        <v>39.130000000000003</v>
      </c>
      <c r="J188" s="43">
        <v>81380</v>
      </c>
      <c r="K188" s="49">
        <v>0.01</v>
      </c>
    </row>
    <row r="189" spans="1:11" ht="15" hidden="1" x14ac:dyDescent="0.25">
      <c r="A189" s="41" t="s">
        <v>1016</v>
      </c>
      <c r="B189" s="43">
        <v>112860</v>
      </c>
      <c r="C189" s="33">
        <f t="shared" si="2"/>
        <v>188</v>
      </c>
      <c r="D189" s="48" t="s">
        <v>113</v>
      </c>
      <c r="E189" s="47">
        <v>19380</v>
      </c>
      <c r="F189" s="46">
        <v>4.2999999999999997E-2</v>
      </c>
      <c r="G189" s="45">
        <v>0.13800000000000001</v>
      </c>
      <c r="H189" s="44">
        <v>48.58</v>
      </c>
      <c r="I189" s="44">
        <v>54.26</v>
      </c>
      <c r="J189" s="43">
        <v>112860</v>
      </c>
      <c r="K189" s="42">
        <v>1.2999999999999999E-2</v>
      </c>
    </row>
    <row r="190" spans="1:11" ht="15" hidden="1" x14ac:dyDescent="0.25">
      <c r="A190" s="41" t="s">
        <v>1015</v>
      </c>
      <c r="B190" s="43">
        <v>59950</v>
      </c>
      <c r="C190" s="33">
        <f t="shared" si="2"/>
        <v>189</v>
      </c>
      <c r="D190" s="54" t="s">
        <v>113</v>
      </c>
      <c r="E190" s="53">
        <v>11930</v>
      </c>
      <c r="F190" s="52">
        <v>4.9000000000000002E-2</v>
      </c>
      <c r="G190" s="51">
        <v>8.5000000000000006E-2</v>
      </c>
      <c r="H190" s="50">
        <v>26.19</v>
      </c>
      <c r="I190" s="50">
        <v>28.82</v>
      </c>
      <c r="J190" s="43">
        <v>59950</v>
      </c>
      <c r="K190" s="49">
        <v>2.9000000000000001E-2</v>
      </c>
    </row>
    <row r="191" spans="1:11" ht="15" hidden="1" x14ac:dyDescent="0.25">
      <c r="A191" s="41" t="s">
        <v>1014</v>
      </c>
      <c r="B191" s="43">
        <v>80640</v>
      </c>
      <c r="C191" s="33">
        <f t="shared" si="2"/>
        <v>190</v>
      </c>
      <c r="D191" s="48" t="s">
        <v>121</v>
      </c>
      <c r="E191" s="47">
        <v>122310</v>
      </c>
      <c r="F191" s="46">
        <v>1.2999999999999999E-2</v>
      </c>
      <c r="G191" s="45">
        <v>0.871</v>
      </c>
      <c r="H191" s="44">
        <v>36.17</v>
      </c>
      <c r="I191" s="44">
        <v>38.770000000000003</v>
      </c>
      <c r="J191" s="43">
        <v>80640</v>
      </c>
      <c r="K191" s="42">
        <v>8.0000000000000002E-3</v>
      </c>
    </row>
    <row r="192" spans="1:11" ht="15" hidden="1" x14ac:dyDescent="0.25">
      <c r="A192" s="41" t="s">
        <v>1013</v>
      </c>
      <c r="B192" s="43">
        <v>78690</v>
      </c>
      <c r="C192" s="33">
        <f t="shared" si="2"/>
        <v>191</v>
      </c>
      <c r="D192" s="54" t="s">
        <v>113</v>
      </c>
      <c r="E192" s="53">
        <v>107980</v>
      </c>
      <c r="F192" s="52">
        <v>1.4E-2</v>
      </c>
      <c r="G192" s="51">
        <v>0.76900000000000002</v>
      </c>
      <c r="H192" s="50">
        <v>35.229999999999997</v>
      </c>
      <c r="I192" s="50">
        <v>37.83</v>
      </c>
      <c r="J192" s="43">
        <v>78690</v>
      </c>
      <c r="K192" s="49">
        <v>7.0000000000000001E-3</v>
      </c>
    </row>
    <row r="193" spans="1:11" ht="15" hidden="1" x14ac:dyDescent="0.25">
      <c r="A193" s="41" t="s">
        <v>1012</v>
      </c>
      <c r="B193" s="43">
        <v>104570</v>
      </c>
      <c r="C193" s="33">
        <f t="shared" si="2"/>
        <v>192</v>
      </c>
      <c r="D193" s="48" t="s">
        <v>113</v>
      </c>
      <c r="E193" s="47">
        <v>1020</v>
      </c>
      <c r="F193" s="46">
        <v>0.11700000000000001</v>
      </c>
      <c r="G193" s="45">
        <v>7.0000000000000001E-3</v>
      </c>
      <c r="H193" s="44">
        <v>39.79</v>
      </c>
      <c r="I193" s="44">
        <v>50.27</v>
      </c>
      <c r="J193" s="43">
        <v>104570</v>
      </c>
      <c r="K193" s="42">
        <v>5.8999999999999997E-2</v>
      </c>
    </row>
    <row r="194" spans="1:11" ht="15" hidden="1" x14ac:dyDescent="0.25">
      <c r="A194" s="41" t="s">
        <v>1011</v>
      </c>
      <c r="B194" s="43">
        <v>94650</v>
      </c>
      <c r="C194" s="33">
        <f t="shared" si="2"/>
        <v>193</v>
      </c>
      <c r="D194" s="54" t="s">
        <v>113</v>
      </c>
      <c r="E194" s="53">
        <v>13310</v>
      </c>
      <c r="F194" s="52">
        <v>2.8000000000000001E-2</v>
      </c>
      <c r="G194" s="51">
        <v>9.5000000000000001E-2</v>
      </c>
      <c r="H194" s="50">
        <v>46.02</v>
      </c>
      <c r="I194" s="50">
        <v>45.51</v>
      </c>
      <c r="J194" s="43">
        <v>94650</v>
      </c>
      <c r="K194" s="49">
        <v>3.5000000000000003E-2</v>
      </c>
    </row>
    <row r="195" spans="1:11" ht="15" hidden="1" x14ac:dyDescent="0.25">
      <c r="A195" s="41" t="s">
        <v>1010</v>
      </c>
      <c r="B195" s="43">
        <v>86840</v>
      </c>
      <c r="C195" s="33">
        <f t="shared" ref="C195:C258" si="3">C194+1</f>
        <v>194</v>
      </c>
      <c r="D195" s="48" t="s">
        <v>113</v>
      </c>
      <c r="E195" s="47">
        <v>2870</v>
      </c>
      <c r="F195" s="46">
        <v>5.2999999999999999E-2</v>
      </c>
      <c r="G195" s="45">
        <v>0.02</v>
      </c>
      <c r="H195" s="44">
        <v>38.340000000000003</v>
      </c>
      <c r="I195" s="44">
        <v>41.75</v>
      </c>
      <c r="J195" s="43">
        <v>86840</v>
      </c>
      <c r="K195" s="42">
        <v>2.8000000000000001E-2</v>
      </c>
    </row>
    <row r="196" spans="1:11" ht="15" hidden="1" x14ac:dyDescent="0.25">
      <c r="A196" s="41" t="s">
        <v>1009</v>
      </c>
      <c r="B196" s="43">
        <v>73060</v>
      </c>
      <c r="C196" s="33">
        <f t="shared" si="3"/>
        <v>195</v>
      </c>
      <c r="D196" s="54" t="s">
        <v>113</v>
      </c>
      <c r="E196" s="53">
        <v>34810</v>
      </c>
      <c r="F196" s="52">
        <v>1.4999999999999999E-2</v>
      </c>
      <c r="G196" s="51">
        <v>0.248</v>
      </c>
      <c r="H196" s="50">
        <v>33.659999999999997</v>
      </c>
      <c r="I196" s="50">
        <v>35.119999999999997</v>
      </c>
      <c r="J196" s="43">
        <v>73060</v>
      </c>
      <c r="K196" s="49">
        <v>6.0000000000000001E-3</v>
      </c>
    </row>
    <row r="197" spans="1:11" ht="15" hidden="1" x14ac:dyDescent="0.25">
      <c r="A197" s="41" t="s">
        <v>1008</v>
      </c>
      <c r="B197" s="43">
        <v>81570</v>
      </c>
      <c r="C197" s="33">
        <f t="shared" si="3"/>
        <v>196</v>
      </c>
      <c r="D197" s="48" t="s">
        <v>121</v>
      </c>
      <c r="E197" s="47">
        <v>53530</v>
      </c>
      <c r="F197" s="46">
        <v>2.5000000000000001E-2</v>
      </c>
      <c r="G197" s="45">
        <v>0.38100000000000001</v>
      </c>
      <c r="H197" s="44">
        <v>37.03</v>
      </c>
      <c r="I197" s="44">
        <v>39.22</v>
      </c>
      <c r="J197" s="43">
        <v>81570</v>
      </c>
      <c r="K197" s="42">
        <v>1.7000000000000001E-2</v>
      </c>
    </row>
    <row r="198" spans="1:11" ht="15" hidden="1" x14ac:dyDescent="0.25">
      <c r="A198" s="41" t="s">
        <v>1007</v>
      </c>
      <c r="B198" s="43">
        <v>66440</v>
      </c>
      <c r="C198" s="33">
        <f t="shared" si="3"/>
        <v>197</v>
      </c>
      <c r="D198" s="54" t="s">
        <v>113</v>
      </c>
      <c r="E198" s="53">
        <v>6470</v>
      </c>
      <c r="F198" s="52">
        <v>4.3999999999999997E-2</v>
      </c>
      <c r="G198" s="51">
        <v>4.5999999999999999E-2</v>
      </c>
      <c r="H198" s="50">
        <v>30.38</v>
      </c>
      <c r="I198" s="50">
        <v>31.94</v>
      </c>
      <c r="J198" s="43">
        <v>66440</v>
      </c>
      <c r="K198" s="49">
        <v>1.0999999999999999E-2</v>
      </c>
    </row>
    <row r="199" spans="1:11" ht="15" hidden="1" x14ac:dyDescent="0.25">
      <c r="A199" s="41" t="s">
        <v>1006</v>
      </c>
      <c r="B199" s="43">
        <v>74090</v>
      </c>
      <c r="C199" s="33">
        <f t="shared" si="3"/>
        <v>198</v>
      </c>
      <c r="D199" s="48" t="s">
        <v>113</v>
      </c>
      <c r="E199" s="47">
        <v>1370</v>
      </c>
      <c r="F199" s="46">
        <v>6.4000000000000001E-2</v>
      </c>
      <c r="G199" s="45">
        <v>0.01</v>
      </c>
      <c r="H199" s="44">
        <v>35.700000000000003</v>
      </c>
      <c r="I199" s="44">
        <v>35.619999999999997</v>
      </c>
      <c r="J199" s="43">
        <v>74090</v>
      </c>
      <c r="K199" s="42">
        <v>1.2999999999999999E-2</v>
      </c>
    </row>
    <row r="200" spans="1:11" ht="15" hidden="1" x14ac:dyDescent="0.25">
      <c r="A200" s="41" t="s">
        <v>1005</v>
      </c>
      <c r="B200" s="43">
        <v>60990</v>
      </c>
      <c r="C200" s="33">
        <f t="shared" si="3"/>
        <v>199</v>
      </c>
      <c r="D200" s="54" t="s">
        <v>113</v>
      </c>
      <c r="E200" s="53">
        <v>2950</v>
      </c>
      <c r="F200" s="52">
        <v>0.04</v>
      </c>
      <c r="G200" s="51">
        <v>2.1000000000000001E-2</v>
      </c>
      <c r="H200" s="50">
        <v>26.49</v>
      </c>
      <c r="I200" s="50">
        <v>29.32</v>
      </c>
      <c r="J200" s="43">
        <v>60990</v>
      </c>
      <c r="K200" s="49">
        <v>2.4E-2</v>
      </c>
    </row>
    <row r="201" spans="1:11" ht="15" hidden="1" x14ac:dyDescent="0.25">
      <c r="A201" s="41" t="s">
        <v>1004</v>
      </c>
      <c r="B201" s="43">
        <v>112250</v>
      </c>
      <c r="C201" s="33">
        <f t="shared" si="3"/>
        <v>200</v>
      </c>
      <c r="D201" s="48" t="s">
        <v>113</v>
      </c>
      <c r="E201" s="47">
        <v>6350</v>
      </c>
      <c r="F201" s="46">
        <v>6.9000000000000006E-2</v>
      </c>
      <c r="G201" s="45">
        <v>4.4999999999999998E-2</v>
      </c>
      <c r="H201" s="44">
        <v>54.95</v>
      </c>
      <c r="I201" s="44">
        <v>53.97</v>
      </c>
      <c r="J201" s="43">
        <v>112250</v>
      </c>
      <c r="K201" s="42">
        <v>0.02</v>
      </c>
    </row>
    <row r="202" spans="1:11" ht="15" hidden="1" x14ac:dyDescent="0.25">
      <c r="A202" s="41" t="s">
        <v>1003</v>
      </c>
      <c r="B202" s="43">
        <v>80860</v>
      </c>
      <c r="C202" s="33">
        <f t="shared" si="3"/>
        <v>201</v>
      </c>
      <c r="D202" s="54" t="s">
        <v>113</v>
      </c>
      <c r="E202" s="53">
        <v>36380</v>
      </c>
      <c r="F202" s="52">
        <v>3.5999999999999997E-2</v>
      </c>
      <c r="G202" s="51">
        <v>0.25900000000000001</v>
      </c>
      <c r="H202" s="50">
        <v>37.03</v>
      </c>
      <c r="I202" s="50">
        <v>38.869999999999997</v>
      </c>
      <c r="J202" s="43">
        <v>80860</v>
      </c>
      <c r="K202" s="49">
        <v>1.0999999999999999E-2</v>
      </c>
    </row>
    <row r="203" spans="1:11" ht="15" hidden="1" x14ac:dyDescent="0.25">
      <c r="A203" s="41" t="s">
        <v>1002</v>
      </c>
      <c r="B203" s="43">
        <v>48550</v>
      </c>
      <c r="C203" s="33">
        <f t="shared" si="3"/>
        <v>202</v>
      </c>
      <c r="D203" s="48" t="s">
        <v>136</v>
      </c>
      <c r="E203" s="47">
        <v>358980</v>
      </c>
      <c r="F203" s="46">
        <v>8.9999999999999993E-3</v>
      </c>
      <c r="G203" s="45">
        <v>2.5569999999999999</v>
      </c>
      <c r="H203" s="44">
        <v>21.27</v>
      </c>
      <c r="I203" s="44">
        <v>23.34</v>
      </c>
      <c r="J203" s="43">
        <v>48550</v>
      </c>
      <c r="K203" s="42">
        <v>5.0000000000000001E-3</v>
      </c>
    </row>
    <row r="204" spans="1:11" ht="15" hidden="1" x14ac:dyDescent="0.25">
      <c r="A204" s="41" t="s">
        <v>1001</v>
      </c>
      <c r="B204" s="43">
        <v>40470</v>
      </c>
      <c r="C204" s="33">
        <f t="shared" si="3"/>
        <v>203</v>
      </c>
      <c r="D204" s="54" t="s">
        <v>113</v>
      </c>
      <c r="E204" s="53">
        <v>20420</v>
      </c>
      <c r="F204" s="52">
        <v>0.03</v>
      </c>
      <c r="G204" s="51">
        <v>0.14499999999999999</v>
      </c>
      <c r="H204" s="50">
        <v>18.05</v>
      </c>
      <c r="I204" s="50">
        <v>19.46</v>
      </c>
      <c r="J204" s="43">
        <v>40470</v>
      </c>
      <c r="K204" s="49">
        <v>1.2E-2</v>
      </c>
    </row>
    <row r="205" spans="1:11" ht="15" hidden="1" x14ac:dyDescent="0.25">
      <c r="A205" s="41" t="s">
        <v>1000</v>
      </c>
      <c r="B205" s="43">
        <v>46130</v>
      </c>
      <c r="C205" s="33">
        <f t="shared" si="3"/>
        <v>204</v>
      </c>
      <c r="D205" s="48" t="s">
        <v>113</v>
      </c>
      <c r="E205" s="47">
        <v>74720</v>
      </c>
      <c r="F205" s="46">
        <v>2.4E-2</v>
      </c>
      <c r="G205" s="45">
        <v>0.53200000000000003</v>
      </c>
      <c r="H205" s="44">
        <v>20.440000000000001</v>
      </c>
      <c r="I205" s="44">
        <v>22.18</v>
      </c>
      <c r="J205" s="43">
        <v>46130</v>
      </c>
      <c r="K205" s="42">
        <v>7.0000000000000001E-3</v>
      </c>
    </row>
    <row r="206" spans="1:11" ht="15" hidden="1" x14ac:dyDescent="0.25">
      <c r="A206" s="41" t="s">
        <v>999</v>
      </c>
      <c r="B206" s="43">
        <v>49770</v>
      </c>
      <c r="C206" s="33">
        <f t="shared" si="3"/>
        <v>205</v>
      </c>
      <c r="D206" s="54" t="s">
        <v>113</v>
      </c>
      <c r="E206" s="53">
        <v>65510</v>
      </c>
      <c r="F206" s="52">
        <v>1.9E-2</v>
      </c>
      <c r="G206" s="51">
        <v>0.46700000000000003</v>
      </c>
      <c r="H206" s="50">
        <v>22.04</v>
      </c>
      <c r="I206" s="50">
        <v>23.93</v>
      </c>
      <c r="J206" s="43">
        <v>49770</v>
      </c>
      <c r="K206" s="49">
        <v>1.2E-2</v>
      </c>
    </row>
    <row r="207" spans="1:11" ht="15" hidden="1" x14ac:dyDescent="0.25">
      <c r="A207" s="41" t="s">
        <v>998</v>
      </c>
      <c r="B207" s="43">
        <v>62240</v>
      </c>
      <c r="C207" s="33">
        <f t="shared" si="3"/>
        <v>206</v>
      </c>
      <c r="D207" s="48" t="s">
        <v>113</v>
      </c>
      <c r="E207" s="47">
        <v>15100</v>
      </c>
      <c r="F207" s="46">
        <v>4.5999999999999999E-2</v>
      </c>
      <c r="G207" s="45">
        <v>0.108</v>
      </c>
      <c r="H207" s="44">
        <v>27.15</v>
      </c>
      <c r="I207" s="44">
        <v>29.92</v>
      </c>
      <c r="J207" s="43">
        <v>62240</v>
      </c>
      <c r="K207" s="42">
        <v>2.5000000000000001E-2</v>
      </c>
    </row>
    <row r="208" spans="1:11" ht="15" hidden="1" x14ac:dyDescent="0.25">
      <c r="A208" s="41" t="s">
        <v>997</v>
      </c>
      <c r="B208" s="43">
        <v>77820</v>
      </c>
      <c r="C208" s="33">
        <f t="shared" si="3"/>
        <v>207</v>
      </c>
      <c r="D208" s="54" t="s">
        <v>113</v>
      </c>
      <c r="E208" s="53">
        <v>6840</v>
      </c>
      <c r="F208" s="52">
        <v>5.7000000000000002E-2</v>
      </c>
      <c r="G208" s="51">
        <v>4.9000000000000002E-2</v>
      </c>
      <c r="H208" s="50">
        <v>38.049999999999997</v>
      </c>
      <c r="I208" s="50">
        <v>37.409999999999997</v>
      </c>
      <c r="J208" s="43">
        <v>77820</v>
      </c>
      <c r="K208" s="49">
        <v>1.7000000000000001E-2</v>
      </c>
    </row>
    <row r="209" spans="1:11" ht="15" hidden="1" x14ac:dyDescent="0.25">
      <c r="A209" s="41" t="s">
        <v>996</v>
      </c>
      <c r="B209" s="43">
        <v>46820</v>
      </c>
      <c r="C209" s="33">
        <f t="shared" si="3"/>
        <v>208</v>
      </c>
      <c r="D209" s="48" t="s">
        <v>113</v>
      </c>
      <c r="E209" s="47">
        <v>30030</v>
      </c>
      <c r="F209" s="46">
        <v>3.3000000000000002E-2</v>
      </c>
      <c r="G209" s="45">
        <v>0.214</v>
      </c>
      <c r="H209" s="44">
        <v>20.76</v>
      </c>
      <c r="I209" s="44">
        <v>22.51</v>
      </c>
      <c r="J209" s="43">
        <v>46820</v>
      </c>
      <c r="K209" s="42">
        <v>1.4E-2</v>
      </c>
    </row>
    <row r="210" spans="1:11" ht="15" hidden="1" x14ac:dyDescent="0.25">
      <c r="A210" s="41" t="s">
        <v>995</v>
      </c>
      <c r="B210" s="43">
        <v>47940</v>
      </c>
      <c r="C210" s="33">
        <f t="shared" si="3"/>
        <v>209</v>
      </c>
      <c r="D210" s="54" t="s">
        <v>121</v>
      </c>
      <c r="E210" s="53">
        <v>146370</v>
      </c>
      <c r="F210" s="52">
        <v>1.0999999999999999E-2</v>
      </c>
      <c r="G210" s="51">
        <v>1.0429999999999999</v>
      </c>
      <c r="H210" s="50">
        <v>21.25</v>
      </c>
      <c r="I210" s="50">
        <v>23.05</v>
      </c>
      <c r="J210" s="43">
        <v>47940</v>
      </c>
      <c r="K210" s="49">
        <v>7.0000000000000001E-3</v>
      </c>
    </row>
    <row r="211" spans="1:11" ht="15" hidden="1" x14ac:dyDescent="0.25">
      <c r="A211" s="41" t="s">
        <v>994</v>
      </c>
      <c r="B211" s="43">
        <v>47930</v>
      </c>
      <c r="C211" s="33">
        <f t="shared" si="3"/>
        <v>210</v>
      </c>
      <c r="D211" s="48" t="s">
        <v>113</v>
      </c>
      <c r="E211" s="47">
        <v>32950</v>
      </c>
      <c r="F211" s="46">
        <v>2.1999999999999999E-2</v>
      </c>
      <c r="G211" s="45">
        <v>0.23499999999999999</v>
      </c>
      <c r="H211" s="44">
        <v>21.25</v>
      </c>
      <c r="I211" s="44">
        <v>23.05</v>
      </c>
      <c r="J211" s="43">
        <v>47930</v>
      </c>
      <c r="K211" s="42">
        <v>8.0000000000000002E-3</v>
      </c>
    </row>
    <row r="212" spans="1:11" ht="15" hidden="1" x14ac:dyDescent="0.25">
      <c r="A212" s="41" t="s">
        <v>993</v>
      </c>
      <c r="B212" s="43">
        <v>60690</v>
      </c>
      <c r="C212" s="33">
        <f t="shared" si="3"/>
        <v>211</v>
      </c>
      <c r="D212" s="54" t="s">
        <v>113</v>
      </c>
      <c r="E212" s="53">
        <v>14800</v>
      </c>
      <c r="F212" s="52">
        <v>1.7000000000000001E-2</v>
      </c>
      <c r="G212" s="51">
        <v>0.105</v>
      </c>
      <c r="H212" s="50">
        <v>27.29</v>
      </c>
      <c r="I212" s="50">
        <v>29.18</v>
      </c>
      <c r="J212" s="43">
        <v>60690</v>
      </c>
      <c r="K212" s="49">
        <v>0.01</v>
      </c>
    </row>
    <row r="213" spans="1:11" ht="15" hidden="1" x14ac:dyDescent="0.25">
      <c r="A213" s="41" t="s">
        <v>992</v>
      </c>
      <c r="B213" s="43">
        <v>38630</v>
      </c>
      <c r="C213" s="33">
        <f t="shared" si="3"/>
        <v>212</v>
      </c>
      <c r="D213" s="48" t="s">
        <v>113</v>
      </c>
      <c r="E213" s="47">
        <v>30090</v>
      </c>
      <c r="F213" s="46">
        <v>8.0000000000000002E-3</v>
      </c>
      <c r="G213" s="45">
        <v>0.214</v>
      </c>
      <c r="H213" s="44">
        <v>17.100000000000001</v>
      </c>
      <c r="I213" s="44">
        <v>18.57</v>
      </c>
      <c r="J213" s="43">
        <v>38630</v>
      </c>
      <c r="K213" s="42">
        <v>3.0000000000000001E-3</v>
      </c>
    </row>
    <row r="214" spans="1:11" ht="15" hidden="1" x14ac:dyDescent="0.25">
      <c r="A214" s="41" t="s">
        <v>991</v>
      </c>
      <c r="B214" s="43">
        <v>49270</v>
      </c>
      <c r="C214" s="33">
        <f t="shared" si="3"/>
        <v>213</v>
      </c>
      <c r="D214" s="54" t="s">
        <v>113</v>
      </c>
      <c r="E214" s="53">
        <v>68540</v>
      </c>
      <c r="F214" s="52">
        <v>2.1000000000000001E-2</v>
      </c>
      <c r="G214" s="51">
        <v>0.48799999999999999</v>
      </c>
      <c r="H214" s="50">
        <v>22.14</v>
      </c>
      <c r="I214" s="50">
        <v>23.69</v>
      </c>
      <c r="J214" s="43">
        <v>49270</v>
      </c>
      <c r="K214" s="49">
        <v>1.2999999999999999E-2</v>
      </c>
    </row>
    <row r="215" spans="1:11" ht="15" hidden="1" x14ac:dyDescent="0.25">
      <c r="A215" s="41" t="s">
        <v>990</v>
      </c>
      <c r="B215" s="43">
        <v>47200</v>
      </c>
      <c r="C215" s="33">
        <f t="shared" si="3"/>
        <v>214</v>
      </c>
      <c r="D215" s="48" t="s">
        <v>184</v>
      </c>
      <c r="E215" s="47">
        <v>2019250</v>
      </c>
      <c r="F215" s="46">
        <v>4.0000000000000001E-3</v>
      </c>
      <c r="G215" s="45">
        <v>14.382</v>
      </c>
      <c r="H215" s="44">
        <v>20.67</v>
      </c>
      <c r="I215" s="44">
        <v>22.69</v>
      </c>
      <c r="J215" s="43">
        <v>47200</v>
      </c>
      <c r="K215" s="42">
        <v>4.0000000000000001E-3</v>
      </c>
    </row>
    <row r="216" spans="1:11" ht="30" hidden="1" x14ac:dyDescent="0.25">
      <c r="A216" s="41" t="s">
        <v>989</v>
      </c>
      <c r="B216" s="43">
        <v>47220</v>
      </c>
      <c r="C216" s="33">
        <f t="shared" si="3"/>
        <v>215</v>
      </c>
      <c r="D216" s="54" t="s">
        <v>136</v>
      </c>
      <c r="E216" s="53">
        <v>1941090</v>
      </c>
      <c r="F216" s="52">
        <v>4.0000000000000001E-3</v>
      </c>
      <c r="G216" s="51">
        <v>13.824999999999999</v>
      </c>
      <c r="H216" s="50">
        <v>20.68</v>
      </c>
      <c r="I216" s="50">
        <v>22.7</v>
      </c>
      <c r="J216" s="43">
        <v>47220</v>
      </c>
      <c r="K216" s="49">
        <v>4.0000000000000001E-3</v>
      </c>
    </row>
    <row r="217" spans="1:11" ht="15" hidden="1" x14ac:dyDescent="0.25">
      <c r="A217" s="41" t="s">
        <v>988</v>
      </c>
      <c r="B217" s="43">
        <v>49740</v>
      </c>
      <c r="C217" s="33">
        <f t="shared" si="3"/>
        <v>216</v>
      </c>
      <c r="D217" s="48" t="s">
        <v>121</v>
      </c>
      <c r="E217" s="47">
        <v>659890</v>
      </c>
      <c r="F217" s="46">
        <v>6.0000000000000001E-3</v>
      </c>
      <c r="G217" s="45">
        <v>4.7</v>
      </c>
      <c r="H217" s="44">
        <v>22.1</v>
      </c>
      <c r="I217" s="44">
        <v>23.91</v>
      </c>
      <c r="J217" s="43">
        <v>49740</v>
      </c>
      <c r="K217" s="42">
        <v>5.0000000000000001E-3</v>
      </c>
    </row>
    <row r="218" spans="1:11" ht="15" hidden="1" x14ac:dyDescent="0.25">
      <c r="A218" s="41" t="s">
        <v>987</v>
      </c>
      <c r="B218" s="43">
        <v>44160</v>
      </c>
      <c r="C218" s="33">
        <f t="shared" si="3"/>
        <v>217</v>
      </c>
      <c r="D218" s="54" t="s">
        <v>113</v>
      </c>
      <c r="E218" s="53">
        <v>91040</v>
      </c>
      <c r="F218" s="52">
        <v>1.7999999999999999E-2</v>
      </c>
      <c r="G218" s="51">
        <v>0.64800000000000002</v>
      </c>
      <c r="H218" s="50">
        <v>19.75</v>
      </c>
      <c r="I218" s="50">
        <v>21.23</v>
      </c>
      <c r="J218" s="43">
        <v>44160</v>
      </c>
      <c r="K218" s="49">
        <v>6.0000000000000001E-3</v>
      </c>
    </row>
    <row r="219" spans="1:11" ht="15" hidden="1" x14ac:dyDescent="0.25">
      <c r="A219" s="41" t="s">
        <v>986</v>
      </c>
      <c r="B219" s="43">
        <v>57620</v>
      </c>
      <c r="C219" s="33">
        <f t="shared" si="3"/>
        <v>218</v>
      </c>
      <c r="D219" s="48" t="s">
        <v>113</v>
      </c>
      <c r="E219" s="47">
        <v>260670</v>
      </c>
      <c r="F219" s="46">
        <v>8.0000000000000002E-3</v>
      </c>
      <c r="G219" s="45">
        <v>1.857</v>
      </c>
      <c r="H219" s="44">
        <v>26.23</v>
      </c>
      <c r="I219" s="44">
        <v>27.7</v>
      </c>
      <c r="J219" s="43">
        <v>57620</v>
      </c>
      <c r="K219" s="42">
        <v>7.0000000000000001E-3</v>
      </c>
    </row>
    <row r="220" spans="1:11" ht="15" hidden="1" x14ac:dyDescent="0.25">
      <c r="A220" s="41" t="s">
        <v>985</v>
      </c>
      <c r="B220" s="43">
        <v>54090</v>
      </c>
      <c r="C220" s="33">
        <f t="shared" si="3"/>
        <v>219</v>
      </c>
      <c r="D220" s="54" t="s">
        <v>113</v>
      </c>
      <c r="E220" s="53">
        <v>36960</v>
      </c>
      <c r="F220" s="52">
        <v>3.1E-2</v>
      </c>
      <c r="G220" s="51">
        <v>0.26300000000000001</v>
      </c>
      <c r="H220" s="50">
        <v>23.64</v>
      </c>
      <c r="I220" s="50">
        <v>26</v>
      </c>
      <c r="J220" s="43">
        <v>54090</v>
      </c>
      <c r="K220" s="49">
        <v>1.4E-2</v>
      </c>
    </row>
    <row r="221" spans="1:11" ht="15" hidden="1" x14ac:dyDescent="0.25">
      <c r="A221" s="41" t="s">
        <v>984</v>
      </c>
      <c r="B221" s="43">
        <v>46050</v>
      </c>
      <c r="C221" s="33">
        <f t="shared" si="3"/>
        <v>220</v>
      </c>
      <c r="D221" s="48" t="s">
        <v>113</v>
      </c>
      <c r="E221" s="47">
        <v>139820</v>
      </c>
      <c r="F221" s="46">
        <v>1.4E-2</v>
      </c>
      <c r="G221" s="45">
        <v>0.996</v>
      </c>
      <c r="H221" s="44">
        <v>20.59</v>
      </c>
      <c r="I221" s="44">
        <v>22.14</v>
      </c>
      <c r="J221" s="43">
        <v>46050</v>
      </c>
      <c r="K221" s="42">
        <v>6.0000000000000001E-3</v>
      </c>
    </row>
    <row r="222" spans="1:11" ht="15" hidden="1" x14ac:dyDescent="0.25">
      <c r="A222" s="41" t="s">
        <v>983</v>
      </c>
      <c r="B222" s="43">
        <v>38740</v>
      </c>
      <c r="C222" s="33">
        <f t="shared" si="3"/>
        <v>221</v>
      </c>
      <c r="D222" s="54" t="s">
        <v>113</v>
      </c>
      <c r="E222" s="53">
        <v>103030</v>
      </c>
      <c r="F222" s="52">
        <v>1.6E-2</v>
      </c>
      <c r="G222" s="51">
        <v>0.73399999999999999</v>
      </c>
      <c r="H222" s="50">
        <v>16.670000000000002</v>
      </c>
      <c r="I222" s="50">
        <v>18.62</v>
      </c>
      <c r="J222" s="43">
        <v>38740</v>
      </c>
      <c r="K222" s="49">
        <v>7.0000000000000001E-3</v>
      </c>
    </row>
    <row r="223" spans="1:11" ht="15" hidden="1" x14ac:dyDescent="0.25">
      <c r="A223" s="41" t="s">
        <v>982</v>
      </c>
      <c r="B223" s="43">
        <v>47640</v>
      </c>
      <c r="C223" s="33">
        <f t="shared" si="3"/>
        <v>222</v>
      </c>
      <c r="D223" s="48" t="s">
        <v>113</v>
      </c>
      <c r="E223" s="47">
        <v>28380</v>
      </c>
      <c r="F223" s="46">
        <v>2.5999999999999999E-2</v>
      </c>
      <c r="G223" s="45">
        <v>0.20200000000000001</v>
      </c>
      <c r="H223" s="44">
        <v>21.32</v>
      </c>
      <c r="I223" s="44">
        <v>22.9</v>
      </c>
      <c r="J223" s="43">
        <v>47640</v>
      </c>
      <c r="K223" s="42">
        <v>1.0999999999999999E-2</v>
      </c>
    </row>
    <row r="224" spans="1:11" ht="15" hidden="1" x14ac:dyDescent="0.25">
      <c r="A224" s="41" t="s">
        <v>981</v>
      </c>
      <c r="B224" s="43">
        <v>50710</v>
      </c>
      <c r="C224" s="33">
        <f t="shared" si="3"/>
        <v>223</v>
      </c>
      <c r="D224" s="54" t="s">
        <v>121</v>
      </c>
      <c r="E224" s="53">
        <v>631730</v>
      </c>
      <c r="F224" s="52">
        <v>7.0000000000000001E-3</v>
      </c>
      <c r="G224" s="51">
        <v>4.4989999999999997</v>
      </c>
      <c r="H224" s="50">
        <v>22.54</v>
      </c>
      <c r="I224" s="50">
        <v>24.38</v>
      </c>
      <c r="J224" s="43">
        <v>50710</v>
      </c>
      <c r="K224" s="49">
        <v>6.0000000000000001E-3</v>
      </c>
    </row>
    <row r="225" spans="1:11" ht="15" hidden="1" x14ac:dyDescent="0.25">
      <c r="A225" s="41" t="s">
        <v>980</v>
      </c>
      <c r="B225" s="43">
        <v>47510</v>
      </c>
      <c r="C225" s="33">
        <f t="shared" si="3"/>
        <v>224</v>
      </c>
      <c r="D225" s="48" t="s">
        <v>113</v>
      </c>
      <c r="E225" s="47">
        <v>298840</v>
      </c>
      <c r="F225" s="46">
        <v>8.0000000000000002E-3</v>
      </c>
      <c r="G225" s="45">
        <v>2.129</v>
      </c>
      <c r="H225" s="44">
        <v>20.79</v>
      </c>
      <c r="I225" s="44">
        <v>22.84</v>
      </c>
      <c r="J225" s="43">
        <v>47510</v>
      </c>
      <c r="K225" s="42">
        <v>0.01</v>
      </c>
    </row>
    <row r="226" spans="1:11" ht="15" hidden="1" x14ac:dyDescent="0.25">
      <c r="A226" s="41" t="s">
        <v>979</v>
      </c>
      <c r="B226" s="43">
        <v>55510</v>
      </c>
      <c r="C226" s="33">
        <f t="shared" si="3"/>
        <v>225</v>
      </c>
      <c r="D226" s="54" t="s">
        <v>113</v>
      </c>
      <c r="E226" s="53">
        <v>159310</v>
      </c>
      <c r="F226" s="52">
        <v>1.7999999999999999E-2</v>
      </c>
      <c r="G226" s="51">
        <v>1.135</v>
      </c>
      <c r="H226" s="50">
        <v>25.85</v>
      </c>
      <c r="I226" s="50">
        <v>26.69</v>
      </c>
      <c r="J226" s="43">
        <v>55510</v>
      </c>
      <c r="K226" s="49">
        <v>5.0000000000000001E-3</v>
      </c>
    </row>
    <row r="227" spans="1:11" ht="15" hidden="1" x14ac:dyDescent="0.25">
      <c r="A227" s="41" t="s">
        <v>978</v>
      </c>
      <c r="B227" s="43">
        <v>47880</v>
      </c>
      <c r="C227" s="33">
        <f t="shared" si="3"/>
        <v>226</v>
      </c>
      <c r="D227" s="48" t="s">
        <v>113</v>
      </c>
      <c r="E227" s="47">
        <v>114040</v>
      </c>
      <c r="F227" s="46">
        <v>1.6E-2</v>
      </c>
      <c r="G227" s="45">
        <v>0.81200000000000006</v>
      </c>
      <c r="H227" s="44">
        <v>20.53</v>
      </c>
      <c r="I227" s="44">
        <v>23.02</v>
      </c>
      <c r="J227" s="43">
        <v>47880</v>
      </c>
      <c r="K227" s="42">
        <v>1.2E-2</v>
      </c>
    </row>
    <row r="228" spans="1:11" ht="15" hidden="1" x14ac:dyDescent="0.25">
      <c r="A228" s="41" t="s">
        <v>977</v>
      </c>
      <c r="B228" s="43">
        <v>59410</v>
      </c>
      <c r="C228" s="33">
        <f t="shared" si="3"/>
        <v>227</v>
      </c>
      <c r="D228" s="54" t="s">
        <v>113</v>
      </c>
      <c r="E228" s="53">
        <v>59540</v>
      </c>
      <c r="F228" s="52">
        <v>1.6E-2</v>
      </c>
      <c r="G228" s="51">
        <v>0.42399999999999999</v>
      </c>
      <c r="H228" s="50">
        <v>28.96</v>
      </c>
      <c r="I228" s="50">
        <v>28.56</v>
      </c>
      <c r="J228" s="43">
        <v>59410</v>
      </c>
      <c r="K228" s="49">
        <v>7.0000000000000001E-3</v>
      </c>
    </row>
    <row r="229" spans="1:11" ht="15" hidden="1" x14ac:dyDescent="0.25">
      <c r="A229" s="41" t="s">
        <v>976</v>
      </c>
      <c r="B229" s="43">
        <v>41270</v>
      </c>
      <c r="C229" s="33">
        <f t="shared" si="3"/>
        <v>228</v>
      </c>
      <c r="D229" s="48" t="s">
        <v>121</v>
      </c>
      <c r="E229" s="47">
        <v>649470</v>
      </c>
      <c r="F229" s="46">
        <v>7.0000000000000001E-3</v>
      </c>
      <c r="G229" s="45">
        <v>4.6260000000000003</v>
      </c>
      <c r="H229" s="44">
        <v>17.77</v>
      </c>
      <c r="I229" s="44">
        <v>19.84</v>
      </c>
      <c r="J229" s="43">
        <v>41270</v>
      </c>
      <c r="K229" s="42">
        <v>6.0000000000000001E-3</v>
      </c>
    </row>
    <row r="230" spans="1:11" ht="15" hidden="1" x14ac:dyDescent="0.25">
      <c r="A230" s="41" t="s">
        <v>975</v>
      </c>
      <c r="B230" s="43">
        <v>57900</v>
      </c>
      <c r="C230" s="33">
        <f t="shared" si="3"/>
        <v>229</v>
      </c>
      <c r="D230" s="54" t="s">
        <v>113</v>
      </c>
      <c r="E230" s="53">
        <v>57570</v>
      </c>
      <c r="F230" s="52">
        <v>1.4999999999999999E-2</v>
      </c>
      <c r="G230" s="51">
        <v>0.41</v>
      </c>
      <c r="H230" s="50">
        <v>25.51</v>
      </c>
      <c r="I230" s="50">
        <v>27.84</v>
      </c>
      <c r="J230" s="43">
        <v>57900</v>
      </c>
      <c r="K230" s="49">
        <v>1.4999999999999999E-2</v>
      </c>
    </row>
    <row r="231" spans="1:11" ht="15" hidden="1" x14ac:dyDescent="0.25">
      <c r="A231" s="41" t="s">
        <v>974</v>
      </c>
      <c r="B231" s="43">
        <v>55380</v>
      </c>
      <c r="C231" s="33">
        <f t="shared" si="3"/>
        <v>230</v>
      </c>
      <c r="D231" s="48" t="s">
        <v>113</v>
      </c>
      <c r="E231" s="47">
        <v>87500</v>
      </c>
      <c r="F231" s="46">
        <v>8.0000000000000002E-3</v>
      </c>
      <c r="G231" s="45">
        <v>0.623</v>
      </c>
      <c r="H231" s="44">
        <v>24.12</v>
      </c>
      <c r="I231" s="44">
        <v>26.63</v>
      </c>
      <c r="J231" s="43">
        <v>55380</v>
      </c>
      <c r="K231" s="42">
        <v>8.0000000000000002E-3</v>
      </c>
    </row>
    <row r="232" spans="1:11" ht="15" hidden="1" x14ac:dyDescent="0.25">
      <c r="A232" s="41" t="s">
        <v>973</v>
      </c>
      <c r="B232" s="43">
        <v>34120</v>
      </c>
      <c r="C232" s="33">
        <f t="shared" si="3"/>
        <v>231</v>
      </c>
      <c r="D232" s="54" t="s">
        <v>113</v>
      </c>
      <c r="E232" s="53">
        <v>360650</v>
      </c>
      <c r="F232" s="52">
        <v>0.01</v>
      </c>
      <c r="G232" s="51">
        <v>2.569</v>
      </c>
      <c r="H232" s="50">
        <v>15.29</v>
      </c>
      <c r="I232" s="50">
        <v>16.41</v>
      </c>
      <c r="J232" s="43">
        <v>34120</v>
      </c>
      <c r="K232" s="49">
        <v>6.0000000000000001E-3</v>
      </c>
    </row>
    <row r="233" spans="1:11" ht="15" hidden="1" x14ac:dyDescent="0.25">
      <c r="A233" s="41" t="s">
        <v>972</v>
      </c>
      <c r="B233" s="43">
        <v>41170</v>
      </c>
      <c r="C233" s="33">
        <f t="shared" si="3"/>
        <v>232</v>
      </c>
      <c r="D233" s="48" t="s">
        <v>113</v>
      </c>
      <c r="E233" s="47">
        <v>51900</v>
      </c>
      <c r="F233" s="46">
        <v>1.9E-2</v>
      </c>
      <c r="G233" s="45">
        <v>0.37</v>
      </c>
      <c r="H233" s="44">
        <v>17.95</v>
      </c>
      <c r="I233" s="44">
        <v>19.8</v>
      </c>
      <c r="J233" s="43">
        <v>41170</v>
      </c>
      <c r="K233" s="42">
        <v>8.0000000000000002E-3</v>
      </c>
    </row>
    <row r="234" spans="1:11" ht="15" hidden="1" x14ac:dyDescent="0.25">
      <c r="A234" s="41" t="s">
        <v>971</v>
      </c>
      <c r="B234" s="43">
        <v>45540</v>
      </c>
      <c r="C234" s="33">
        <f t="shared" si="3"/>
        <v>233</v>
      </c>
      <c r="D234" s="54" t="s">
        <v>113</v>
      </c>
      <c r="E234" s="53">
        <v>91860</v>
      </c>
      <c r="F234" s="52">
        <v>1.6E-2</v>
      </c>
      <c r="G234" s="51">
        <v>0.65400000000000003</v>
      </c>
      <c r="H234" s="50">
        <v>20.73</v>
      </c>
      <c r="I234" s="50">
        <v>21.89</v>
      </c>
      <c r="J234" s="43">
        <v>45540</v>
      </c>
      <c r="K234" s="49">
        <v>7.0000000000000001E-3</v>
      </c>
    </row>
    <row r="235" spans="1:11" ht="15" hidden="1" x14ac:dyDescent="0.25">
      <c r="A235" s="41" t="s">
        <v>970</v>
      </c>
      <c r="B235" s="43">
        <v>46630</v>
      </c>
      <c r="C235" s="33">
        <f t="shared" si="3"/>
        <v>234</v>
      </c>
      <c r="D235" s="48" t="s">
        <v>136</v>
      </c>
      <c r="E235" s="47">
        <v>78160</v>
      </c>
      <c r="F235" s="46">
        <v>1.4999999999999999E-2</v>
      </c>
      <c r="G235" s="45">
        <v>0.55700000000000005</v>
      </c>
      <c r="H235" s="44">
        <v>20.3</v>
      </c>
      <c r="I235" s="44">
        <v>22.42</v>
      </c>
      <c r="J235" s="43">
        <v>46630</v>
      </c>
      <c r="K235" s="42">
        <v>8.0000000000000002E-3</v>
      </c>
    </row>
    <row r="236" spans="1:11" ht="15" hidden="1" x14ac:dyDescent="0.25">
      <c r="A236" s="41" t="s">
        <v>969</v>
      </c>
      <c r="B236" s="43">
        <v>49450</v>
      </c>
      <c r="C236" s="33">
        <f t="shared" si="3"/>
        <v>235</v>
      </c>
      <c r="D236" s="54" t="s">
        <v>113</v>
      </c>
      <c r="E236" s="53">
        <v>49320</v>
      </c>
      <c r="F236" s="52">
        <v>1.7999999999999999E-2</v>
      </c>
      <c r="G236" s="51">
        <v>0.35099999999999998</v>
      </c>
      <c r="H236" s="50">
        <v>21.99</v>
      </c>
      <c r="I236" s="50">
        <v>23.77</v>
      </c>
      <c r="J236" s="43">
        <v>49450</v>
      </c>
      <c r="K236" s="49">
        <v>8.9999999999999993E-3</v>
      </c>
    </row>
    <row r="237" spans="1:11" ht="15" hidden="1" x14ac:dyDescent="0.25">
      <c r="A237" s="41" t="s">
        <v>968</v>
      </c>
      <c r="B237" s="43">
        <v>44840</v>
      </c>
      <c r="C237" s="33">
        <f t="shared" si="3"/>
        <v>236</v>
      </c>
      <c r="D237" s="48" t="s">
        <v>113</v>
      </c>
      <c r="E237" s="47">
        <v>20590</v>
      </c>
      <c r="F237" s="46">
        <v>0.03</v>
      </c>
      <c r="G237" s="45">
        <v>0.14699999999999999</v>
      </c>
      <c r="H237" s="44">
        <v>18.559999999999999</v>
      </c>
      <c r="I237" s="44">
        <v>21.56</v>
      </c>
      <c r="J237" s="43">
        <v>44840</v>
      </c>
      <c r="K237" s="42">
        <v>1.6E-2</v>
      </c>
    </row>
    <row r="238" spans="1:11" ht="15" hidden="1" x14ac:dyDescent="0.25">
      <c r="A238" s="41" t="s">
        <v>967</v>
      </c>
      <c r="B238" s="43">
        <v>34300</v>
      </c>
      <c r="C238" s="33">
        <f t="shared" si="3"/>
        <v>237</v>
      </c>
      <c r="D238" s="54" t="s">
        <v>113</v>
      </c>
      <c r="E238" s="53">
        <v>8250</v>
      </c>
      <c r="F238" s="52">
        <v>6.3E-2</v>
      </c>
      <c r="G238" s="51">
        <v>5.8999999999999997E-2</v>
      </c>
      <c r="H238" s="50">
        <v>13.85</v>
      </c>
      <c r="I238" s="50">
        <v>16.489999999999998</v>
      </c>
      <c r="J238" s="43">
        <v>34300</v>
      </c>
      <c r="K238" s="49">
        <v>2.5000000000000001E-2</v>
      </c>
    </row>
    <row r="239" spans="1:11" ht="15" hidden="1" x14ac:dyDescent="0.25">
      <c r="A239" s="41" t="s">
        <v>966</v>
      </c>
      <c r="B239" s="43">
        <v>105980</v>
      </c>
      <c r="C239" s="33">
        <f t="shared" si="3"/>
        <v>238</v>
      </c>
      <c r="D239" s="48" t="s">
        <v>184</v>
      </c>
      <c r="E239" s="47">
        <v>1075520</v>
      </c>
      <c r="F239" s="46">
        <v>5.0000000000000001E-3</v>
      </c>
      <c r="G239" s="45">
        <v>7.66</v>
      </c>
      <c r="H239" s="44">
        <v>38.299999999999997</v>
      </c>
      <c r="I239" s="44">
        <v>50.95</v>
      </c>
      <c r="J239" s="43">
        <v>105980</v>
      </c>
      <c r="K239" s="42">
        <v>6.0000000000000001E-3</v>
      </c>
    </row>
    <row r="240" spans="1:11" ht="15" hidden="1" x14ac:dyDescent="0.25">
      <c r="A240" s="41" t="s">
        <v>965</v>
      </c>
      <c r="B240" s="43">
        <v>135760</v>
      </c>
      <c r="C240" s="33">
        <f t="shared" si="3"/>
        <v>239</v>
      </c>
      <c r="D240" s="54" t="s">
        <v>136</v>
      </c>
      <c r="E240" s="53">
        <v>680990</v>
      </c>
      <c r="F240" s="52">
        <v>6.0000000000000001E-3</v>
      </c>
      <c r="G240" s="51">
        <v>4.8499999999999996</v>
      </c>
      <c r="H240" s="50">
        <v>55.31</v>
      </c>
      <c r="I240" s="50">
        <v>65.27</v>
      </c>
      <c r="J240" s="43">
        <v>135760</v>
      </c>
      <c r="K240" s="49">
        <v>6.0000000000000001E-3</v>
      </c>
    </row>
    <row r="241" spans="1:11" ht="15" hidden="1" x14ac:dyDescent="0.25">
      <c r="A241" s="41" t="s">
        <v>964</v>
      </c>
      <c r="B241" s="43">
        <v>138190</v>
      </c>
      <c r="C241" s="33">
        <f t="shared" si="3"/>
        <v>240</v>
      </c>
      <c r="D241" s="48" t="s">
        <v>121</v>
      </c>
      <c r="E241" s="47">
        <v>632940</v>
      </c>
      <c r="F241" s="46">
        <v>6.0000000000000001E-3</v>
      </c>
      <c r="G241" s="45">
        <v>4.508</v>
      </c>
      <c r="H241" s="44">
        <v>55.89</v>
      </c>
      <c r="I241" s="44">
        <v>66.44</v>
      </c>
      <c r="J241" s="43">
        <v>138190</v>
      </c>
      <c r="K241" s="42">
        <v>6.0000000000000001E-3</v>
      </c>
    </row>
    <row r="242" spans="1:11" ht="15" hidden="1" x14ac:dyDescent="0.25">
      <c r="A242" s="41" t="s">
        <v>963</v>
      </c>
      <c r="B242" s="43">
        <v>139880</v>
      </c>
      <c r="C242" s="33">
        <f t="shared" si="3"/>
        <v>241</v>
      </c>
      <c r="D242" s="54" t="s">
        <v>113</v>
      </c>
      <c r="E242" s="53">
        <v>619530</v>
      </c>
      <c r="F242" s="52">
        <v>7.0000000000000001E-3</v>
      </c>
      <c r="G242" s="51">
        <v>4.4130000000000003</v>
      </c>
      <c r="H242" s="50">
        <v>56.81</v>
      </c>
      <c r="I242" s="50">
        <v>67.25</v>
      </c>
      <c r="J242" s="43">
        <v>139880</v>
      </c>
      <c r="K242" s="49">
        <v>6.0000000000000001E-3</v>
      </c>
    </row>
    <row r="243" spans="1:11" ht="15" hidden="1" x14ac:dyDescent="0.25">
      <c r="A243" s="41" t="s">
        <v>962</v>
      </c>
      <c r="B243" s="43">
        <v>59840</v>
      </c>
      <c r="C243" s="33">
        <f t="shared" si="3"/>
        <v>242</v>
      </c>
      <c r="D243" s="48" t="s">
        <v>113</v>
      </c>
      <c r="E243" s="47">
        <v>13410</v>
      </c>
      <c r="F243" s="46">
        <v>1.4E-2</v>
      </c>
      <c r="G243" s="45">
        <v>9.6000000000000002E-2</v>
      </c>
      <c r="H243" s="44">
        <v>24.89</v>
      </c>
      <c r="I243" s="44">
        <v>28.77</v>
      </c>
      <c r="J243" s="43">
        <v>59840</v>
      </c>
      <c r="K243" s="42">
        <v>0.03</v>
      </c>
    </row>
    <row r="244" spans="1:11" ht="15" hidden="1" x14ac:dyDescent="0.25">
      <c r="A244" s="41" t="s">
        <v>961</v>
      </c>
      <c r="B244" s="43">
        <v>103740</v>
      </c>
      <c r="C244" s="33">
        <f t="shared" si="3"/>
        <v>243</v>
      </c>
      <c r="D244" s="54" t="s">
        <v>121</v>
      </c>
      <c r="E244" s="53">
        <v>48050</v>
      </c>
      <c r="F244" s="52">
        <v>8.9999999999999993E-3</v>
      </c>
      <c r="G244" s="51">
        <v>0.34200000000000003</v>
      </c>
      <c r="H244" s="50">
        <v>48.54</v>
      </c>
      <c r="I244" s="50">
        <v>49.88</v>
      </c>
      <c r="J244" s="43">
        <v>103740</v>
      </c>
      <c r="K244" s="49">
        <v>0.01</v>
      </c>
    </row>
    <row r="245" spans="1:11" ht="15" hidden="1" x14ac:dyDescent="0.25">
      <c r="A245" s="41" t="s">
        <v>960</v>
      </c>
      <c r="B245" s="43">
        <v>95240</v>
      </c>
      <c r="C245" s="33">
        <f t="shared" si="3"/>
        <v>244</v>
      </c>
      <c r="D245" s="48" t="s">
        <v>113</v>
      </c>
      <c r="E245" s="47">
        <v>14540</v>
      </c>
      <c r="F245" s="46">
        <v>4.0000000000000001E-3</v>
      </c>
      <c r="G245" s="45">
        <v>0.104</v>
      </c>
      <c r="H245" s="44">
        <v>44.28</v>
      </c>
      <c r="I245" s="44">
        <v>45.79</v>
      </c>
      <c r="J245" s="43">
        <v>95240</v>
      </c>
      <c r="K245" s="42">
        <v>7.0000000000000001E-3</v>
      </c>
    </row>
    <row r="246" spans="1:11" ht="15" hidden="1" x14ac:dyDescent="0.25">
      <c r="A246" s="41" t="s">
        <v>959</v>
      </c>
      <c r="B246" s="43">
        <v>72730</v>
      </c>
      <c r="C246" s="33">
        <f t="shared" si="3"/>
        <v>245</v>
      </c>
      <c r="D246" s="54" t="s">
        <v>113</v>
      </c>
      <c r="E246" s="53">
        <v>6300</v>
      </c>
      <c r="F246" s="52">
        <v>5.6000000000000001E-2</v>
      </c>
      <c r="G246" s="51">
        <v>4.4999999999999998E-2</v>
      </c>
      <c r="H246" s="50">
        <v>28.74</v>
      </c>
      <c r="I246" s="50">
        <v>34.97</v>
      </c>
      <c r="J246" s="43">
        <v>72730</v>
      </c>
      <c r="K246" s="49">
        <v>4.9000000000000002E-2</v>
      </c>
    </row>
    <row r="247" spans="1:11" ht="15" hidden="1" x14ac:dyDescent="0.25">
      <c r="A247" s="41" t="s">
        <v>958</v>
      </c>
      <c r="B247" s="43">
        <v>115460</v>
      </c>
      <c r="C247" s="33">
        <f t="shared" si="3"/>
        <v>246</v>
      </c>
      <c r="D247" s="48" t="s">
        <v>113</v>
      </c>
      <c r="E247" s="47">
        <v>27210</v>
      </c>
      <c r="F247" s="46">
        <v>8.0000000000000002E-3</v>
      </c>
      <c r="G247" s="45">
        <v>0.19400000000000001</v>
      </c>
      <c r="H247" s="44">
        <v>60.52</v>
      </c>
      <c r="I247" s="44">
        <v>55.51</v>
      </c>
      <c r="J247" s="43">
        <v>115460</v>
      </c>
      <c r="K247" s="42">
        <v>8.0000000000000002E-3</v>
      </c>
    </row>
    <row r="248" spans="1:11" ht="15" hidden="1" x14ac:dyDescent="0.25">
      <c r="A248" s="41" t="s">
        <v>957</v>
      </c>
      <c r="B248" s="43">
        <v>54590</v>
      </c>
      <c r="C248" s="33">
        <f t="shared" si="3"/>
        <v>247</v>
      </c>
      <c r="D248" s="54" t="s">
        <v>136</v>
      </c>
      <c r="E248" s="53">
        <v>394530</v>
      </c>
      <c r="F248" s="52">
        <v>0.01</v>
      </c>
      <c r="G248" s="51">
        <v>2.81</v>
      </c>
      <c r="H248" s="50">
        <v>23.83</v>
      </c>
      <c r="I248" s="50">
        <v>26.25</v>
      </c>
      <c r="J248" s="43">
        <v>54590</v>
      </c>
      <c r="K248" s="49">
        <v>4.0000000000000001E-3</v>
      </c>
    </row>
    <row r="249" spans="1:11" ht="15" hidden="1" x14ac:dyDescent="0.25">
      <c r="A249" s="41" t="s">
        <v>956</v>
      </c>
      <c r="B249" s="43">
        <v>53180</v>
      </c>
      <c r="C249" s="33">
        <f t="shared" si="3"/>
        <v>248</v>
      </c>
      <c r="D249" s="48" t="s">
        <v>113</v>
      </c>
      <c r="E249" s="47">
        <v>277310</v>
      </c>
      <c r="F249" s="46">
        <v>1.2E-2</v>
      </c>
      <c r="G249" s="45">
        <v>1.9750000000000001</v>
      </c>
      <c r="H249" s="44">
        <v>23.8</v>
      </c>
      <c r="I249" s="44">
        <v>25.57</v>
      </c>
      <c r="J249" s="43">
        <v>53180</v>
      </c>
      <c r="K249" s="42">
        <v>5.0000000000000001E-3</v>
      </c>
    </row>
    <row r="250" spans="1:11" ht="15" hidden="1" x14ac:dyDescent="0.25">
      <c r="A250" s="41" t="s">
        <v>955</v>
      </c>
      <c r="B250" s="43">
        <v>57940</v>
      </c>
      <c r="C250" s="33">
        <f t="shared" si="3"/>
        <v>249</v>
      </c>
      <c r="D250" s="54" t="s">
        <v>121</v>
      </c>
      <c r="E250" s="53">
        <v>117220</v>
      </c>
      <c r="F250" s="52">
        <v>0.02</v>
      </c>
      <c r="G250" s="51">
        <v>0.83499999999999996</v>
      </c>
      <c r="H250" s="50">
        <v>23.93</v>
      </c>
      <c r="I250" s="50">
        <v>27.86</v>
      </c>
      <c r="J250" s="43">
        <v>57940</v>
      </c>
      <c r="K250" s="49">
        <v>7.0000000000000001E-3</v>
      </c>
    </row>
    <row r="251" spans="1:11" ht="15" hidden="1" x14ac:dyDescent="0.25">
      <c r="A251" s="41" t="s">
        <v>954</v>
      </c>
      <c r="B251" s="43">
        <v>56940</v>
      </c>
      <c r="C251" s="33">
        <f t="shared" si="3"/>
        <v>250</v>
      </c>
      <c r="D251" s="48" t="s">
        <v>113</v>
      </c>
      <c r="E251" s="47">
        <v>17700</v>
      </c>
      <c r="F251" s="46">
        <v>3.4000000000000002E-2</v>
      </c>
      <c r="G251" s="45">
        <v>0.126</v>
      </c>
      <c r="H251" s="44">
        <v>24.68</v>
      </c>
      <c r="I251" s="44">
        <v>27.37</v>
      </c>
      <c r="J251" s="43">
        <v>56940</v>
      </c>
      <c r="K251" s="42">
        <v>1.9E-2</v>
      </c>
    </row>
    <row r="252" spans="1:11" ht="15" hidden="1" x14ac:dyDescent="0.25">
      <c r="A252" s="41" t="s">
        <v>953</v>
      </c>
      <c r="B252" s="43">
        <v>51490</v>
      </c>
      <c r="C252" s="33">
        <f t="shared" si="3"/>
        <v>251</v>
      </c>
      <c r="D252" s="54" t="s">
        <v>113</v>
      </c>
      <c r="E252" s="53">
        <v>54560</v>
      </c>
      <c r="F252" s="52">
        <v>3.7999999999999999E-2</v>
      </c>
      <c r="G252" s="51">
        <v>0.38900000000000001</v>
      </c>
      <c r="H252" s="50">
        <v>22.02</v>
      </c>
      <c r="I252" s="50">
        <v>24.75</v>
      </c>
      <c r="J252" s="43">
        <v>51490</v>
      </c>
      <c r="K252" s="49">
        <v>1.2E-2</v>
      </c>
    </row>
    <row r="253" spans="1:11" ht="15" hidden="1" x14ac:dyDescent="0.25">
      <c r="A253" s="41" t="s">
        <v>952</v>
      </c>
      <c r="B253" s="43">
        <v>66170</v>
      </c>
      <c r="C253" s="33">
        <f t="shared" si="3"/>
        <v>252</v>
      </c>
      <c r="D253" s="48" t="s">
        <v>113</v>
      </c>
      <c r="E253" s="47">
        <v>44960</v>
      </c>
      <c r="F253" s="46">
        <v>2.1000000000000001E-2</v>
      </c>
      <c r="G253" s="45">
        <v>0.32</v>
      </c>
      <c r="H253" s="44">
        <v>26.27</v>
      </c>
      <c r="I253" s="44">
        <v>31.81</v>
      </c>
      <c r="J253" s="43">
        <v>66170</v>
      </c>
      <c r="K253" s="42">
        <v>0.01</v>
      </c>
    </row>
    <row r="254" spans="1:11" ht="15" hidden="1" x14ac:dyDescent="0.25">
      <c r="A254" s="41" t="s">
        <v>951</v>
      </c>
      <c r="B254" s="43">
        <v>54520</v>
      </c>
      <c r="C254" s="33">
        <f t="shared" si="3"/>
        <v>253</v>
      </c>
      <c r="D254" s="54" t="s">
        <v>184</v>
      </c>
      <c r="E254" s="53">
        <v>8636430</v>
      </c>
      <c r="F254" s="52">
        <v>3.0000000000000001E-3</v>
      </c>
      <c r="G254" s="51">
        <v>61.512999999999998</v>
      </c>
      <c r="H254" s="50">
        <v>23.08</v>
      </c>
      <c r="I254" s="50">
        <v>26.21</v>
      </c>
      <c r="J254" s="43">
        <v>54520</v>
      </c>
      <c r="K254" s="49">
        <v>5.0000000000000001E-3</v>
      </c>
    </row>
    <row r="255" spans="1:11" ht="15" hidden="1" x14ac:dyDescent="0.25">
      <c r="A255" s="41" t="s">
        <v>950</v>
      </c>
      <c r="B255" s="43">
        <v>81880</v>
      </c>
      <c r="C255" s="33">
        <f t="shared" si="3"/>
        <v>254</v>
      </c>
      <c r="D255" s="48" t="s">
        <v>136</v>
      </c>
      <c r="E255" s="47">
        <v>1530010</v>
      </c>
      <c r="F255" s="46">
        <v>8.9999999999999993E-3</v>
      </c>
      <c r="G255" s="45">
        <v>10.897</v>
      </c>
      <c r="H255" s="56">
        <v>-4</v>
      </c>
      <c r="I255" s="56">
        <v>-4</v>
      </c>
      <c r="J255" s="43">
        <v>81880</v>
      </c>
      <c r="K255" s="42">
        <v>8.9999999999999993E-3</v>
      </c>
    </row>
    <row r="256" spans="1:11" ht="15" hidden="1" x14ac:dyDescent="0.25">
      <c r="A256" s="41" t="s">
        <v>949</v>
      </c>
      <c r="B256" s="43">
        <v>96770</v>
      </c>
      <c r="C256" s="33">
        <f t="shared" si="3"/>
        <v>255</v>
      </c>
      <c r="D256" s="54" t="s">
        <v>113</v>
      </c>
      <c r="E256" s="53">
        <v>83030</v>
      </c>
      <c r="F256" s="52">
        <v>0.02</v>
      </c>
      <c r="G256" s="51">
        <v>0.59099999999999997</v>
      </c>
      <c r="H256" s="55">
        <v>-4</v>
      </c>
      <c r="I256" s="55">
        <v>-4</v>
      </c>
      <c r="J256" s="43">
        <v>96770</v>
      </c>
      <c r="K256" s="49">
        <v>1.2999999999999999E-2</v>
      </c>
    </row>
    <row r="257" spans="1:11" ht="15" hidden="1" x14ac:dyDescent="0.25">
      <c r="A257" s="41" t="s">
        <v>948</v>
      </c>
      <c r="B257" s="43">
        <v>85350</v>
      </c>
      <c r="C257" s="33">
        <f t="shared" si="3"/>
        <v>256</v>
      </c>
      <c r="D257" s="48" t="s">
        <v>121</v>
      </c>
      <c r="E257" s="47">
        <v>84560</v>
      </c>
      <c r="F257" s="46">
        <v>1.4E-2</v>
      </c>
      <c r="G257" s="45">
        <v>0.60199999999999998</v>
      </c>
      <c r="H257" s="56">
        <v>-4</v>
      </c>
      <c r="I257" s="56">
        <v>-4</v>
      </c>
      <c r="J257" s="43">
        <v>85350</v>
      </c>
      <c r="K257" s="42">
        <v>0.01</v>
      </c>
    </row>
    <row r="258" spans="1:11" ht="15" hidden="1" x14ac:dyDescent="0.25">
      <c r="A258" s="41" t="s">
        <v>947</v>
      </c>
      <c r="B258" s="43">
        <v>89670</v>
      </c>
      <c r="C258" s="33">
        <f t="shared" si="3"/>
        <v>257</v>
      </c>
      <c r="D258" s="54" t="s">
        <v>113</v>
      </c>
      <c r="E258" s="53">
        <v>32540</v>
      </c>
      <c r="F258" s="52">
        <v>1.9E-2</v>
      </c>
      <c r="G258" s="51">
        <v>0.23200000000000001</v>
      </c>
      <c r="H258" s="55">
        <v>-4</v>
      </c>
      <c r="I258" s="55">
        <v>-4</v>
      </c>
      <c r="J258" s="43">
        <v>89670</v>
      </c>
      <c r="K258" s="49">
        <v>1.0999999999999999E-2</v>
      </c>
    </row>
    <row r="259" spans="1:11" ht="15" hidden="1" x14ac:dyDescent="0.25">
      <c r="A259" s="41" t="s">
        <v>946</v>
      </c>
      <c r="B259" s="43">
        <v>82650</v>
      </c>
      <c r="C259" s="33">
        <f t="shared" ref="C259:C322" si="4">C258+1</f>
        <v>258</v>
      </c>
      <c r="D259" s="48" t="s">
        <v>113</v>
      </c>
      <c r="E259" s="47">
        <v>52020</v>
      </c>
      <c r="F259" s="46">
        <v>1.4999999999999999E-2</v>
      </c>
      <c r="G259" s="45">
        <v>0.371</v>
      </c>
      <c r="H259" s="56">
        <v>-4</v>
      </c>
      <c r="I259" s="56">
        <v>-4</v>
      </c>
      <c r="J259" s="43">
        <v>82650</v>
      </c>
      <c r="K259" s="42">
        <v>0.01</v>
      </c>
    </row>
    <row r="260" spans="1:11" ht="15" hidden="1" x14ac:dyDescent="0.25">
      <c r="A260" s="41" t="s">
        <v>945</v>
      </c>
      <c r="B260" s="43">
        <v>105120</v>
      </c>
      <c r="C260" s="33">
        <f t="shared" si="4"/>
        <v>259</v>
      </c>
      <c r="D260" s="54" t="s">
        <v>121</v>
      </c>
      <c r="E260" s="53">
        <v>45370</v>
      </c>
      <c r="F260" s="52">
        <v>2.4E-2</v>
      </c>
      <c r="G260" s="51">
        <v>0.32300000000000001</v>
      </c>
      <c r="H260" s="55">
        <v>-4</v>
      </c>
      <c r="I260" s="55">
        <v>-4</v>
      </c>
      <c r="J260" s="43">
        <v>105120</v>
      </c>
      <c r="K260" s="49">
        <v>1.2E-2</v>
      </c>
    </row>
    <row r="261" spans="1:11" ht="15" hidden="1" x14ac:dyDescent="0.25">
      <c r="A261" s="41" t="s">
        <v>944</v>
      </c>
      <c r="B261" s="43">
        <v>92890</v>
      </c>
      <c r="C261" s="33">
        <f t="shared" si="4"/>
        <v>260</v>
      </c>
      <c r="D261" s="48" t="s">
        <v>113</v>
      </c>
      <c r="E261" s="47">
        <v>7370</v>
      </c>
      <c r="F261" s="46">
        <v>5.5E-2</v>
      </c>
      <c r="G261" s="45">
        <v>5.1999999999999998E-2</v>
      </c>
      <c r="H261" s="56">
        <v>-4</v>
      </c>
      <c r="I261" s="56">
        <v>-4</v>
      </c>
      <c r="J261" s="43">
        <v>92890</v>
      </c>
      <c r="K261" s="42">
        <v>3.1E-2</v>
      </c>
    </row>
    <row r="262" spans="1:11" ht="15" hidden="1" x14ac:dyDescent="0.25">
      <c r="A262" s="41" t="s">
        <v>943</v>
      </c>
      <c r="B262" s="43">
        <v>107490</v>
      </c>
      <c r="C262" s="33">
        <f t="shared" si="4"/>
        <v>261</v>
      </c>
      <c r="D262" s="54" t="s">
        <v>113</v>
      </c>
      <c r="E262" s="53">
        <v>38000</v>
      </c>
      <c r="F262" s="52">
        <v>2.1000000000000001E-2</v>
      </c>
      <c r="G262" s="51">
        <v>0.27100000000000002</v>
      </c>
      <c r="H262" s="55">
        <v>-4</v>
      </c>
      <c r="I262" s="55">
        <v>-4</v>
      </c>
      <c r="J262" s="43">
        <v>107490</v>
      </c>
      <c r="K262" s="49">
        <v>1.2E-2</v>
      </c>
    </row>
    <row r="263" spans="1:11" ht="15" hidden="1" x14ac:dyDescent="0.25">
      <c r="A263" s="41" t="s">
        <v>942</v>
      </c>
      <c r="B263" s="43">
        <v>91440</v>
      </c>
      <c r="C263" s="33">
        <f t="shared" si="4"/>
        <v>262</v>
      </c>
      <c r="D263" s="48" t="s">
        <v>121</v>
      </c>
      <c r="E263" s="47">
        <v>62920</v>
      </c>
      <c r="F263" s="46">
        <v>1.7000000000000001E-2</v>
      </c>
      <c r="G263" s="45">
        <v>0.44800000000000001</v>
      </c>
      <c r="H263" s="56">
        <v>-4</v>
      </c>
      <c r="I263" s="56">
        <v>-4</v>
      </c>
      <c r="J263" s="43">
        <v>91440</v>
      </c>
      <c r="K263" s="42">
        <v>8.9999999999999993E-3</v>
      </c>
    </row>
    <row r="264" spans="1:11" ht="15" hidden="1" x14ac:dyDescent="0.25">
      <c r="A264" s="41" t="s">
        <v>941</v>
      </c>
      <c r="B264" s="43">
        <v>96630</v>
      </c>
      <c r="C264" s="33">
        <f t="shared" si="4"/>
        <v>263</v>
      </c>
      <c r="D264" s="54" t="s">
        <v>113</v>
      </c>
      <c r="E264" s="53">
        <v>10340</v>
      </c>
      <c r="F264" s="52">
        <v>3.6999999999999998E-2</v>
      </c>
      <c r="G264" s="51">
        <v>7.3999999999999996E-2</v>
      </c>
      <c r="H264" s="55">
        <v>-4</v>
      </c>
      <c r="I264" s="55">
        <v>-4</v>
      </c>
      <c r="J264" s="43">
        <v>96630</v>
      </c>
      <c r="K264" s="49">
        <v>1.4E-2</v>
      </c>
    </row>
    <row r="265" spans="1:11" ht="15" hidden="1" x14ac:dyDescent="0.25">
      <c r="A265" s="41" t="s">
        <v>940</v>
      </c>
      <c r="B265" s="43">
        <v>90420</v>
      </c>
      <c r="C265" s="33">
        <f t="shared" si="4"/>
        <v>264</v>
      </c>
      <c r="D265" s="48" t="s">
        <v>113</v>
      </c>
      <c r="E265" s="47">
        <v>50820</v>
      </c>
      <c r="F265" s="46">
        <v>1.9E-2</v>
      </c>
      <c r="G265" s="45">
        <v>0.36199999999999999</v>
      </c>
      <c r="H265" s="56">
        <v>-4</v>
      </c>
      <c r="I265" s="56">
        <v>-4</v>
      </c>
      <c r="J265" s="43">
        <v>90420</v>
      </c>
      <c r="K265" s="42">
        <v>0.01</v>
      </c>
    </row>
    <row r="266" spans="1:11" ht="15" hidden="1" x14ac:dyDescent="0.25">
      <c r="A266" s="41" t="s">
        <v>939</v>
      </c>
      <c r="B266" s="43">
        <v>90480</v>
      </c>
      <c r="C266" s="33">
        <f t="shared" si="4"/>
        <v>265</v>
      </c>
      <c r="D266" s="54" t="s">
        <v>113</v>
      </c>
      <c r="E266" s="53">
        <v>1750</v>
      </c>
      <c r="F266" s="52">
        <v>5.7000000000000002E-2</v>
      </c>
      <c r="G266" s="51">
        <v>1.2E-2</v>
      </c>
      <c r="H266" s="55">
        <v>-4</v>
      </c>
      <c r="I266" s="55">
        <v>-4</v>
      </c>
      <c r="J266" s="43">
        <v>90480</v>
      </c>
      <c r="K266" s="49">
        <v>1.9E-2</v>
      </c>
    </row>
    <row r="267" spans="1:11" ht="15" hidden="1" x14ac:dyDescent="0.25">
      <c r="A267" s="41" t="s">
        <v>938</v>
      </c>
      <c r="B267" s="43">
        <v>92900</v>
      </c>
      <c r="C267" s="33">
        <f t="shared" si="4"/>
        <v>266</v>
      </c>
      <c r="D267" s="48" t="s">
        <v>121</v>
      </c>
      <c r="E267" s="47">
        <v>51780</v>
      </c>
      <c r="F267" s="46">
        <v>1.4E-2</v>
      </c>
      <c r="G267" s="45">
        <v>0.36899999999999999</v>
      </c>
      <c r="H267" s="56">
        <v>-4</v>
      </c>
      <c r="I267" s="56">
        <v>-4</v>
      </c>
      <c r="J267" s="43">
        <v>92900</v>
      </c>
      <c r="K267" s="42">
        <v>0.01</v>
      </c>
    </row>
    <row r="268" spans="1:11" ht="30" hidden="1" x14ac:dyDescent="0.25">
      <c r="A268" s="41" t="s">
        <v>937</v>
      </c>
      <c r="B268" s="43">
        <v>95900</v>
      </c>
      <c r="C268" s="33">
        <f t="shared" si="4"/>
        <v>267</v>
      </c>
      <c r="D268" s="54" t="s">
        <v>113</v>
      </c>
      <c r="E268" s="53">
        <v>10850</v>
      </c>
      <c r="F268" s="52">
        <v>3.7999999999999999E-2</v>
      </c>
      <c r="G268" s="51">
        <v>7.6999999999999999E-2</v>
      </c>
      <c r="H268" s="55">
        <v>-4</v>
      </c>
      <c r="I268" s="55">
        <v>-4</v>
      </c>
      <c r="J268" s="43">
        <v>95900</v>
      </c>
      <c r="K268" s="49">
        <v>1.2999999999999999E-2</v>
      </c>
    </row>
    <row r="269" spans="1:11" ht="15" hidden="1" x14ac:dyDescent="0.25">
      <c r="A269" s="41" t="s">
        <v>936</v>
      </c>
      <c r="B269" s="43">
        <v>89320</v>
      </c>
      <c r="C269" s="33">
        <f t="shared" si="4"/>
        <v>268</v>
      </c>
      <c r="D269" s="48" t="s">
        <v>113</v>
      </c>
      <c r="E269" s="47">
        <v>21250</v>
      </c>
      <c r="F269" s="46">
        <v>1.4999999999999999E-2</v>
      </c>
      <c r="G269" s="45">
        <v>0.151</v>
      </c>
      <c r="H269" s="56">
        <v>-4</v>
      </c>
      <c r="I269" s="56">
        <v>-4</v>
      </c>
      <c r="J269" s="43">
        <v>89320</v>
      </c>
      <c r="K269" s="42">
        <v>0.01</v>
      </c>
    </row>
    <row r="270" spans="1:11" ht="15" hidden="1" x14ac:dyDescent="0.25">
      <c r="A270" s="41" t="s">
        <v>935</v>
      </c>
      <c r="B270" s="43">
        <v>88880</v>
      </c>
      <c r="C270" s="33">
        <f t="shared" si="4"/>
        <v>269</v>
      </c>
      <c r="D270" s="54" t="s">
        <v>113</v>
      </c>
      <c r="E270" s="53">
        <v>5520</v>
      </c>
      <c r="F270" s="52">
        <v>2.5000000000000001E-2</v>
      </c>
      <c r="G270" s="51">
        <v>3.9E-2</v>
      </c>
      <c r="H270" s="55">
        <v>-4</v>
      </c>
      <c r="I270" s="55">
        <v>-4</v>
      </c>
      <c r="J270" s="43">
        <v>88880</v>
      </c>
      <c r="K270" s="49">
        <v>1.4999999999999999E-2</v>
      </c>
    </row>
    <row r="271" spans="1:11" ht="15" hidden="1" x14ac:dyDescent="0.25">
      <c r="A271" s="41" t="s">
        <v>934</v>
      </c>
      <c r="B271" s="43">
        <v>97520</v>
      </c>
      <c r="C271" s="33">
        <f t="shared" si="4"/>
        <v>270</v>
      </c>
      <c r="D271" s="48" t="s">
        <v>113</v>
      </c>
      <c r="E271" s="47">
        <v>14160</v>
      </c>
      <c r="F271" s="46">
        <v>1.6E-2</v>
      </c>
      <c r="G271" s="45">
        <v>0.10100000000000001</v>
      </c>
      <c r="H271" s="56">
        <v>-4</v>
      </c>
      <c r="I271" s="56">
        <v>-4</v>
      </c>
      <c r="J271" s="43">
        <v>97520</v>
      </c>
      <c r="K271" s="42">
        <v>1.2999999999999999E-2</v>
      </c>
    </row>
    <row r="272" spans="1:11" ht="15" hidden="1" x14ac:dyDescent="0.25">
      <c r="A272" s="41" t="s">
        <v>933</v>
      </c>
      <c r="B272" s="43">
        <v>89150</v>
      </c>
      <c r="C272" s="33">
        <f t="shared" si="4"/>
        <v>271</v>
      </c>
      <c r="D272" s="54" t="s">
        <v>121</v>
      </c>
      <c r="E272" s="53">
        <v>114230</v>
      </c>
      <c r="F272" s="52">
        <v>1.2999999999999999E-2</v>
      </c>
      <c r="G272" s="51">
        <v>0.81399999999999995</v>
      </c>
      <c r="H272" s="55">
        <v>-4</v>
      </c>
      <c r="I272" s="55">
        <v>-4</v>
      </c>
      <c r="J272" s="43">
        <v>89150</v>
      </c>
      <c r="K272" s="49">
        <v>0.01</v>
      </c>
    </row>
    <row r="273" spans="1:11" ht="15" hidden="1" x14ac:dyDescent="0.25">
      <c r="A273" s="41" t="s">
        <v>932</v>
      </c>
      <c r="B273" s="43">
        <v>91940</v>
      </c>
      <c r="C273" s="33">
        <f t="shared" si="4"/>
        <v>272</v>
      </c>
      <c r="D273" s="48" t="s">
        <v>113</v>
      </c>
      <c r="E273" s="47">
        <v>5700</v>
      </c>
      <c r="F273" s="46">
        <v>2.4E-2</v>
      </c>
      <c r="G273" s="45">
        <v>4.1000000000000002E-2</v>
      </c>
      <c r="H273" s="56">
        <v>-4</v>
      </c>
      <c r="I273" s="56">
        <v>-4</v>
      </c>
      <c r="J273" s="43">
        <v>91940</v>
      </c>
      <c r="K273" s="42">
        <v>1.4E-2</v>
      </c>
    </row>
    <row r="274" spans="1:11" ht="15" hidden="1" x14ac:dyDescent="0.25">
      <c r="A274" s="41" t="s">
        <v>931</v>
      </c>
      <c r="B274" s="43">
        <v>84590</v>
      </c>
      <c r="C274" s="33">
        <f t="shared" si="4"/>
        <v>273</v>
      </c>
      <c r="D274" s="54" t="s">
        <v>113</v>
      </c>
      <c r="E274" s="53">
        <v>9060</v>
      </c>
      <c r="F274" s="52">
        <v>2.7E-2</v>
      </c>
      <c r="G274" s="51">
        <v>6.5000000000000002E-2</v>
      </c>
      <c r="H274" s="55">
        <v>-4</v>
      </c>
      <c r="I274" s="55">
        <v>-4</v>
      </c>
      <c r="J274" s="43">
        <v>84590</v>
      </c>
      <c r="K274" s="49">
        <v>1.7000000000000001E-2</v>
      </c>
    </row>
    <row r="275" spans="1:11" ht="15" hidden="1" x14ac:dyDescent="0.25">
      <c r="A275" s="41" t="s">
        <v>930</v>
      </c>
      <c r="B275" s="43">
        <v>111520</v>
      </c>
      <c r="C275" s="33">
        <f t="shared" si="4"/>
        <v>274</v>
      </c>
      <c r="D275" s="48" t="s">
        <v>113</v>
      </c>
      <c r="E275" s="47">
        <v>13060</v>
      </c>
      <c r="F275" s="46">
        <v>1.9E-2</v>
      </c>
      <c r="G275" s="45">
        <v>9.2999999999999999E-2</v>
      </c>
      <c r="H275" s="56">
        <v>-4</v>
      </c>
      <c r="I275" s="56">
        <v>-4</v>
      </c>
      <c r="J275" s="43">
        <v>111520</v>
      </c>
      <c r="K275" s="42">
        <v>1.4E-2</v>
      </c>
    </row>
    <row r="276" spans="1:11" ht="15" hidden="1" x14ac:dyDescent="0.25">
      <c r="A276" s="41" t="s">
        <v>929</v>
      </c>
      <c r="B276" s="43">
        <v>84660</v>
      </c>
      <c r="C276" s="33">
        <f t="shared" si="4"/>
        <v>275</v>
      </c>
      <c r="D276" s="54" t="s">
        <v>113</v>
      </c>
      <c r="E276" s="53">
        <v>4140</v>
      </c>
      <c r="F276" s="52">
        <v>2.7E-2</v>
      </c>
      <c r="G276" s="51">
        <v>2.9000000000000001E-2</v>
      </c>
      <c r="H276" s="55">
        <v>-4</v>
      </c>
      <c r="I276" s="55">
        <v>-4</v>
      </c>
      <c r="J276" s="43">
        <v>84660</v>
      </c>
      <c r="K276" s="49">
        <v>1.4E-2</v>
      </c>
    </row>
    <row r="277" spans="1:11" ht="15" hidden="1" x14ac:dyDescent="0.25">
      <c r="A277" s="41" t="s">
        <v>928</v>
      </c>
      <c r="B277" s="43">
        <v>94090</v>
      </c>
      <c r="C277" s="33">
        <f t="shared" si="4"/>
        <v>276</v>
      </c>
      <c r="D277" s="48" t="s">
        <v>113</v>
      </c>
      <c r="E277" s="47">
        <v>16720</v>
      </c>
      <c r="F277" s="46">
        <v>1.7000000000000001E-2</v>
      </c>
      <c r="G277" s="45">
        <v>0.11899999999999999</v>
      </c>
      <c r="H277" s="56">
        <v>-4</v>
      </c>
      <c r="I277" s="56">
        <v>-4</v>
      </c>
      <c r="J277" s="43">
        <v>94090</v>
      </c>
      <c r="K277" s="42">
        <v>1.7000000000000001E-2</v>
      </c>
    </row>
    <row r="278" spans="1:11" ht="15" hidden="1" x14ac:dyDescent="0.25">
      <c r="A278" s="41" t="s">
        <v>927</v>
      </c>
      <c r="B278" s="43">
        <v>84440</v>
      </c>
      <c r="C278" s="33">
        <f t="shared" si="4"/>
        <v>277</v>
      </c>
      <c r="D278" s="54" t="s">
        <v>113</v>
      </c>
      <c r="E278" s="53">
        <v>37640</v>
      </c>
      <c r="F278" s="52">
        <v>1.7999999999999999E-2</v>
      </c>
      <c r="G278" s="51">
        <v>0.26800000000000002</v>
      </c>
      <c r="H278" s="55">
        <v>-4</v>
      </c>
      <c r="I278" s="55">
        <v>-4</v>
      </c>
      <c r="J278" s="43">
        <v>84440</v>
      </c>
      <c r="K278" s="49">
        <v>1.0999999999999999E-2</v>
      </c>
    </row>
    <row r="279" spans="1:11" ht="15" hidden="1" x14ac:dyDescent="0.25">
      <c r="A279" s="41" t="s">
        <v>926</v>
      </c>
      <c r="B279" s="43">
        <v>81600</v>
      </c>
      <c r="C279" s="33">
        <f t="shared" si="4"/>
        <v>278</v>
      </c>
      <c r="D279" s="48" t="s">
        <v>113</v>
      </c>
      <c r="E279" s="47">
        <v>14580</v>
      </c>
      <c r="F279" s="46">
        <v>0.02</v>
      </c>
      <c r="G279" s="45">
        <v>0.104</v>
      </c>
      <c r="H279" s="56">
        <v>-4</v>
      </c>
      <c r="I279" s="56">
        <v>-4</v>
      </c>
      <c r="J279" s="43">
        <v>81600</v>
      </c>
      <c r="K279" s="42">
        <v>0.01</v>
      </c>
    </row>
    <row r="280" spans="1:11" ht="15" hidden="1" x14ac:dyDescent="0.25">
      <c r="A280" s="41" t="s">
        <v>925</v>
      </c>
      <c r="B280" s="43">
        <v>85950</v>
      </c>
      <c r="C280" s="33">
        <f t="shared" si="4"/>
        <v>279</v>
      </c>
      <c r="D280" s="54" t="s">
        <v>113</v>
      </c>
      <c r="E280" s="53">
        <v>13320</v>
      </c>
      <c r="F280" s="52">
        <v>2.9000000000000001E-2</v>
      </c>
      <c r="G280" s="51">
        <v>9.5000000000000001E-2</v>
      </c>
      <c r="H280" s="55">
        <v>-4</v>
      </c>
      <c r="I280" s="55">
        <v>-4</v>
      </c>
      <c r="J280" s="43">
        <v>85950</v>
      </c>
      <c r="K280" s="49">
        <v>2.1999999999999999E-2</v>
      </c>
    </row>
    <row r="281" spans="1:11" ht="15" hidden="1" x14ac:dyDescent="0.25">
      <c r="A281" s="41" t="s">
        <v>924</v>
      </c>
      <c r="B281" s="43">
        <v>113770</v>
      </c>
      <c r="C281" s="33">
        <f t="shared" si="4"/>
        <v>280</v>
      </c>
      <c r="D281" s="48" t="s">
        <v>121</v>
      </c>
      <c r="E281" s="47">
        <v>242940</v>
      </c>
      <c r="F281" s="46">
        <v>1.9E-2</v>
      </c>
      <c r="G281" s="45">
        <v>1.73</v>
      </c>
      <c r="H281" s="56">
        <v>-4</v>
      </c>
      <c r="I281" s="56">
        <v>-4</v>
      </c>
      <c r="J281" s="43">
        <v>113770</v>
      </c>
      <c r="K281" s="42">
        <v>1.9E-2</v>
      </c>
    </row>
    <row r="282" spans="1:11" ht="15" hidden="1" x14ac:dyDescent="0.25">
      <c r="A282" s="41" t="s">
        <v>923</v>
      </c>
      <c r="B282" s="43">
        <v>125430</v>
      </c>
      <c r="C282" s="33">
        <f t="shared" si="4"/>
        <v>281</v>
      </c>
      <c r="D282" s="54" t="s">
        <v>113</v>
      </c>
      <c r="E282" s="53">
        <v>186740</v>
      </c>
      <c r="F282" s="52">
        <v>2.4E-2</v>
      </c>
      <c r="G282" s="51">
        <v>1.33</v>
      </c>
      <c r="H282" s="55">
        <v>-4</v>
      </c>
      <c r="I282" s="55">
        <v>-4</v>
      </c>
      <c r="J282" s="43">
        <v>125430</v>
      </c>
      <c r="K282" s="49">
        <v>0.02</v>
      </c>
    </row>
    <row r="283" spans="1:11" ht="15" hidden="1" x14ac:dyDescent="0.25">
      <c r="A283" s="41" t="s">
        <v>922</v>
      </c>
      <c r="B283" s="43">
        <v>75030</v>
      </c>
      <c r="C283" s="33">
        <f t="shared" si="4"/>
        <v>282</v>
      </c>
      <c r="D283" s="48" t="s">
        <v>113</v>
      </c>
      <c r="E283" s="47">
        <v>56210</v>
      </c>
      <c r="F283" s="46">
        <v>2.1000000000000001E-2</v>
      </c>
      <c r="G283" s="45">
        <v>0.4</v>
      </c>
      <c r="H283" s="56">
        <v>-4</v>
      </c>
      <c r="I283" s="56">
        <v>-4</v>
      </c>
      <c r="J283" s="43">
        <v>75030</v>
      </c>
      <c r="K283" s="42">
        <v>8.9999999999999993E-3</v>
      </c>
    </row>
    <row r="284" spans="1:11" ht="15" hidden="1" x14ac:dyDescent="0.25">
      <c r="A284" s="41" t="s">
        <v>921</v>
      </c>
      <c r="B284" s="43">
        <v>70420</v>
      </c>
      <c r="C284" s="33">
        <f t="shared" si="4"/>
        <v>283</v>
      </c>
      <c r="D284" s="54" t="s">
        <v>121</v>
      </c>
      <c r="E284" s="53">
        <v>63720</v>
      </c>
      <c r="F284" s="52">
        <v>1.9E-2</v>
      </c>
      <c r="G284" s="51">
        <v>0.45400000000000001</v>
      </c>
      <c r="H284" s="55">
        <v>-4</v>
      </c>
      <c r="I284" s="55">
        <v>-4</v>
      </c>
      <c r="J284" s="43">
        <v>70420</v>
      </c>
      <c r="K284" s="49">
        <v>0.01</v>
      </c>
    </row>
    <row r="285" spans="1:11" ht="15" hidden="1" x14ac:dyDescent="0.25">
      <c r="A285" s="41" t="s">
        <v>920</v>
      </c>
      <c r="B285" s="43">
        <v>70260</v>
      </c>
      <c r="C285" s="33">
        <f t="shared" si="4"/>
        <v>284</v>
      </c>
      <c r="D285" s="48" t="s">
        <v>113</v>
      </c>
      <c r="E285" s="47">
        <v>58850</v>
      </c>
      <c r="F285" s="46">
        <v>1.9E-2</v>
      </c>
      <c r="G285" s="45">
        <v>0.41899999999999998</v>
      </c>
      <c r="H285" s="56">
        <v>-4</v>
      </c>
      <c r="I285" s="56">
        <v>-4</v>
      </c>
      <c r="J285" s="43">
        <v>70260</v>
      </c>
      <c r="K285" s="42">
        <v>1.0999999999999999E-2</v>
      </c>
    </row>
    <row r="286" spans="1:11" ht="15" hidden="1" x14ac:dyDescent="0.25">
      <c r="A286" s="41" t="s">
        <v>919</v>
      </c>
      <c r="B286" s="43">
        <v>72340</v>
      </c>
      <c r="C286" s="33">
        <f t="shared" si="4"/>
        <v>285</v>
      </c>
      <c r="D286" s="54" t="s">
        <v>113</v>
      </c>
      <c r="E286" s="53">
        <v>4870</v>
      </c>
      <c r="F286" s="52">
        <v>0.05</v>
      </c>
      <c r="G286" s="51">
        <v>3.5000000000000003E-2</v>
      </c>
      <c r="H286" s="55">
        <v>-4</v>
      </c>
      <c r="I286" s="55">
        <v>-4</v>
      </c>
      <c r="J286" s="43">
        <v>72340</v>
      </c>
      <c r="K286" s="49">
        <v>1.2E-2</v>
      </c>
    </row>
    <row r="287" spans="1:11" ht="15" hidden="1" x14ac:dyDescent="0.25">
      <c r="A287" s="41" t="s">
        <v>918</v>
      </c>
      <c r="B287" s="43">
        <v>94490</v>
      </c>
      <c r="C287" s="33">
        <f t="shared" si="4"/>
        <v>286</v>
      </c>
      <c r="D287" s="48" t="s">
        <v>121</v>
      </c>
      <c r="E287" s="47">
        <v>42490</v>
      </c>
      <c r="F287" s="46">
        <v>2.7E-2</v>
      </c>
      <c r="G287" s="45">
        <v>0.30299999999999999</v>
      </c>
      <c r="H287" s="56">
        <v>-4</v>
      </c>
      <c r="I287" s="56">
        <v>-4</v>
      </c>
      <c r="J287" s="43">
        <v>94490</v>
      </c>
      <c r="K287" s="42">
        <v>1.7000000000000001E-2</v>
      </c>
    </row>
    <row r="288" spans="1:11" ht="15" hidden="1" x14ac:dyDescent="0.25">
      <c r="A288" s="41" t="s">
        <v>917</v>
      </c>
      <c r="B288" s="43">
        <v>67040</v>
      </c>
      <c r="C288" s="33">
        <f t="shared" si="4"/>
        <v>287</v>
      </c>
      <c r="D288" s="54" t="s">
        <v>113</v>
      </c>
      <c r="E288" s="53">
        <v>14620</v>
      </c>
      <c r="F288" s="52">
        <v>3.5000000000000003E-2</v>
      </c>
      <c r="G288" s="51">
        <v>0.104</v>
      </c>
      <c r="H288" s="55">
        <v>-4</v>
      </c>
      <c r="I288" s="55">
        <v>-4</v>
      </c>
      <c r="J288" s="43">
        <v>67040</v>
      </c>
      <c r="K288" s="49">
        <v>1.4E-2</v>
      </c>
    </row>
    <row r="289" spans="1:11" ht="15" hidden="1" x14ac:dyDescent="0.25">
      <c r="A289" s="41" t="s">
        <v>916</v>
      </c>
      <c r="B289" s="43">
        <v>134530</v>
      </c>
      <c r="C289" s="33">
        <f t="shared" si="4"/>
        <v>288</v>
      </c>
      <c r="D289" s="48" t="s">
        <v>113</v>
      </c>
      <c r="E289" s="47">
        <v>16010</v>
      </c>
      <c r="F289" s="46">
        <v>4.2000000000000003E-2</v>
      </c>
      <c r="G289" s="45">
        <v>0.114</v>
      </c>
      <c r="H289" s="56">
        <v>-4</v>
      </c>
      <c r="I289" s="56">
        <v>-4</v>
      </c>
      <c r="J289" s="43">
        <v>134530</v>
      </c>
      <c r="K289" s="42">
        <v>2.1000000000000001E-2</v>
      </c>
    </row>
    <row r="290" spans="1:11" ht="15" hidden="1" x14ac:dyDescent="0.25">
      <c r="A290" s="41" t="s">
        <v>915</v>
      </c>
      <c r="B290" s="43">
        <v>74280</v>
      </c>
      <c r="C290" s="33">
        <f t="shared" si="4"/>
        <v>289</v>
      </c>
      <c r="D290" s="54" t="s">
        <v>113</v>
      </c>
      <c r="E290" s="53">
        <v>11860</v>
      </c>
      <c r="F290" s="52">
        <v>3.6999999999999998E-2</v>
      </c>
      <c r="G290" s="51">
        <v>8.4000000000000005E-2</v>
      </c>
      <c r="H290" s="55">
        <v>-4</v>
      </c>
      <c r="I290" s="55">
        <v>-4</v>
      </c>
      <c r="J290" s="43">
        <v>74280</v>
      </c>
      <c r="K290" s="49">
        <v>1.9E-2</v>
      </c>
    </row>
    <row r="291" spans="1:11" ht="15" hidden="1" x14ac:dyDescent="0.25">
      <c r="A291" s="41" t="s">
        <v>914</v>
      </c>
      <c r="B291" s="43">
        <v>77980</v>
      </c>
      <c r="C291" s="33">
        <f t="shared" si="4"/>
        <v>290</v>
      </c>
      <c r="D291" s="48" t="s">
        <v>121</v>
      </c>
      <c r="E291" s="47">
        <v>272170</v>
      </c>
      <c r="F291" s="46">
        <v>1.4999999999999999E-2</v>
      </c>
      <c r="G291" s="45">
        <v>1.9390000000000001</v>
      </c>
      <c r="H291" s="56">
        <v>-4</v>
      </c>
      <c r="I291" s="56">
        <v>-4</v>
      </c>
      <c r="J291" s="43">
        <v>77980</v>
      </c>
      <c r="K291" s="42">
        <v>1.0999999999999999E-2</v>
      </c>
    </row>
    <row r="292" spans="1:11" ht="15" hidden="1" x14ac:dyDescent="0.25">
      <c r="A292" s="41" t="s">
        <v>913</v>
      </c>
      <c r="B292" s="43">
        <v>81050</v>
      </c>
      <c r="C292" s="33">
        <f t="shared" si="4"/>
        <v>291</v>
      </c>
      <c r="D292" s="54" t="s">
        <v>113</v>
      </c>
      <c r="E292" s="53">
        <v>99020</v>
      </c>
      <c r="F292" s="52">
        <v>2.4E-2</v>
      </c>
      <c r="G292" s="51">
        <v>0.70499999999999996</v>
      </c>
      <c r="H292" s="55">
        <v>-4</v>
      </c>
      <c r="I292" s="55">
        <v>-4</v>
      </c>
      <c r="J292" s="43">
        <v>81050</v>
      </c>
      <c r="K292" s="49">
        <v>0.02</v>
      </c>
    </row>
    <row r="293" spans="1:11" ht="15" hidden="1" x14ac:dyDescent="0.25">
      <c r="A293" s="41" t="s">
        <v>912</v>
      </c>
      <c r="B293" s="43">
        <v>74360</v>
      </c>
      <c r="C293" s="33">
        <f t="shared" si="4"/>
        <v>292</v>
      </c>
      <c r="D293" s="48" t="s">
        <v>113</v>
      </c>
      <c r="E293" s="47">
        <v>28180</v>
      </c>
      <c r="F293" s="46">
        <v>1.7999999999999999E-2</v>
      </c>
      <c r="G293" s="45">
        <v>0.20100000000000001</v>
      </c>
      <c r="H293" s="56">
        <v>-4</v>
      </c>
      <c r="I293" s="56">
        <v>-4</v>
      </c>
      <c r="J293" s="43">
        <v>74360</v>
      </c>
      <c r="K293" s="42">
        <v>1.2E-2</v>
      </c>
    </row>
    <row r="294" spans="1:11" ht="15" hidden="1" x14ac:dyDescent="0.25">
      <c r="A294" s="41" t="s">
        <v>911</v>
      </c>
      <c r="B294" s="43">
        <v>76140</v>
      </c>
      <c r="C294" s="33">
        <f t="shared" si="4"/>
        <v>293</v>
      </c>
      <c r="D294" s="54" t="s">
        <v>113</v>
      </c>
      <c r="E294" s="53">
        <v>71270</v>
      </c>
      <c r="F294" s="52">
        <v>1.6E-2</v>
      </c>
      <c r="G294" s="51">
        <v>0.50800000000000001</v>
      </c>
      <c r="H294" s="55">
        <v>-4</v>
      </c>
      <c r="I294" s="55">
        <v>-4</v>
      </c>
      <c r="J294" s="43">
        <v>76140</v>
      </c>
      <c r="K294" s="49">
        <v>1.0999999999999999E-2</v>
      </c>
    </row>
    <row r="295" spans="1:11" ht="15" hidden="1" x14ac:dyDescent="0.25">
      <c r="A295" s="41" t="s">
        <v>910</v>
      </c>
      <c r="B295" s="43">
        <v>73750</v>
      </c>
      <c r="C295" s="33">
        <f t="shared" si="4"/>
        <v>294</v>
      </c>
      <c r="D295" s="48" t="s">
        <v>113</v>
      </c>
      <c r="E295" s="47">
        <v>28720</v>
      </c>
      <c r="F295" s="46">
        <v>2.3E-2</v>
      </c>
      <c r="G295" s="45">
        <v>0.20499999999999999</v>
      </c>
      <c r="H295" s="56">
        <v>-4</v>
      </c>
      <c r="I295" s="56">
        <v>-4</v>
      </c>
      <c r="J295" s="43">
        <v>73750</v>
      </c>
      <c r="K295" s="42">
        <v>1.0999999999999999E-2</v>
      </c>
    </row>
    <row r="296" spans="1:11" ht="15" hidden="1" x14ac:dyDescent="0.25">
      <c r="A296" s="41" t="s">
        <v>909</v>
      </c>
      <c r="B296" s="43">
        <v>80880</v>
      </c>
      <c r="C296" s="33">
        <f t="shared" si="4"/>
        <v>295</v>
      </c>
      <c r="D296" s="54" t="s">
        <v>113</v>
      </c>
      <c r="E296" s="53">
        <v>21800</v>
      </c>
      <c r="F296" s="52">
        <v>2.1000000000000001E-2</v>
      </c>
      <c r="G296" s="51">
        <v>0.155</v>
      </c>
      <c r="H296" s="55">
        <v>-4</v>
      </c>
      <c r="I296" s="55">
        <v>-4</v>
      </c>
      <c r="J296" s="43">
        <v>80880</v>
      </c>
      <c r="K296" s="49">
        <v>0.01</v>
      </c>
    </row>
    <row r="297" spans="1:11" ht="15" hidden="1" x14ac:dyDescent="0.25">
      <c r="A297" s="41" t="s">
        <v>908</v>
      </c>
      <c r="B297" s="43">
        <v>77420</v>
      </c>
      <c r="C297" s="33">
        <f t="shared" si="4"/>
        <v>296</v>
      </c>
      <c r="D297" s="48" t="s">
        <v>113</v>
      </c>
      <c r="E297" s="47">
        <v>23180</v>
      </c>
      <c r="F297" s="46">
        <v>3.2000000000000001E-2</v>
      </c>
      <c r="G297" s="45">
        <v>0.16500000000000001</v>
      </c>
      <c r="H297" s="56">
        <v>-4</v>
      </c>
      <c r="I297" s="56">
        <v>-4</v>
      </c>
      <c r="J297" s="43">
        <v>77420</v>
      </c>
      <c r="K297" s="42">
        <v>0.01</v>
      </c>
    </row>
    <row r="298" spans="1:11" ht="15" hidden="1" x14ac:dyDescent="0.25">
      <c r="A298" s="41" t="s">
        <v>907</v>
      </c>
      <c r="B298" s="43">
        <v>58150</v>
      </c>
      <c r="C298" s="33">
        <f t="shared" si="4"/>
        <v>297</v>
      </c>
      <c r="D298" s="54" t="s">
        <v>121</v>
      </c>
      <c r="E298" s="53">
        <v>466790</v>
      </c>
      <c r="F298" s="52">
        <v>1.6E-2</v>
      </c>
      <c r="G298" s="51">
        <v>3.3250000000000002</v>
      </c>
      <c r="H298" s="55">
        <v>-4</v>
      </c>
      <c r="I298" s="55">
        <v>-4</v>
      </c>
      <c r="J298" s="43">
        <v>58150</v>
      </c>
      <c r="K298" s="49">
        <v>1.2999999999999999E-2</v>
      </c>
    </row>
    <row r="299" spans="1:11" ht="15" hidden="1" x14ac:dyDescent="0.25">
      <c r="A299" s="41" t="s">
        <v>906</v>
      </c>
      <c r="B299" s="43">
        <v>35810</v>
      </c>
      <c r="C299" s="33">
        <f t="shared" si="4"/>
        <v>298</v>
      </c>
      <c r="D299" s="48" t="s">
        <v>113</v>
      </c>
      <c r="E299" s="47">
        <v>135130</v>
      </c>
      <c r="F299" s="46">
        <v>2.1999999999999999E-2</v>
      </c>
      <c r="G299" s="45">
        <v>0.96199999999999997</v>
      </c>
      <c r="H299" s="56">
        <v>-4</v>
      </c>
      <c r="I299" s="56">
        <v>-4</v>
      </c>
      <c r="J299" s="43">
        <v>35810</v>
      </c>
      <c r="K299" s="42">
        <v>1.7999999999999999E-2</v>
      </c>
    </row>
    <row r="300" spans="1:11" ht="15" hidden="1" x14ac:dyDescent="0.25">
      <c r="A300" s="41" t="s">
        <v>905</v>
      </c>
      <c r="B300" s="43">
        <v>72790</v>
      </c>
      <c r="C300" s="33">
        <f t="shared" si="4"/>
        <v>299</v>
      </c>
      <c r="D300" s="54" t="s">
        <v>113</v>
      </c>
      <c r="E300" s="53">
        <v>2970</v>
      </c>
      <c r="F300" s="52">
        <v>4.7E-2</v>
      </c>
      <c r="G300" s="51">
        <v>2.1000000000000001E-2</v>
      </c>
      <c r="H300" s="55">
        <v>-4</v>
      </c>
      <c r="I300" s="55">
        <v>-4</v>
      </c>
      <c r="J300" s="43">
        <v>72790</v>
      </c>
      <c r="K300" s="49">
        <v>1.7000000000000001E-2</v>
      </c>
    </row>
    <row r="301" spans="1:11" ht="15" hidden="1" x14ac:dyDescent="0.25">
      <c r="A301" s="41" t="s">
        <v>904</v>
      </c>
      <c r="B301" s="43">
        <v>67870</v>
      </c>
      <c r="C301" s="33">
        <f t="shared" si="4"/>
        <v>300</v>
      </c>
      <c r="D301" s="48" t="s">
        <v>113</v>
      </c>
      <c r="E301" s="47">
        <v>17390</v>
      </c>
      <c r="F301" s="46">
        <v>2.4E-2</v>
      </c>
      <c r="G301" s="45">
        <v>0.124</v>
      </c>
      <c r="H301" s="56">
        <v>-4</v>
      </c>
      <c r="I301" s="56">
        <v>-4</v>
      </c>
      <c r="J301" s="43">
        <v>67870</v>
      </c>
      <c r="K301" s="42">
        <v>1.4999999999999999E-2</v>
      </c>
    </row>
    <row r="302" spans="1:11" ht="15" hidden="1" x14ac:dyDescent="0.25">
      <c r="A302" s="41" t="s">
        <v>903</v>
      </c>
      <c r="B302" s="43">
        <v>55730</v>
      </c>
      <c r="C302" s="33">
        <f t="shared" si="4"/>
        <v>301</v>
      </c>
      <c r="D302" s="54" t="s">
        <v>113</v>
      </c>
      <c r="E302" s="53">
        <v>116430</v>
      </c>
      <c r="F302" s="52">
        <v>1.7999999999999999E-2</v>
      </c>
      <c r="G302" s="51">
        <v>0.82899999999999996</v>
      </c>
      <c r="H302" s="50">
        <v>24.36</v>
      </c>
      <c r="I302" s="50">
        <v>26.8</v>
      </c>
      <c r="J302" s="43">
        <v>55730</v>
      </c>
      <c r="K302" s="49">
        <v>8.9999999999999993E-3</v>
      </c>
    </row>
    <row r="303" spans="1:11" ht="15" hidden="1" x14ac:dyDescent="0.25">
      <c r="A303" s="41" t="s">
        <v>902</v>
      </c>
      <c r="B303" s="43">
        <v>73990</v>
      </c>
      <c r="C303" s="33">
        <f t="shared" si="4"/>
        <v>302</v>
      </c>
      <c r="D303" s="48" t="s">
        <v>113</v>
      </c>
      <c r="E303" s="47">
        <v>194870</v>
      </c>
      <c r="F303" s="46">
        <v>3.5000000000000003E-2</v>
      </c>
      <c r="G303" s="45">
        <v>1.3879999999999999</v>
      </c>
      <c r="H303" s="56">
        <v>-4</v>
      </c>
      <c r="I303" s="56">
        <v>-4</v>
      </c>
      <c r="J303" s="43">
        <v>73990</v>
      </c>
      <c r="K303" s="42">
        <v>1.4E-2</v>
      </c>
    </row>
    <row r="304" spans="1:11" ht="30" hidden="1" x14ac:dyDescent="0.25">
      <c r="A304" s="41" t="s">
        <v>901</v>
      </c>
      <c r="B304" s="43">
        <v>57470</v>
      </c>
      <c r="C304" s="33">
        <f t="shared" si="4"/>
        <v>303</v>
      </c>
      <c r="D304" s="54" t="s">
        <v>136</v>
      </c>
      <c r="E304" s="53">
        <v>4133490</v>
      </c>
      <c r="F304" s="52">
        <v>4.0000000000000001E-3</v>
      </c>
      <c r="G304" s="51">
        <v>29.440999999999999</v>
      </c>
      <c r="H304" s="55">
        <v>-4</v>
      </c>
      <c r="I304" s="55">
        <v>-4</v>
      </c>
      <c r="J304" s="43">
        <v>57470</v>
      </c>
      <c r="K304" s="49">
        <v>7.0000000000000001E-3</v>
      </c>
    </row>
    <row r="305" spans="1:11" ht="15" hidden="1" x14ac:dyDescent="0.25">
      <c r="A305" s="41" t="s">
        <v>900</v>
      </c>
      <c r="B305" s="43">
        <v>39550</v>
      </c>
      <c r="C305" s="33">
        <f t="shared" si="4"/>
        <v>304</v>
      </c>
      <c r="D305" s="48" t="s">
        <v>121</v>
      </c>
      <c r="E305" s="47">
        <v>536840</v>
      </c>
      <c r="F305" s="46">
        <v>0.01</v>
      </c>
      <c r="G305" s="45">
        <v>3.8239999999999998</v>
      </c>
      <c r="H305" s="44">
        <v>16.350000000000001</v>
      </c>
      <c r="I305" s="44">
        <v>19.010000000000002</v>
      </c>
      <c r="J305" s="43">
        <v>39550</v>
      </c>
      <c r="K305" s="42">
        <v>1.0999999999999999E-2</v>
      </c>
    </row>
    <row r="306" spans="1:11" ht="15" hidden="1" x14ac:dyDescent="0.25">
      <c r="A306" s="41" t="s">
        <v>899</v>
      </c>
      <c r="B306" s="43">
        <v>33300</v>
      </c>
      <c r="C306" s="33">
        <f t="shared" si="4"/>
        <v>305</v>
      </c>
      <c r="D306" s="54" t="s">
        <v>113</v>
      </c>
      <c r="E306" s="53">
        <v>385550</v>
      </c>
      <c r="F306" s="52">
        <v>1.2999999999999999E-2</v>
      </c>
      <c r="G306" s="51">
        <v>2.746</v>
      </c>
      <c r="H306" s="50">
        <v>13.84</v>
      </c>
      <c r="I306" s="50">
        <v>16.010000000000002</v>
      </c>
      <c r="J306" s="43">
        <v>33300</v>
      </c>
      <c r="K306" s="49">
        <v>1.7000000000000001E-2</v>
      </c>
    </row>
    <row r="307" spans="1:11" ht="15" hidden="1" x14ac:dyDescent="0.25">
      <c r="A307" s="41" t="s">
        <v>898</v>
      </c>
      <c r="B307" s="43">
        <v>55460</v>
      </c>
      <c r="C307" s="33">
        <f t="shared" si="4"/>
        <v>306</v>
      </c>
      <c r="D307" s="48" t="s">
        <v>113</v>
      </c>
      <c r="E307" s="47">
        <v>151290</v>
      </c>
      <c r="F307" s="46">
        <v>1.2999999999999999E-2</v>
      </c>
      <c r="G307" s="45">
        <v>1.0780000000000001</v>
      </c>
      <c r="H307" s="56">
        <v>-4</v>
      </c>
      <c r="I307" s="56">
        <v>-4</v>
      </c>
      <c r="J307" s="43">
        <v>55460</v>
      </c>
      <c r="K307" s="42">
        <v>6.0000000000000001E-3</v>
      </c>
    </row>
    <row r="308" spans="1:11" ht="15" hidden="1" x14ac:dyDescent="0.25">
      <c r="A308" s="41" t="s">
        <v>897</v>
      </c>
      <c r="B308" s="43">
        <v>59270</v>
      </c>
      <c r="C308" s="33">
        <f t="shared" si="4"/>
        <v>307</v>
      </c>
      <c r="D308" s="54" t="s">
        <v>121</v>
      </c>
      <c r="E308" s="53">
        <v>2031700</v>
      </c>
      <c r="F308" s="52">
        <v>6.0000000000000001E-3</v>
      </c>
      <c r="G308" s="51">
        <v>14.471</v>
      </c>
      <c r="H308" s="55">
        <v>-4</v>
      </c>
      <c r="I308" s="55">
        <v>-4</v>
      </c>
      <c r="J308" s="43">
        <v>59270</v>
      </c>
      <c r="K308" s="49">
        <v>6.0000000000000001E-3</v>
      </c>
    </row>
    <row r="309" spans="1:11" ht="15" hidden="1" x14ac:dyDescent="0.25">
      <c r="A309" s="41" t="s">
        <v>896</v>
      </c>
      <c r="B309" s="43">
        <v>59020</v>
      </c>
      <c r="C309" s="33">
        <f t="shared" si="4"/>
        <v>308</v>
      </c>
      <c r="D309" s="48" t="s">
        <v>113</v>
      </c>
      <c r="E309" s="47">
        <v>1392660</v>
      </c>
      <c r="F309" s="46">
        <v>7.0000000000000001E-3</v>
      </c>
      <c r="G309" s="45">
        <v>9.9190000000000005</v>
      </c>
      <c r="H309" s="56">
        <v>-4</v>
      </c>
      <c r="I309" s="56">
        <v>-4</v>
      </c>
      <c r="J309" s="43">
        <v>59020</v>
      </c>
      <c r="K309" s="42">
        <v>7.0000000000000001E-3</v>
      </c>
    </row>
    <row r="310" spans="1:11" ht="30" hidden="1" x14ac:dyDescent="0.25">
      <c r="A310" s="41" t="s">
        <v>895</v>
      </c>
      <c r="B310" s="43">
        <v>59800</v>
      </c>
      <c r="C310" s="33">
        <f t="shared" si="4"/>
        <v>309</v>
      </c>
      <c r="D310" s="54" t="s">
        <v>113</v>
      </c>
      <c r="E310" s="53">
        <v>626310</v>
      </c>
      <c r="F310" s="52">
        <v>1.2999999999999999E-2</v>
      </c>
      <c r="G310" s="51">
        <v>4.4610000000000003</v>
      </c>
      <c r="H310" s="55">
        <v>-4</v>
      </c>
      <c r="I310" s="55">
        <v>-4</v>
      </c>
      <c r="J310" s="43">
        <v>59800</v>
      </c>
      <c r="K310" s="49">
        <v>7.0000000000000001E-3</v>
      </c>
    </row>
    <row r="311" spans="1:11" ht="15" hidden="1" x14ac:dyDescent="0.25">
      <c r="A311" s="41" t="s">
        <v>894</v>
      </c>
      <c r="B311" s="43">
        <v>60350</v>
      </c>
      <c r="C311" s="33">
        <f t="shared" si="4"/>
        <v>310</v>
      </c>
      <c r="D311" s="48" t="s">
        <v>113</v>
      </c>
      <c r="E311" s="47">
        <v>12730</v>
      </c>
      <c r="F311" s="46">
        <v>7.1999999999999995E-2</v>
      </c>
      <c r="G311" s="45">
        <v>9.0999999999999998E-2</v>
      </c>
      <c r="H311" s="56">
        <v>-4</v>
      </c>
      <c r="I311" s="56">
        <v>-4</v>
      </c>
      <c r="J311" s="43">
        <v>60350</v>
      </c>
      <c r="K311" s="42">
        <v>1.2E-2</v>
      </c>
    </row>
    <row r="312" spans="1:11" ht="15" hidden="1" x14ac:dyDescent="0.25">
      <c r="A312" s="41" t="s">
        <v>893</v>
      </c>
      <c r="B312" s="43">
        <v>61280</v>
      </c>
      <c r="C312" s="33">
        <f t="shared" si="4"/>
        <v>311</v>
      </c>
      <c r="D312" s="54" t="s">
        <v>121</v>
      </c>
      <c r="E312" s="53">
        <v>1083350</v>
      </c>
      <c r="F312" s="52">
        <v>8.9999999999999993E-3</v>
      </c>
      <c r="G312" s="51">
        <v>7.7160000000000002</v>
      </c>
      <c r="H312" s="55">
        <v>-4</v>
      </c>
      <c r="I312" s="55">
        <v>-4</v>
      </c>
      <c r="J312" s="43">
        <v>61280</v>
      </c>
      <c r="K312" s="49">
        <v>5.0000000000000001E-3</v>
      </c>
    </row>
    <row r="313" spans="1:11" ht="30" hidden="1" x14ac:dyDescent="0.25">
      <c r="A313" s="41" t="s">
        <v>892</v>
      </c>
      <c r="B313" s="43">
        <v>61420</v>
      </c>
      <c r="C313" s="33">
        <f t="shared" si="4"/>
        <v>312</v>
      </c>
      <c r="D313" s="48" t="s">
        <v>113</v>
      </c>
      <c r="E313" s="47">
        <v>1003250</v>
      </c>
      <c r="F313" s="46">
        <v>0.01</v>
      </c>
      <c r="G313" s="45">
        <v>7.1459999999999999</v>
      </c>
      <c r="H313" s="56">
        <v>-4</v>
      </c>
      <c r="I313" s="56">
        <v>-4</v>
      </c>
      <c r="J313" s="43">
        <v>61420</v>
      </c>
      <c r="K313" s="42">
        <v>6.0000000000000001E-3</v>
      </c>
    </row>
    <row r="314" spans="1:11" ht="15" hidden="1" x14ac:dyDescent="0.25">
      <c r="A314" s="41" t="s">
        <v>891</v>
      </c>
      <c r="B314" s="43">
        <v>59480</v>
      </c>
      <c r="C314" s="33">
        <f t="shared" si="4"/>
        <v>313</v>
      </c>
      <c r="D314" s="54" t="s">
        <v>113</v>
      </c>
      <c r="E314" s="53">
        <v>80100</v>
      </c>
      <c r="F314" s="52">
        <v>2.1999999999999999E-2</v>
      </c>
      <c r="G314" s="51">
        <v>0.57099999999999995</v>
      </c>
      <c r="H314" s="55">
        <v>-4</v>
      </c>
      <c r="I314" s="55">
        <v>-4</v>
      </c>
      <c r="J314" s="43">
        <v>59480</v>
      </c>
      <c r="K314" s="49">
        <v>7.0000000000000001E-3</v>
      </c>
    </row>
    <row r="315" spans="1:11" ht="15" hidden="1" x14ac:dyDescent="0.25">
      <c r="A315" s="41" t="s">
        <v>890</v>
      </c>
      <c r="B315" s="43">
        <v>61280</v>
      </c>
      <c r="C315" s="33">
        <f t="shared" si="4"/>
        <v>314</v>
      </c>
      <c r="D315" s="48" t="s">
        <v>121</v>
      </c>
      <c r="E315" s="47">
        <v>481600</v>
      </c>
      <c r="F315" s="46">
        <v>8.0000000000000002E-3</v>
      </c>
      <c r="G315" s="45">
        <v>3.43</v>
      </c>
      <c r="H315" s="56">
        <v>-4</v>
      </c>
      <c r="I315" s="56">
        <v>-4</v>
      </c>
      <c r="J315" s="43">
        <v>61280</v>
      </c>
      <c r="K315" s="42">
        <v>8.9999999999999993E-3</v>
      </c>
    </row>
    <row r="316" spans="1:11" ht="15" hidden="1" x14ac:dyDescent="0.25">
      <c r="A316" s="41" t="s">
        <v>889</v>
      </c>
      <c r="B316" s="43">
        <v>56990</v>
      </c>
      <c r="C316" s="33">
        <f t="shared" si="4"/>
        <v>315</v>
      </c>
      <c r="D316" s="54" t="s">
        <v>113</v>
      </c>
      <c r="E316" s="53">
        <v>28140</v>
      </c>
      <c r="F316" s="52">
        <v>3.4000000000000002E-2</v>
      </c>
      <c r="G316" s="51">
        <v>0.2</v>
      </c>
      <c r="H316" s="55">
        <v>-4</v>
      </c>
      <c r="I316" s="55">
        <v>-4</v>
      </c>
      <c r="J316" s="43">
        <v>56990</v>
      </c>
      <c r="K316" s="49">
        <v>1.6E-2</v>
      </c>
    </row>
    <row r="317" spans="1:11" ht="15" hidden="1" x14ac:dyDescent="0.25">
      <c r="A317" s="41" t="s">
        <v>888</v>
      </c>
      <c r="B317" s="43">
        <v>60090</v>
      </c>
      <c r="C317" s="33">
        <f t="shared" si="4"/>
        <v>316</v>
      </c>
      <c r="D317" s="48" t="s">
        <v>113</v>
      </c>
      <c r="E317" s="47">
        <v>190530</v>
      </c>
      <c r="F317" s="46">
        <v>1.2999999999999999E-2</v>
      </c>
      <c r="G317" s="45">
        <v>1.357</v>
      </c>
      <c r="H317" s="56">
        <v>-4</v>
      </c>
      <c r="I317" s="56">
        <v>-4</v>
      </c>
      <c r="J317" s="43">
        <v>60090</v>
      </c>
      <c r="K317" s="42">
        <v>8.9999999999999993E-3</v>
      </c>
    </row>
    <row r="318" spans="1:11" ht="15" hidden="1" x14ac:dyDescent="0.25">
      <c r="A318" s="41" t="s">
        <v>887</v>
      </c>
      <c r="B318" s="43">
        <v>61910</v>
      </c>
      <c r="C318" s="33">
        <f t="shared" si="4"/>
        <v>317</v>
      </c>
      <c r="D318" s="54" t="s">
        <v>113</v>
      </c>
      <c r="E318" s="53">
        <v>90250</v>
      </c>
      <c r="F318" s="52">
        <v>1.7999999999999999E-2</v>
      </c>
      <c r="G318" s="51">
        <v>0.64300000000000002</v>
      </c>
      <c r="H318" s="55">
        <v>-4</v>
      </c>
      <c r="I318" s="55">
        <v>-4</v>
      </c>
      <c r="J318" s="43">
        <v>61910</v>
      </c>
      <c r="K318" s="49">
        <v>1.2999999999999999E-2</v>
      </c>
    </row>
    <row r="319" spans="1:11" ht="15" hidden="1" x14ac:dyDescent="0.25">
      <c r="A319" s="41" t="s">
        <v>886</v>
      </c>
      <c r="B319" s="43">
        <v>64020</v>
      </c>
      <c r="C319" s="33">
        <f t="shared" si="4"/>
        <v>318</v>
      </c>
      <c r="D319" s="48" t="s">
        <v>113</v>
      </c>
      <c r="E319" s="47">
        <v>132490</v>
      </c>
      <c r="F319" s="46">
        <v>1.4999999999999999E-2</v>
      </c>
      <c r="G319" s="45">
        <v>0.94399999999999995</v>
      </c>
      <c r="H319" s="56">
        <v>-4</v>
      </c>
      <c r="I319" s="56">
        <v>-4</v>
      </c>
      <c r="J319" s="43">
        <v>64020</v>
      </c>
      <c r="K319" s="42">
        <v>0.01</v>
      </c>
    </row>
    <row r="320" spans="1:11" ht="15" hidden="1" x14ac:dyDescent="0.25">
      <c r="A320" s="41" t="s">
        <v>885</v>
      </c>
      <c r="B320" s="43">
        <v>59450</v>
      </c>
      <c r="C320" s="33">
        <f t="shared" si="4"/>
        <v>319</v>
      </c>
      <c r="D320" s="54" t="s">
        <v>113</v>
      </c>
      <c r="E320" s="53">
        <v>40190</v>
      </c>
      <c r="F320" s="52">
        <v>2.8000000000000001E-2</v>
      </c>
      <c r="G320" s="51">
        <v>0.28599999999999998</v>
      </c>
      <c r="H320" s="55">
        <v>-4</v>
      </c>
      <c r="I320" s="55">
        <v>-4</v>
      </c>
      <c r="J320" s="43">
        <v>59450</v>
      </c>
      <c r="K320" s="49">
        <v>2.1000000000000001E-2</v>
      </c>
    </row>
    <row r="321" spans="1:11" ht="15" hidden="1" x14ac:dyDescent="0.25">
      <c r="A321" s="41" t="s">
        <v>884</v>
      </c>
      <c r="B321" s="43">
        <v>38560</v>
      </c>
      <c r="C321" s="33">
        <f t="shared" si="4"/>
        <v>320</v>
      </c>
      <c r="D321" s="48" t="s">
        <v>136</v>
      </c>
      <c r="E321" s="47">
        <v>1191570</v>
      </c>
      <c r="F321" s="46">
        <v>8.9999999999999993E-3</v>
      </c>
      <c r="G321" s="45">
        <v>8.4870000000000001</v>
      </c>
      <c r="H321" s="44">
        <v>15.34</v>
      </c>
      <c r="I321" s="44">
        <v>18.54</v>
      </c>
      <c r="J321" s="43">
        <v>38560</v>
      </c>
      <c r="K321" s="42">
        <v>7.0000000000000001E-3</v>
      </c>
    </row>
    <row r="322" spans="1:11" ht="30" hidden="1" x14ac:dyDescent="0.25">
      <c r="A322" s="41" t="s">
        <v>883</v>
      </c>
      <c r="B322" s="43">
        <v>55140</v>
      </c>
      <c r="C322" s="33">
        <f t="shared" si="4"/>
        <v>321</v>
      </c>
      <c r="D322" s="54" t="s">
        <v>113</v>
      </c>
      <c r="E322" s="53">
        <v>58810</v>
      </c>
      <c r="F322" s="52">
        <v>4.1000000000000002E-2</v>
      </c>
      <c r="G322" s="51">
        <v>0.41899999999999998</v>
      </c>
      <c r="H322" s="50">
        <v>24.35</v>
      </c>
      <c r="I322" s="50">
        <v>26.51</v>
      </c>
      <c r="J322" s="43">
        <v>55140</v>
      </c>
      <c r="K322" s="49">
        <v>1.2999999999999999E-2</v>
      </c>
    </row>
    <row r="323" spans="1:11" ht="15" hidden="1" x14ac:dyDescent="0.25">
      <c r="A323" s="41" t="s">
        <v>882</v>
      </c>
      <c r="B323" s="43">
        <v>43150</v>
      </c>
      <c r="C323" s="33">
        <f t="shared" ref="C323:C386" si="5">C322+1</f>
        <v>322</v>
      </c>
      <c r="D323" s="48" t="s">
        <v>113</v>
      </c>
      <c r="E323" s="47">
        <v>229840</v>
      </c>
      <c r="F323" s="46">
        <v>1.4999999999999999E-2</v>
      </c>
      <c r="G323" s="45">
        <v>1.637</v>
      </c>
      <c r="H323" s="44">
        <v>17.95</v>
      </c>
      <c r="I323" s="44">
        <v>20.75</v>
      </c>
      <c r="J323" s="43">
        <v>43150</v>
      </c>
      <c r="K323" s="42">
        <v>8.9999999999999993E-3</v>
      </c>
    </row>
    <row r="324" spans="1:11" ht="15" hidden="1" x14ac:dyDescent="0.25">
      <c r="A324" s="41" t="s">
        <v>881</v>
      </c>
      <c r="B324" s="43">
        <v>36310</v>
      </c>
      <c r="C324" s="33">
        <f t="shared" si="5"/>
        <v>323</v>
      </c>
      <c r="D324" s="54" t="s">
        <v>121</v>
      </c>
      <c r="E324" s="53">
        <v>902910</v>
      </c>
      <c r="F324" s="52">
        <v>0.01</v>
      </c>
      <c r="G324" s="51">
        <v>6.431</v>
      </c>
      <c r="H324" s="50">
        <v>14.48</v>
      </c>
      <c r="I324" s="50">
        <v>17.46</v>
      </c>
      <c r="J324" s="43">
        <v>36310</v>
      </c>
      <c r="K324" s="49">
        <v>8.9999999999999993E-3</v>
      </c>
    </row>
    <row r="325" spans="1:11" ht="15" hidden="1" x14ac:dyDescent="0.25">
      <c r="A325" s="41" t="s">
        <v>880</v>
      </c>
      <c r="B325" s="43">
        <v>47570</v>
      </c>
      <c r="C325" s="33">
        <f t="shared" si="5"/>
        <v>324</v>
      </c>
      <c r="D325" s="48" t="s">
        <v>113</v>
      </c>
      <c r="E325" s="47">
        <v>292950</v>
      </c>
      <c r="F325" s="46">
        <v>1.6E-2</v>
      </c>
      <c r="G325" s="45">
        <v>2.0870000000000002</v>
      </c>
      <c r="H325" s="56">
        <v>-4</v>
      </c>
      <c r="I325" s="56">
        <v>-4</v>
      </c>
      <c r="J325" s="43">
        <v>47570</v>
      </c>
      <c r="K325" s="42">
        <v>1.0999999999999999E-2</v>
      </c>
    </row>
    <row r="326" spans="1:11" ht="15" hidden="1" x14ac:dyDescent="0.25">
      <c r="A326" s="41" t="s">
        <v>879</v>
      </c>
      <c r="B326" s="43">
        <v>30900</v>
      </c>
      <c r="C326" s="33">
        <f t="shared" si="5"/>
        <v>325</v>
      </c>
      <c r="D326" s="54" t="s">
        <v>113</v>
      </c>
      <c r="E326" s="53">
        <v>609960</v>
      </c>
      <c r="F326" s="52">
        <v>1.2999999999999999E-2</v>
      </c>
      <c r="G326" s="51">
        <v>4.3440000000000003</v>
      </c>
      <c r="H326" s="50">
        <v>13.47</v>
      </c>
      <c r="I326" s="50">
        <v>14.86</v>
      </c>
      <c r="J326" s="43">
        <v>30900</v>
      </c>
      <c r="K326" s="49">
        <v>1.2999999999999999E-2</v>
      </c>
    </row>
    <row r="327" spans="1:11" ht="15" hidden="1" x14ac:dyDescent="0.25">
      <c r="A327" s="41" t="s">
        <v>878</v>
      </c>
      <c r="B327" s="43">
        <v>49700</v>
      </c>
      <c r="C327" s="33">
        <f t="shared" si="5"/>
        <v>326</v>
      </c>
      <c r="D327" s="48" t="s">
        <v>136</v>
      </c>
      <c r="E327" s="47">
        <v>250660</v>
      </c>
      <c r="F327" s="46">
        <v>8.9999999999999993E-3</v>
      </c>
      <c r="G327" s="45">
        <v>1.7849999999999999</v>
      </c>
      <c r="H327" s="44">
        <v>22.41</v>
      </c>
      <c r="I327" s="44">
        <v>23.89</v>
      </c>
      <c r="J327" s="43">
        <v>49700</v>
      </c>
      <c r="K327" s="42">
        <v>5.0000000000000001E-3</v>
      </c>
    </row>
    <row r="328" spans="1:11" ht="15" hidden="1" x14ac:dyDescent="0.25">
      <c r="A328" s="41" t="s">
        <v>877</v>
      </c>
      <c r="B328" s="43">
        <v>52460</v>
      </c>
      <c r="C328" s="33">
        <f t="shared" si="5"/>
        <v>327</v>
      </c>
      <c r="D328" s="54" t="s">
        <v>121</v>
      </c>
      <c r="E328" s="53">
        <v>27900</v>
      </c>
      <c r="F328" s="52">
        <v>0.02</v>
      </c>
      <c r="G328" s="51">
        <v>0.19900000000000001</v>
      </c>
      <c r="H328" s="50">
        <v>22.71</v>
      </c>
      <c r="I328" s="50">
        <v>25.22</v>
      </c>
      <c r="J328" s="43">
        <v>52460</v>
      </c>
      <c r="K328" s="49">
        <v>1.0999999999999999E-2</v>
      </c>
    </row>
    <row r="329" spans="1:11" ht="15" hidden="1" x14ac:dyDescent="0.25">
      <c r="A329" s="41" t="s">
        <v>876</v>
      </c>
      <c r="B329" s="43">
        <v>54570</v>
      </c>
      <c r="C329" s="33">
        <f t="shared" si="5"/>
        <v>328</v>
      </c>
      <c r="D329" s="48" t="s">
        <v>113</v>
      </c>
      <c r="E329" s="47">
        <v>5760</v>
      </c>
      <c r="F329" s="46">
        <v>0.04</v>
      </c>
      <c r="G329" s="45">
        <v>4.1000000000000002E-2</v>
      </c>
      <c r="H329" s="44">
        <v>24.28</v>
      </c>
      <c r="I329" s="44">
        <v>26.24</v>
      </c>
      <c r="J329" s="43">
        <v>54570</v>
      </c>
      <c r="K329" s="42">
        <v>1.7000000000000001E-2</v>
      </c>
    </row>
    <row r="330" spans="1:11" ht="15" hidden="1" x14ac:dyDescent="0.25">
      <c r="A330" s="41" t="s">
        <v>875</v>
      </c>
      <c r="B330" s="43">
        <v>58910</v>
      </c>
      <c r="C330" s="33">
        <f t="shared" si="5"/>
        <v>329</v>
      </c>
      <c r="D330" s="54" t="s">
        <v>113</v>
      </c>
      <c r="E330" s="53">
        <v>11170</v>
      </c>
      <c r="F330" s="52">
        <v>2.5999999999999999E-2</v>
      </c>
      <c r="G330" s="51">
        <v>0.08</v>
      </c>
      <c r="H330" s="50">
        <v>25.66</v>
      </c>
      <c r="I330" s="50">
        <v>28.32</v>
      </c>
      <c r="J330" s="43">
        <v>58910</v>
      </c>
      <c r="K330" s="49">
        <v>1.2E-2</v>
      </c>
    </row>
    <row r="331" spans="1:11" ht="15" hidden="1" x14ac:dyDescent="0.25">
      <c r="A331" s="41" t="s">
        <v>874</v>
      </c>
      <c r="B331" s="43">
        <v>44780</v>
      </c>
      <c r="C331" s="33">
        <f t="shared" si="5"/>
        <v>330</v>
      </c>
      <c r="D331" s="48" t="s">
        <v>113</v>
      </c>
      <c r="E331" s="47">
        <v>10970</v>
      </c>
      <c r="F331" s="46">
        <v>3.1E-2</v>
      </c>
      <c r="G331" s="45">
        <v>7.8E-2</v>
      </c>
      <c r="H331" s="44">
        <v>19.25</v>
      </c>
      <c r="I331" s="44">
        <v>21.53</v>
      </c>
      <c r="J331" s="43">
        <v>44780</v>
      </c>
      <c r="K331" s="42">
        <v>1.6E-2</v>
      </c>
    </row>
    <row r="332" spans="1:11" ht="15" hidden="1" x14ac:dyDescent="0.25">
      <c r="A332" s="41" t="s">
        <v>873</v>
      </c>
      <c r="B332" s="43">
        <v>59870</v>
      </c>
      <c r="C332" s="33">
        <f t="shared" si="5"/>
        <v>331</v>
      </c>
      <c r="D332" s="54" t="s">
        <v>113</v>
      </c>
      <c r="E332" s="53">
        <v>129350</v>
      </c>
      <c r="F332" s="52">
        <v>8.0000000000000002E-3</v>
      </c>
      <c r="G332" s="51">
        <v>0.92100000000000004</v>
      </c>
      <c r="H332" s="50">
        <v>27.73</v>
      </c>
      <c r="I332" s="50">
        <v>28.78</v>
      </c>
      <c r="J332" s="43">
        <v>59870</v>
      </c>
      <c r="K332" s="49">
        <v>4.0000000000000001E-3</v>
      </c>
    </row>
    <row r="333" spans="1:11" ht="15" hidden="1" x14ac:dyDescent="0.25">
      <c r="A333" s="41" t="s">
        <v>872</v>
      </c>
      <c r="B333" s="43">
        <v>34780</v>
      </c>
      <c r="C333" s="33">
        <f t="shared" si="5"/>
        <v>332</v>
      </c>
      <c r="D333" s="48" t="s">
        <v>113</v>
      </c>
      <c r="E333" s="47">
        <v>93410</v>
      </c>
      <c r="F333" s="46">
        <v>1.4999999999999999E-2</v>
      </c>
      <c r="G333" s="45">
        <v>0.66500000000000004</v>
      </c>
      <c r="H333" s="44">
        <v>15.81</v>
      </c>
      <c r="I333" s="44">
        <v>16.72</v>
      </c>
      <c r="J333" s="43">
        <v>34780</v>
      </c>
      <c r="K333" s="42">
        <v>6.0000000000000001E-3</v>
      </c>
    </row>
    <row r="334" spans="1:11" ht="15" hidden="1" x14ac:dyDescent="0.25">
      <c r="A334" s="41" t="s">
        <v>871</v>
      </c>
      <c r="B334" s="43">
        <v>32420</v>
      </c>
      <c r="C334" s="33">
        <f t="shared" si="5"/>
        <v>333</v>
      </c>
      <c r="D334" s="54" t="s">
        <v>136</v>
      </c>
      <c r="E334" s="53">
        <v>1530700</v>
      </c>
      <c r="F334" s="52">
        <v>5.0000000000000001E-3</v>
      </c>
      <c r="G334" s="51">
        <v>10.901999999999999</v>
      </c>
      <c r="H334" s="55">
        <v>-4</v>
      </c>
      <c r="I334" s="55">
        <v>-4</v>
      </c>
      <c r="J334" s="43">
        <v>32420</v>
      </c>
      <c r="K334" s="49">
        <v>4.0000000000000001E-3</v>
      </c>
    </row>
    <row r="335" spans="1:11" ht="15" hidden="1" x14ac:dyDescent="0.25">
      <c r="A335" s="41" t="s">
        <v>870</v>
      </c>
      <c r="B335" s="43">
        <v>50130</v>
      </c>
      <c r="C335" s="33">
        <f t="shared" si="5"/>
        <v>334</v>
      </c>
      <c r="D335" s="48" t="s">
        <v>113</v>
      </c>
      <c r="E335" s="47">
        <v>10300</v>
      </c>
      <c r="F335" s="46">
        <v>2.8000000000000001E-2</v>
      </c>
      <c r="G335" s="45">
        <v>7.2999999999999995E-2</v>
      </c>
      <c r="H335" s="44">
        <v>23</v>
      </c>
      <c r="I335" s="44">
        <v>24.1</v>
      </c>
      <c r="J335" s="43">
        <v>50130</v>
      </c>
      <c r="K335" s="42">
        <v>0.01</v>
      </c>
    </row>
    <row r="336" spans="1:11" ht="15" hidden="1" x14ac:dyDescent="0.25">
      <c r="A336" s="41" t="s">
        <v>869</v>
      </c>
      <c r="B336" s="43">
        <v>52150</v>
      </c>
      <c r="C336" s="33">
        <f t="shared" si="5"/>
        <v>335</v>
      </c>
      <c r="D336" s="54" t="s">
        <v>113</v>
      </c>
      <c r="E336" s="53">
        <v>8620</v>
      </c>
      <c r="F336" s="52">
        <v>3.7999999999999999E-2</v>
      </c>
      <c r="G336" s="51">
        <v>6.0999999999999999E-2</v>
      </c>
      <c r="H336" s="50">
        <v>23.79</v>
      </c>
      <c r="I336" s="50">
        <v>25.07</v>
      </c>
      <c r="J336" s="43">
        <v>52150</v>
      </c>
      <c r="K336" s="49">
        <v>1.4999999999999999E-2</v>
      </c>
    </row>
    <row r="337" spans="1:11" ht="15" hidden="1" x14ac:dyDescent="0.25">
      <c r="A337" s="41" t="s">
        <v>868</v>
      </c>
      <c r="B337" s="43">
        <v>65500</v>
      </c>
      <c r="C337" s="33">
        <f t="shared" si="5"/>
        <v>336</v>
      </c>
      <c r="D337" s="48" t="s">
        <v>113</v>
      </c>
      <c r="E337" s="47">
        <v>147330</v>
      </c>
      <c r="F337" s="46">
        <v>1.4E-2</v>
      </c>
      <c r="G337" s="45">
        <v>1.0489999999999999</v>
      </c>
      <c r="H337" s="44">
        <v>30.03</v>
      </c>
      <c r="I337" s="44">
        <v>31.49</v>
      </c>
      <c r="J337" s="43">
        <v>65500</v>
      </c>
      <c r="K337" s="42">
        <v>5.0000000000000001E-3</v>
      </c>
    </row>
    <row r="338" spans="1:11" ht="15" hidden="1" x14ac:dyDescent="0.25">
      <c r="A338" s="41" t="s">
        <v>867</v>
      </c>
      <c r="B338" s="43">
        <v>27120</v>
      </c>
      <c r="C338" s="33">
        <f t="shared" si="5"/>
        <v>337</v>
      </c>
      <c r="D338" s="54" t="s">
        <v>113</v>
      </c>
      <c r="E338" s="53">
        <v>1263820</v>
      </c>
      <c r="F338" s="52">
        <v>6.0000000000000001E-3</v>
      </c>
      <c r="G338" s="51">
        <v>9.0020000000000007</v>
      </c>
      <c r="H338" s="55">
        <v>-4</v>
      </c>
      <c r="I338" s="55">
        <v>-4</v>
      </c>
      <c r="J338" s="43">
        <v>27120</v>
      </c>
      <c r="K338" s="49">
        <v>4.0000000000000001E-3</v>
      </c>
    </row>
    <row r="339" spans="1:11" ht="15" hidden="1" x14ac:dyDescent="0.25">
      <c r="A339" s="41" t="s">
        <v>866</v>
      </c>
      <c r="B339" s="43">
        <v>46970</v>
      </c>
      <c r="C339" s="33">
        <f t="shared" si="5"/>
        <v>338</v>
      </c>
      <c r="D339" s="48" t="s">
        <v>113</v>
      </c>
      <c r="E339" s="47">
        <v>100640</v>
      </c>
      <c r="F339" s="46">
        <v>2.7E-2</v>
      </c>
      <c r="G339" s="45">
        <v>0.71699999999999997</v>
      </c>
      <c r="H339" s="44">
        <v>20.48</v>
      </c>
      <c r="I339" s="44">
        <v>22.58</v>
      </c>
      <c r="J339" s="43">
        <v>46970</v>
      </c>
      <c r="K339" s="42">
        <v>1.4E-2</v>
      </c>
    </row>
    <row r="340" spans="1:11" ht="15" hidden="1" x14ac:dyDescent="0.25">
      <c r="A340" s="41" t="s">
        <v>865</v>
      </c>
      <c r="B340" s="43">
        <v>58390</v>
      </c>
      <c r="C340" s="33">
        <f t="shared" si="5"/>
        <v>339</v>
      </c>
      <c r="D340" s="54" t="s">
        <v>184</v>
      </c>
      <c r="E340" s="53">
        <v>1902970</v>
      </c>
      <c r="F340" s="52">
        <v>6.0000000000000001E-3</v>
      </c>
      <c r="G340" s="51">
        <v>13.554</v>
      </c>
      <c r="H340" s="50">
        <v>22.69</v>
      </c>
      <c r="I340" s="50">
        <v>28.07</v>
      </c>
      <c r="J340" s="43">
        <v>58390</v>
      </c>
      <c r="K340" s="49">
        <v>5.0000000000000001E-3</v>
      </c>
    </row>
    <row r="341" spans="1:11" ht="15" hidden="1" x14ac:dyDescent="0.25">
      <c r="A341" s="41" t="s">
        <v>864</v>
      </c>
      <c r="B341" s="43">
        <v>52660</v>
      </c>
      <c r="C341" s="33">
        <f t="shared" si="5"/>
        <v>340</v>
      </c>
      <c r="D341" s="48" t="s">
        <v>136</v>
      </c>
      <c r="E341" s="47">
        <v>582550</v>
      </c>
      <c r="F341" s="46">
        <v>8.0000000000000002E-3</v>
      </c>
      <c r="G341" s="45">
        <v>4.149</v>
      </c>
      <c r="H341" s="44">
        <v>21.35</v>
      </c>
      <c r="I341" s="44">
        <v>25.32</v>
      </c>
      <c r="J341" s="43">
        <v>52660</v>
      </c>
      <c r="K341" s="42">
        <v>5.0000000000000001E-3</v>
      </c>
    </row>
    <row r="342" spans="1:11" ht="15" hidden="1" x14ac:dyDescent="0.25">
      <c r="A342" s="41" t="s">
        <v>863</v>
      </c>
      <c r="B342" s="43">
        <v>79530</v>
      </c>
      <c r="C342" s="33">
        <f t="shared" si="5"/>
        <v>341</v>
      </c>
      <c r="D342" s="54" t="s">
        <v>121</v>
      </c>
      <c r="E342" s="53">
        <v>89620</v>
      </c>
      <c r="F342" s="52">
        <v>2.1000000000000001E-2</v>
      </c>
      <c r="G342" s="51">
        <v>0.63800000000000001</v>
      </c>
      <c r="H342" s="50">
        <v>33.69</v>
      </c>
      <c r="I342" s="50">
        <v>38.24</v>
      </c>
      <c r="J342" s="43">
        <v>79530</v>
      </c>
      <c r="K342" s="49">
        <v>8.0000000000000002E-3</v>
      </c>
    </row>
    <row r="343" spans="1:11" ht="15" hidden="1" x14ac:dyDescent="0.25">
      <c r="A343" s="41" t="s">
        <v>862</v>
      </c>
      <c r="B343" s="43">
        <v>101170</v>
      </c>
      <c r="C343" s="33">
        <f t="shared" si="5"/>
        <v>342</v>
      </c>
      <c r="D343" s="48" t="s">
        <v>113</v>
      </c>
      <c r="E343" s="47">
        <v>36210</v>
      </c>
      <c r="F343" s="46">
        <v>2.1999999999999999E-2</v>
      </c>
      <c r="G343" s="45">
        <v>0.25800000000000001</v>
      </c>
      <c r="H343" s="44">
        <v>43.18</v>
      </c>
      <c r="I343" s="44">
        <v>48.64</v>
      </c>
      <c r="J343" s="43">
        <v>101170</v>
      </c>
      <c r="K343" s="42">
        <v>8.0000000000000002E-3</v>
      </c>
    </row>
    <row r="344" spans="1:11" ht="15" hidden="1" x14ac:dyDescent="0.25">
      <c r="A344" s="41" t="s">
        <v>861</v>
      </c>
      <c r="B344" s="43">
        <v>38900</v>
      </c>
      <c r="C344" s="33">
        <f t="shared" si="5"/>
        <v>343</v>
      </c>
      <c r="D344" s="54" t="s">
        <v>113</v>
      </c>
      <c r="E344" s="53">
        <v>5070</v>
      </c>
      <c r="F344" s="52">
        <v>7.0999999999999994E-2</v>
      </c>
      <c r="G344" s="51">
        <v>3.5999999999999997E-2</v>
      </c>
      <c r="H344" s="50">
        <v>16.079999999999998</v>
      </c>
      <c r="I344" s="50">
        <v>18.7</v>
      </c>
      <c r="J344" s="43">
        <v>38900</v>
      </c>
      <c r="K344" s="49">
        <v>2.3E-2</v>
      </c>
    </row>
    <row r="345" spans="1:11" ht="15" hidden="1" x14ac:dyDescent="0.25">
      <c r="A345" s="41" t="s">
        <v>860</v>
      </c>
      <c r="B345" s="43">
        <v>57410</v>
      </c>
      <c r="C345" s="33">
        <f t="shared" si="5"/>
        <v>344</v>
      </c>
      <c r="D345" s="48" t="s">
        <v>113</v>
      </c>
      <c r="E345" s="47">
        <v>11520</v>
      </c>
      <c r="F345" s="46">
        <v>7.2999999999999995E-2</v>
      </c>
      <c r="G345" s="45">
        <v>8.2000000000000003E-2</v>
      </c>
      <c r="H345" s="44">
        <v>24.42</v>
      </c>
      <c r="I345" s="44">
        <v>27.6</v>
      </c>
      <c r="J345" s="43">
        <v>57410</v>
      </c>
      <c r="K345" s="42">
        <v>2.5999999999999999E-2</v>
      </c>
    </row>
    <row r="346" spans="1:11" ht="15" hidden="1" x14ac:dyDescent="0.25">
      <c r="A346" s="41" t="s">
        <v>859</v>
      </c>
      <c r="B346" s="43">
        <v>72200</v>
      </c>
      <c r="C346" s="33">
        <f t="shared" si="5"/>
        <v>345</v>
      </c>
      <c r="D346" s="54" t="s">
        <v>113</v>
      </c>
      <c r="E346" s="53">
        <v>29810</v>
      </c>
      <c r="F346" s="52">
        <v>0.04</v>
      </c>
      <c r="G346" s="51">
        <v>0.21199999999999999</v>
      </c>
      <c r="H346" s="50">
        <v>31.4</v>
      </c>
      <c r="I346" s="50">
        <v>34.71</v>
      </c>
      <c r="J346" s="43">
        <v>72200</v>
      </c>
      <c r="K346" s="49">
        <v>1.2E-2</v>
      </c>
    </row>
    <row r="347" spans="1:11" ht="15" hidden="1" x14ac:dyDescent="0.25">
      <c r="A347" s="41" t="s">
        <v>858</v>
      </c>
      <c r="B347" s="43">
        <v>64630</v>
      </c>
      <c r="C347" s="33">
        <f t="shared" si="5"/>
        <v>346</v>
      </c>
      <c r="D347" s="48" t="s">
        <v>113</v>
      </c>
      <c r="E347" s="47">
        <v>7010</v>
      </c>
      <c r="F347" s="46">
        <v>6.5000000000000002E-2</v>
      </c>
      <c r="G347" s="45">
        <v>0.05</v>
      </c>
      <c r="H347" s="44">
        <v>29.5</v>
      </c>
      <c r="I347" s="44">
        <v>31.07</v>
      </c>
      <c r="J347" s="43">
        <v>64630</v>
      </c>
      <c r="K347" s="42">
        <v>3.3000000000000002E-2</v>
      </c>
    </row>
    <row r="348" spans="1:11" ht="15" hidden="1" x14ac:dyDescent="0.25">
      <c r="A348" s="41" t="s">
        <v>857</v>
      </c>
      <c r="B348" s="43">
        <v>47780</v>
      </c>
      <c r="C348" s="33">
        <f t="shared" si="5"/>
        <v>347</v>
      </c>
      <c r="D348" s="54" t="s">
        <v>121</v>
      </c>
      <c r="E348" s="53">
        <v>492930</v>
      </c>
      <c r="F348" s="52">
        <v>8.9999999999999993E-3</v>
      </c>
      <c r="G348" s="51">
        <v>3.5110000000000001</v>
      </c>
      <c r="H348" s="50">
        <v>19.61</v>
      </c>
      <c r="I348" s="50">
        <v>22.97</v>
      </c>
      <c r="J348" s="43">
        <v>47780</v>
      </c>
      <c r="K348" s="49">
        <v>5.0000000000000001E-3</v>
      </c>
    </row>
    <row r="349" spans="1:11" ht="15" hidden="1" x14ac:dyDescent="0.25">
      <c r="A349" s="41" t="s">
        <v>856</v>
      </c>
      <c r="B349" s="43">
        <v>70880</v>
      </c>
      <c r="C349" s="33">
        <f t="shared" si="5"/>
        <v>348</v>
      </c>
      <c r="D349" s="48" t="s">
        <v>113</v>
      </c>
      <c r="E349" s="47">
        <v>31860</v>
      </c>
      <c r="F349" s="46">
        <v>4.7E-2</v>
      </c>
      <c r="G349" s="45">
        <v>0.22700000000000001</v>
      </c>
      <c r="H349" s="44">
        <v>32.590000000000003</v>
      </c>
      <c r="I349" s="44">
        <v>34.08</v>
      </c>
      <c r="J349" s="43">
        <v>70880</v>
      </c>
      <c r="K349" s="42">
        <v>1.0999999999999999E-2</v>
      </c>
    </row>
    <row r="350" spans="1:11" ht="15" hidden="1" x14ac:dyDescent="0.25">
      <c r="A350" s="41" t="s">
        <v>855</v>
      </c>
      <c r="B350" s="43">
        <v>76480</v>
      </c>
      <c r="C350" s="33">
        <f t="shared" si="5"/>
        <v>349</v>
      </c>
      <c r="D350" s="54" t="s">
        <v>113</v>
      </c>
      <c r="E350" s="53">
        <v>19230</v>
      </c>
      <c r="F350" s="52">
        <v>4.9000000000000002E-2</v>
      </c>
      <c r="G350" s="51">
        <v>0.13700000000000001</v>
      </c>
      <c r="H350" s="50">
        <v>31.33</v>
      </c>
      <c r="I350" s="50">
        <v>36.770000000000003</v>
      </c>
      <c r="J350" s="43">
        <v>76480</v>
      </c>
      <c r="K350" s="49">
        <v>1.6E-2</v>
      </c>
    </row>
    <row r="351" spans="1:11" ht="15" hidden="1" x14ac:dyDescent="0.25">
      <c r="A351" s="41" t="s">
        <v>854</v>
      </c>
      <c r="B351" s="43">
        <v>27610</v>
      </c>
      <c r="C351" s="33">
        <f t="shared" si="5"/>
        <v>350</v>
      </c>
      <c r="D351" s="48" t="s">
        <v>113</v>
      </c>
      <c r="E351" s="47">
        <v>43990</v>
      </c>
      <c r="F351" s="46">
        <v>0.02</v>
      </c>
      <c r="G351" s="45">
        <v>0.313</v>
      </c>
      <c r="H351" s="44">
        <v>12.43</v>
      </c>
      <c r="I351" s="44">
        <v>13.27</v>
      </c>
      <c r="J351" s="43">
        <v>27610</v>
      </c>
      <c r="K351" s="42">
        <v>7.0000000000000001E-3</v>
      </c>
    </row>
    <row r="352" spans="1:11" ht="15" hidden="1" x14ac:dyDescent="0.25">
      <c r="A352" s="41" t="s">
        <v>853</v>
      </c>
      <c r="B352" s="43">
        <v>52290</v>
      </c>
      <c r="C352" s="33">
        <f t="shared" si="5"/>
        <v>351</v>
      </c>
      <c r="D352" s="54" t="s">
        <v>113</v>
      </c>
      <c r="E352" s="53">
        <v>210710</v>
      </c>
      <c r="F352" s="52">
        <v>8.9999999999999993E-3</v>
      </c>
      <c r="G352" s="51">
        <v>1.5009999999999999</v>
      </c>
      <c r="H352" s="50">
        <v>22.9</v>
      </c>
      <c r="I352" s="50">
        <v>25.14</v>
      </c>
      <c r="J352" s="43">
        <v>52290</v>
      </c>
      <c r="K352" s="49">
        <v>4.0000000000000001E-3</v>
      </c>
    </row>
    <row r="353" spans="1:11" ht="15" hidden="1" x14ac:dyDescent="0.25">
      <c r="A353" s="41" t="s">
        <v>852</v>
      </c>
      <c r="B353" s="43">
        <v>56220</v>
      </c>
      <c r="C353" s="33">
        <f t="shared" si="5"/>
        <v>352</v>
      </c>
      <c r="D353" s="48" t="s">
        <v>113</v>
      </c>
      <c r="E353" s="47">
        <v>53160</v>
      </c>
      <c r="F353" s="46">
        <v>2.5000000000000001E-2</v>
      </c>
      <c r="G353" s="45">
        <v>0.379</v>
      </c>
      <c r="H353" s="44">
        <v>23.95</v>
      </c>
      <c r="I353" s="44">
        <v>27.03</v>
      </c>
      <c r="J353" s="43">
        <v>56220</v>
      </c>
      <c r="K353" s="42">
        <v>1.2E-2</v>
      </c>
    </row>
    <row r="354" spans="1:11" ht="15" hidden="1" x14ac:dyDescent="0.25">
      <c r="A354" s="41" t="s">
        <v>851</v>
      </c>
      <c r="B354" s="43">
        <v>30090</v>
      </c>
      <c r="C354" s="33">
        <f t="shared" si="5"/>
        <v>353</v>
      </c>
      <c r="D354" s="54" t="s">
        <v>113</v>
      </c>
      <c r="E354" s="53">
        <v>114690</v>
      </c>
      <c r="F354" s="52">
        <v>2.7E-2</v>
      </c>
      <c r="G354" s="51">
        <v>0.81699999999999995</v>
      </c>
      <c r="H354" s="50">
        <v>12.83</v>
      </c>
      <c r="I354" s="50">
        <v>14.47</v>
      </c>
      <c r="J354" s="43">
        <v>30090</v>
      </c>
      <c r="K354" s="49">
        <v>8.0000000000000002E-3</v>
      </c>
    </row>
    <row r="355" spans="1:11" ht="15" hidden="1" x14ac:dyDescent="0.25">
      <c r="A355" s="41" t="s">
        <v>850</v>
      </c>
      <c r="B355" s="43">
        <v>57600</v>
      </c>
      <c r="C355" s="33">
        <f t="shared" si="5"/>
        <v>354</v>
      </c>
      <c r="D355" s="48" t="s">
        <v>113</v>
      </c>
      <c r="E355" s="47">
        <v>12060</v>
      </c>
      <c r="F355" s="46">
        <v>3.9E-2</v>
      </c>
      <c r="G355" s="45">
        <v>8.5999999999999993E-2</v>
      </c>
      <c r="H355" s="44">
        <v>24.51</v>
      </c>
      <c r="I355" s="44">
        <v>27.69</v>
      </c>
      <c r="J355" s="43">
        <v>57600</v>
      </c>
      <c r="K355" s="42">
        <v>1.9E-2</v>
      </c>
    </row>
    <row r="356" spans="1:11" ht="15" hidden="1" x14ac:dyDescent="0.25">
      <c r="A356" s="41" t="s">
        <v>849</v>
      </c>
      <c r="B356" s="43">
        <v>63270</v>
      </c>
      <c r="C356" s="33">
        <f t="shared" si="5"/>
        <v>355</v>
      </c>
      <c r="D356" s="54" t="s">
        <v>113</v>
      </c>
      <c r="E356" s="53">
        <v>7230</v>
      </c>
      <c r="F356" s="52">
        <v>4.7E-2</v>
      </c>
      <c r="G356" s="51">
        <v>5.0999999999999997E-2</v>
      </c>
      <c r="H356" s="50">
        <v>25.66</v>
      </c>
      <c r="I356" s="50">
        <v>30.42</v>
      </c>
      <c r="J356" s="43">
        <v>63270</v>
      </c>
      <c r="K356" s="49">
        <v>2.7E-2</v>
      </c>
    </row>
    <row r="357" spans="1:11" ht="15" hidden="1" x14ac:dyDescent="0.25">
      <c r="A357" s="41" t="s">
        <v>848</v>
      </c>
      <c r="B357" s="43">
        <v>60910</v>
      </c>
      <c r="C357" s="33">
        <f t="shared" si="5"/>
        <v>356</v>
      </c>
      <c r="D357" s="48" t="s">
        <v>136</v>
      </c>
      <c r="E357" s="47">
        <v>509840</v>
      </c>
      <c r="F357" s="46">
        <v>1.2999999999999999E-2</v>
      </c>
      <c r="G357" s="45">
        <v>3.6309999999999998</v>
      </c>
      <c r="H357" s="44">
        <v>19.649999999999999</v>
      </c>
      <c r="I357" s="44">
        <v>29.29</v>
      </c>
      <c r="J357" s="43">
        <v>60910</v>
      </c>
      <c r="K357" s="42">
        <v>1.2999999999999999E-2</v>
      </c>
    </row>
    <row r="358" spans="1:11" ht="15" hidden="1" x14ac:dyDescent="0.25">
      <c r="A358" s="41" t="s">
        <v>847</v>
      </c>
      <c r="B358" s="43">
        <v>90570</v>
      </c>
      <c r="C358" s="33">
        <f t="shared" si="5"/>
        <v>357</v>
      </c>
      <c r="D358" s="54" t="s">
        <v>121</v>
      </c>
      <c r="E358" s="53">
        <v>163130</v>
      </c>
      <c r="F358" s="52">
        <v>2.9000000000000001E-2</v>
      </c>
      <c r="G358" s="51">
        <v>1.1619999999999999</v>
      </c>
      <c r="H358" s="50">
        <v>30.22</v>
      </c>
      <c r="I358" s="50">
        <v>43.54</v>
      </c>
      <c r="J358" s="43">
        <v>90570</v>
      </c>
      <c r="K358" s="49">
        <v>1.7000000000000001E-2</v>
      </c>
    </row>
    <row r="359" spans="1:11" ht="15" hidden="1" x14ac:dyDescent="0.25">
      <c r="A359" s="41" t="s">
        <v>846</v>
      </c>
      <c r="B359" s="57">
        <v>-4</v>
      </c>
      <c r="C359" s="33">
        <f t="shared" si="5"/>
        <v>358</v>
      </c>
      <c r="D359" s="48" t="s">
        <v>113</v>
      </c>
      <c r="E359" s="47">
        <v>48620</v>
      </c>
      <c r="F359" s="46">
        <v>8.2000000000000003E-2</v>
      </c>
      <c r="G359" s="45">
        <v>0.34599999999999997</v>
      </c>
      <c r="H359" s="44">
        <v>18.7</v>
      </c>
      <c r="I359" s="44">
        <v>39.840000000000003</v>
      </c>
      <c r="J359" s="57">
        <v>-4</v>
      </c>
      <c r="K359" s="42">
        <v>5.1999999999999998E-2</v>
      </c>
    </row>
    <row r="360" spans="1:11" ht="15" hidden="1" x14ac:dyDescent="0.25">
      <c r="A360" s="41" t="s">
        <v>845</v>
      </c>
      <c r="B360" s="43">
        <v>93840</v>
      </c>
      <c r="C360" s="33">
        <f t="shared" si="5"/>
        <v>359</v>
      </c>
      <c r="D360" s="54" t="s">
        <v>113</v>
      </c>
      <c r="E360" s="53">
        <v>114510</v>
      </c>
      <c r="F360" s="52">
        <v>1.9E-2</v>
      </c>
      <c r="G360" s="51">
        <v>0.81599999999999995</v>
      </c>
      <c r="H360" s="50">
        <v>34.11</v>
      </c>
      <c r="I360" s="50">
        <v>45.12</v>
      </c>
      <c r="J360" s="43">
        <v>93840</v>
      </c>
      <c r="K360" s="49">
        <v>1.4E-2</v>
      </c>
    </row>
    <row r="361" spans="1:11" ht="15" hidden="1" x14ac:dyDescent="0.25">
      <c r="A361" s="41" t="s">
        <v>844</v>
      </c>
      <c r="B361" s="43">
        <v>42290</v>
      </c>
      <c r="C361" s="33">
        <f t="shared" si="5"/>
        <v>360</v>
      </c>
      <c r="D361" s="48" t="s">
        <v>121</v>
      </c>
      <c r="E361" s="47">
        <v>259850</v>
      </c>
      <c r="F361" s="46">
        <v>1.4E-2</v>
      </c>
      <c r="G361" s="45">
        <v>1.851</v>
      </c>
      <c r="H361" s="56">
        <v>-4</v>
      </c>
      <c r="I361" s="56">
        <v>-4</v>
      </c>
      <c r="J361" s="43">
        <v>42290</v>
      </c>
      <c r="K361" s="42">
        <v>1.0999999999999999E-2</v>
      </c>
    </row>
    <row r="362" spans="1:11" ht="15" hidden="1" x14ac:dyDescent="0.25">
      <c r="A362" s="41" t="s">
        <v>843</v>
      </c>
      <c r="B362" s="43">
        <v>83730</v>
      </c>
      <c r="C362" s="33">
        <f t="shared" si="5"/>
        <v>361</v>
      </c>
      <c r="D362" s="54" t="s">
        <v>113</v>
      </c>
      <c r="E362" s="53">
        <v>10260</v>
      </c>
      <c r="F362" s="52">
        <v>6.4000000000000001E-2</v>
      </c>
      <c r="G362" s="51">
        <v>7.2999999999999995E-2</v>
      </c>
      <c r="H362" s="55">
        <v>-4</v>
      </c>
      <c r="I362" s="55">
        <v>-4</v>
      </c>
      <c r="J362" s="43">
        <v>83730</v>
      </c>
      <c r="K362" s="49">
        <v>0.05</v>
      </c>
    </row>
    <row r="363" spans="1:11" ht="15" hidden="1" x14ac:dyDescent="0.25">
      <c r="A363" s="41" t="s">
        <v>842</v>
      </c>
      <c r="B363" s="43">
        <v>41000</v>
      </c>
      <c r="C363" s="33">
        <f t="shared" si="5"/>
        <v>362</v>
      </c>
      <c r="D363" s="48" t="s">
        <v>113</v>
      </c>
      <c r="E363" s="47">
        <v>230930</v>
      </c>
      <c r="F363" s="46">
        <v>1.4999999999999999E-2</v>
      </c>
      <c r="G363" s="45">
        <v>1.645</v>
      </c>
      <c r="H363" s="56">
        <v>-4</v>
      </c>
      <c r="I363" s="56">
        <v>-4</v>
      </c>
      <c r="J363" s="43">
        <v>41000</v>
      </c>
      <c r="K363" s="42">
        <v>8.9999999999999993E-3</v>
      </c>
    </row>
    <row r="364" spans="1:11" ht="15" hidden="1" x14ac:dyDescent="0.25">
      <c r="A364" s="41" t="s">
        <v>841</v>
      </c>
      <c r="B364" s="43">
        <v>35540</v>
      </c>
      <c r="C364" s="33">
        <f t="shared" si="5"/>
        <v>363</v>
      </c>
      <c r="D364" s="54" t="s">
        <v>113</v>
      </c>
      <c r="E364" s="53">
        <v>18660</v>
      </c>
      <c r="F364" s="52">
        <v>5.0999999999999997E-2</v>
      </c>
      <c r="G364" s="51">
        <v>0.13300000000000001</v>
      </c>
      <c r="H364" s="55">
        <v>-4</v>
      </c>
      <c r="I364" s="55">
        <v>-4</v>
      </c>
      <c r="J364" s="43">
        <v>35540</v>
      </c>
      <c r="K364" s="49">
        <v>6.2E-2</v>
      </c>
    </row>
    <row r="365" spans="1:11" ht="15" hidden="1" x14ac:dyDescent="0.25">
      <c r="A365" s="41" t="s">
        <v>840</v>
      </c>
      <c r="B365" s="43">
        <v>43320</v>
      </c>
      <c r="C365" s="33">
        <f t="shared" si="5"/>
        <v>364</v>
      </c>
      <c r="D365" s="48" t="s">
        <v>121</v>
      </c>
      <c r="E365" s="47">
        <v>15220</v>
      </c>
      <c r="F365" s="46">
        <v>6.3E-2</v>
      </c>
      <c r="G365" s="45">
        <v>0.108</v>
      </c>
      <c r="H365" s="44">
        <v>16.850000000000001</v>
      </c>
      <c r="I365" s="44">
        <v>20.83</v>
      </c>
      <c r="J365" s="43">
        <v>43320</v>
      </c>
      <c r="K365" s="42">
        <v>2.7E-2</v>
      </c>
    </row>
    <row r="366" spans="1:11" ht="15" hidden="1" x14ac:dyDescent="0.25">
      <c r="A366" s="41" t="s">
        <v>839</v>
      </c>
      <c r="B366" s="57">
        <v>-4</v>
      </c>
      <c r="C366" s="33">
        <f t="shared" si="5"/>
        <v>365</v>
      </c>
      <c r="D366" s="54" t="s">
        <v>113</v>
      </c>
      <c r="E366" s="53">
        <v>10060</v>
      </c>
      <c r="F366" s="52">
        <v>8.3000000000000004E-2</v>
      </c>
      <c r="G366" s="51">
        <v>7.1999999999999995E-2</v>
      </c>
      <c r="H366" s="50">
        <v>13.74</v>
      </c>
      <c r="I366" s="50">
        <v>18.29</v>
      </c>
      <c r="J366" s="57">
        <v>-4</v>
      </c>
      <c r="K366" s="49">
        <v>3.5999999999999997E-2</v>
      </c>
    </row>
    <row r="367" spans="1:11" ht="15" hidden="1" x14ac:dyDescent="0.25">
      <c r="A367" s="41" t="s">
        <v>838</v>
      </c>
      <c r="B367" s="43">
        <v>53610</v>
      </c>
      <c r="C367" s="33">
        <f t="shared" si="5"/>
        <v>366</v>
      </c>
      <c r="D367" s="48" t="s">
        <v>113</v>
      </c>
      <c r="E367" s="47">
        <v>5160</v>
      </c>
      <c r="F367" s="46">
        <v>7.8E-2</v>
      </c>
      <c r="G367" s="45">
        <v>3.6999999999999998E-2</v>
      </c>
      <c r="H367" s="44">
        <v>23.19</v>
      </c>
      <c r="I367" s="44">
        <v>25.77</v>
      </c>
      <c r="J367" s="43">
        <v>53610</v>
      </c>
      <c r="K367" s="42">
        <v>3.5999999999999997E-2</v>
      </c>
    </row>
    <row r="368" spans="1:11" ht="15" hidden="1" x14ac:dyDescent="0.25">
      <c r="A368" s="41" t="s">
        <v>837</v>
      </c>
      <c r="B368" s="57">
        <v>-4</v>
      </c>
      <c r="C368" s="33">
        <f t="shared" si="5"/>
        <v>367</v>
      </c>
      <c r="D368" s="54" t="s">
        <v>121</v>
      </c>
      <c r="E368" s="53">
        <v>58490</v>
      </c>
      <c r="F368" s="52">
        <v>2.3E-2</v>
      </c>
      <c r="G368" s="51">
        <v>0.41699999999999998</v>
      </c>
      <c r="H368" s="50">
        <v>24.67</v>
      </c>
      <c r="I368" s="50">
        <v>32.86</v>
      </c>
      <c r="J368" s="57">
        <v>-4</v>
      </c>
      <c r="K368" s="49">
        <v>2.1000000000000001E-2</v>
      </c>
    </row>
    <row r="369" spans="1:11" ht="15" hidden="1" x14ac:dyDescent="0.25">
      <c r="A369" s="41" t="s">
        <v>836</v>
      </c>
      <c r="B369" s="43">
        <v>60630</v>
      </c>
      <c r="C369" s="33">
        <f t="shared" si="5"/>
        <v>368</v>
      </c>
      <c r="D369" s="48" t="s">
        <v>113</v>
      </c>
      <c r="E369" s="47">
        <v>18380</v>
      </c>
      <c r="F369" s="46">
        <v>3.2000000000000001E-2</v>
      </c>
      <c r="G369" s="45">
        <v>0.13100000000000001</v>
      </c>
      <c r="H369" s="44">
        <v>24.09</v>
      </c>
      <c r="I369" s="44">
        <v>29.15</v>
      </c>
      <c r="J369" s="43">
        <v>60630</v>
      </c>
      <c r="K369" s="42">
        <v>2.7E-2</v>
      </c>
    </row>
    <row r="370" spans="1:11" ht="15" hidden="1" x14ac:dyDescent="0.25">
      <c r="A370" s="41" t="s">
        <v>835</v>
      </c>
      <c r="B370" s="57">
        <v>-4</v>
      </c>
      <c r="C370" s="33">
        <f t="shared" si="5"/>
        <v>369</v>
      </c>
      <c r="D370" s="54" t="s">
        <v>113</v>
      </c>
      <c r="E370" s="53">
        <v>40110</v>
      </c>
      <c r="F370" s="52">
        <v>0.03</v>
      </c>
      <c r="G370" s="51">
        <v>0.28599999999999998</v>
      </c>
      <c r="H370" s="50">
        <v>25.14</v>
      </c>
      <c r="I370" s="50">
        <v>34.56</v>
      </c>
      <c r="J370" s="57">
        <v>-4</v>
      </c>
      <c r="K370" s="49">
        <v>2.5000000000000001E-2</v>
      </c>
    </row>
    <row r="371" spans="1:11" ht="15" hidden="1" x14ac:dyDescent="0.25">
      <c r="A371" s="41" t="s">
        <v>834</v>
      </c>
      <c r="B371" s="57">
        <v>-4</v>
      </c>
      <c r="C371" s="33">
        <f t="shared" si="5"/>
        <v>370</v>
      </c>
      <c r="D371" s="48" t="s">
        <v>113</v>
      </c>
      <c r="E371" s="47">
        <v>13150</v>
      </c>
      <c r="F371" s="46">
        <v>0.11899999999999999</v>
      </c>
      <c r="G371" s="45">
        <v>9.4E-2</v>
      </c>
      <c r="H371" s="44">
        <v>17.34</v>
      </c>
      <c r="I371" s="44">
        <v>23.2</v>
      </c>
      <c r="J371" s="57">
        <v>-4</v>
      </c>
      <c r="K371" s="42">
        <v>3.2000000000000001E-2</v>
      </c>
    </row>
    <row r="372" spans="1:11" ht="15" hidden="1" x14ac:dyDescent="0.25">
      <c r="A372" s="41" t="s">
        <v>833</v>
      </c>
      <c r="B372" s="43">
        <v>63130</v>
      </c>
      <c r="C372" s="33">
        <f t="shared" si="5"/>
        <v>371</v>
      </c>
      <c r="D372" s="54" t="s">
        <v>136</v>
      </c>
      <c r="E372" s="53">
        <v>575630</v>
      </c>
      <c r="F372" s="52">
        <v>7.0000000000000001E-3</v>
      </c>
      <c r="G372" s="51">
        <v>4.0999999999999996</v>
      </c>
      <c r="H372" s="50">
        <v>26.34</v>
      </c>
      <c r="I372" s="50">
        <v>30.35</v>
      </c>
      <c r="J372" s="43">
        <v>63130</v>
      </c>
      <c r="K372" s="49">
        <v>4.0000000000000001E-3</v>
      </c>
    </row>
    <row r="373" spans="1:11" ht="15" hidden="1" x14ac:dyDescent="0.25">
      <c r="A373" s="41" t="s">
        <v>832</v>
      </c>
      <c r="B373" s="43">
        <v>47000</v>
      </c>
      <c r="C373" s="33">
        <f t="shared" si="5"/>
        <v>372</v>
      </c>
      <c r="D373" s="48" t="s">
        <v>121</v>
      </c>
      <c r="E373" s="47">
        <v>37230</v>
      </c>
      <c r="F373" s="46">
        <v>2.5999999999999999E-2</v>
      </c>
      <c r="G373" s="45">
        <v>0.26500000000000001</v>
      </c>
      <c r="H373" s="44">
        <v>14.82</v>
      </c>
      <c r="I373" s="44">
        <v>22.6</v>
      </c>
      <c r="J373" s="43">
        <v>47000</v>
      </c>
      <c r="K373" s="42">
        <v>0.02</v>
      </c>
    </row>
    <row r="374" spans="1:11" ht="15" hidden="1" x14ac:dyDescent="0.25">
      <c r="A374" s="41" t="s">
        <v>831</v>
      </c>
      <c r="B374" s="43">
        <v>48170</v>
      </c>
      <c r="C374" s="33">
        <f t="shared" si="5"/>
        <v>373</v>
      </c>
      <c r="D374" s="54" t="s">
        <v>113</v>
      </c>
      <c r="E374" s="53">
        <v>29210</v>
      </c>
      <c r="F374" s="52">
        <v>2.8000000000000001E-2</v>
      </c>
      <c r="G374" s="51">
        <v>0.20799999999999999</v>
      </c>
      <c r="H374" s="50">
        <v>15.1</v>
      </c>
      <c r="I374" s="50">
        <v>23.16</v>
      </c>
      <c r="J374" s="43">
        <v>48170</v>
      </c>
      <c r="K374" s="49">
        <v>2.1000000000000001E-2</v>
      </c>
    </row>
    <row r="375" spans="1:11" ht="15" hidden="1" x14ac:dyDescent="0.25">
      <c r="A375" s="41" t="s">
        <v>830</v>
      </c>
      <c r="B375" s="43">
        <v>42740</v>
      </c>
      <c r="C375" s="33">
        <f t="shared" si="5"/>
        <v>374</v>
      </c>
      <c r="D375" s="48" t="s">
        <v>113</v>
      </c>
      <c r="E375" s="47">
        <v>8020</v>
      </c>
      <c r="F375" s="46">
        <v>5.8999999999999997E-2</v>
      </c>
      <c r="G375" s="45">
        <v>5.7000000000000002E-2</v>
      </c>
      <c r="H375" s="44">
        <v>13.91</v>
      </c>
      <c r="I375" s="44">
        <v>20.55</v>
      </c>
      <c r="J375" s="43">
        <v>42740</v>
      </c>
      <c r="K375" s="42">
        <v>5.3999999999999999E-2</v>
      </c>
    </row>
    <row r="376" spans="1:11" ht="15" hidden="1" x14ac:dyDescent="0.25">
      <c r="A376" s="41" t="s">
        <v>829</v>
      </c>
      <c r="B376" s="43">
        <v>52960</v>
      </c>
      <c r="C376" s="33">
        <f t="shared" si="5"/>
        <v>375</v>
      </c>
      <c r="D376" s="54" t="s">
        <v>121</v>
      </c>
      <c r="E376" s="53">
        <v>45160</v>
      </c>
      <c r="F376" s="52">
        <v>2.5999999999999999E-2</v>
      </c>
      <c r="G376" s="51">
        <v>0.32200000000000001</v>
      </c>
      <c r="H376" s="50">
        <v>18.690000000000001</v>
      </c>
      <c r="I376" s="50">
        <v>25.46</v>
      </c>
      <c r="J376" s="43">
        <v>52960</v>
      </c>
      <c r="K376" s="49">
        <v>1.7000000000000001E-2</v>
      </c>
    </row>
    <row r="377" spans="1:11" ht="15" hidden="1" x14ac:dyDescent="0.25">
      <c r="A377" s="41" t="s">
        <v>828</v>
      </c>
      <c r="B377" s="43">
        <v>78200</v>
      </c>
      <c r="C377" s="33">
        <f t="shared" si="5"/>
        <v>376</v>
      </c>
      <c r="D377" s="48" t="s">
        <v>113</v>
      </c>
      <c r="E377" s="47">
        <v>5070</v>
      </c>
      <c r="F377" s="46">
        <v>0.08</v>
      </c>
      <c r="G377" s="45">
        <v>3.5999999999999997E-2</v>
      </c>
      <c r="H377" s="44">
        <v>27.25</v>
      </c>
      <c r="I377" s="44">
        <v>37.6</v>
      </c>
      <c r="J377" s="43">
        <v>78200</v>
      </c>
      <c r="K377" s="42">
        <v>2.7E-2</v>
      </c>
    </row>
    <row r="378" spans="1:11" ht="15" hidden="1" x14ac:dyDescent="0.25">
      <c r="A378" s="41" t="s">
        <v>827</v>
      </c>
      <c r="B378" s="43">
        <v>49770</v>
      </c>
      <c r="C378" s="33">
        <f t="shared" si="5"/>
        <v>377</v>
      </c>
      <c r="D378" s="54" t="s">
        <v>113</v>
      </c>
      <c r="E378" s="53">
        <v>40090</v>
      </c>
      <c r="F378" s="52">
        <v>2.5999999999999999E-2</v>
      </c>
      <c r="G378" s="51">
        <v>0.28599999999999998</v>
      </c>
      <c r="H378" s="50">
        <v>18.18</v>
      </c>
      <c r="I378" s="50">
        <v>23.93</v>
      </c>
      <c r="J378" s="43">
        <v>49770</v>
      </c>
      <c r="K378" s="49">
        <v>0.02</v>
      </c>
    </row>
    <row r="379" spans="1:11" ht="15" hidden="1" x14ac:dyDescent="0.25">
      <c r="A379" s="41" t="s">
        <v>826</v>
      </c>
      <c r="B379" s="43">
        <v>66540</v>
      </c>
      <c r="C379" s="33">
        <f t="shared" si="5"/>
        <v>378</v>
      </c>
      <c r="D379" s="48" t="s">
        <v>113</v>
      </c>
      <c r="E379" s="47">
        <v>226940</v>
      </c>
      <c r="F379" s="46">
        <v>8.9999999999999993E-3</v>
      </c>
      <c r="G379" s="45">
        <v>1.6160000000000001</v>
      </c>
      <c r="H379" s="44">
        <v>27.89</v>
      </c>
      <c r="I379" s="44">
        <v>31.99</v>
      </c>
      <c r="J379" s="43">
        <v>66540</v>
      </c>
      <c r="K379" s="42">
        <v>5.0000000000000001E-3</v>
      </c>
    </row>
    <row r="380" spans="1:11" ht="15" hidden="1" x14ac:dyDescent="0.25">
      <c r="A380" s="41" t="s">
        <v>825</v>
      </c>
      <c r="B380" s="43">
        <v>69280</v>
      </c>
      <c r="C380" s="33">
        <f t="shared" si="5"/>
        <v>379</v>
      </c>
      <c r="D380" s="54" t="s">
        <v>121</v>
      </c>
      <c r="E380" s="53">
        <v>191640</v>
      </c>
      <c r="F380" s="52">
        <v>1.0999999999999999E-2</v>
      </c>
      <c r="G380" s="51">
        <v>1.365</v>
      </c>
      <c r="H380" s="50">
        <v>29.59</v>
      </c>
      <c r="I380" s="50">
        <v>33.31</v>
      </c>
      <c r="J380" s="43">
        <v>69280</v>
      </c>
      <c r="K380" s="49">
        <v>5.0000000000000001E-3</v>
      </c>
    </row>
    <row r="381" spans="1:11" ht="15" hidden="1" x14ac:dyDescent="0.25">
      <c r="A381" s="41" t="s">
        <v>824</v>
      </c>
      <c r="B381" s="43">
        <v>66080</v>
      </c>
      <c r="C381" s="33">
        <f t="shared" si="5"/>
        <v>380</v>
      </c>
      <c r="D381" s="48" t="s">
        <v>113</v>
      </c>
      <c r="E381" s="47">
        <v>97170</v>
      </c>
      <c r="F381" s="46">
        <v>1.7000000000000001E-2</v>
      </c>
      <c r="G381" s="45">
        <v>0.69199999999999995</v>
      </c>
      <c r="H381" s="44">
        <v>27.51</v>
      </c>
      <c r="I381" s="44">
        <v>31.77</v>
      </c>
      <c r="J381" s="43">
        <v>66080</v>
      </c>
      <c r="K381" s="42">
        <v>7.0000000000000001E-3</v>
      </c>
    </row>
    <row r="382" spans="1:11" ht="15" hidden="1" x14ac:dyDescent="0.25">
      <c r="A382" s="41" t="s">
        <v>823</v>
      </c>
      <c r="B382" s="43">
        <v>73160</v>
      </c>
      <c r="C382" s="33">
        <f t="shared" si="5"/>
        <v>381</v>
      </c>
      <c r="D382" s="54" t="s">
        <v>113</v>
      </c>
      <c r="E382" s="53">
        <v>49780</v>
      </c>
      <c r="F382" s="52">
        <v>1.7999999999999999E-2</v>
      </c>
      <c r="G382" s="51">
        <v>0.35499999999999998</v>
      </c>
      <c r="H382" s="50">
        <v>33.58</v>
      </c>
      <c r="I382" s="50">
        <v>35.18</v>
      </c>
      <c r="J382" s="43">
        <v>73160</v>
      </c>
      <c r="K382" s="49">
        <v>5.0000000000000001E-3</v>
      </c>
    </row>
    <row r="383" spans="1:11" ht="15" hidden="1" x14ac:dyDescent="0.25">
      <c r="A383" s="41" t="s">
        <v>822</v>
      </c>
      <c r="B383" s="43">
        <v>71920</v>
      </c>
      <c r="C383" s="33">
        <f t="shared" si="5"/>
        <v>382</v>
      </c>
      <c r="D383" s="48" t="s">
        <v>113</v>
      </c>
      <c r="E383" s="47">
        <v>44690</v>
      </c>
      <c r="F383" s="46">
        <v>1.9E-2</v>
      </c>
      <c r="G383" s="45">
        <v>0.318</v>
      </c>
      <c r="H383" s="44">
        <v>29.44</v>
      </c>
      <c r="I383" s="44">
        <v>34.58</v>
      </c>
      <c r="J383" s="43">
        <v>71920</v>
      </c>
      <c r="K383" s="42">
        <v>1.4999999999999999E-2</v>
      </c>
    </row>
    <row r="384" spans="1:11" ht="15" hidden="1" x14ac:dyDescent="0.25">
      <c r="A384" s="41" t="s">
        <v>821</v>
      </c>
      <c r="B384" s="43">
        <v>51130</v>
      </c>
      <c r="C384" s="33">
        <f t="shared" si="5"/>
        <v>383</v>
      </c>
      <c r="D384" s="54" t="s">
        <v>121</v>
      </c>
      <c r="E384" s="53">
        <v>74660</v>
      </c>
      <c r="F384" s="52">
        <v>2.4E-2</v>
      </c>
      <c r="G384" s="51">
        <v>0.53200000000000003</v>
      </c>
      <c r="H384" s="50">
        <v>21.85</v>
      </c>
      <c r="I384" s="50">
        <v>24.58</v>
      </c>
      <c r="J384" s="43">
        <v>51130</v>
      </c>
      <c r="K384" s="49">
        <v>1.2E-2</v>
      </c>
    </row>
    <row r="385" spans="1:11" ht="15" hidden="1" x14ac:dyDescent="0.25">
      <c r="A385" s="41" t="s">
        <v>820</v>
      </c>
      <c r="B385" s="43">
        <v>51260</v>
      </c>
      <c r="C385" s="33">
        <f t="shared" si="5"/>
        <v>384</v>
      </c>
      <c r="D385" s="48" t="s">
        <v>113</v>
      </c>
      <c r="E385" s="47">
        <v>51350</v>
      </c>
      <c r="F385" s="46">
        <v>3.1E-2</v>
      </c>
      <c r="G385" s="45">
        <v>0.36599999999999999</v>
      </c>
      <c r="H385" s="44">
        <v>22.17</v>
      </c>
      <c r="I385" s="44">
        <v>24.64</v>
      </c>
      <c r="J385" s="43">
        <v>51260</v>
      </c>
      <c r="K385" s="42">
        <v>1.6E-2</v>
      </c>
    </row>
    <row r="386" spans="1:11" ht="15" hidden="1" x14ac:dyDescent="0.25">
      <c r="A386" s="41" t="s">
        <v>819</v>
      </c>
      <c r="B386" s="43">
        <v>50860</v>
      </c>
      <c r="C386" s="33">
        <f t="shared" si="5"/>
        <v>385</v>
      </c>
      <c r="D386" s="54" t="s">
        <v>113</v>
      </c>
      <c r="E386" s="53">
        <v>23310</v>
      </c>
      <c r="F386" s="52">
        <v>3.9E-2</v>
      </c>
      <c r="G386" s="51">
        <v>0.16600000000000001</v>
      </c>
      <c r="H386" s="50">
        <v>20.96</v>
      </c>
      <c r="I386" s="50">
        <v>24.45</v>
      </c>
      <c r="J386" s="43">
        <v>50860</v>
      </c>
      <c r="K386" s="49">
        <v>2.4E-2</v>
      </c>
    </row>
    <row r="387" spans="1:11" ht="15" hidden="1" x14ac:dyDescent="0.25">
      <c r="A387" s="41" t="s">
        <v>818</v>
      </c>
      <c r="B387" s="43">
        <v>55520</v>
      </c>
      <c r="C387" s="33">
        <f t="shared" ref="C387:C450" si="6">C386+1</f>
        <v>386</v>
      </c>
      <c r="D387" s="48" t="s">
        <v>136</v>
      </c>
      <c r="E387" s="47">
        <v>234960</v>
      </c>
      <c r="F387" s="46">
        <v>1.7000000000000001E-2</v>
      </c>
      <c r="G387" s="45">
        <v>1.673</v>
      </c>
      <c r="H387" s="44">
        <v>21.96</v>
      </c>
      <c r="I387" s="44">
        <v>26.69</v>
      </c>
      <c r="J387" s="43">
        <v>55520</v>
      </c>
      <c r="K387" s="42">
        <v>1.4E-2</v>
      </c>
    </row>
    <row r="388" spans="1:11" ht="15" hidden="1" x14ac:dyDescent="0.25">
      <c r="A388" s="41" t="s">
        <v>817</v>
      </c>
      <c r="B388" s="43">
        <v>49250</v>
      </c>
      <c r="C388" s="33">
        <f t="shared" si="6"/>
        <v>387</v>
      </c>
      <c r="D388" s="54" t="s">
        <v>121</v>
      </c>
      <c r="E388" s="53">
        <v>116080</v>
      </c>
      <c r="F388" s="52">
        <v>2.1999999999999999E-2</v>
      </c>
      <c r="G388" s="51">
        <v>0.82699999999999996</v>
      </c>
      <c r="H388" s="50">
        <v>20.47</v>
      </c>
      <c r="I388" s="50">
        <v>23.68</v>
      </c>
      <c r="J388" s="43">
        <v>49250</v>
      </c>
      <c r="K388" s="49">
        <v>8.9999999999999993E-3</v>
      </c>
    </row>
    <row r="389" spans="1:11" ht="15" hidden="1" x14ac:dyDescent="0.25">
      <c r="A389" s="41" t="s">
        <v>816</v>
      </c>
      <c r="B389" s="43">
        <v>47450</v>
      </c>
      <c r="C389" s="33">
        <f t="shared" si="6"/>
        <v>388</v>
      </c>
      <c r="D389" s="48" t="s">
        <v>113</v>
      </c>
      <c r="E389" s="47">
        <v>69670</v>
      </c>
      <c r="F389" s="46">
        <v>2.1999999999999999E-2</v>
      </c>
      <c r="G389" s="45">
        <v>0.496</v>
      </c>
      <c r="H389" s="44">
        <v>20.3</v>
      </c>
      <c r="I389" s="44">
        <v>22.81</v>
      </c>
      <c r="J389" s="43">
        <v>47450</v>
      </c>
      <c r="K389" s="42">
        <v>8.0000000000000002E-3</v>
      </c>
    </row>
    <row r="390" spans="1:11" ht="15" hidden="1" x14ac:dyDescent="0.25">
      <c r="A390" s="41" t="s">
        <v>815</v>
      </c>
      <c r="B390" s="43">
        <v>45430</v>
      </c>
      <c r="C390" s="33">
        <f t="shared" si="6"/>
        <v>389</v>
      </c>
      <c r="D390" s="54" t="s">
        <v>113</v>
      </c>
      <c r="E390" s="53">
        <v>30330</v>
      </c>
      <c r="F390" s="52">
        <v>4.9000000000000002E-2</v>
      </c>
      <c r="G390" s="51">
        <v>0.216</v>
      </c>
      <c r="H390" s="50">
        <v>18.54</v>
      </c>
      <c r="I390" s="50">
        <v>21.84</v>
      </c>
      <c r="J390" s="43">
        <v>45430</v>
      </c>
      <c r="K390" s="49">
        <v>1.4999999999999999E-2</v>
      </c>
    </row>
    <row r="391" spans="1:11" ht="15" hidden="1" x14ac:dyDescent="0.25">
      <c r="A391" s="41" t="s">
        <v>814</v>
      </c>
      <c r="B391" s="43">
        <v>46780</v>
      </c>
      <c r="C391" s="33">
        <f t="shared" si="6"/>
        <v>390</v>
      </c>
      <c r="D391" s="48" t="s">
        <v>113</v>
      </c>
      <c r="E391" s="45">
        <v>870</v>
      </c>
      <c r="F391" s="46">
        <v>9.0999999999999998E-2</v>
      </c>
      <c r="G391" s="45">
        <v>6.0000000000000001E-3</v>
      </c>
      <c r="H391" s="44">
        <v>22.24</v>
      </c>
      <c r="I391" s="44">
        <v>22.49</v>
      </c>
      <c r="J391" s="43">
        <v>46780</v>
      </c>
      <c r="K391" s="42">
        <v>2.7E-2</v>
      </c>
    </row>
    <row r="392" spans="1:11" ht="15" hidden="1" x14ac:dyDescent="0.25">
      <c r="A392" s="41" t="s">
        <v>813</v>
      </c>
      <c r="B392" s="43">
        <v>65240</v>
      </c>
      <c r="C392" s="33">
        <f t="shared" si="6"/>
        <v>391</v>
      </c>
      <c r="D392" s="54" t="s">
        <v>113</v>
      </c>
      <c r="E392" s="53">
        <v>15210</v>
      </c>
      <c r="F392" s="52">
        <v>4.2999999999999997E-2</v>
      </c>
      <c r="G392" s="51">
        <v>0.108</v>
      </c>
      <c r="H392" s="50">
        <v>25.81</v>
      </c>
      <c r="I392" s="50">
        <v>31.37</v>
      </c>
      <c r="J392" s="43">
        <v>65240</v>
      </c>
      <c r="K392" s="49">
        <v>2.4E-2</v>
      </c>
    </row>
    <row r="393" spans="1:11" ht="15" hidden="1" x14ac:dyDescent="0.25">
      <c r="A393" s="41" t="s">
        <v>812</v>
      </c>
      <c r="B393" s="43">
        <v>42640</v>
      </c>
      <c r="C393" s="33">
        <f t="shared" si="6"/>
        <v>392</v>
      </c>
      <c r="D393" s="48" t="s">
        <v>113</v>
      </c>
      <c r="E393" s="47">
        <v>48660</v>
      </c>
      <c r="F393" s="46">
        <v>2.3E-2</v>
      </c>
      <c r="G393" s="45">
        <v>0.34699999999999998</v>
      </c>
      <c r="H393" s="44">
        <v>16.38</v>
      </c>
      <c r="I393" s="44">
        <v>20.5</v>
      </c>
      <c r="J393" s="43">
        <v>42640</v>
      </c>
      <c r="K393" s="42">
        <v>1.7999999999999999E-2</v>
      </c>
    </row>
    <row r="394" spans="1:11" ht="15" hidden="1" x14ac:dyDescent="0.25">
      <c r="A394" s="41" t="s">
        <v>811</v>
      </c>
      <c r="B394" s="43">
        <v>74200</v>
      </c>
      <c r="C394" s="33">
        <f t="shared" si="6"/>
        <v>393</v>
      </c>
      <c r="D394" s="54" t="s">
        <v>121</v>
      </c>
      <c r="E394" s="53">
        <v>51590</v>
      </c>
      <c r="F394" s="52">
        <v>3.2000000000000001E-2</v>
      </c>
      <c r="G394" s="51">
        <v>0.36699999999999999</v>
      </c>
      <c r="H394" s="50">
        <v>28.39</v>
      </c>
      <c r="I394" s="50">
        <v>35.67</v>
      </c>
      <c r="J394" s="43">
        <v>74200</v>
      </c>
      <c r="K394" s="49">
        <v>2.4E-2</v>
      </c>
    </row>
    <row r="395" spans="1:11" ht="15" hidden="1" x14ac:dyDescent="0.25">
      <c r="A395" s="41" t="s">
        <v>810</v>
      </c>
      <c r="B395" s="43">
        <v>63200</v>
      </c>
      <c r="C395" s="33">
        <f t="shared" si="6"/>
        <v>394</v>
      </c>
      <c r="D395" s="48" t="s">
        <v>113</v>
      </c>
      <c r="E395" s="47">
        <v>21710</v>
      </c>
      <c r="F395" s="46">
        <v>3.6999999999999998E-2</v>
      </c>
      <c r="G395" s="45">
        <v>0.155</v>
      </c>
      <c r="H395" s="44">
        <v>26.48</v>
      </c>
      <c r="I395" s="44">
        <v>30.38</v>
      </c>
      <c r="J395" s="43">
        <v>63200</v>
      </c>
      <c r="K395" s="42">
        <v>1.7000000000000001E-2</v>
      </c>
    </row>
    <row r="396" spans="1:11" ht="15" hidden="1" x14ac:dyDescent="0.25">
      <c r="A396" s="41" t="s">
        <v>809</v>
      </c>
      <c r="B396" s="43">
        <v>82190</v>
      </c>
      <c r="C396" s="33">
        <f t="shared" si="6"/>
        <v>395</v>
      </c>
      <c r="D396" s="54" t="s">
        <v>113</v>
      </c>
      <c r="E396" s="53">
        <v>29880</v>
      </c>
      <c r="F396" s="52">
        <v>4.3999999999999997E-2</v>
      </c>
      <c r="G396" s="51">
        <v>0.21299999999999999</v>
      </c>
      <c r="H396" s="50">
        <v>30.18</v>
      </c>
      <c r="I396" s="50">
        <v>39.520000000000003</v>
      </c>
      <c r="J396" s="43">
        <v>82190</v>
      </c>
      <c r="K396" s="49">
        <v>2.8000000000000001E-2</v>
      </c>
    </row>
    <row r="397" spans="1:11" ht="15" hidden="1" x14ac:dyDescent="0.25">
      <c r="A397" s="41" t="s">
        <v>808</v>
      </c>
      <c r="B397" s="43">
        <v>76500</v>
      </c>
      <c r="C397" s="33">
        <f t="shared" si="6"/>
        <v>396</v>
      </c>
      <c r="D397" s="48" t="s">
        <v>113</v>
      </c>
      <c r="E397" s="47">
        <v>18620</v>
      </c>
      <c r="F397" s="46">
        <v>6.2E-2</v>
      </c>
      <c r="G397" s="45">
        <v>0.13300000000000001</v>
      </c>
      <c r="H397" s="44">
        <v>36.39</v>
      </c>
      <c r="I397" s="44">
        <v>36.78</v>
      </c>
      <c r="J397" s="43">
        <v>76500</v>
      </c>
      <c r="K397" s="42">
        <v>0.01</v>
      </c>
    </row>
    <row r="398" spans="1:11" ht="15" hidden="1" x14ac:dyDescent="0.25">
      <c r="A398" s="41" t="s">
        <v>807</v>
      </c>
      <c r="B398" s="43">
        <v>79160</v>
      </c>
      <c r="C398" s="33">
        <f t="shared" si="6"/>
        <v>397</v>
      </c>
      <c r="D398" s="54" t="s">
        <v>184</v>
      </c>
      <c r="E398" s="53">
        <v>8318500</v>
      </c>
      <c r="F398" s="52">
        <v>4.0000000000000001E-3</v>
      </c>
      <c r="G398" s="51">
        <v>59.249000000000002</v>
      </c>
      <c r="H398" s="50">
        <v>30.49</v>
      </c>
      <c r="I398" s="50">
        <v>38.06</v>
      </c>
      <c r="J398" s="43">
        <v>79160</v>
      </c>
      <c r="K398" s="49">
        <v>2E-3</v>
      </c>
    </row>
    <row r="399" spans="1:11" ht="15" hidden="1" x14ac:dyDescent="0.25">
      <c r="A399" s="41" t="s">
        <v>806</v>
      </c>
      <c r="B399" s="43">
        <v>98830</v>
      </c>
      <c r="C399" s="33">
        <f t="shared" si="6"/>
        <v>398</v>
      </c>
      <c r="D399" s="48" t="s">
        <v>136</v>
      </c>
      <c r="E399" s="47">
        <v>5143640</v>
      </c>
      <c r="F399" s="46">
        <v>4.0000000000000001E-3</v>
      </c>
      <c r="G399" s="45">
        <v>36.636000000000003</v>
      </c>
      <c r="H399" s="44">
        <v>37.49</v>
      </c>
      <c r="I399" s="44">
        <v>47.51</v>
      </c>
      <c r="J399" s="43">
        <v>98830</v>
      </c>
      <c r="K399" s="42">
        <v>3.0000000000000001E-3</v>
      </c>
    </row>
    <row r="400" spans="1:11" ht="15" hidden="1" x14ac:dyDescent="0.25">
      <c r="A400" s="41" t="s">
        <v>805</v>
      </c>
      <c r="B400" s="43">
        <v>81210</v>
      </c>
      <c r="C400" s="33">
        <f t="shared" si="6"/>
        <v>399</v>
      </c>
      <c r="D400" s="54" t="s">
        <v>113</v>
      </c>
      <c r="E400" s="53">
        <v>32960</v>
      </c>
      <c r="F400" s="52">
        <v>2.3E-2</v>
      </c>
      <c r="G400" s="51">
        <v>0.23499999999999999</v>
      </c>
      <c r="H400" s="50">
        <v>32.46</v>
      </c>
      <c r="I400" s="50">
        <v>39.04</v>
      </c>
      <c r="J400" s="43">
        <v>81210</v>
      </c>
      <c r="K400" s="49">
        <v>1.7999999999999999E-2</v>
      </c>
    </row>
    <row r="401" spans="1:11" ht="15" hidden="1" x14ac:dyDescent="0.25">
      <c r="A401" s="41" t="s">
        <v>804</v>
      </c>
      <c r="B401" s="43">
        <v>178670</v>
      </c>
      <c r="C401" s="33">
        <f t="shared" si="6"/>
        <v>400</v>
      </c>
      <c r="D401" s="48" t="s">
        <v>121</v>
      </c>
      <c r="E401" s="47">
        <v>122330</v>
      </c>
      <c r="F401" s="46">
        <v>1.6E-2</v>
      </c>
      <c r="G401" s="45">
        <v>0.871</v>
      </c>
      <c r="H401" s="44">
        <v>76.81</v>
      </c>
      <c r="I401" s="44">
        <v>85.9</v>
      </c>
      <c r="J401" s="43">
        <v>178670</v>
      </c>
      <c r="K401" s="42">
        <v>1.0999999999999999E-2</v>
      </c>
    </row>
    <row r="402" spans="1:11" ht="15" hidden="1" x14ac:dyDescent="0.25">
      <c r="A402" s="41" t="s">
        <v>803</v>
      </c>
      <c r="B402" s="43">
        <v>173860</v>
      </c>
      <c r="C402" s="33">
        <f t="shared" si="6"/>
        <v>401</v>
      </c>
      <c r="D402" s="54" t="s">
        <v>113</v>
      </c>
      <c r="E402" s="53">
        <v>105620</v>
      </c>
      <c r="F402" s="52">
        <v>1.9E-2</v>
      </c>
      <c r="G402" s="51">
        <v>0.752</v>
      </c>
      <c r="H402" s="50">
        <v>73.989999999999995</v>
      </c>
      <c r="I402" s="50">
        <v>83.59</v>
      </c>
      <c r="J402" s="43">
        <v>173860</v>
      </c>
      <c r="K402" s="49">
        <v>1.2E-2</v>
      </c>
    </row>
    <row r="403" spans="1:11" ht="15" hidden="1" x14ac:dyDescent="0.25">
      <c r="A403" s="41" t="s">
        <v>802</v>
      </c>
      <c r="B403" s="43">
        <v>232870</v>
      </c>
      <c r="C403" s="33">
        <f t="shared" si="6"/>
        <v>402</v>
      </c>
      <c r="D403" s="48" t="s">
        <v>113</v>
      </c>
      <c r="E403" s="47">
        <v>5380</v>
      </c>
      <c r="F403" s="46">
        <v>9.8000000000000004E-2</v>
      </c>
      <c r="G403" s="45">
        <v>3.7999999999999999E-2</v>
      </c>
      <c r="H403" s="56">
        <v>-5</v>
      </c>
      <c r="I403" s="44">
        <v>111.96</v>
      </c>
      <c r="J403" s="43">
        <v>232870</v>
      </c>
      <c r="K403" s="42">
        <v>3.7999999999999999E-2</v>
      </c>
    </row>
    <row r="404" spans="1:11" ht="15" hidden="1" x14ac:dyDescent="0.25">
      <c r="A404" s="41" t="s">
        <v>801</v>
      </c>
      <c r="B404" s="43">
        <v>228780</v>
      </c>
      <c r="C404" s="33">
        <f t="shared" si="6"/>
        <v>403</v>
      </c>
      <c r="D404" s="54" t="s">
        <v>113</v>
      </c>
      <c r="E404" s="53">
        <v>5200</v>
      </c>
      <c r="F404" s="52">
        <v>8.5999999999999993E-2</v>
      </c>
      <c r="G404" s="51">
        <v>3.6999999999999998E-2</v>
      </c>
      <c r="H404" s="55">
        <v>-5</v>
      </c>
      <c r="I404" s="50">
        <v>109.99</v>
      </c>
      <c r="J404" s="43">
        <v>228780</v>
      </c>
      <c r="K404" s="49">
        <v>3.5000000000000003E-2</v>
      </c>
    </row>
    <row r="405" spans="1:11" ht="15" hidden="1" x14ac:dyDescent="0.25">
      <c r="A405" s="41" t="s">
        <v>800</v>
      </c>
      <c r="B405" s="43">
        <v>168140</v>
      </c>
      <c r="C405" s="33">
        <f t="shared" si="6"/>
        <v>404</v>
      </c>
      <c r="D405" s="48" t="s">
        <v>113</v>
      </c>
      <c r="E405" s="45">
        <v>750</v>
      </c>
      <c r="F405" s="46">
        <v>0.38300000000000001</v>
      </c>
      <c r="G405" s="45">
        <v>5.0000000000000001E-3</v>
      </c>
      <c r="H405" s="44">
        <v>60.6</v>
      </c>
      <c r="I405" s="44">
        <v>80.84</v>
      </c>
      <c r="J405" s="43">
        <v>168140</v>
      </c>
      <c r="K405" s="42">
        <v>8.3000000000000004E-2</v>
      </c>
    </row>
    <row r="406" spans="1:11" ht="15" hidden="1" x14ac:dyDescent="0.25">
      <c r="A406" s="41" t="s">
        <v>799</v>
      </c>
      <c r="B406" s="43">
        <v>171900</v>
      </c>
      <c r="C406" s="33">
        <f t="shared" si="6"/>
        <v>405</v>
      </c>
      <c r="D406" s="54" t="s">
        <v>113</v>
      </c>
      <c r="E406" s="53">
        <v>5380</v>
      </c>
      <c r="F406" s="52">
        <v>0.111</v>
      </c>
      <c r="G406" s="51">
        <v>3.7999999999999999E-2</v>
      </c>
      <c r="H406" s="50">
        <v>83.17</v>
      </c>
      <c r="I406" s="50">
        <v>82.64</v>
      </c>
      <c r="J406" s="43">
        <v>171900</v>
      </c>
      <c r="K406" s="49">
        <v>8.4000000000000005E-2</v>
      </c>
    </row>
    <row r="407" spans="1:11" ht="15" hidden="1" x14ac:dyDescent="0.25">
      <c r="A407" s="41" t="s">
        <v>798</v>
      </c>
      <c r="B407" s="43">
        <v>59670</v>
      </c>
      <c r="C407" s="33">
        <f t="shared" si="6"/>
        <v>406</v>
      </c>
      <c r="D407" s="48" t="s">
        <v>113</v>
      </c>
      <c r="E407" s="47">
        <v>61430</v>
      </c>
      <c r="F407" s="46">
        <v>1.2999999999999999E-2</v>
      </c>
      <c r="G407" s="45">
        <v>0.438</v>
      </c>
      <c r="H407" s="44">
        <v>28.33</v>
      </c>
      <c r="I407" s="44">
        <v>28.69</v>
      </c>
      <c r="J407" s="43">
        <v>59670</v>
      </c>
      <c r="K407" s="42">
        <v>4.0000000000000001E-3</v>
      </c>
    </row>
    <row r="408" spans="1:11" ht="15" hidden="1" x14ac:dyDescent="0.25">
      <c r="A408" s="41" t="s">
        <v>797</v>
      </c>
      <c r="B408" s="43">
        <v>117580</v>
      </c>
      <c r="C408" s="33">
        <f t="shared" si="6"/>
        <v>407</v>
      </c>
      <c r="D408" s="54" t="s">
        <v>113</v>
      </c>
      <c r="E408" s="53">
        <v>36430</v>
      </c>
      <c r="F408" s="52">
        <v>2.5000000000000001E-2</v>
      </c>
      <c r="G408" s="51">
        <v>0.25900000000000001</v>
      </c>
      <c r="H408" s="50">
        <v>51.03</v>
      </c>
      <c r="I408" s="50">
        <v>56.53</v>
      </c>
      <c r="J408" s="43">
        <v>117580</v>
      </c>
      <c r="K408" s="49">
        <v>1.2999999999999999E-2</v>
      </c>
    </row>
    <row r="409" spans="1:11" ht="15" hidden="1" x14ac:dyDescent="0.25">
      <c r="A409" s="41" t="s">
        <v>796</v>
      </c>
      <c r="B409" s="43">
        <v>120270</v>
      </c>
      <c r="C409" s="33">
        <f t="shared" si="6"/>
        <v>408</v>
      </c>
      <c r="D409" s="48" t="s">
        <v>113</v>
      </c>
      <c r="E409" s="47">
        <v>305510</v>
      </c>
      <c r="F409" s="46">
        <v>8.0000000000000002E-3</v>
      </c>
      <c r="G409" s="45">
        <v>2.1760000000000002</v>
      </c>
      <c r="H409" s="44">
        <v>58.77</v>
      </c>
      <c r="I409" s="44">
        <v>57.82</v>
      </c>
      <c r="J409" s="43">
        <v>120270</v>
      </c>
      <c r="K409" s="42">
        <v>3.0000000000000001E-3</v>
      </c>
    </row>
    <row r="410" spans="1:11" ht="15" hidden="1" x14ac:dyDescent="0.25">
      <c r="A410" s="41" t="s">
        <v>795</v>
      </c>
      <c r="B410" s="43">
        <v>210170</v>
      </c>
      <c r="C410" s="33">
        <f t="shared" si="6"/>
        <v>409</v>
      </c>
      <c r="D410" s="54" t="s">
        <v>121</v>
      </c>
      <c r="E410" s="53">
        <v>649850</v>
      </c>
      <c r="F410" s="52">
        <v>8.9999999999999993E-3</v>
      </c>
      <c r="G410" s="51">
        <v>4.6289999999999996</v>
      </c>
      <c r="H410" s="55">
        <v>-5</v>
      </c>
      <c r="I410" s="50">
        <v>101.04</v>
      </c>
      <c r="J410" s="43">
        <v>210170</v>
      </c>
      <c r="K410" s="49">
        <v>6.0000000000000001E-3</v>
      </c>
    </row>
    <row r="411" spans="1:11" ht="15" hidden="1" x14ac:dyDescent="0.25">
      <c r="A411" s="41" t="s">
        <v>794</v>
      </c>
      <c r="B411" s="43">
        <v>269600</v>
      </c>
      <c r="C411" s="33">
        <f t="shared" si="6"/>
        <v>410</v>
      </c>
      <c r="D411" s="48" t="s">
        <v>113</v>
      </c>
      <c r="E411" s="47">
        <v>30190</v>
      </c>
      <c r="F411" s="46">
        <v>5.3999999999999999E-2</v>
      </c>
      <c r="G411" s="45">
        <v>0.215</v>
      </c>
      <c r="H411" s="56">
        <v>-5</v>
      </c>
      <c r="I411" s="44">
        <v>129.62</v>
      </c>
      <c r="J411" s="43">
        <v>269600</v>
      </c>
      <c r="K411" s="42">
        <v>1.4E-2</v>
      </c>
    </row>
    <row r="412" spans="1:11" ht="15" hidden="1" x14ac:dyDescent="0.25">
      <c r="A412" s="41" t="s">
        <v>793</v>
      </c>
      <c r="B412" s="43">
        <v>200810</v>
      </c>
      <c r="C412" s="33">
        <f t="shared" si="6"/>
        <v>411</v>
      </c>
      <c r="D412" s="54" t="s">
        <v>113</v>
      </c>
      <c r="E412" s="53">
        <v>122970</v>
      </c>
      <c r="F412" s="52">
        <v>0.02</v>
      </c>
      <c r="G412" s="51">
        <v>0.876</v>
      </c>
      <c r="H412" s="50">
        <v>91.58</v>
      </c>
      <c r="I412" s="50">
        <v>96.54</v>
      </c>
      <c r="J412" s="43">
        <v>200810</v>
      </c>
      <c r="K412" s="49">
        <v>0.01</v>
      </c>
    </row>
    <row r="413" spans="1:11" ht="15" hidden="1" x14ac:dyDescent="0.25">
      <c r="A413" s="41" t="s">
        <v>792</v>
      </c>
      <c r="B413" s="43">
        <v>201840</v>
      </c>
      <c r="C413" s="33">
        <f t="shared" si="6"/>
        <v>412</v>
      </c>
      <c r="D413" s="48" t="s">
        <v>113</v>
      </c>
      <c r="E413" s="47">
        <v>45290</v>
      </c>
      <c r="F413" s="46">
        <v>3.4000000000000002E-2</v>
      </c>
      <c r="G413" s="45">
        <v>0.32300000000000001</v>
      </c>
      <c r="H413" s="44">
        <v>94.42</v>
      </c>
      <c r="I413" s="44">
        <v>97.04</v>
      </c>
      <c r="J413" s="43">
        <v>201840</v>
      </c>
      <c r="K413" s="42">
        <v>1.9E-2</v>
      </c>
    </row>
    <row r="414" spans="1:11" ht="15" hidden="1" x14ac:dyDescent="0.25">
      <c r="A414" s="41" t="s">
        <v>791</v>
      </c>
      <c r="B414" s="43">
        <v>234310</v>
      </c>
      <c r="C414" s="33">
        <f t="shared" si="6"/>
        <v>413</v>
      </c>
      <c r="D414" s="54" t="s">
        <v>113</v>
      </c>
      <c r="E414" s="53">
        <v>19800</v>
      </c>
      <c r="F414" s="52">
        <v>4.2999999999999997E-2</v>
      </c>
      <c r="G414" s="51">
        <v>0.14099999999999999</v>
      </c>
      <c r="H414" s="55">
        <v>-5</v>
      </c>
      <c r="I414" s="50">
        <v>112.65</v>
      </c>
      <c r="J414" s="43">
        <v>234310</v>
      </c>
      <c r="K414" s="49">
        <v>1.7999999999999999E-2</v>
      </c>
    </row>
    <row r="415" spans="1:11" ht="15" hidden="1" x14ac:dyDescent="0.25">
      <c r="A415" s="41" t="s">
        <v>790</v>
      </c>
      <c r="B415" s="43">
        <v>184240</v>
      </c>
      <c r="C415" s="33">
        <f t="shared" si="6"/>
        <v>414</v>
      </c>
      <c r="D415" s="48" t="s">
        <v>113</v>
      </c>
      <c r="E415" s="47">
        <v>26960</v>
      </c>
      <c r="F415" s="46">
        <v>3.2000000000000001E-2</v>
      </c>
      <c r="G415" s="45">
        <v>0.192</v>
      </c>
      <c r="H415" s="44">
        <v>81.239999999999995</v>
      </c>
      <c r="I415" s="44">
        <v>88.58</v>
      </c>
      <c r="J415" s="43">
        <v>184240</v>
      </c>
      <c r="K415" s="42">
        <v>1.4E-2</v>
      </c>
    </row>
    <row r="416" spans="1:11" ht="15" hidden="1" x14ac:dyDescent="0.25">
      <c r="A416" s="41" t="s">
        <v>789</v>
      </c>
      <c r="B416" s="43">
        <v>200220</v>
      </c>
      <c r="C416" s="33">
        <f t="shared" si="6"/>
        <v>415</v>
      </c>
      <c r="D416" s="54" t="s">
        <v>113</v>
      </c>
      <c r="E416" s="53">
        <v>24820</v>
      </c>
      <c r="F416" s="52">
        <v>3.5999999999999997E-2</v>
      </c>
      <c r="G416" s="51">
        <v>0.17699999999999999</v>
      </c>
      <c r="H416" s="50">
        <v>93.63</v>
      </c>
      <c r="I416" s="50">
        <v>96.26</v>
      </c>
      <c r="J416" s="43">
        <v>200220</v>
      </c>
      <c r="K416" s="49">
        <v>1.9E-2</v>
      </c>
    </row>
    <row r="417" spans="1:11" ht="15" hidden="1" x14ac:dyDescent="0.25">
      <c r="A417" s="41" t="s">
        <v>788</v>
      </c>
      <c r="B417" s="43">
        <v>252910</v>
      </c>
      <c r="C417" s="33">
        <f t="shared" si="6"/>
        <v>416</v>
      </c>
      <c r="D417" s="48" t="s">
        <v>113</v>
      </c>
      <c r="E417" s="47">
        <v>41190</v>
      </c>
      <c r="F417" s="46">
        <v>3.2000000000000001E-2</v>
      </c>
      <c r="G417" s="45">
        <v>0.29299999999999998</v>
      </c>
      <c r="H417" s="56">
        <v>-5</v>
      </c>
      <c r="I417" s="44">
        <v>121.59</v>
      </c>
      <c r="J417" s="43">
        <v>252910</v>
      </c>
      <c r="K417" s="42">
        <v>1.0999999999999999E-2</v>
      </c>
    </row>
    <row r="418" spans="1:11" ht="15" hidden="1" x14ac:dyDescent="0.25">
      <c r="A418" s="41" t="s">
        <v>787</v>
      </c>
      <c r="B418" s="43">
        <v>205560</v>
      </c>
      <c r="C418" s="33">
        <f t="shared" si="6"/>
        <v>417</v>
      </c>
      <c r="D418" s="54" t="s">
        <v>113</v>
      </c>
      <c r="E418" s="53">
        <v>338620</v>
      </c>
      <c r="F418" s="52">
        <v>1.2E-2</v>
      </c>
      <c r="G418" s="51">
        <v>2.4119999999999999</v>
      </c>
      <c r="H418" s="50">
        <v>99.48</v>
      </c>
      <c r="I418" s="50">
        <v>98.83</v>
      </c>
      <c r="J418" s="43">
        <v>205560</v>
      </c>
      <c r="K418" s="49">
        <v>8.9999999999999993E-3</v>
      </c>
    </row>
    <row r="419" spans="1:11" ht="15" hidden="1" x14ac:dyDescent="0.25">
      <c r="A419" s="41" t="s">
        <v>786</v>
      </c>
      <c r="B419" s="43">
        <v>102090</v>
      </c>
      <c r="C419" s="33">
        <f t="shared" si="6"/>
        <v>418</v>
      </c>
      <c r="D419" s="48" t="s">
        <v>113</v>
      </c>
      <c r="E419" s="47">
        <v>104050</v>
      </c>
      <c r="F419" s="46">
        <v>1.6E-2</v>
      </c>
      <c r="G419" s="45">
        <v>0.74099999999999999</v>
      </c>
      <c r="H419" s="44">
        <v>48.79</v>
      </c>
      <c r="I419" s="44">
        <v>49.08</v>
      </c>
      <c r="J419" s="43">
        <v>102090</v>
      </c>
      <c r="K419" s="42">
        <v>4.0000000000000001E-3</v>
      </c>
    </row>
    <row r="420" spans="1:11" ht="15" hidden="1" x14ac:dyDescent="0.25">
      <c r="A420" s="41" t="s">
        <v>785</v>
      </c>
      <c r="B420" s="43">
        <v>144110</v>
      </c>
      <c r="C420" s="33">
        <f t="shared" si="6"/>
        <v>419</v>
      </c>
      <c r="D420" s="54" t="s">
        <v>113</v>
      </c>
      <c r="E420" s="53">
        <v>9800</v>
      </c>
      <c r="F420" s="52">
        <v>3.7999999999999999E-2</v>
      </c>
      <c r="G420" s="51">
        <v>7.0000000000000007E-2</v>
      </c>
      <c r="H420" s="50">
        <v>60.01</v>
      </c>
      <c r="I420" s="50">
        <v>69.28</v>
      </c>
      <c r="J420" s="43">
        <v>144110</v>
      </c>
      <c r="K420" s="49">
        <v>2.3E-2</v>
      </c>
    </row>
    <row r="421" spans="1:11" ht="15" hidden="1" x14ac:dyDescent="0.25">
      <c r="A421" s="41" t="s">
        <v>784</v>
      </c>
      <c r="B421" s="43">
        <v>77540</v>
      </c>
      <c r="C421" s="33">
        <f t="shared" si="6"/>
        <v>420</v>
      </c>
      <c r="D421" s="48" t="s">
        <v>121</v>
      </c>
      <c r="E421" s="47">
        <v>651500</v>
      </c>
      <c r="F421" s="46">
        <v>7.0000000000000001E-3</v>
      </c>
      <c r="G421" s="45">
        <v>4.6399999999999997</v>
      </c>
      <c r="H421" s="44">
        <v>36.07</v>
      </c>
      <c r="I421" s="44">
        <v>37.28</v>
      </c>
      <c r="J421" s="43">
        <v>77540</v>
      </c>
      <c r="K421" s="42">
        <v>3.0000000000000001E-3</v>
      </c>
    </row>
    <row r="422" spans="1:11" ht="15" hidden="1" x14ac:dyDescent="0.25">
      <c r="A422" s="41" t="s">
        <v>783</v>
      </c>
      <c r="B422" s="43">
        <v>83730</v>
      </c>
      <c r="C422" s="33">
        <f t="shared" si="6"/>
        <v>421</v>
      </c>
      <c r="D422" s="54" t="s">
        <v>113</v>
      </c>
      <c r="E422" s="53">
        <v>118070</v>
      </c>
      <c r="F422" s="52">
        <v>1.2E-2</v>
      </c>
      <c r="G422" s="51">
        <v>0.84099999999999997</v>
      </c>
      <c r="H422" s="50">
        <v>39.380000000000003</v>
      </c>
      <c r="I422" s="50">
        <v>40.25</v>
      </c>
      <c r="J422" s="43">
        <v>83730</v>
      </c>
      <c r="K422" s="49">
        <v>4.0000000000000001E-3</v>
      </c>
    </row>
    <row r="423" spans="1:11" ht="15" hidden="1" x14ac:dyDescent="0.25">
      <c r="A423" s="41" t="s">
        <v>782</v>
      </c>
      <c r="B423" s="43">
        <v>87220</v>
      </c>
      <c r="C423" s="33">
        <f t="shared" si="6"/>
        <v>422</v>
      </c>
      <c r="D423" s="48" t="s">
        <v>113</v>
      </c>
      <c r="E423" s="47">
        <v>216920</v>
      </c>
      <c r="F423" s="46">
        <v>0.01</v>
      </c>
      <c r="G423" s="45">
        <v>1.5449999999999999</v>
      </c>
      <c r="H423" s="44">
        <v>41.06</v>
      </c>
      <c r="I423" s="44">
        <v>41.93</v>
      </c>
      <c r="J423" s="43">
        <v>87220</v>
      </c>
      <c r="K423" s="42">
        <v>3.0000000000000001E-3</v>
      </c>
    </row>
    <row r="424" spans="1:11" ht="15" hidden="1" x14ac:dyDescent="0.25">
      <c r="A424" s="41" t="s">
        <v>781</v>
      </c>
      <c r="B424" s="43">
        <v>84980</v>
      </c>
      <c r="C424" s="33">
        <f t="shared" si="6"/>
        <v>423</v>
      </c>
      <c r="D424" s="54" t="s">
        <v>113</v>
      </c>
      <c r="E424" s="53">
        <v>17450</v>
      </c>
      <c r="F424" s="52">
        <v>2.8000000000000001E-2</v>
      </c>
      <c r="G424" s="51">
        <v>0.124</v>
      </c>
      <c r="H424" s="50">
        <v>38.54</v>
      </c>
      <c r="I424" s="50">
        <v>40.86</v>
      </c>
      <c r="J424" s="43">
        <v>84980</v>
      </c>
      <c r="K424" s="49">
        <v>1.2999999999999999E-2</v>
      </c>
    </row>
    <row r="425" spans="1:11" ht="15" hidden="1" x14ac:dyDescent="0.25">
      <c r="A425" s="41" t="s">
        <v>780</v>
      </c>
      <c r="B425" s="43">
        <v>48190</v>
      </c>
      <c r="C425" s="33">
        <f t="shared" si="6"/>
        <v>424</v>
      </c>
      <c r="D425" s="48" t="s">
        <v>113</v>
      </c>
      <c r="E425" s="47">
        <v>18100</v>
      </c>
      <c r="F425" s="46">
        <v>2.3E-2</v>
      </c>
      <c r="G425" s="45">
        <v>0.129</v>
      </c>
      <c r="H425" s="44">
        <v>22.31</v>
      </c>
      <c r="I425" s="44">
        <v>23.17</v>
      </c>
      <c r="J425" s="43">
        <v>48190</v>
      </c>
      <c r="K425" s="42">
        <v>8.0000000000000002E-3</v>
      </c>
    </row>
    <row r="426" spans="1:11" ht="15" hidden="1" x14ac:dyDescent="0.25">
      <c r="A426" s="41" t="s">
        <v>779</v>
      </c>
      <c r="B426" s="43">
        <v>60640</v>
      </c>
      <c r="C426" s="33">
        <f t="shared" si="6"/>
        <v>425</v>
      </c>
      <c r="D426" s="54" t="s">
        <v>113</v>
      </c>
      <c r="E426" s="53">
        <v>126770</v>
      </c>
      <c r="F426" s="52">
        <v>1.4E-2</v>
      </c>
      <c r="G426" s="51">
        <v>0.90300000000000002</v>
      </c>
      <c r="H426" s="50">
        <v>28.21</v>
      </c>
      <c r="I426" s="50">
        <v>29.15</v>
      </c>
      <c r="J426" s="43">
        <v>60640</v>
      </c>
      <c r="K426" s="49">
        <v>3.0000000000000001E-3</v>
      </c>
    </row>
    <row r="427" spans="1:11" ht="15" hidden="1" x14ac:dyDescent="0.25">
      <c r="A427" s="41" t="s">
        <v>778</v>
      </c>
      <c r="B427" s="43">
        <v>78210</v>
      </c>
      <c r="C427" s="33">
        <f t="shared" si="6"/>
        <v>426</v>
      </c>
      <c r="D427" s="48" t="s">
        <v>113</v>
      </c>
      <c r="E427" s="47">
        <v>135980</v>
      </c>
      <c r="F427" s="46">
        <v>1.0999999999999999E-2</v>
      </c>
      <c r="G427" s="45">
        <v>0.96899999999999997</v>
      </c>
      <c r="H427" s="44">
        <v>35.9</v>
      </c>
      <c r="I427" s="44">
        <v>37.6</v>
      </c>
      <c r="J427" s="43">
        <v>78210</v>
      </c>
      <c r="K427" s="42">
        <v>6.0000000000000001E-3</v>
      </c>
    </row>
    <row r="428" spans="1:11" ht="15" hidden="1" x14ac:dyDescent="0.25">
      <c r="A428" s="41" t="s">
        <v>777</v>
      </c>
      <c r="B428" s="43">
        <v>50310</v>
      </c>
      <c r="C428" s="33">
        <f t="shared" si="6"/>
        <v>427</v>
      </c>
      <c r="D428" s="54" t="s">
        <v>113</v>
      </c>
      <c r="E428" s="53">
        <v>6880</v>
      </c>
      <c r="F428" s="52">
        <v>4.3999999999999997E-2</v>
      </c>
      <c r="G428" s="51">
        <v>4.9000000000000002E-2</v>
      </c>
      <c r="H428" s="50">
        <v>22.76</v>
      </c>
      <c r="I428" s="50">
        <v>24.19</v>
      </c>
      <c r="J428" s="43">
        <v>50310</v>
      </c>
      <c r="K428" s="49">
        <v>1.4E-2</v>
      </c>
    </row>
    <row r="429" spans="1:11" ht="15" hidden="1" x14ac:dyDescent="0.25">
      <c r="A429" s="41" t="s">
        <v>776</v>
      </c>
      <c r="B429" s="43">
        <v>60590</v>
      </c>
      <c r="C429" s="33">
        <f t="shared" si="6"/>
        <v>428</v>
      </c>
      <c r="D429" s="48" t="s">
        <v>113</v>
      </c>
      <c r="E429" s="47">
        <v>11320</v>
      </c>
      <c r="F429" s="46">
        <v>5.5E-2</v>
      </c>
      <c r="G429" s="45">
        <v>8.1000000000000003E-2</v>
      </c>
      <c r="H429" s="44">
        <v>27.26</v>
      </c>
      <c r="I429" s="44">
        <v>29.13</v>
      </c>
      <c r="J429" s="43">
        <v>60590</v>
      </c>
      <c r="K429" s="42">
        <v>1.4E-2</v>
      </c>
    </row>
    <row r="430" spans="1:11" ht="15" hidden="1" x14ac:dyDescent="0.25">
      <c r="A430" s="41" t="s">
        <v>33</v>
      </c>
      <c r="B430" s="43">
        <v>100560</v>
      </c>
      <c r="C430" s="33">
        <f t="shared" si="6"/>
        <v>429</v>
      </c>
      <c r="D430" s="54" t="s">
        <v>113</v>
      </c>
      <c r="E430" s="53">
        <v>67650</v>
      </c>
      <c r="F430" s="52">
        <v>1.4999999999999999E-2</v>
      </c>
      <c r="G430" s="51">
        <v>0.48199999999999998</v>
      </c>
      <c r="H430" s="50">
        <v>42.68</v>
      </c>
      <c r="I430" s="50">
        <v>48.34</v>
      </c>
      <c r="J430" s="43">
        <v>100560</v>
      </c>
      <c r="K430" s="49">
        <v>1.0999999999999999E-2</v>
      </c>
    </row>
    <row r="431" spans="1:11" ht="15" hidden="1" x14ac:dyDescent="0.25">
      <c r="A431" s="41" t="s">
        <v>775</v>
      </c>
      <c r="B431" s="43">
        <v>72180</v>
      </c>
      <c r="C431" s="33">
        <f t="shared" si="6"/>
        <v>430</v>
      </c>
      <c r="D431" s="48" t="s">
        <v>113</v>
      </c>
      <c r="E431" s="47">
        <v>2857180</v>
      </c>
      <c r="F431" s="46">
        <v>6.0000000000000001E-3</v>
      </c>
      <c r="G431" s="45">
        <v>20.350000000000001</v>
      </c>
      <c r="H431" s="44">
        <v>32.909999999999997</v>
      </c>
      <c r="I431" s="44">
        <v>34.700000000000003</v>
      </c>
      <c r="J431" s="43">
        <v>72180</v>
      </c>
      <c r="K431" s="42">
        <v>3.0000000000000001E-3</v>
      </c>
    </row>
    <row r="432" spans="1:11" ht="15" hidden="1" x14ac:dyDescent="0.25">
      <c r="A432" s="41" t="s">
        <v>774</v>
      </c>
      <c r="B432" s="43">
        <v>164030</v>
      </c>
      <c r="C432" s="33">
        <f t="shared" si="6"/>
        <v>431</v>
      </c>
      <c r="D432" s="54" t="s">
        <v>113</v>
      </c>
      <c r="E432" s="53">
        <v>39860</v>
      </c>
      <c r="F432" s="52">
        <v>3.6999999999999998E-2</v>
      </c>
      <c r="G432" s="51">
        <v>0.28399999999999997</v>
      </c>
      <c r="H432" s="50">
        <v>77.05</v>
      </c>
      <c r="I432" s="50">
        <v>78.86</v>
      </c>
      <c r="J432" s="43">
        <v>164030</v>
      </c>
      <c r="K432" s="49">
        <v>8.9999999999999993E-3</v>
      </c>
    </row>
    <row r="433" spans="1:11" ht="15" hidden="1" x14ac:dyDescent="0.25">
      <c r="A433" s="41" t="s">
        <v>773</v>
      </c>
      <c r="B433" s="43">
        <v>102390</v>
      </c>
      <c r="C433" s="33">
        <f t="shared" si="6"/>
        <v>432</v>
      </c>
      <c r="D433" s="48" t="s">
        <v>113</v>
      </c>
      <c r="E433" s="47">
        <v>6270</v>
      </c>
      <c r="F433" s="46">
        <v>4.8000000000000001E-2</v>
      </c>
      <c r="G433" s="45">
        <v>4.4999999999999998E-2</v>
      </c>
      <c r="H433" s="44">
        <v>47.97</v>
      </c>
      <c r="I433" s="44">
        <v>49.23</v>
      </c>
      <c r="J433" s="43">
        <v>102390</v>
      </c>
      <c r="K433" s="42">
        <v>1.0999999999999999E-2</v>
      </c>
    </row>
    <row r="434" spans="1:11" ht="15" hidden="1" x14ac:dyDescent="0.25">
      <c r="A434" s="41" t="s">
        <v>772</v>
      </c>
      <c r="B434" s="43">
        <v>104610</v>
      </c>
      <c r="C434" s="33">
        <f t="shared" si="6"/>
        <v>433</v>
      </c>
      <c r="D434" s="54" t="s">
        <v>113</v>
      </c>
      <c r="E434" s="53">
        <v>150230</v>
      </c>
      <c r="F434" s="52">
        <v>1.2999999999999999E-2</v>
      </c>
      <c r="G434" s="51">
        <v>1.07</v>
      </c>
      <c r="H434" s="50">
        <v>48.52</v>
      </c>
      <c r="I434" s="50">
        <v>50.3</v>
      </c>
      <c r="J434" s="43">
        <v>104610</v>
      </c>
      <c r="K434" s="49">
        <v>5.0000000000000001E-3</v>
      </c>
    </row>
    <row r="435" spans="1:11" ht="15" hidden="1" x14ac:dyDescent="0.25">
      <c r="A435" s="41" t="s">
        <v>771</v>
      </c>
      <c r="B435" s="43">
        <v>79290</v>
      </c>
      <c r="C435" s="33">
        <f t="shared" si="6"/>
        <v>434</v>
      </c>
      <c r="D435" s="48" t="s">
        <v>113</v>
      </c>
      <c r="E435" s="47">
        <v>12310</v>
      </c>
      <c r="F435" s="46">
        <v>4.4999999999999998E-2</v>
      </c>
      <c r="G435" s="45">
        <v>8.7999999999999995E-2</v>
      </c>
      <c r="H435" s="44">
        <v>36.53</v>
      </c>
      <c r="I435" s="44">
        <v>38.119999999999997</v>
      </c>
      <c r="J435" s="43">
        <v>79290</v>
      </c>
      <c r="K435" s="42">
        <v>1.2999999999999999E-2</v>
      </c>
    </row>
    <row r="436" spans="1:11" ht="15" hidden="1" x14ac:dyDescent="0.25">
      <c r="A436" s="41" t="s">
        <v>770</v>
      </c>
      <c r="B436" s="43">
        <v>84800</v>
      </c>
      <c r="C436" s="33">
        <f t="shared" si="6"/>
        <v>435</v>
      </c>
      <c r="D436" s="54" t="s">
        <v>113</v>
      </c>
      <c r="E436" s="53">
        <v>36280</v>
      </c>
      <c r="F436" s="52">
        <v>2.5000000000000001E-2</v>
      </c>
      <c r="G436" s="51">
        <v>0.25800000000000001</v>
      </c>
      <c r="H436" s="50">
        <v>35.83</v>
      </c>
      <c r="I436" s="50">
        <v>40.770000000000003</v>
      </c>
      <c r="J436" s="43">
        <v>84800</v>
      </c>
      <c r="K436" s="49">
        <v>3.6999999999999998E-2</v>
      </c>
    </row>
    <row r="437" spans="1:11" ht="15" hidden="1" x14ac:dyDescent="0.25">
      <c r="A437" s="41" t="s">
        <v>769</v>
      </c>
      <c r="B437" s="43">
        <v>46460</v>
      </c>
      <c r="C437" s="33">
        <f t="shared" si="6"/>
        <v>436</v>
      </c>
      <c r="D437" s="48" t="s">
        <v>136</v>
      </c>
      <c r="E437" s="47">
        <v>3018820</v>
      </c>
      <c r="F437" s="46">
        <v>4.0000000000000001E-3</v>
      </c>
      <c r="G437" s="45">
        <v>21.501999999999999</v>
      </c>
      <c r="H437" s="44">
        <v>20.55</v>
      </c>
      <c r="I437" s="44">
        <v>22.34</v>
      </c>
      <c r="J437" s="43">
        <v>46460</v>
      </c>
      <c r="K437" s="42">
        <v>2E-3</v>
      </c>
    </row>
    <row r="438" spans="1:11" ht="15" hidden="1" x14ac:dyDescent="0.25">
      <c r="A438" s="41" t="s">
        <v>768</v>
      </c>
      <c r="B438" s="43">
        <v>52280</v>
      </c>
      <c r="C438" s="33">
        <f t="shared" si="6"/>
        <v>437</v>
      </c>
      <c r="D438" s="54" t="s">
        <v>121</v>
      </c>
      <c r="E438" s="53">
        <v>326920</v>
      </c>
      <c r="F438" s="52">
        <v>1.2999999999999999E-2</v>
      </c>
      <c r="G438" s="51">
        <v>2.3279999999999998</v>
      </c>
      <c r="H438" s="50">
        <v>24.48</v>
      </c>
      <c r="I438" s="50">
        <v>25.13</v>
      </c>
      <c r="J438" s="43">
        <v>52280</v>
      </c>
      <c r="K438" s="49">
        <v>3.0000000000000001E-3</v>
      </c>
    </row>
    <row r="439" spans="1:11" ht="15" hidden="1" x14ac:dyDescent="0.25">
      <c r="A439" s="41" t="s">
        <v>767</v>
      </c>
      <c r="B439" s="43">
        <v>62440</v>
      </c>
      <c r="C439" s="33">
        <f t="shared" si="6"/>
        <v>438</v>
      </c>
      <c r="D439" s="48" t="s">
        <v>113</v>
      </c>
      <c r="E439" s="47">
        <v>166730</v>
      </c>
      <c r="F439" s="46">
        <v>1.4E-2</v>
      </c>
      <c r="G439" s="45">
        <v>1.1879999999999999</v>
      </c>
      <c r="H439" s="44">
        <v>29.36</v>
      </c>
      <c r="I439" s="44">
        <v>30.02</v>
      </c>
      <c r="J439" s="43">
        <v>62440</v>
      </c>
      <c r="K439" s="42">
        <v>3.0000000000000001E-3</v>
      </c>
    </row>
    <row r="440" spans="1:11" ht="15" hidden="1" x14ac:dyDescent="0.25">
      <c r="A440" s="41" t="s">
        <v>766</v>
      </c>
      <c r="B440" s="43">
        <v>41700</v>
      </c>
      <c r="C440" s="33">
        <f t="shared" si="6"/>
        <v>439</v>
      </c>
      <c r="D440" s="54" t="s">
        <v>113</v>
      </c>
      <c r="E440" s="53">
        <v>160190</v>
      </c>
      <c r="F440" s="52">
        <v>1.6E-2</v>
      </c>
      <c r="G440" s="51">
        <v>1.141</v>
      </c>
      <c r="H440" s="50">
        <v>18.73</v>
      </c>
      <c r="I440" s="50">
        <v>20.05</v>
      </c>
      <c r="J440" s="43">
        <v>41700</v>
      </c>
      <c r="K440" s="49">
        <v>4.0000000000000001E-3</v>
      </c>
    </row>
    <row r="441" spans="1:11" ht="15" hidden="1" x14ac:dyDescent="0.25">
      <c r="A441" s="41" t="s">
        <v>765</v>
      </c>
      <c r="B441" s="43">
        <v>73440</v>
      </c>
      <c r="C441" s="33">
        <f t="shared" si="6"/>
        <v>440</v>
      </c>
      <c r="D441" s="48" t="s">
        <v>113</v>
      </c>
      <c r="E441" s="47">
        <v>204990</v>
      </c>
      <c r="F441" s="46">
        <v>1.2E-2</v>
      </c>
      <c r="G441" s="45">
        <v>1.46</v>
      </c>
      <c r="H441" s="44">
        <v>35.049999999999997</v>
      </c>
      <c r="I441" s="44">
        <v>35.31</v>
      </c>
      <c r="J441" s="43">
        <v>73440</v>
      </c>
      <c r="K441" s="42">
        <v>5.0000000000000001E-3</v>
      </c>
    </row>
    <row r="442" spans="1:11" ht="15" hidden="1" x14ac:dyDescent="0.25">
      <c r="A442" s="41" t="s">
        <v>764</v>
      </c>
      <c r="B442" s="43">
        <v>62960</v>
      </c>
      <c r="C442" s="33">
        <f t="shared" si="6"/>
        <v>441</v>
      </c>
      <c r="D442" s="54" t="s">
        <v>121</v>
      </c>
      <c r="E442" s="53">
        <v>375690</v>
      </c>
      <c r="F442" s="52">
        <v>8.0000000000000002E-3</v>
      </c>
      <c r="G442" s="51">
        <v>2.6760000000000002</v>
      </c>
      <c r="H442" s="50">
        <v>29.4</v>
      </c>
      <c r="I442" s="50">
        <v>30.27</v>
      </c>
      <c r="J442" s="43">
        <v>62960</v>
      </c>
      <c r="K442" s="49">
        <v>3.0000000000000001E-3</v>
      </c>
    </row>
    <row r="443" spans="1:11" ht="15" hidden="1" x14ac:dyDescent="0.25">
      <c r="A443" s="41" t="s">
        <v>763</v>
      </c>
      <c r="B443" s="43">
        <v>57100</v>
      </c>
      <c r="C443" s="33">
        <f t="shared" si="6"/>
        <v>442</v>
      </c>
      <c r="D443" s="48" t="s">
        <v>113</v>
      </c>
      <c r="E443" s="47">
        <v>53760</v>
      </c>
      <c r="F443" s="46">
        <v>1.4E-2</v>
      </c>
      <c r="G443" s="45">
        <v>0.38300000000000001</v>
      </c>
      <c r="H443" s="44">
        <v>26.71</v>
      </c>
      <c r="I443" s="44">
        <v>27.45</v>
      </c>
      <c r="J443" s="43">
        <v>57100</v>
      </c>
      <c r="K443" s="42">
        <v>5.0000000000000001E-3</v>
      </c>
    </row>
    <row r="444" spans="1:11" ht="15" hidden="1" x14ac:dyDescent="0.25">
      <c r="A444" s="41" t="s">
        <v>762</v>
      </c>
      <c r="B444" s="43">
        <v>71750</v>
      </c>
      <c r="C444" s="33">
        <f t="shared" si="6"/>
        <v>443</v>
      </c>
      <c r="D444" s="54" t="s">
        <v>113</v>
      </c>
      <c r="E444" s="53">
        <v>65790</v>
      </c>
      <c r="F444" s="52">
        <v>1.4E-2</v>
      </c>
      <c r="G444" s="51">
        <v>0.46899999999999997</v>
      </c>
      <c r="H444" s="50">
        <v>33.49</v>
      </c>
      <c r="I444" s="50">
        <v>34.49</v>
      </c>
      <c r="J444" s="43">
        <v>71750</v>
      </c>
      <c r="K444" s="49">
        <v>6.0000000000000001E-3</v>
      </c>
    </row>
    <row r="445" spans="1:11" ht="15" hidden="1" x14ac:dyDescent="0.25">
      <c r="A445" s="41" t="s">
        <v>761</v>
      </c>
      <c r="B445" s="43">
        <v>75960</v>
      </c>
      <c r="C445" s="33">
        <f t="shared" si="6"/>
        <v>444</v>
      </c>
      <c r="D445" s="48" t="s">
        <v>113</v>
      </c>
      <c r="E445" s="47">
        <v>19650</v>
      </c>
      <c r="F445" s="46">
        <v>1.4999999999999999E-2</v>
      </c>
      <c r="G445" s="45">
        <v>0.14000000000000001</v>
      </c>
      <c r="H445" s="44">
        <v>35.75</v>
      </c>
      <c r="I445" s="44">
        <v>36.520000000000003</v>
      </c>
      <c r="J445" s="43">
        <v>75960</v>
      </c>
      <c r="K445" s="42">
        <v>4.0000000000000001E-3</v>
      </c>
    </row>
    <row r="446" spans="1:11" ht="15" hidden="1" x14ac:dyDescent="0.25">
      <c r="A446" s="41" t="s">
        <v>760</v>
      </c>
      <c r="B446" s="43">
        <v>59260</v>
      </c>
      <c r="C446" s="33">
        <f t="shared" si="6"/>
        <v>445</v>
      </c>
      <c r="D446" s="54" t="s">
        <v>113</v>
      </c>
      <c r="E446" s="53">
        <v>200650</v>
      </c>
      <c r="F446" s="52">
        <v>8.9999999999999993E-3</v>
      </c>
      <c r="G446" s="51">
        <v>1.429</v>
      </c>
      <c r="H446" s="50">
        <v>27.62</v>
      </c>
      <c r="I446" s="50">
        <v>28.49</v>
      </c>
      <c r="J446" s="43">
        <v>59260</v>
      </c>
      <c r="K446" s="49">
        <v>3.0000000000000001E-3</v>
      </c>
    </row>
    <row r="447" spans="1:11" ht="15" hidden="1" x14ac:dyDescent="0.25">
      <c r="A447" s="41" t="s">
        <v>759</v>
      </c>
      <c r="B447" s="43">
        <v>69240</v>
      </c>
      <c r="C447" s="33">
        <f t="shared" si="6"/>
        <v>446</v>
      </c>
      <c r="D447" s="48" t="s">
        <v>113</v>
      </c>
      <c r="E447" s="47">
        <v>35850</v>
      </c>
      <c r="F447" s="46">
        <v>1.9E-2</v>
      </c>
      <c r="G447" s="45">
        <v>0.255</v>
      </c>
      <c r="H447" s="44">
        <v>32.9</v>
      </c>
      <c r="I447" s="44">
        <v>33.29</v>
      </c>
      <c r="J447" s="43">
        <v>69240</v>
      </c>
      <c r="K447" s="42">
        <v>4.0000000000000001E-3</v>
      </c>
    </row>
    <row r="448" spans="1:11" ht="15" hidden="1" x14ac:dyDescent="0.25">
      <c r="A448" s="41" t="s">
        <v>758</v>
      </c>
      <c r="B448" s="43">
        <v>36110</v>
      </c>
      <c r="C448" s="33">
        <f t="shared" si="6"/>
        <v>447</v>
      </c>
      <c r="D448" s="54" t="s">
        <v>113</v>
      </c>
      <c r="E448" s="53">
        <v>244960</v>
      </c>
      <c r="F448" s="52">
        <v>1.2E-2</v>
      </c>
      <c r="G448" s="51">
        <v>1.7450000000000001</v>
      </c>
      <c r="H448" s="50">
        <v>15.71</v>
      </c>
      <c r="I448" s="50">
        <v>17.36</v>
      </c>
      <c r="J448" s="43">
        <v>36110</v>
      </c>
      <c r="K448" s="49">
        <v>7.0000000000000001E-3</v>
      </c>
    </row>
    <row r="449" spans="1:11" ht="15" hidden="1" x14ac:dyDescent="0.25">
      <c r="A449" s="41" t="s">
        <v>757</v>
      </c>
      <c r="B449" s="43">
        <v>35180</v>
      </c>
      <c r="C449" s="33">
        <f t="shared" si="6"/>
        <v>448</v>
      </c>
      <c r="D449" s="48" t="s">
        <v>121</v>
      </c>
      <c r="E449" s="47">
        <v>752050</v>
      </c>
      <c r="F449" s="46">
        <v>6.0000000000000001E-3</v>
      </c>
      <c r="G449" s="45">
        <v>5.3559999999999999</v>
      </c>
      <c r="H449" s="44">
        <v>15.93</v>
      </c>
      <c r="I449" s="44">
        <v>16.91</v>
      </c>
      <c r="J449" s="43">
        <v>35180</v>
      </c>
      <c r="K449" s="42">
        <v>3.0000000000000001E-3</v>
      </c>
    </row>
    <row r="450" spans="1:11" ht="15" hidden="1" x14ac:dyDescent="0.25">
      <c r="A450" s="41" t="s">
        <v>756</v>
      </c>
      <c r="B450" s="43">
        <v>29360</v>
      </c>
      <c r="C450" s="33">
        <f t="shared" si="6"/>
        <v>449</v>
      </c>
      <c r="D450" s="54" t="s">
        <v>113</v>
      </c>
      <c r="E450" s="53">
        <v>32240</v>
      </c>
      <c r="F450" s="52">
        <v>0.03</v>
      </c>
      <c r="G450" s="51">
        <v>0.23</v>
      </c>
      <c r="H450" s="50">
        <v>12.67</v>
      </c>
      <c r="I450" s="50">
        <v>14.12</v>
      </c>
      <c r="J450" s="43">
        <v>29360</v>
      </c>
      <c r="K450" s="49">
        <v>8.0000000000000002E-3</v>
      </c>
    </row>
    <row r="451" spans="1:11" ht="15" hidden="1" x14ac:dyDescent="0.25">
      <c r="A451" s="41" t="s">
        <v>755</v>
      </c>
      <c r="B451" s="43">
        <v>32170</v>
      </c>
      <c r="C451" s="33">
        <f t="shared" ref="C451:C514" si="7">C450+1</f>
        <v>450</v>
      </c>
      <c r="D451" s="48" t="s">
        <v>113</v>
      </c>
      <c r="E451" s="47">
        <v>398390</v>
      </c>
      <c r="F451" s="46">
        <v>8.0000000000000002E-3</v>
      </c>
      <c r="G451" s="45">
        <v>2.8380000000000001</v>
      </c>
      <c r="H451" s="44">
        <v>14.86</v>
      </c>
      <c r="I451" s="44">
        <v>15.47</v>
      </c>
      <c r="J451" s="43">
        <v>32170</v>
      </c>
      <c r="K451" s="42">
        <v>3.0000000000000001E-3</v>
      </c>
    </row>
    <row r="452" spans="1:11" ht="15" hidden="1" x14ac:dyDescent="0.25">
      <c r="A452" s="41" t="s">
        <v>754</v>
      </c>
      <c r="B452" s="43">
        <v>35870</v>
      </c>
      <c r="C452" s="33">
        <f t="shared" si="7"/>
        <v>451</v>
      </c>
      <c r="D452" s="54" t="s">
        <v>113</v>
      </c>
      <c r="E452" s="53">
        <v>61720</v>
      </c>
      <c r="F452" s="52">
        <v>1.6E-2</v>
      </c>
      <c r="G452" s="51">
        <v>0.44</v>
      </c>
      <c r="H452" s="50">
        <v>14.89</v>
      </c>
      <c r="I452" s="50">
        <v>17.25</v>
      </c>
      <c r="J452" s="43">
        <v>35870</v>
      </c>
      <c r="K452" s="49">
        <v>1.2E-2</v>
      </c>
    </row>
    <row r="453" spans="1:11" ht="15" hidden="1" x14ac:dyDescent="0.25">
      <c r="A453" s="41" t="s">
        <v>753</v>
      </c>
      <c r="B453" s="43">
        <v>50520</v>
      </c>
      <c r="C453" s="33">
        <f t="shared" si="7"/>
        <v>452</v>
      </c>
      <c r="D453" s="48" t="s">
        <v>113</v>
      </c>
      <c r="E453" s="47">
        <v>10600</v>
      </c>
      <c r="F453" s="46">
        <v>3.3000000000000002E-2</v>
      </c>
      <c r="G453" s="45">
        <v>7.4999999999999997E-2</v>
      </c>
      <c r="H453" s="44">
        <v>23.93</v>
      </c>
      <c r="I453" s="44">
        <v>24.29</v>
      </c>
      <c r="J453" s="43">
        <v>50520</v>
      </c>
      <c r="K453" s="42">
        <v>0.01</v>
      </c>
    </row>
    <row r="454" spans="1:11" ht="15" hidden="1" x14ac:dyDescent="0.25">
      <c r="A454" s="41" t="s">
        <v>752</v>
      </c>
      <c r="B454" s="43">
        <v>46800</v>
      </c>
      <c r="C454" s="33">
        <f t="shared" si="7"/>
        <v>453</v>
      </c>
      <c r="D454" s="54" t="s">
        <v>113</v>
      </c>
      <c r="E454" s="53">
        <v>105720</v>
      </c>
      <c r="F454" s="52">
        <v>1.2E-2</v>
      </c>
      <c r="G454" s="51">
        <v>0.753</v>
      </c>
      <c r="H454" s="50">
        <v>21.71</v>
      </c>
      <c r="I454" s="50">
        <v>22.5</v>
      </c>
      <c r="J454" s="43">
        <v>46800</v>
      </c>
      <c r="K454" s="49">
        <v>3.0000000000000001E-3</v>
      </c>
    </row>
    <row r="455" spans="1:11" ht="15" hidden="1" x14ac:dyDescent="0.25">
      <c r="A455" s="41" t="s">
        <v>751</v>
      </c>
      <c r="B455" s="43">
        <v>33870</v>
      </c>
      <c r="C455" s="33">
        <f t="shared" si="7"/>
        <v>454</v>
      </c>
      <c r="D455" s="48" t="s">
        <v>113</v>
      </c>
      <c r="E455" s="47">
        <v>99390</v>
      </c>
      <c r="F455" s="46">
        <v>0.02</v>
      </c>
      <c r="G455" s="45">
        <v>0.70799999999999996</v>
      </c>
      <c r="H455" s="44">
        <v>15.62</v>
      </c>
      <c r="I455" s="44">
        <v>16.29</v>
      </c>
      <c r="J455" s="43">
        <v>33870</v>
      </c>
      <c r="K455" s="42">
        <v>6.0000000000000001E-3</v>
      </c>
    </row>
    <row r="456" spans="1:11" ht="15" hidden="1" x14ac:dyDescent="0.25">
      <c r="A456" s="41" t="s">
        <v>750</v>
      </c>
      <c r="B456" s="43">
        <v>37040</v>
      </c>
      <c r="C456" s="33">
        <f t="shared" si="7"/>
        <v>455</v>
      </c>
      <c r="D456" s="54" t="s">
        <v>113</v>
      </c>
      <c r="E456" s="53">
        <v>43990</v>
      </c>
      <c r="F456" s="52">
        <v>3.2000000000000001E-2</v>
      </c>
      <c r="G456" s="51">
        <v>0.313</v>
      </c>
      <c r="H456" s="50">
        <v>17.079999999999998</v>
      </c>
      <c r="I456" s="50">
        <v>17.809999999999999</v>
      </c>
      <c r="J456" s="43">
        <v>37040</v>
      </c>
      <c r="K456" s="49">
        <v>6.0000000000000001E-3</v>
      </c>
    </row>
    <row r="457" spans="1:11" ht="15" hidden="1" x14ac:dyDescent="0.25">
      <c r="A457" s="41" t="s">
        <v>749</v>
      </c>
      <c r="B457" s="43">
        <v>44840</v>
      </c>
      <c r="C457" s="33">
        <f t="shared" si="7"/>
        <v>456</v>
      </c>
      <c r="D457" s="48" t="s">
        <v>113</v>
      </c>
      <c r="E457" s="47">
        <v>702400</v>
      </c>
      <c r="F457" s="46">
        <v>6.0000000000000001E-3</v>
      </c>
      <c r="G457" s="45">
        <v>5.0030000000000001</v>
      </c>
      <c r="H457" s="44">
        <v>21.2</v>
      </c>
      <c r="I457" s="44">
        <v>21.56</v>
      </c>
      <c r="J457" s="43">
        <v>44840</v>
      </c>
      <c r="K457" s="42">
        <v>2E-3</v>
      </c>
    </row>
    <row r="458" spans="1:11" ht="15" hidden="1" x14ac:dyDescent="0.25">
      <c r="A458" s="41" t="s">
        <v>748</v>
      </c>
      <c r="B458" s="43">
        <v>41460</v>
      </c>
      <c r="C458" s="33">
        <f t="shared" si="7"/>
        <v>457</v>
      </c>
      <c r="D458" s="54" t="s">
        <v>113</v>
      </c>
      <c r="E458" s="53">
        <v>200140</v>
      </c>
      <c r="F458" s="52">
        <v>0.01</v>
      </c>
      <c r="G458" s="51">
        <v>1.4259999999999999</v>
      </c>
      <c r="H458" s="50">
        <v>18.29</v>
      </c>
      <c r="I458" s="50">
        <v>19.93</v>
      </c>
      <c r="J458" s="43">
        <v>41460</v>
      </c>
      <c r="K458" s="49">
        <v>4.0000000000000001E-3</v>
      </c>
    </row>
    <row r="459" spans="1:11" ht="15" hidden="1" x14ac:dyDescent="0.25">
      <c r="A459" s="41" t="s">
        <v>747</v>
      </c>
      <c r="B459" s="43">
        <v>37860</v>
      </c>
      <c r="C459" s="33">
        <f t="shared" si="7"/>
        <v>458</v>
      </c>
      <c r="D459" s="48" t="s">
        <v>113</v>
      </c>
      <c r="E459" s="47">
        <v>75270</v>
      </c>
      <c r="F459" s="46">
        <v>0.02</v>
      </c>
      <c r="G459" s="45">
        <v>0.53600000000000003</v>
      </c>
      <c r="H459" s="44">
        <v>17.079999999999998</v>
      </c>
      <c r="I459" s="44">
        <v>18.2</v>
      </c>
      <c r="J459" s="43">
        <v>37860</v>
      </c>
      <c r="K459" s="42">
        <v>8.9999999999999993E-3</v>
      </c>
    </row>
    <row r="460" spans="1:11" ht="15" hidden="1" x14ac:dyDescent="0.25">
      <c r="A460" s="41" t="s">
        <v>746</v>
      </c>
      <c r="B460" s="43">
        <v>47680</v>
      </c>
      <c r="C460" s="33">
        <f t="shared" si="7"/>
        <v>459</v>
      </c>
      <c r="D460" s="54" t="s">
        <v>121</v>
      </c>
      <c r="E460" s="53">
        <v>136410</v>
      </c>
      <c r="F460" s="52">
        <v>1.6E-2</v>
      </c>
      <c r="G460" s="51">
        <v>0.97199999999999998</v>
      </c>
      <c r="H460" s="50">
        <v>20.43</v>
      </c>
      <c r="I460" s="50">
        <v>22.92</v>
      </c>
      <c r="J460" s="43">
        <v>47680</v>
      </c>
      <c r="K460" s="49">
        <v>6.0000000000000001E-3</v>
      </c>
    </row>
    <row r="461" spans="1:11" ht="15" hidden="1" x14ac:dyDescent="0.25">
      <c r="A461" s="41" t="s">
        <v>745</v>
      </c>
      <c r="B461" s="43">
        <v>69920</v>
      </c>
      <c r="C461" s="33">
        <f t="shared" si="7"/>
        <v>460</v>
      </c>
      <c r="D461" s="48" t="s">
        <v>113</v>
      </c>
      <c r="E461" s="47">
        <v>7500</v>
      </c>
      <c r="F461" s="46">
        <v>7.0999999999999994E-2</v>
      </c>
      <c r="G461" s="45">
        <v>5.2999999999999999E-2</v>
      </c>
      <c r="H461" s="44">
        <v>31.55</v>
      </c>
      <c r="I461" s="44">
        <v>33.619999999999997</v>
      </c>
      <c r="J461" s="43">
        <v>69920</v>
      </c>
      <c r="K461" s="42">
        <v>1.4E-2</v>
      </c>
    </row>
    <row r="462" spans="1:11" ht="15" hidden="1" x14ac:dyDescent="0.25">
      <c r="A462" s="41" t="s">
        <v>744</v>
      </c>
      <c r="B462" s="43">
        <v>53000</v>
      </c>
      <c r="C462" s="33">
        <f t="shared" si="7"/>
        <v>461</v>
      </c>
      <c r="D462" s="54" t="s">
        <v>113</v>
      </c>
      <c r="E462" s="53">
        <v>6740</v>
      </c>
      <c r="F462" s="52">
        <v>6.6000000000000003E-2</v>
      </c>
      <c r="G462" s="51">
        <v>4.8000000000000001E-2</v>
      </c>
      <c r="H462" s="50">
        <v>24.16</v>
      </c>
      <c r="I462" s="50">
        <v>25.48</v>
      </c>
      <c r="J462" s="43">
        <v>53000</v>
      </c>
      <c r="K462" s="49">
        <v>0.02</v>
      </c>
    </row>
    <row r="463" spans="1:11" ht="15" hidden="1" x14ac:dyDescent="0.25">
      <c r="A463" s="41" t="s">
        <v>743</v>
      </c>
      <c r="B463" s="43">
        <v>46020</v>
      </c>
      <c r="C463" s="33">
        <f t="shared" si="7"/>
        <v>462</v>
      </c>
      <c r="D463" s="48" t="s">
        <v>113</v>
      </c>
      <c r="E463" s="47">
        <v>122170</v>
      </c>
      <c r="F463" s="46">
        <v>1.7000000000000001E-2</v>
      </c>
      <c r="G463" s="45">
        <v>0.87</v>
      </c>
      <c r="H463" s="44">
        <v>19.75</v>
      </c>
      <c r="I463" s="44">
        <v>22.13</v>
      </c>
      <c r="J463" s="43">
        <v>46020</v>
      </c>
      <c r="K463" s="42">
        <v>6.0000000000000001E-3</v>
      </c>
    </row>
    <row r="464" spans="1:11" ht="15" hidden="1" x14ac:dyDescent="0.25">
      <c r="A464" s="41" t="s">
        <v>742</v>
      </c>
      <c r="B464" s="43">
        <v>63250</v>
      </c>
      <c r="C464" s="33">
        <f t="shared" si="7"/>
        <v>463</v>
      </c>
      <c r="D464" s="54" t="s">
        <v>136</v>
      </c>
      <c r="E464" s="53">
        <v>156040</v>
      </c>
      <c r="F464" s="52">
        <v>8.9999999999999993E-3</v>
      </c>
      <c r="G464" s="51">
        <v>1.111</v>
      </c>
      <c r="H464" s="50">
        <v>28.49</v>
      </c>
      <c r="I464" s="50">
        <v>30.41</v>
      </c>
      <c r="J464" s="43">
        <v>63250</v>
      </c>
      <c r="K464" s="49">
        <v>3.0000000000000001E-3</v>
      </c>
    </row>
    <row r="465" spans="1:11" ht="15" hidden="1" x14ac:dyDescent="0.25">
      <c r="A465" s="41" t="s">
        <v>741</v>
      </c>
      <c r="B465" s="43">
        <v>68930</v>
      </c>
      <c r="C465" s="33">
        <f t="shared" si="7"/>
        <v>464</v>
      </c>
      <c r="D465" s="48" t="s">
        <v>121</v>
      </c>
      <c r="E465" s="47">
        <v>93190</v>
      </c>
      <c r="F465" s="46">
        <v>0.01</v>
      </c>
      <c r="G465" s="45">
        <v>0.66400000000000003</v>
      </c>
      <c r="H465" s="44">
        <v>32.130000000000003</v>
      </c>
      <c r="I465" s="44">
        <v>33.14</v>
      </c>
      <c r="J465" s="43">
        <v>68930</v>
      </c>
      <c r="K465" s="42">
        <v>4.0000000000000001E-3</v>
      </c>
    </row>
    <row r="466" spans="1:11" ht="15" hidden="1" x14ac:dyDescent="0.25">
      <c r="A466" s="41" t="s">
        <v>740</v>
      </c>
      <c r="B466" s="43">
        <v>72480</v>
      </c>
      <c r="C466" s="33">
        <f t="shared" si="7"/>
        <v>465</v>
      </c>
      <c r="D466" s="54" t="s">
        <v>113</v>
      </c>
      <c r="E466" s="53">
        <v>76630</v>
      </c>
      <c r="F466" s="52">
        <v>1.0999999999999999E-2</v>
      </c>
      <c r="G466" s="51">
        <v>0.54600000000000004</v>
      </c>
      <c r="H466" s="50">
        <v>34.090000000000003</v>
      </c>
      <c r="I466" s="50">
        <v>34.85</v>
      </c>
      <c r="J466" s="43">
        <v>72480</v>
      </c>
      <c r="K466" s="49">
        <v>4.0000000000000001E-3</v>
      </c>
    </row>
    <row r="467" spans="1:11" ht="15" hidden="1" x14ac:dyDescent="0.25">
      <c r="A467" s="41" t="s">
        <v>739</v>
      </c>
      <c r="B467" s="43">
        <v>52520</v>
      </c>
      <c r="C467" s="33">
        <f t="shared" si="7"/>
        <v>466</v>
      </c>
      <c r="D467" s="48" t="s">
        <v>113</v>
      </c>
      <c r="E467" s="47">
        <v>16560</v>
      </c>
      <c r="F467" s="46">
        <v>2.1999999999999999E-2</v>
      </c>
      <c r="G467" s="45">
        <v>0.11799999999999999</v>
      </c>
      <c r="H467" s="44">
        <v>23.47</v>
      </c>
      <c r="I467" s="44">
        <v>25.25</v>
      </c>
      <c r="J467" s="43">
        <v>52520</v>
      </c>
      <c r="K467" s="42">
        <v>8.0000000000000002E-3</v>
      </c>
    </row>
    <row r="468" spans="1:11" ht="15" hidden="1" x14ac:dyDescent="0.25">
      <c r="A468" s="41" t="s">
        <v>738</v>
      </c>
      <c r="B468" s="43">
        <v>54830</v>
      </c>
      <c r="C468" s="33">
        <f t="shared" si="7"/>
        <v>467</v>
      </c>
      <c r="D468" s="54" t="s">
        <v>121</v>
      </c>
      <c r="E468" s="53">
        <v>62850</v>
      </c>
      <c r="F468" s="52">
        <v>1.4999999999999999E-2</v>
      </c>
      <c r="G468" s="51">
        <v>0.44800000000000001</v>
      </c>
      <c r="H468" s="50">
        <v>22.98</v>
      </c>
      <c r="I468" s="50">
        <v>26.36</v>
      </c>
      <c r="J468" s="43">
        <v>54830</v>
      </c>
      <c r="K468" s="49">
        <v>6.0000000000000001E-3</v>
      </c>
    </row>
    <row r="469" spans="1:11" ht="15" hidden="1" x14ac:dyDescent="0.25">
      <c r="A469" s="41" t="s">
        <v>737</v>
      </c>
      <c r="B469" s="43">
        <v>47880</v>
      </c>
      <c r="C469" s="33">
        <f t="shared" si="7"/>
        <v>468</v>
      </c>
      <c r="D469" s="48" t="s">
        <v>113</v>
      </c>
      <c r="E469" s="47">
        <v>24130</v>
      </c>
      <c r="F469" s="46">
        <v>2.7E-2</v>
      </c>
      <c r="G469" s="45">
        <v>0.17199999999999999</v>
      </c>
      <c r="H469" s="56">
        <v>-4</v>
      </c>
      <c r="I469" s="56">
        <v>-4</v>
      </c>
      <c r="J469" s="43">
        <v>47880</v>
      </c>
      <c r="K469" s="42">
        <v>7.0000000000000001E-3</v>
      </c>
    </row>
    <row r="470" spans="1:11" ht="15" hidden="1" x14ac:dyDescent="0.25">
      <c r="A470" s="41" t="s">
        <v>736</v>
      </c>
      <c r="B470" s="43">
        <v>74960</v>
      </c>
      <c r="C470" s="33">
        <f t="shared" si="7"/>
        <v>469</v>
      </c>
      <c r="D470" s="54" t="s">
        <v>113</v>
      </c>
      <c r="E470" s="53">
        <v>2720</v>
      </c>
      <c r="F470" s="52">
        <v>8.6999999999999994E-2</v>
      </c>
      <c r="G470" s="51">
        <v>1.9E-2</v>
      </c>
      <c r="H470" s="50">
        <v>35.64</v>
      </c>
      <c r="I470" s="50">
        <v>36.04</v>
      </c>
      <c r="J470" s="43">
        <v>74960</v>
      </c>
      <c r="K470" s="49">
        <v>1.9E-2</v>
      </c>
    </row>
    <row r="471" spans="1:11" ht="15" hidden="1" x14ac:dyDescent="0.25">
      <c r="A471" s="41" t="s">
        <v>735</v>
      </c>
      <c r="B471" s="43">
        <v>57960</v>
      </c>
      <c r="C471" s="33">
        <f t="shared" si="7"/>
        <v>470</v>
      </c>
      <c r="D471" s="48" t="s">
        <v>113</v>
      </c>
      <c r="E471" s="47">
        <v>36000</v>
      </c>
      <c r="F471" s="46">
        <v>1.9E-2</v>
      </c>
      <c r="G471" s="45">
        <v>0.25600000000000001</v>
      </c>
      <c r="H471" s="44">
        <v>23.47</v>
      </c>
      <c r="I471" s="44">
        <v>27.87</v>
      </c>
      <c r="J471" s="43">
        <v>57960</v>
      </c>
      <c r="K471" s="42">
        <v>1.2999999999999999E-2</v>
      </c>
    </row>
    <row r="472" spans="1:11" ht="15" hidden="1" x14ac:dyDescent="0.25">
      <c r="A472" s="41" t="s">
        <v>734</v>
      </c>
      <c r="B472" s="43">
        <v>30470</v>
      </c>
      <c r="C472" s="33">
        <f t="shared" si="7"/>
        <v>471</v>
      </c>
      <c r="D472" s="54" t="s">
        <v>184</v>
      </c>
      <c r="E472" s="53">
        <v>4043480</v>
      </c>
      <c r="F472" s="52">
        <v>4.0000000000000001E-3</v>
      </c>
      <c r="G472" s="51">
        <v>28.8</v>
      </c>
      <c r="H472" s="50">
        <v>13.42</v>
      </c>
      <c r="I472" s="50">
        <v>14.65</v>
      </c>
      <c r="J472" s="43">
        <v>30470</v>
      </c>
      <c r="K472" s="49">
        <v>2E-3</v>
      </c>
    </row>
    <row r="473" spans="1:11" ht="15" hidden="1" x14ac:dyDescent="0.25">
      <c r="A473" s="41" t="s">
        <v>733</v>
      </c>
      <c r="B473" s="43">
        <v>26320</v>
      </c>
      <c r="C473" s="33">
        <f t="shared" si="7"/>
        <v>472</v>
      </c>
      <c r="D473" s="48" t="s">
        <v>121</v>
      </c>
      <c r="E473" s="47">
        <v>2377790</v>
      </c>
      <c r="F473" s="46">
        <v>5.0000000000000001E-3</v>
      </c>
      <c r="G473" s="45">
        <v>16.936</v>
      </c>
      <c r="H473" s="44">
        <v>11.93</v>
      </c>
      <c r="I473" s="44">
        <v>12.65</v>
      </c>
      <c r="J473" s="43">
        <v>26320</v>
      </c>
      <c r="K473" s="42">
        <v>3.0000000000000001E-3</v>
      </c>
    </row>
    <row r="474" spans="1:11" ht="15" hidden="1" x14ac:dyDescent="0.25">
      <c r="A474" s="41" t="s">
        <v>732</v>
      </c>
      <c r="B474" s="43">
        <v>23600</v>
      </c>
      <c r="C474" s="33">
        <f t="shared" si="7"/>
        <v>473</v>
      </c>
      <c r="D474" s="54" t="s">
        <v>113</v>
      </c>
      <c r="E474" s="53">
        <v>814300</v>
      </c>
      <c r="F474" s="52">
        <v>1.2E-2</v>
      </c>
      <c r="G474" s="51">
        <v>5.8</v>
      </c>
      <c r="H474" s="50">
        <v>10.87</v>
      </c>
      <c r="I474" s="50">
        <v>11.35</v>
      </c>
      <c r="J474" s="43">
        <v>23600</v>
      </c>
      <c r="K474" s="49">
        <v>4.0000000000000001E-3</v>
      </c>
    </row>
    <row r="475" spans="1:11" ht="15" hidden="1" x14ac:dyDescent="0.25">
      <c r="A475" s="41" t="s">
        <v>731</v>
      </c>
      <c r="B475" s="43">
        <v>28770</v>
      </c>
      <c r="C475" s="33">
        <f t="shared" si="7"/>
        <v>474</v>
      </c>
      <c r="D475" s="48" t="s">
        <v>113</v>
      </c>
      <c r="E475" s="47">
        <v>67410</v>
      </c>
      <c r="F475" s="46">
        <v>1.9E-2</v>
      </c>
      <c r="G475" s="45">
        <v>0.48</v>
      </c>
      <c r="H475" s="44">
        <v>12.85</v>
      </c>
      <c r="I475" s="44">
        <v>13.83</v>
      </c>
      <c r="J475" s="43">
        <v>28770</v>
      </c>
      <c r="K475" s="42">
        <v>7.0000000000000001E-3</v>
      </c>
    </row>
    <row r="476" spans="1:11" ht="15" hidden="1" x14ac:dyDescent="0.25">
      <c r="A476" s="41" t="s">
        <v>730</v>
      </c>
      <c r="B476" s="43">
        <v>27650</v>
      </c>
      <c r="C476" s="33">
        <f t="shared" si="7"/>
        <v>475</v>
      </c>
      <c r="D476" s="54" t="s">
        <v>113</v>
      </c>
      <c r="E476" s="53">
        <v>1443150</v>
      </c>
      <c r="F476" s="52">
        <v>6.0000000000000001E-3</v>
      </c>
      <c r="G476" s="51">
        <v>10.279</v>
      </c>
      <c r="H476" s="50">
        <v>12.78</v>
      </c>
      <c r="I476" s="50">
        <v>13.29</v>
      </c>
      <c r="J476" s="43">
        <v>27650</v>
      </c>
      <c r="K476" s="49">
        <v>2E-3</v>
      </c>
    </row>
    <row r="477" spans="1:11" ht="15" hidden="1" x14ac:dyDescent="0.25">
      <c r="A477" s="41" t="s">
        <v>729</v>
      </c>
      <c r="B477" s="43">
        <v>28550</v>
      </c>
      <c r="C477" s="33">
        <f t="shared" si="7"/>
        <v>476</v>
      </c>
      <c r="D477" s="48" t="s">
        <v>113</v>
      </c>
      <c r="E477" s="47">
        <v>52940</v>
      </c>
      <c r="F477" s="46">
        <v>2.4E-2</v>
      </c>
      <c r="G477" s="45">
        <v>0.377</v>
      </c>
      <c r="H477" s="44">
        <v>12.83</v>
      </c>
      <c r="I477" s="44">
        <v>13.73</v>
      </c>
      <c r="J477" s="43">
        <v>28550</v>
      </c>
      <c r="K477" s="42">
        <v>7.0000000000000001E-3</v>
      </c>
    </row>
    <row r="478" spans="1:11" ht="15" hidden="1" x14ac:dyDescent="0.25">
      <c r="A478" s="41" t="s">
        <v>728</v>
      </c>
      <c r="B478" s="43">
        <v>48410</v>
      </c>
      <c r="C478" s="33">
        <f t="shared" si="7"/>
        <v>477</v>
      </c>
      <c r="D478" s="54" t="s">
        <v>136</v>
      </c>
      <c r="E478" s="53">
        <v>181000</v>
      </c>
      <c r="F478" s="52">
        <v>1.2999999999999999E-2</v>
      </c>
      <c r="G478" s="51">
        <v>1.2889999999999999</v>
      </c>
      <c r="H478" s="50">
        <v>23.54</v>
      </c>
      <c r="I478" s="50">
        <v>23.28</v>
      </c>
      <c r="J478" s="43">
        <v>48410</v>
      </c>
      <c r="K478" s="49">
        <v>5.0000000000000001E-3</v>
      </c>
    </row>
    <row r="479" spans="1:11" ht="15" hidden="1" x14ac:dyDescent="0.25">
      <c r="A479" s="41" t="s">
        <v>727</v>
      </c>
      <c r="B479" s="43">
        <v>55130</v>
      </c>
      <c r="C479" s="33">
        <f t="shared" si="7"/>
        <v>478</v>
      </c>
      <c r="D479" s="48" t="s">
        <v>121</v>
      </c>
      <c r="E479" s="47">
        <v>45380</v>
      </c>
      <c r="F479" s="46">
        <v>2.4E-2</v>
      </c>
      <c r="G479" s="45">
        <v>0.32300000000000001</v>
      </c>
      <c r="H479" s="44">
        <v>26.96</v>
      </c>
      <c r="I479" s="44">
        <v>26.51</v>
      </c>
      <c r="J479" s="43">
        <v>55130</v>
      </c>
      <c r="K479" s="42">
        <v>0.01</v>
      </c>
    </row>
    <row r="480" spans="1:11" ht="15" hidden="1" x14ac:dyDescent="0.25">
      <c r="A480" s="41" t="s">
        <v>726</v>
      </c>
      <c r="B480" s="43">
        <v>59530</v>
      </c>
      <c r="C480" s="33">
        <f t="shared" si="7"/>
        <v>479</v>
      </c>
      <c r="D480" s="54" t="s">
        <v>113</v>
      </c>
      <c r="E480" s="53">
        <v>38170</v>
      </c>
      <c r="F480" s="52">
        <v>2.3E-2</v>
      </c>
      <c r="G480" s="51">
        <v>0.27200000000000002</v>
      </c>
      <c r="H480" s="50">
        <v>28.37</v>
      </c>
      <c r="I480" s="50">
        <v>28.62</v>
      </c>
      <c r="J480" s="43">
        <v>59530</v>
      </c>
      <c r="K480" s="49">
        <v>6.0000000000000001E-3</v>
      </c>
    </row>
    <row r="481" spans="1:11" ht="15" hidden="1" x14ac:dyDescent="0.25">
      <c r="A481" s="41" t="s">
        <v>725</v>
      </c>
      <c r="B481" s="43">
        <v>31840</v>
      </c>
      <c r="C481" s="33">
        <f t="shared" si="7"/>
        <v>480</v>
      </c>
      <c r="D481" s="48" t="s">
        <v>113</v>
      </c>
      <c r="E481" s="47">
        <v>7210</v>
      </c>
      <c r="F481" s="46">
        <v>8.8999999999999996E-2</v>
      </c>
      <c r="G481" s="45">
        <v>5.0999999999999997E-2</v>
      </c>
      <c r="H481" s="44">
        <v>13.62</v>
      </c>
      <c r="I481" s="44">
        <v>15.31</v>
      </c>
      <c r="J481" s="43">
        <v>31840</v>
      </c>
      <c r="K481" s="42">
        <v>2.5999999999999999E-2</v>
      </c>
    </row>
    <row r="482" spans="1:11" ht="15" hidden="1" x14ac:dyDescent="0.25">
      <c r="A482" s="41" t="s">
        <v>724</v>
      </c>
      <c r="B482" s="43">
        <v>46170</v>
      </c>
      <c r="C482" s="33">
        <f t="shared" si="7"/>
        <v>481</v>
      </c>
      <c r="D482" s="54" t="s">
        <v>121</v>
      </c>
      <c r="E482" s="53">
        <v>135610</v>
      </c>
      <c r="F482" s="52">
        <v>1.2999999999999999E-2</v>
      </c>
      <c r="G482" s="51">
        <v>0.96599999999999997</v>
      </c>
      <c r="H482" s="50">
        <v>21.77</v>
      </c>
      <c r="I482" s="50">
        <v>22.2</v>
      </c>
      <c r="J482" s="43">
        <v>46170</v>
      </c>
      <c r="K482" s="49">
        <v>6.0000000000000001E-3</v>
      </c>
    </row>
    <row r="483" spans="1:11" ht="15" hidden="1" x14ac:dyDescent="0.25">
      <c r="A483" s="41" t="s">
        <v>723</v>
      </c>
      <c r="B483" s="43">
        <v>56850</v>
      </c>
      <c r="C483" s="33">
        <f t="shared" si="7"/>
        <v>482</v>
      </c>
      <c r="D483" s="48" t="s">
        <v>113</v>
      </c>
      <c r="E483" s="47">
        <v>85580</v>
      </c>
      <c r="F483" s="46">
        <v>1.4E-2</v>
      </c>
      <c r="G483" s="45">
        <v>0.61</v>
      </c>
      <c r="H483" s="44">
        <v>27.21</v>
      </c>
      <c r="I483" s="44">
        <v>27.33</v>
      </c>
      <c r="J483" s="43">
        <v>56850</v>
      </c>
      <c r="K483" s="42">
        <v>5.0000000000000001E-3</v>
      </c>
    </row>
    <row r="484" spans="1:11" ht="15" hidden="1" x14ac:dyDescent="0.25">
      <c r="A484" s="41" t="s">
        <v>722</v>
      </c>
      <c r="B484" s="43">
        <v>27890</v>
      </c>
      <c r="C484" s="33">
        <f t="shared" si="7"/>
        <v>483</v>
      </c>
      <c r="D484" s="54" t="s">
        <v>113</v>
      </c>
      <c r="E484" s="53">
        <v>50030</v>
      </c>
      <c r="F484" s="52">
        <v>2.3E-2</v>
      </c>
      <c r="G484" s="51">
        <v>0.35599999999999998</v>
      </c>
      <c r="H484" s="50">
        <v>12.35</v>
      </c>
      <c r="I484" s="50">
        <v>13.41</v>
      </c>
      <c r="J484" s="43">
        <v>27890</v>
      </c>
      <c r="K484" s="49">
        <v>7.0000000000000001E-3</v>
      </c>
    </row>
    <row r="485" spans="1:11" ht="15" hidden="1" x14ac:dyDescent="0.25">
      <c r="A485" s="41" t="s">
        <v>721</v>
      </c>
      <c r="B485" s="43">
        <v>34920</v>
      </c>
      <c r="C485" s="33">
        <f t="shared" si="7"/>
        <v>484</v>
      </c>
      <c r="D485" s="48" t="s">
        <v>136</v>
      </c>
      <c r="E485" s="47">
        <v>1484690</v>
      </c>
      <c r="F485" s="46">
        <v>5.0000000000000001E-3</v>
      </c>
      <c r="G485" s="45">
        <v>10.574999999999999</v>
      </c>
      <c r="H485" s="44">
        <v>15.95</v>
      </c>
      <c r="I485" s="44">
        <v>16.79</v>
      </c>
      <c r="J485" s="43">
        <v>34920</v>
      </c>
      <c r="K485" s="42">
        <v>2E-3</v>
      </c>
    </row>
    <row r="486" spans="1:11" ht="15" hidden="1" x14ac:dyDescent="0.25">
      <c r="A486" s="41" t="s">
        <v>720</v>
      </c>
      <c r="B486" s="43">
        <v>44480</v>
      </c>
      <c r="C486" s="33">
        <f t="shared" si="7"/>
        <v>485</v>
      </c>
      <c r="D486" s="54" t="s">
        <v>113</v>
      </c>
      <c r="E486" s="53">
        <v>95830</v>
      </c>
      <c r="F486" s="52">
        <v>2.5999999999999999E-2</v>
      </c>
      <c r="G486" s="51">
        <v>0.68300000000000005</v>
      </c>
      <c r="H486" s="50">
        <v>19.170000000000002</v>
      </c>
      <c r="I486" s="50">
        <v>21.39</v>
      </c>
      <c r="J486" s="43">
        <v>44480</v>
      </c>
      <c r="K486" s="49">
        <v>1.0999999999999999E-2</v>
      </c>
    </row>
    <row r="487" spans="1:11" ht="15" hidden="1" x14ac:dyDescent="0.25">
      <c r="A487" s="41" t="s">
        <v>719</v>
      </c>
      <c r="B487" s="43">
        <v>34260</v>
      </c>
      <c r="C487" s="33">
        <f t="shared" si="7"/>
        <v>486</v>
      </c>
      <c r="D487" s="48" t="s">
        <v>121</v>
      </c>
      <c r="E487" s="47">
        <v>1388860</v>
      </c>
      <c r="F487" s="46">
        <v>5.0000000000000001E-3</v>
      </c>
      <c r="G487" s="45">
        <v>9.8919999999999995</v>
      </c>
      <c r="H487" s="44">
        <v>15.81</v>
      </c>
      <c r="I487" s="44">
        <v>16.47</v>
      </c>
      <c r="J487" s="43">
        <v>34260</v>
      </c>
      <c r="K487" s="42">
        <v>2E-3</v>
      </c>
    </row>
    <row r="488" spans="1:11" ht="15" hidden="1" x14ac:dyDescent="0.25">
      <c r="A488" s="41" t="s">
        <v>718</v>
      </c>
      <c r="B488" s="43">
        <v>37890</v>
      </c>
      <c r="C488" s="33">
        <f t="shared" si="7"/>
        <v>487</v>
      </c>
      <c r="D488" s="54" t="s">
        <v>113</v>
      </c>
      <c r="E488" s="53">
        <v>327290</v>
      </c>
      <c r="F488" s="52">
        <v>8.9999999999999993E-3</v>
      </c>
      <c r="G488" s="51">
        <v>2.331</v>
      </c>
      <c r="H488" s="50">
        <v>17.760000000000002</v>
      </c>
      <c r="I488" s="50">
        <v>18.22</v>
      </c>
      <c r="J488" s="43">
        <v>37890</v>
      </c>
      <c r="K488" s="49">
        <v>4.0000000000000001E-3</v>
      </c>
    </row>
    <row r="489" spans="1:11" ht="15" hidden="1" x14ac:dyDescent="0.25">
      <c r="A489" s="41" t="s">
        <v>717</v>
      </c>
      <c r="B489" s="43">
        <v>32850</v>
      </c>
      <c r="C489" s="33">
        <f t="shared" si="7"/>
        <v>488</v>
      </c>
      <c r="D489" s="48" t="s">
        <v>113</v>
      </c>
      <c r="E489" s="47">
        <v>623560</v>
      </c>
      <c r="F489" s="46">
        <v>8.0000000000000002E-3</v>
      </c>
      <c r="G489" s="45">
        <v>4.4409999999999998</v>
      </c>
      <c r="H489" s="44">
        <v>15.17</v>
      </c>
      <c r="I489" s="44">
        <v>15.79</v>
      </c>
      <c r="J489" s="43">
        <v>32850</v>
      </c>
      <c r="K489" s="42">
        <v>2E-3</v>
      </c>
    </row>
    <row r="490" spans="1:11" ht="15" hidden="1" x14ac:dyDescent="0.25">
      <c r="A490" s="41" t="s">
        <v>716</v>
      </c>
      <c r="B490" s="43">
        <v>35960</v>
      </c>
      <c r="C490" s="33">
        <f t="shared" si="7"/>
        <v>489</v>
      </c>
      <c r="D490" s="54" t="s">
        <v>113</v>
      </c>
      <c r="E490" s="53">
        <v>52500</v>
      </c>
      <c r="F490" s="52">
        <v>1.6E-2</v>
      </c>
      <c r="G490" s="51">
        <v>0.374</v>
      </c>
      <c r="H490" s="50">
        <v>16.54</v>
      </c>
      <c r="I490" s="50">
        <v>17.29</v>
      </c>
      <c r="J490" s="43">
        <v>35960</v>
      </c>
      <c r="K490" s="49">
        <v>4.0000000000000001E-3</v>
      </c>
    </row>
    <row r="491" spans="1:11" ht="15" hidden="1" x14ac:dyDescent="0.25">
      <c r="A491" s="41" t="s">
        <v>715</v>
      </c>
      <c r="B491" s="43">
        <v>37150</v>
      </c>
      <c r="C491" s="33">
        <f t="shared" si="7"/>
        <v>490</v>
      </c>
      <c r="D491" s="48" t="s">
        <v>113</v>
      </c>
      <c r="E491" s="47">
        <v>54070</v>
      </c>
      <c r="F491" s="46">
        <v>2.8000000000000001E-2</v>
      </c>
      <c r="G491" s="45">
        <v>0.38500000000000001</v>
      </c>
      <c r="H491" s="44">
        <v>17.170000000000002</v>
      </c>
      <c r="I491" s="44">
        <v>17.86</v>
      </c>
      <c r="J491" s="43">
        <v>37150</v>
      </c>
      <c r="K491" s="42">
        <v>1.0999999999999999E-2</v>
      </c>
    </row>
    <row r="492" spans="1:11" ht="15" hidden="1" x14ac:dyDescent="0.25">
      <c r="A492" s="41" t="s">
        <v>714</v>
      </c>
      <c r="B492" s="43">
        <v>28420</v>
      </c>
      <c r="C492" s="33">
        <f t="shared" si="7"/>
        <v>491</v>
      </c>
      <c r="D492" s="54" t="s">
        <v>113</v>
      </c>
      <c r="E492" s="53">
        <v>36660</v>
      </c>
      <c r="F492" s="52">
        <v>3.9E-2</v>
      </c>
      <c r="G492" s="51">
        <v>0.26100000000000001</v>
      </c>
      <c r="H492" s="50">
        <v>12.14</v>
      </c>
      <c r="I492" s="50">
        <v>13.66</v>
      </c>
      <c r="J492" s="43">
        <v>28420</v>
      </c>
      <c r="K492" s="49">
        <v>1.2999999999999999E-2</v>
      </c>
    </row>
    <row r="493" spans="1:11" ht="15" hidden="1" x14ac:dyDescent="0.25">
      <c r="A493" s="41" t="s">
        <v>713</v>
      </c>
      <c r="B493" s="43">
        <v>26810</v>
      </c>
      <c r="C493" s="33">
        <f t="shared" si="7"/>
        <v>492</v>
      </c>
      <c r="D493" s="48" t="s">
        <v>113</v>
      </c>
      <c r="E493" s="47">
        <v>79990</v>
      </c>
      <c r="F493" s="46">
        <v>2.7E-2</v>
      </c>
      <c r="G493" s="45">
        <v>0.56999999999999995</v>
      </c>
      <c r="H493" s="44">
        <v>12.14</v>
      </c>
      <c r="I493" s="44">
        <v>12.89</v>
      </c>
      <c r="J493" s="43">
        <v>26810</v>
      </c>
      <c r="K493" s="42">
        <v>7.0000000000000001E-3</v>
      </c>
    </row>
    <row r="494" spans="1:11" ht="15" hidden="1" x14ac:dyDescent="0.25">
      <c r="A494" s="41" t="s">
        <v>712</v>
      </c>
      <c r="B494" s="43">
        <v>33750</v>
      </c>
      <c r="C494" s="33">
        <f t="shared" si="7"/>
        <v>493</v>
      </c>
      <c r="D494" s="54" t="s">
        <v>113</v>
      </c>
      <c r="E494" s="53">
        <v>120970</v>
      </c>
      <c r="F494" s="52">
        <v>1.4E-2</v>
      </c>
      <c r="G494" s="51">
        <v>0.86199999999999999</v>
      </c>
      <c r="H494" s="50">
        <v>15.72</v>
      </c>
      <c r="I494" s="50">
        <v>16.22</v>
      </c>
      <c r="J494" s="43">
        <v>33750</v>
      </c>
      <c r="K494" s="49">
        <v>3.0000000000000001E-3</v>
      </c>
    </row>
    <row r="495" spans="1:11" ht="15" hidden="1" x14ac:dyDescent="0.25">
      <c r="A495" s="41" t="s">
        <v>711</v>
      </c>
      <c r="B495" s="43">
        <v>37720</v>
      </c>
      <c r="C495" s="33">
        <f t="shared" si="7"/>
        <v>494</v>
      </c>
      <c r="D495" s="48" t="s">
        <v>113</v>
      </c>
      <c r="E495" s="47">
        <v>93830</v>
      </c>
      <c r="F495" s="46">
        <v>1.9E-2</v>
      </c>
      <c r="G495" s="45">
        <v>0.66800000000000004</v>
      </c>
      <c r="H495" s="44">
        <v>17.46</v>
      </c>
      <c r="I495" s="44">
        <v>18.13</v>
      </c>
      <c r="J495" s="43">
        <v>37720</v>
      </c>
      <c r="K495" s="42">
        <v>8.9999999999999993E-3</v>
      </c>
    </row>
    <row r="496" spans="1:11" ht="15" hidden="1" x14ac:dyDescent="0.25">
      <c r="A496" s="41" t="s">
        <v>710</v>
      </c>
      <c r="B496" s="43">
        <v>45810</v>
      </c>
      <c r="C496" s="33">
        <f t="shared" si="7"/>
        <v>495</v>
      </c>
      <c r="D496" s="54" t="s">
        <v>184</v>
      </c>
      <c r="E496" s="53">
        <v>3386360</v>
      </c>
      <c r="F496" s="52">
        <v>4.0000000000000001E-3</v>
      </c>
      <c r="G496" s="51">
        <v>24.119</v>
      </c>
      <c r="H496" s="50">
        <v>18.59</v>
      </c>
      <c r="I496" s="50">
        <v>22.03</v>
      </c>
      <c r="J496" s="43">
        <v>45810</v>
      </c>
      <c r="K496" s="49">
        <v>7.0000000000000001E-3</v>
      </c>
    </row>
    <row r="497" spans="1:11" ht="15" hidden="1" x14ac:dyDescent="0.25">
      <c r="A497" s="41" t="s">
        <v>709</v>
      </c>
      <c r="B497" s="43">
        <v>72300</v>
      </c>
      <c r="C497" s="33">
        <f t="shared" si="7"/>
        <v>496</v>
      </c>
      <c r="D497" s="48" t="s">
        <v>136</v>
      </c>
      <c r="E497" s="47">
        <v>273490</v>
      </c>
      <c r="F497" s="46">
        <v>5.0000000000000001E-3</v>
      </c>
      <c r="G497" s="45">
        <v>1.948</v>
      </c>
      <c r="H497" s="44">
        <v>32.42</v>
      </c>
      <c r="I497" s="44">
        <v>34.76</v>
      </c>
      <c r="J497" s="43">
        <v>72300</v>
      </c>
      <c r="K497" s="42">
        <v>7.0000000000000001E-3</v>
      </c>
    </row>
    <row r="498" spans="1:11" ht="15" hidden="1" x14ac:dyDescent="0.25">
      <c r="A498" s="41" t="s">
        <v>708</v>
      </c>
      <c r="B498" s="43">
        <v>81380</v>
      </c>
      <c r="C498" s="33">
        <f t="shared" si="7"/>
        <v>497</v>
      </c>
      <c r="D498" s="54" t="s">
        <v>121</v>
      </c>
      <c r="E498" s="53">
        <v>143430</v>
      </c>
      <c r="F498" s="52">
        <v>4.0000000000000001E-3</v>
      </c>
      <c r="G498" s="51">
        <v>1.022</v>
      </c>
      <c r="H498" s="50">
        <v>37.26</v>
      </c>
      <c r="I498" s="50">
        <v>39.130000000000003</v>
      </c>
      <c r="J498" s="43">
        <v>81380</v>
      </c>
      <c r="K498" s="49">
        <v>6.0000000000000001E-3</v>
      </c>
    </row>
    <row r="499" spans="1:11" ht="15" hidden="1" x14ac:dyDescent="0.25">
      <c r="A499" s="41" t="s">
        <v>707</v>
      </c>
      <c r="B499" s="43">
        <v>65100</v>
      </c>
      <c r="C499" s="33">
        <f t="shared" si="7"/>
        <v>498</v>
      </c>
      <c r="D499" s="48" t="s">
        <v>113</v>
      </c>
      <c r="E499" s="47">
        <v>43230</v>
      </c>
      <c r="F499" s="46">
        <v>4.0000000000000001E-3</v>
      </c>
      <c r="G499" s="45">
        <v>0.308</v>
      </c>
      <c r="H499" s="44">
        <v>29.12</v>
      </c>
      <c r="I499" s="44">
        <v>31.3</v>
      </c>
      <c r="J499" s="43">
        <v>65100</v>
      </c>
      <c r="K499" s="42">
        <v>8.0000000000000002E-3</v>
      </c>
    </row>
    <row r="500" spans="1:11" ht="15" hidden="1" x14ac:dyDescent="0.25">
      <c r="A500" s="41" t="s">
        <v>706</v>
      </c>
      <c r="B500" s="43">
        <v>88400</v>
      </c>
      <c r="C500" s="33">
        <f t="shared" si="7"/>
        <v>499</v>
      </c>
      <c r="D500" s="54" t="s">
        <v>113</v>
      </c>
      <c r="E500" s="53">
        <v>100200</v>
      </c>
      <c r="F500" s="52">
        <v>6.0000000000000001E-3</v>
      </c>
      <c r="G500" s="51">
        <v>0.71399999999999997</v>
      </c>
      <c r="H500" s="50">
        <v>40.79</v>
      </c>
      <c r="I500" s="50">
        <v>42.5</v>
      </c>
      <c r="J500" s="43">
        <v>88400</v>
      </c>
      <c r="K500" s="49">
        <v>6.0000000000000001E-3</v>
      </c>
    </row>
    <row r="501" spans="1:11" ht="15" hidden="1" x14ac:dyDescent="0.25">
      <c r="A501" s="41" t="s">
        <v>705</v>
      </c>
      <c r="B501" s="43">
        <v>77050</v>
      </c>
      <c r="C501" s="33">
        <f t="shared" si="7"/>
        <v>500</v>
      </c>
      <c r="D501" s="48" t="s">
        <v>113</v>
      </c>
      <c r="E501" s="47">
        <v>57170</v>
      </c>
      <c r="F501" s="46">
        <v>0.01</v>
      </c>
      <c r="G501" s="45">
        <v>0.40699999999999997</v>
      </c>
      <c r="H501" s="44">
        <v>35.840000000000003</v>
      </c>
      <c r="I501" s="44">
        <v>37.04</v>
      </c>
      <c r="J501" s="43">
        <v>77050</v>
      </c>
      <c r="K501" s="42">
        <v>7.0000000000000001E-3</v>
      </c>
    </row>
    <row r="502" spans="1:11" ht="15" hidden="1" x14ac:dyDescent="0.25">
      <c r="A502" s="41" t="s">
        <v>704</v>
      </c>
      <c r="B502" s="43">
        <v>50690</v>
      </c>
      <c r="C502" s="33">
        <f t="shared" si="7"/>
        <v>501</v>
      </c>
      <c r="D502" s="54" t="s">
        <v>113</v>
      </c>
      <c r="E502" s="53">
        <v>72880</v>
      </c>
      <c r="F502" s="52">
        <v>1.4999999999999999E-2</v>
      </c>
      <c r="G502" s="51">
        <v>0.51900000000000002</v>
      </c>
      <c r="H502" s="50">
        <v>22.99</v>
      </c>
      <c r="I502" s="50">
        <v>24.37</v>
      </c>
      <c r="J502" s="43">
        <v>50690</v>
      </c>
      <c r="K502" s="49">
        <v>8.0000000000000002E-3</v>
      </c>
    </row>
    <row r="503" spans="1:11" ht="15" hidden="1" x14ac:dyDescent="0.25">
      <c r="A503" s="41" t="s">
        <v>703</v>
      </c>
      <c r="B503" s="43">
        <v>50890</v>
      </c>
      <c r="C503" s="33">
        <f t="shared" si="7"/>
        <v>502</v>
      </c>
      <c r="D503" s="48" t="s">
        <v>136</v>
      </c>
      <c r="E503" s="47">
        <v>329480</v>
      </c>
      <c r="F503" s="46">
        <v>8.0000000000000002E-3</v>
      </c>
      <c r="G503" s="45">
        <v>2.347</v>
      </c>
      <c r="H503" s="44">
        <v>23.22</v>
      </c>
      <c r="I503" s="44">
        <v>24.47</v>
      </c>
      <c r="J503" s="43">
        <v>50890</v>
      </c>
      <c r="K503" s="42">
        <v>7.0000000000000001E-3</v>
      </c>
    </row>
    <row r="504" spans="1:11" ht="15" hidden="1" x14ac:dyDescent="0.25">
      <c r="A504" s="41" t="s">
        <v>702</v>
      </c>
      <c r="B504" s="43">
        <v>50520</v>
      </c>
      <c r="C504" s="33">
        <f t="shared" si="7"/>
        <v>503</v>
      </c>
      <c r="D504" s="54" t="s">
        <v>113</v>
      </c>
      <c r="E504" s="53">
        <v>315910</v>
      </c>
      <c r="F504" s="52">
        <v>8.0000000000000002E-3</v>
      </c>
      <c r="G504" s="51">
        <v>2.25</v>
      </c>
      <c r="H504" s="50">
        <v>23.09</v>
      </c>
      <c r="I504" s="50">
        <v>24.29</v>
      </c>
      <c r="J504" s="43">
        <v>50520</v>
      </c>
      <c r="K504" s="49">
        <v>7.0000000000000001E-3</v>
      </c>
    </row>
    <row r="505" spans="1:11" ht="15" hidden="1" x14ac:dyDescent="0.25">
      <c r="A505" s="41" t="s">
        <v>701</v>
      </c>
      <c r="B505" s="43">
        <v>59550</v>
      </c>
      <c r="C505" s="33">
        <f t="shared" si="7"/>
        <v>504</v>
      </c>
      <c r="D505" s="48" t="s">
        <v>121</v>
      </c>
      <c r="E505" s="47">
        <v>13570</v>
      </c>
      <c r="F505" s="46">
        <v>2.1000000000000001E-2</v>
      </c>
      <c r="G505" s="45">
        <v>9.7000000000000003E-2</v>
      </c>
      <c r="H505" s="44">
        <v>26.98</v>
      </c>
      <c r="I505" s="44">
        <v>28.63</v>
      </c>
      <c r="J505" s="43">
        <v>59550</v>
      </c>
      <c r="K505" s="42">
        <v>0.01</v>
      </c>
    </row>
    <row r="506" spans="1:11" ht="15" hidden="1" x14ac:dyDescent="0.25">
      <c r="A506" s="41" t="s">
        <v>700</v>
      </c>
      <c r="B506" s="43">
        <v>61660</v>
      </c>
      <c r="C506" s="33">
        <f t="shared" si="7"/>
        <v>505</v>
      </c>
      <c r="D506" s="54" t="s">
        <v>113</v>
      </c>
      <c r="E506" s="53">
        <v>11910</v>
      </c>
      <c r="F506" s="52">
        <v>2.3E-2</v>
      </c>
      <c r="G506" s="51">
        <v>8.5000000000000006E-2</v>
      </c>
      <c r="H506" s="50">
        <v>28.1</v>
      </c>
      <c r="I506" s="50">
        <v>29.64</v>
      </c>
      <c r="J506" s="43">
        <v>61660</v>
      </c>
      <c r="K506" s="49">
        <v>0.01</v>
      </c>
    </row>
    <row r="507" spans="1:11" ht="15" hidden="1" x14ac:dyDescent="0.25">
      <c r="A507" s="41" t="s">
        <v>699</v>
      </c>
      <c r="B507" s="43">
        <v>44300</v>
      </c>
      <c r="C507" s="33">
        <f t="shared" si="7"/>
        <v>506</v>
      </c>
      <c r="D507" s="48" t="s">
        <v>113</v>
      </c>
      <c r="E507" s="47">
        <v>1650</v>
      </c>
      <c r="F507" s="46">
        <v>2.1999999999999999E-2</v>
      </c>
      <c r="G507" s="45">
        <v>1.2E-2</v>
      </c>
      <c r="H507" s="44">
        <v>17.420000000000002</v>
      </c>
      <c r="I507" s="44">
        <v>21.3</v>
      </c>
      <c r="J507" s="43">
        <v>44300</v>
      </c>
      <c r="K507" s="42">
        <v>1.6E-2</v>
      </c>
    </row>
    <row r="508" spans="1:11" ht="15" hidden="1" x14ac:dyDescent="0.25">
      <c r="A508" s="41" t="s">
        <v>698</v>
      </c>
      <c r="B508" s="43">
        <v>58310</v>
      </c>
      <c r="C508" s="33">
        <f t="shared" si="7"/>
        <v>507</v>
      </c>
      <c r="D508" s="54" t="s">
        <v>136</v>
      </c>
      <c r="E508" s="53">
        <v>1232490</v>
      </c>
      <c r="F508" s="52">
        <v>4.0000000000000001E-3</v>
      </c>
      <c r="G508" s="51">
        <v>8.7780000000000005</v>
      </c>
      <c r="H508" s="50">
        <v>25.6</v>
      </c>
      <c r="I508" s="50">
        <v>28.03</v>
      </c>
      <c r="J508" s="43">
        <v>58310</v>
      </c>
      <c r="K508" s="49">
        <v>7.0000000000000001E-3</v>
      </c>
    </row>
    <row r="509" spans="1:11" ht="15" hidden="1" x14ac:dyDescent="0.25">
      <c r="A509" s="41" t="s">
        <v>697</v>
      </c>
      <c r="B509" s="43">
        <v>46710</v>
      </c>
      <c r="C509" s="33">
        <f t="shared" si="7"/>
        <v>508</v>
      </c>
      <c r="D509" s="48" t="s">
        <v>121</v>
      </c>
      <c r="E509" s="47">
        <v>449480</v>
      </c>
      <c r="F509" s="46">
        <v>5.0000000000000001E-3</v>
      </c>
      <c r="G509" s="45">
        <v>3.2010000000000001</v>
      </c>
      <c r="H509" s="44">
        <v>20.59</v>
      </c>
      <c r="I509" s="44">
        <v>22.46</v>
      </c>
      <c r="J509" s="43">
        <v>46710</v>
      </c>
      <c r="K509" s="42">
        <v>7.0000000000000001E-3</v>
      </c>
    </row>
    <row r="510" spans="1:11" ht="15" hidden="1" x14ac:dyDescent="0.25">
      <c r="A510" s="41" t="s">
        <v>696</v>
      </c>
      <c r="B510" s="43">
        <v>45740</v>
      </c>
      <c r="C510" s="33">
        <f t="shared" si="7"/>
        <v>509</v>
      </c>
      <c r="D510" s="54" t="s">
        <v>113</v>
      </c>
      <c r="E510" s="53">
        <v>17880</v>
      </c>
      <c r="F510" s="52">
        <v>1.2E-2</v>
      </c>
      <c r="G510" s="51">
        <v>0.127</v>
      </c>
      <c r="H510" s="50">
        <v>20.52</v>
      </c>
      <c r="I510" s="50">
        <v>21.99</v>
      </c>
      <c r="J510" s="43">
        <v>45740</v>
      </c>
      <c r="K510" s="49">
        <v>0.01</v>
      </c>
    </row>
    <row r="511" spans="1:11" ht="15" hidden="1" x14ac:dyDescent="0.25">
      <c r="A511" s="41" t="s">
        <v>695</v>
      </c>
      <c r="B511" s="43">
        <v>46750</v>
      </c>
      <c r="C511" s="33">
        <f t="shared" si="7"/>
        <v>510</v>
      </c>
      <c r="D511" s="48" t="s">
        <v>113</v>
      </c>
      <c r="E511" s="47">
        <v>431600</v>
      </c>
      <c r="F511" s="46">
        <v>5.0000000000000001E-3</v>
      </c>
      <c r="G511" s="45">
        <v>3.0739999999999998</v>
      </c>
      <c r="H511" s="44">
        <v>20.59</v>
      </c>
      <c r="I511" s="44">
        <v>22.48</v>
      </c>
      <c r="J511" s="43">
        <v>46750</v>
      </c>
      <c r="K511" s="42">
        <v>7.0000000000000001E-3</v>
      </c>
    </row>
    <row r="512" spans="1:11" ht="15" hidden="1" x14ac:dyDescent="0.25">
      <c r="A512" s="41" t="s">
        <v>694</v>
      </c>
      <c r="B512" s="43">
        <v>81490</v>
      </c>
      <c r="C512" s="33">
        <f t="shared" si="7"/>
        <v>511</v>
      </c>
      <c r="D512" s="54" t="s">
        <v>113</v>
      </c>
      <c r="E512" s="53">
        <v>104980</v>
      </c>
      <c r="F512" s="52">
        <v>3.0000000000000001E-3</v>
      </c>
      <c r="G512" s="51">
        <v>0.748</v>
      </c>
      <c r="H512" s="50">
        <v>37.56</v>
      </c>
      <c r="I512" s="50">
        <v>39.18</v>
      </c>
      <c r="J512" s="43">
        <v>81490</v>
      </c>
      <c r="K512" s="49">
        <v>6.0000000000000001E-3</v>
      </c>
    </row>
    <row r="513" spans="1:11" ht="15" hidden="1" x14ac:dyDescent="0.25">
      <c r="A513" s="41" t="s">
        <v>693</v>
      </c>
      <c r="B513" s="43">
        <v>54760</v>
      </c>
      <c r="C513" s="33">
        <f t="shared" si="7"/>
        <v>512</v>
      </c>
      <c r="D513" s="48" t="s">
        <v>113</v>
      </c>
      <c r="E513" s="47">
        <v>6610</v>
      </c>
      <c r="F513" s="46">
        <v>2.5000000000000001E-2</v>
      </c>
      <c r="G513" s="45">
        <v>4.7E-2</v>
      </c>
      <c r="H513" s="44">
        <v>24.87</v>
      </c>
      <c r="I513" s="44">
        <v>26.33</v>
      </c>
      <c r="J513" s="43">
        <v>54760</v>
      </c>
      <c r="K513" s="42">
        <v>8.0000000000000002E-3</v>
      </c>
    </row>
    <row r="514" spans="1:11" ht="15" hidden="1" x14ac:dyDescent="0.25">
      <c r="A514" s="41" t="s">
        <v>692</v>
      </c>
      <c r="B514" s="43">
        <v>39650</v>
      </c>
      <c r="C514" s="33">
        <f t="shared" si="7"/>
        <v>513</v>
      </c>
      <c r="D514" s="54" t="s">
        <v>113</v>
      </c>
      <c r="E514" s="53">
        <v>8920</v>
      </c>
      <c r="F514" s="52">
        <v>2.7E-2</v>
      </c>
      <c r="G514" s="51">
        <v>6.4000000000000001E-2</v>
      </c>
      <c r="H514" s="50">
        <v>18.25</v>
      </c>
      <c r="I514" s="50">
        <v>19.059999999999999</v>
      </c>
      <c r="J514" s="43">
        <v>39650</v>
      </c>
      <c r="K514" s="49">
        <v>1.2999999999999999E-2</v>
      </c>
    </row>
    <row r="515" spans="1:11" ht="15" hidden="1" x14ac:dyDescent="0.25">
      <c r="A515" s="41" t="s">
        <v>691</v>
      </c>
      <c r="B515" s="43">
        <v>62790</v>
      </c>
      <c r="C515" s="33">
        <f t="shared" ref="C515:C578" si="8">C514+1</f>
        <v>514</v>
      </c>
      <c r="D515" s="48" t="s">
        <v>121</v>
      </c>
      <c r="E515" s="47">
        <v>662500</v>
      </c>
      <c r="F515" s="46">
        <v>6.0000000000000001E-3</v>
      </c>
      <c r="G515" s="45">
        <v>4.7190000000000003</v>
      </c>
      <c r="H515" s="44">
        <v>28.73</v>
      </c>
      <c r="I515" s="44">
        <v>30.19</v>
      </c>
      <c r="J515" s="43">
        <v>62790</v>
      </c>
      <c r="K515" s="42">
        <v>8.9999999999999993E-3</v>
      </c>
    </row>
    <row r="516" spans="1:11" ht="15" hidden="1" x14ac:dyDescent="0.25">
      <c r="A516" s="41" t="s">
        <v>690</v>
      </c>
      <c r="B516" s="43">
        <v>62760</v>
      </c>
      <c r="C516" s="33">
        <f t="shared" si="8"/>
        <v>515</v>
      </c>
      <c r="D516" s="54" t="s">
        <v>113</v>
      </c>
      <c r="E516" s="53">
        <v>657690</v>
      </c>
      <c r="F516" s="52">
        <v>6.0000000000000001E-3</v>
      </c>
      <c r="G516" s="51">
        <v>4.6840000000000002</v>
      </c>
      <c r="H516" s="50">
        <v>28.69</v>
      </c>
      <c r="I516" s="50">
        <v>30.17</v>
      </c>
      <c r="J516" s="43">
        <v>62760</v>
      </c>
      <c r="K516" s="49">
        <v>8.9999999999999993E-3</v>
      </c>
    </row>
    <row r="517" spans="1:11" ht="15" hidden="1" x14ac:dyDescent="0.25">
      <c r="A517" s="41" t="s">
        <v>689</v>
      </c>
      <c r="B517" s="43">
        <v>67850</v>
      </c>
      <c r="C517" s="33">
        <f t="shared" si="8"/>
        <v>516</v>
      </c>
      <c r="D517" s="48" t="s">
        <v>113</v>
      </c>
      <c r="E517" s="47">
        <v>4810</v>
      </c>
      <c r="F517" s="46">
        <v>5.7000000000000002E-2</v>
      </c>
      <c r="G517" s="45">
        <v>3.4000000000000002E-2</v>
      </c>
      <c r="H517" s="44">
        <v>32.03</v>
      </c>
      <c r="I517" s="44">
        <v>32.619999999999997</v>
      </c>
      <c r="J517" s="43">
        <v>67850</v>
      </c>
      <c r="K517" s="42">
        <v>2.1000000000000001E-2</v>
      </c>
    </row>
    <row r="518" spans="1:11" ht="15" hidden="1" x14ac:dyDescent="0.25">
      <c r="A518" s="41" t="s">
        <v>688</v>
      </c>
      <c r="B518" s="43">
        <v>30130</v>
      </c>
      <c r="C518" s="33">
        <f t="shared" si="8"/>
        <v>517</v>
      </c>
      <c r="D518" s="54" t="s">
        <v>136</v>
      </c>
      <c r="E518" s="53">
        <v>1550910</v>
      </c>
      <c r="F518" s="52">
        <v>7.0000000000000001E-3</v>
      </c>
      <c r="G518" s="51">
        <v>11.045999999999999</v>
      </c>
      <c r="H518" s="50">
        <v>12.48</v>
      </c>
      <c r="I518" s="50">
        <v>14.49</v>
      </c>
      <c r="J518" s="43">
        <v>30130</v>
      </c>
      <c r="K518" s="49">
        <v>5.0000000000000001E-3</v>
      </c>
    </row>
    <row r="519" spans="1:11" ht="15" hidden="1" x14ac:dyDescent="0.25">
      <c r="A519" s="41" t="s">
        <v>687</v>
      </c>
      <c r="B519" s="43">
        <v>36600</v>
      </c>
      <c r="C519" s="33">
        <f t="shared" si="8"/>
        <v>518</v>
      </c>
      <c r="D519" s="48" t="s">
        <v>113</v>
      </c>
      <c r="E519" s="47">
        <v>12970</v>
      </c>
      <c r="F519" s="46">
        <v>1.4E-2</v>
      </c>
      <c r="G519" s="45">
        <v>9.1999999999999998E-2</v>
      </c>
      <c r="H519" s="44">
        <v>16.61</v>
      </c>
      <c r="I519" s="44">
        <v>17.600000000000001</v>
      </c>
      <c r="J519" s="43">
        <v>36600</v>
      </c>
      <c r="K519" s="42">
        <v>6.0000000000000001E-3</v>
      </c>
    </row>
    <row r="520" spans="1:11" ht="15" hidden="1" x14ac:dyDescent="0.25">
      <c r="A520" s="41" t="s">
        <v>686</v>
      </c>
      <c r="B520" s="43">
        <v>53530</v>
      </c>
      <c r="C520" s="33">
        <f t="shared" si="8"/>
        <v>519</v>
      </c>
      <c r="D520" s="54" t="s">
        <v>113</v>
      </c>
      <c r="E520" s="53">
        <v>28490</v>
      </c>
      <c r="F520" s="52">
        <v>8.5999999999999993E-2</v>
      </c>
      <c r="G520" s="51">
        <v>0.20300000000000001</v>
      </c>
      <c r="H520" s="50">
        <v>23.17</v>
      </c>
      <c r="I520" s="50">
        <v>25.74</v>
      </c>
      <c r="J520" s="43">
        <v>53530</v>
      </c>
      <c r="K520" s="49">
        <v>2.5000000000000001E-2</v>
      </c>
    </row>
    <row r="521" spans="1:11" ht="15" hidden="1" x14ac:dyDescent="0.25">
      <c r="A521" s="41" t="s">
        <v>685</v>
      </c>
      <c r="B521" s="43">
        <v>29780</v>
      </c>
      <c r="C521" s="33">
        <f t="shared" si="8"/>
        <v>520</v>
      </c>
      <c r="D521" s="48" t="s">
        <v>121</v>
      </c>
      <c r="E521" s="47">
        <v>1113580</v>
      </c>
      <c r="F521" s="46">
        <v>8.9999999999999993E-3</v>
      </c>
      <c r="G521" s="45">
        <v>7.931</v>
      </c>
      <c r="H521" s="44">
        <v>12.43</v>
      </c>
      <c r="I521" s="44">
        <v>14.32</v>
      </c>
      <c r="J521" s="43">
        <v>29780</v>
      </c>
      <c r="K521" s="42">
        <v>6.0000000000000001E-3</v>
      </c>
    </row>
    <row r="522" spans="1:11" ht="15" hidden="1" x14ac:dyDescent="0.25">
      <c r="A522" s="41" t="s">
        <v>684</v>
      </c>
      <c r="B522" s="43">
        <v>35280</v>
      </c>
      <c r="C522" s="33">
        <f t="shared" si="8"/>
        <v>521</v>
      </c>
      <c r="D522" s="54" t="s">
        <v>113</v>
      </c>
      <c r="E522" s="53">
        <v>10460</v>
      </c>
      <c r="F522" s="52">
        <v>0.04</v>
      </c>
      <c r="G522" s="51">
        <v>7.3999999999999996E-2</v>
      </c>
      <c r="H522" s="50">
        <v>15.69</v>
      </c>
      <c r="I522" s="50">
        <v>16.96</v>
      </c>
      <c r="J522" s="43">
        <v>35280</v>
      </c>
      <c r="K522" s="49">
        <v>1.2999999999999999E-2</v>
      </c>
    </row>
    <row r="523" spans="1:11" ht="15" hidden="1" x14ac:dyDescent="0.25">
      <c r="A523" s="41" t="s">
        <v>683</v>
      </c>
      <c r="B523" s="43">
        <v>29730</v>
      </c>
      <c r="C523" s="33">
        <f t="shared" si="8"/>
        <v>522</v>
      </c>
      <c r="D523" s="48" t="s">
        <v>113</v>
      </c>
      <c r="E523" s="47">
        <v>1103120</v>
      </c>
      <c r="F523" s="46">
        <v>8.9999999999999993E-3</v>
      </c>
      <c r="G523" s="45">
        <v>7.8570000000000002</v>
      </c>
      <c r="H523" s="44">
        <v>12.39</v>
      </c>
      <c r="I523" s="44">
        <v>14.29</v>
      </c>
      <c r="J523" s="43">
        <v>29730</v>
      </c>
      <c r="K523" s="42">
        <v>6.0000000000000001E-3</v>
      </c>
    </row>
    <row r="524" spans="1:11" ht="15" hidden="1" x14ac:dyDescent="0.25">
      <c r="A524" s="41" t="s">
        <v>682</v>
      </c>
      <c r="B524" s="43">
        <v>29230</v>
      </c>
      <c r="C524" s="33">
        <f t="shared" si="8"/>
        <v>523</v>
      </c>
      <c r="D524" s="54" t="s">
        <v>121</v>
      </c>
      <c r="E524" s="53">
        <v>395870</v>
      </c>
      <c r="F524" s="52">
        <v>0.01</v>
      </c>
      <c r="G524" s="51">
        <v>2.82</v>
      </c>
      <c r="H524" s="50">
        <v>12.03</v>
      </c>
      <c r="I524" s="50">
        <v>14.05</v>
      </c>
      <c r="J524" s="43">
        <v>29230</v>
      </c>
      <c r="K524" s="49">
        <v>5.0000000000000001E-3</v>
      </c>
    </row>
    <row r="525" spans="1:11" ht="15" hidden="1" x14ac:dyDescent="0.25">
      <c r="A525" s="41" t="s">
        <v>681</v>
      </c>
      <c r="B525" s="43">
        <v>29190</v>
      </c>
      <c r="C525" s="33">
        <f t="shared" si="8"/>
        <v>524</v>
      </c>
      <c r="D525" s="48" t="s">
        <v>113</v>
      </c>
      <c r="E525" s="47">
        <v>72900</v>
      </c>
      <c r="F525" s="46">
        <v>2.4E-2</v>
      </c>
      <c r="G525" s="45">
        <v>0.51900000000000002</v>
      </c>
      <c r="H525" s="44">
        <v>12.84</v>
      </c>
      <c r="I525" s="44">
        <v>14.03</v>
      </c>
      <c r="J525" s="43">
        <v>29190</v>
      </c>
      <c r="K525" s="42">
        <v>1.2E-2</v>
      </c>
    </row>
    <row r="526" spans="1:11" ht="30" hidden="1" x14ac:dyDescent="0.25">
      <c r="A526" s="41" t="s">
        <v>680</v>
      </c>
      <c r="B526" s="43">
        <v>22640</v>
      </c>
      <c r="C526" s="33">
        <f t="shared" si="8"/>
        <v>525</v>
      </c>
      <c r="D526" s="54" t="s">
        <v>113</v>
      </c>
      <c r="E526" s="53">
        <v>145100</v>
      </c>
      <c r="F526" s="52">
        <v>1.7000000000000001E-2</v>
      </c>
      <c r="G526" s="51">
        <v>1.0329999999999999</v>
      </c>
      <c r="H526" s="50">
        <v>9.76</v>
      </c>
      <c r="I526" s="50">
        <v>10.89</v>
      </c>
      <c r="J526" s="43">
        <v>22640</v>
      </c>
      <c r="K526" s="49">
        <v>1.0999999999999999E-2</v>
      </c>
    </row>
    <row r="527" spans="1:11" ht="15" hidden="1" x14ac:dyDescent="0.25">
      <c r="A527" s="41" t="s">
        <v>679</v>
      </c>
      <c r="B527" s="43">
        <v>40160</v>
      </c>
      <c r="C527" s="33">
        <f t="shared" si="8"/>
        <v>526</v>
      </c>
      <c r="D527" s="48" t="s">
        <v>113</v>
      </c>
      <c r="E527" s="47">
        <v>42750</v>
      </c>
      <c r="F527" s="46">
        <v>4.0000000000000001E-3</v>
      </c>
      <c r="G527" s="45">
        <v>0.30499999999999999</v>
      </c>
      <c r="H527" s="44">
        <v>19.079999999999998</v>
      </c>
      <c r="I527" s="44">
        <v>19.309999999999999</v>
      </c>
      <c r="J527" s="43">
        <v>40160</v>
      </c>
      <c r="K527" s="42">
        <v>7.0000000000000001E-3</v>
      </c>
    </row>
    <row r="528" spans="1:11" ht="15" hidden="1" x14ac:dyDescent="0.25">
      <c r="A528" s="41" t="s">
        <v>678</v>
      </c>
      <c r="B528" s="43">
        <v>32880</v>
      </c>
      <c r="C528" s="33">
        <f t="shared" si="8"/>
        <v>527</v>
      </c>
      <c r="D528" s="54" t="s">
        <v>113</v>
      </c>
      <c r="E528" s="53">
        <v>135120</v>
      </c>
      <c r="F528" s="52">
        <v>1.9E-2</v>
      </c>
      <c r="G528" s="51">
        <v>0.96199999999999997</v>
      </c>
      <c r="H528" s="50">
        <v>13.81</v>
      </c>
      <c r="I528" s="50">
        <v>15.81</v>
      </c>
      <c r="J528" s="43">
        <v>32880</v>
      </c>
      <c r="K528" s="49">
        <v>8.0000000000000002E-3</v>
      </c>
    </row>
    <row r="529" spans="1:11" ht="15" hidden="1" x14ac:dyDescent="0.25">
      <c r="A529" s="41" t="s">
        <v>677</v>
      </c>
      <c r="B529" s="43">
        <v>23850</v>
      </c>
      <c r="C529" s="33">
        <f t="shared" si="8"/>
        <v>528</v>
      </c>
      <c r="D529" s="48" t="s">
        <v>184</v>
      </c>
      <c r="E529" s="47">
        <v>12981720</v>
      </c>
      <c r="F529" s="46">
        <v>1E-3</v>
      </c>
      <c r="G529" s="45">
        <v>92.462000000000003</v>
      </c>
      <c r="H529" s="44">
        <v>10.01</v>
      </c>
      <c r="I529" s="44">
        <v>11.47</v>
      </c>
      <c r="J529" s="43">
        <v>23850</v>
      </c>
      <c r="K529" s="42">
        <v>2E-3</v>
      </c>
    </row>
    <row r="530" spans="1:11" ht="15" hidden="1" x14ac:dyDescent="0.25">
      <c r="A530" s="41" t="s">
        <v>676</v>
      </c>
      <c r="B530" s="43">
        <v>36340</v>
      </c>
      <c r="C530" s="33">
        <f t="shared" si="8"/>
        <v>529</v>
      </c>
      <c r="D530" s="54" t="s">
        <v>121</v>
      </c>
      <c r="E530" s="53">
        <v>1042750</v>
      </c>
      <c r="F530" s="52">
        <v>5.0000000000000001E-3</v>
      </c>
      <c r="G530" s="51">
        <v>7.4269999999999996</v>
      </c>
      <c r="H530" s="50">
        <v>15.77</v>
      </c>
      <c r="I530" s="50">
        <v>17.47</v>
      </c>
      <c r="J530" s="43">
        <v>36340</v>
      </c>
      <c r="K530" s="49">
        <v>3.0000000000000001E-3</v>
      </c>
    </row>
    <row r="531" spans="1:11" ht="15" hidden="1" x14ac:dyDescent="0.25">
      <c r="A531" s="41" t="s">
        <v>675</v>
      </c>
      <c r="B531" s="43">
        <v>47390</v>
      </c>
      <c r="C531" s="33">
        <f t="shared" si="8"/>
        <v>530</v>
      </c>
      <c r="D531" s="48" t="s">
        <v>113</v>
      </c>
      <c r="E531" s="47">
        <v>134190</v>
      </c>
      <c r="F531" s="46">
        <v>2.3E-2</v>
      </c>
      <c r="G531" s="45">
        <v>0.95599999999999996</v>
      </c>
      <c r="H531" s="44">
        <v>20.76</v>
      </c>
      <c r="I531" s="44">
        <v>22.79</v>
      </c>
      <c r="J531" s="43">
        <v>47390</v>
      </c>
      <c r="K531" s="42">
        <v>8.9999999999999993E-3</v>
      </c>
    </row>
    <row r="532" spans="1:11" ht="15" hidden="1" x14ac:dyDescent="0.25">
      <c r="A532" s="41" t="s">
        <v>674</v>
      </c>
      <c r="B532" s="43">
        <v>34700</v>
      </c>
      <c r="C532" s="33">
        <f t="shared" si="8"/>
        <v>531</v>
      </c>
      <c r="D532" s="54" t="s">
        <v>113</v>
      </c>
      <c r="E532" s="53">
        <v>908550</v>
      </c>
      <c r="F532" s="52">
        <v>6.0000000000000001E-3</v>
      </c>
      <c r="G532" s="51">
        <v>6.4710000000000001</v>
      </c>
      <c r="H532" s="50">
        <v>15.13</v>
      </c>
      <c r="I532" s="50">
        <v>16.68</v>
      </c>
      <c r="J532" s="43">
        <v>34700</v>
      </c>
      <c r="K532" s="49">
        <v>3.0000000000000001E-3</v>
      </c>
    </row>
    <row r="533" spans="1:11" ht="15" hidden="1" x14ac:dyDescent="0.25">
      <c r="A533" s="41" t="s">
        <v>673</v>
      </c>
      <c r="B533" s="43">
        <v>23990</v>
      </c>
      <c r="C533" s="33">
        <f t="shared" si="8"/>
        <v>532</v>
      </c>
      <c r="D533" s="48" t="s">
        <v>136</v>
      </c>
      <c r="E533" s="47">
        <v>3190940</v>
      </c>
      <c r="F533" s="46">
        <v>5.0000000000000001E-3</v>
      </c>
      <c r="G533" s="45">
        <v>22.728000000000002</v>
      </c>
      <c r="H533" s="44">
        <v>10.8</v>
      </c>
      <c r="I533" s="44">
        <v>11.53</v>
      </c>
      <c r="J533" s="43">
        <v>23990</v>
      </c>
      <c r="K533" s="42">
        <v>2E-3</v>
      </c>
    </row>
    <row r="534" spans="1:11" ht="15" hidden="1" x14ac:dyDescent="0.25">
      <c r="A534" s="41" t="s">
        <v>672</v>
      </c>
      <c r="B534" s="43">
        <v>24370</v>
      </c>
      <c r="C534" s="33">
        <f t="shared" si="8"/>
        <v>533</v>
      </c>
      <c r="D534" s="54" t="s">
        <v>121</v>
      </c>
      <c r="E534" s="53">
        <v>2340280</v>
      </c>
      <c r="F534" s="52">
        <v>5.0000000000000001E-3</v>
      </c>
      <c r="G534" s="51">
        <v>16.669</v>
      </c>
      <c r="H534" s="50">
        <v>10.99</v>
      </c>
      <c r="I534" s="50">
        <v>11.72</v>
      </c>
      <c r="J534" s="43">
        <v>24370</v>
      </c>
      <c r="K534" s="49">
        <v>2E-3</v>
      </c>
    </row>
    <row r="535" spans="1:11" ht="15" hidden="1" x14ac:dyDescent="0.25">
      <c r="A535" s="41" t="s">
        <v>671</v>
      </c>
      <c r="B535" s="43">
        <v>20570</v>
      </c>
      <c r="C535" s="33">
        <f t="shared" si="8"/>
        <v>534</v>
      </c>
      <c r="D535" s="48" t="s">
        <v>113</v>
      </c>
      <c r="E535" s="47">
        <v>513200</v>
      </c>
      <c r="F535" s="46">
        <v>1.7999999999999999E-2</v>
      </c>
      <c r="G535" s="45">
        <v>3.6549999999999998</v>
      </c>
      <c r="H535" s="44">
        <v>9.5500000000000007</v>
      </c>
      <c r="I535" s="44">
        <v>9.89</v>
      </c>
      <c r="J535" s="43">
        <v>20570</v>
      </c>
      <c r="K535" s="42">
        <v>4.0000000000000001E-3</v>
      </c>
    </row>
    <row r="536" spans="1:11" ht="15" hidden="1" x14ac:dyDescent="0.25">
      <c r="A536" s="41" t="s">
        <v>670</v>
      </c>
      <c r="B536" s="43">
        <v>26370</v>
      </c>
      <c r="C536" s="33">
        <f t="shared" si="8"/>
        <v>535</v>
      </c>
      <c r="D536" s="54" t="s">
        <v>113</v>
      </c>
      <c r="E536" s="53">
        <v>409850</v>
      </c>
      <c r="F536" s="52">
        <v>7.0000000000000001E-3</v>
      </c>
      <c r="G536" s="51">
        <v>2.919</v>
      </c>
      <c r="H536" s="50">
        <v>11.9</v>
      </c>
      <c r="I536" s="50">
        <v>12.68</v>
      </c>
      <c r="J536" s="43">
        <v>26370</v>
      </c>
      <c r="K536" s="49">
        <v>2E-3</v>
      </c>
    </row>
    <row r="537" spans="1:11" ht="15" hidden="1" x14ac:dyDescent="0.25">
      <c r="A537" s="41" t="s">
        <v>669</v>
      </c>
      <c r="B537" s="43">
        <v>42220</v>
      </c>
      <c r="C537" s="33">
        <f t="shared" si="8"/>
        <v>536</v>
      </c>
      <c r="D537" s="48" t="s">
        <v>113</v>
      </c>
      <c r="E537" s="45">
        <v>370</v>
      </c>
      <c r="F537" s="46">
        <v>0.28000000000000003</v>
      </c>
      <c r="G537" s="45">
        <v>3.0000000000000001E-3</v>
      </c>
      <c r="H537" s="44">
        <v>15.42</v>
      </c>
      <c r="I537" s="44">
        <v>20.3</v>
      </c>
      <c r="J537" s="43">
        <v>42220</v>
      </c>
      <c r="K537" s="42">
        <v>0.13200000000000001</v>
      </c>
    </row>
    <row r="538" spans="1:11" ht="15" hidden="1" x14ac:dyDescent="0.25">
      <c r="A538" s="41" t="s">
        <v>668</v>
      </c>
      <c r="B538" s="43">
        <v>25430</v>
      </c>
      <c r="C538" s="33">
        <f t="shared" si="8"/>
        <v>537</v>
      </c>
      <c r="D538" s="54" t="s">
        <v>113</v>
      </c>
      <c r="E538" s="53">
        <v>1217370</v>
      </c>
      <c r="F538" s="52">
        <v>7.0000000000000001E-3</v>
      </c>
      <c r="G538" s="51">
        <v>8.6709999999999994</v>
      </c>
      <c r="H538" s="50">
        <v>11.61</v>
      </c>
      <c r="I538" s="50">
        <v>12.23</v>
      </c>
      <c r="J538" s="43">
        <v>25430</v>
      </c>
      <c r="K538" s="49">
        <v>3.0000000000000001E-3</v>
      </c>
    </row>
    <row r="539" spans="1:11" ht="15" hidden="1" x14ac:dyDescent="0.25">
      <c r="A539" s="41" t="s">
        <v>667</v>
      </c>
      <c r="B539" s="43">
        <v>23130</v>
      </c>
      <c r="C539" s="33">
        <f t="shared" si="8"/>
        <v>538</v>
      </c>
      <c r="D539" s="48" t="s">
        <v>113</v>
      </c>
      <c r="E539" s="47">
        <v>183990</v>
      </c>
      <c r="F539" s="46">
        <v>0.03</v>
      </c>
      <c r="G539" s="45">
        <v>1.31</v>
      </c>
      <c r="H539" s="44">
        <v>10.52</v>
      </c>
      <c r="I539" s="44">
        <v>11.12</v>
      </c>
      <c r="J539" s="43">
        <v>23130</v>
      </c>
      <c r="K539" s="42">
        <v>6.0000000000000001E-3</v>
      </c>
    </row>
    <row r="540" spans="1:11" ht="15" hidden="1" x14ac:dyDescent="0.25">
      <c r="A540" s="41" t="s">
        <v>666</v>
      </c>
      <c r="B540" s="43">
        <v>29210</v>
      </c>
      <c r="C540" s="33">
        <f t="shared" si="8"/>
        <v>539</v>
      </c>
      <c r="D540" s="54" t="s">
        <v>113</v>
      </c>
      <c r="E540" s="53">
        <v>15490</v>
      </c>
      <c r="F540" s="52">
        <v>0.05</v>
      </c>
      <c r="G540" s="51">
        <v>0.11</v>
      </c>
      <c r="H540" s="50">
        <v>13.04</v>
      </c>
      <c r="I540" s="50">
        <v>14.04</v>
      </c>
      <c r="J540" s="43">
        <v>29210</v>
      </c>
      <c r="K540" s="49">
        <v>1.2E-2</v>
      </c>
    </row>
    <row r="541" spans="1:11" ht="15" hidden="1" x14ac:dyDescent="0.25">
      <c r="A541" s="41" t="s">
        <v>665</v>
      </c>
      <c r="B541" s="43">
        <v>22920</v>
      </c>
      <c r="C541" s="33">
        <f t="shared" si="8"/>
        <v>540</v>
      </c>
      <c r="D541" s="48" t="s">
        <v>113</v>
      </c>
      <c r="E541" s="47">
        <v>850670</v>
      </c>
      <c r="F541" s="46">
        <v>1.2E-2</v>
      </c>
      <c r="G541" s="45">
        <v>6.0590000000000002</v>
      </c>
      <c r="H541" s="44">
        <v>10.31</v>
      </c>
      <c r="I541" s="44">
        <v>11.02</v>
      </c>
      <c r="J541" s="43">
        <v>22920</v>
      </c>
      <c r="K541" s="42">
        <v>4.0000000000000001E-3</v>
      </c>
    </row>
    <row r="542" spans="1:11" ht="15" hidden="1" x14ac:dyDescent="0.25">
      <c r="A542" s="41" t="s">
        <v>664</v>
      </c>
      <c r="B542" s="43">
        <v>22430</v>
      </c>
      <c r="C542" s="33">
        <f t="shared" si="8"/>
        <v>541</v>
      </c>
      <c r="D542" s="54" t="s">
        <v>136</v>
      </c>
      <c r="E542" s="53">
        <v>7355090</v>
      </c>
      <c r="F542" s="52">
        <v>3.0000000000000001E-3</v>
      </c>
      <c r="G542" s="51">
        <v>52.387</v>
      </c>
      <c r="H542" s="50">
        <v>9.5</v>
      </c>
      <c r="I542" s="50">
        <v>10.78</v>
      </c>
      <c r="J542" s="43">
        <v>22430</v>
      </c>
      <c r="K542" s="49">
        <v>2E-3</v>
      </c>
    </row>
    <row r="543" spans="1:11" ht="15" hidden="1" x14ac:dyDescent="0.25">
      <c r="A543" s="41" t="s">
        <v>663</v>
      </c>
      <c r="B543" s="43">
        <v>25580</v>
      </c>
      <c r="C543" s="33">
        <f t="shared" si="8"/>
        <v>542</v>
      </c>
      <c r="D543" s="48" t="s">
        <v>113</v>
      </c>
      <c r="E543" s="47">
        <v>603320</v>
      </c>
      <c r="F543" s="46">
        <v>8.9999999999999993E-3</v>
      </c>
      <c r="G543" s="45">
        <v>4.2969999999999997</v>
      </c>
      <c r="H543" s="44">
        <v>10</v>
      </c>
      <c r="I543" s="44">
        <v>12.3</v>
      </c>
      <c r="J543" s="43">
        <v>25580</v>
      </c>
      <c r="K543" s="42">
        <v>5.0000000000000001E-3</v>
      </c>
    </row>
    <row r="544" spans="1:11" ht="15" hidden="1" x14ac:dyDescent="0.25">
      <c r="A544" s="41" t="s">
        <v>662</v>
      </c>
      <c r="B544" s="43">
        <v>20580</v>
      </c>
      <c r="C544" s="33">
        <f t="shared" si="8"/>
        <v>543</v>
      </c>
      <c r="D544" s="54" t="s">
        <v>121</v>
      </c>
      <c r="E544" s="53">
        <v>3925640</v>
      </c>
      <c r="F544" s="52">
        <v>5.0000000000000001E-3</v>
      </c>
      <c r="G544" s="51">
        <v>27.96</v>
      </c>
      <c r="H544" s="50">
        <v>9.3800000000000008</v>
      </c>
      <c r="I544" s="50">
        <v>9.89</v>
      </c>
      <c r="J544" s="43">
        <v>20580</v>
      </c>
      <c r="K544" s="49">
        <v>2E-3</v>
      </c>
    </row>
    <row r="545" spans="1:11" ht="30" hidden="1" x14ac:dyDescent="0.25">
      <c r="A545" s="41" t="s">
        <v>661</v>
      </c>
      <c r="B545" s="43">
        <v>20460</v>
      </c>
      <c r="C545" s="33">
        <f t="shared" si="8"/>
        <v>544</v>
      </c>
      <c r="D545" s="48" t="s">
        <v>113</v>
      </c>
      <c r="E545" s="47">
        <v>3426090</v>
      </c>
      <c r="F545" s="46">
        <v>6.0000000000000001E-3</v>
      </c>
      <c r="G545" s="45">
        <v>24.402000000000001</v>
      </c>
      <c r="H545" s="44">
        <v>9.35</v>
      </c>
      <c r="I545" s="44">
        <v>9.84</v>
      </c>
      <c r="J545" s="43">
        <v>20460</v>
      </c>
      <c r="K545" s="42">
        <v>2E-3</v>
      </c>
    </row>
    <row r="546" spans="1:11" ht="15" hidden="1" x14ac:dyDescent="0.25">
      <c r="A546" s="41" t="s">
        <v>660</v>
      </c>
      <c r="B546" s="43">
        <v>21380</v>
      </c>
      <c r="C546" s="33">
        <f t="shared" si="8"/>
        <v>545</v>
      </c>
      <c r="D546" s="54" t="s">
        <v>113</v>
      </c>
      <c r="E546" s="53">
        <v>499550</v>
      </c>
      <c r="F546" s="52">
        <v>2.1000000000000001E-2</v>
      </c>
      <c r="G546" s="51">
        <v>3.5579999999999998</v>
      </c>
      <c r="H546" s="50">
        <v>9.6</v>
      </c>
      <c r="I546" s="50">
        <v>10.28</v>
      </c>
      <c r="J546" s="43">
        <v>21380</v>
      </c>
      <c r="K546" s="49">
        <v>4.0000000000000001E-3</v>
      </c>
    </row>
    <row r="547" spans="1:11" ht="15" hidden="1" x14ac:dyDescent="0.25">
      <c r="A547" s="41" t="s">
        <v>659</v>
      </c>
      <c r="B547" s="43">
        <v>24410</v>
      </c>
      <c r="C547" s="33">
        <f t="shared" si="8"/>
        <v>546</v>
      </c>
      <c r="D547" s="48" t="s">
        <v>113</v>
      </c>
      <c r="E547" s="47">
        <v>2564610</v>
      </c>
      <c r="F547" s="46">
        <v>5.0000000000000001E-3</v>
      </c>
      <c r="G547" s="45">
        <v>18.265999999999998</v>
      </c>
      <c r="H547" s="44">
        <v>9.61</v>
      </c>
      <c r="I547" s="44">
        <v>11.73</v>
      </c>
      <c r="J547" s="43">
        <v>24410</v>
      </c>
      <c r="K547" s="42">
        <v>4.0000000000000001E-3</v>
      </c>
    </row>
    <row r="548" spans="1:11" ht="15" hidden="1" x14ac:dyDescent="0.25">
      <c r="A548" s="41" t="s">
        <v>658</v>
      </c>
      <c r="B548" s="43">
        <v>23490</v>
      </c>
      <c r="C548" s="33">
        <f t="shared" si="8"/>
        <v>547</v>
      </c>
      <c r="D548" s="54" t="s">
        <v>113</v>
      </c>
      <c r="E548" s="53">
        <v>261520</v>
      </c>
      <c r="F548" s="52">
        <v>1.4999999999999999E-2</v>
      </c>
      <c r="G548" s="51">
        <v>1.863</v>
      </c>
      <c r="H548" s="50">
        <v>10.210000000000001</v>
      </c>
      <c r="I548" s="50">
        <v>11.29</v>
      </c>
      <c r="J548" s="43">
        <v>23490</v>
      </c>
      <c r="K548" s="49">
        <v>4.0000000000000001E-3</v>
      </c>
    </row>
    <row r="549" spans="1:11" ht="15" hidden="1" x14ac:dyDescent="0.25">
      <c r="A549" s="41" t="s">
        <v>657</v>
      </c>
      <c r="B549" s="43">
        <v>21710</v>
      </c>
      <c r="C549" s="33">
        <f t="shared" si="8"/>
        <v>548</v>
      </c>
      <c r="D549" s="48" t="s">
        <v>136</v>
      </c>
      <c r="E549" s="47">
        <v>1392950</v>
      </c>
      <c r="F549" s="46">
        <v>7.0000000000000001E-3</v>
      </c>
      <c r="G549" s="45">
        <v>9.9209999999999994</v>
      </c>
      <c r="H549" s="44">
        <v>9.77</v>
      </c>
      <c r="I549" s="44">
        <v>10.44</v>
      </c>
      <c r="J549" s="43">
        <v>21710</v>
      </c>
      <c r="K549" s="42">
        <v>3.0000000000000001E-3</v>
      </c>
    </row>
    <row r="550" spans="1:11" ht="15" hidden="1" x14ac:dyDescent="0.25">
      <c r="A550" s="41" t="s">
        <v>656</v>
      </c>
      <c r="B550" s="43">
        <v>22340</v>
      </c>
      <c r="C550" s="33">
        <f t="shared" si="8"/>
        <v>549</v>
      </c>
      <c r="D550" s="54" t="s">
        <v>113</v>
      </c>
      <c r="E550" s="53">
        <v>423080</v>
      </c>
      <c r="F550" s="52">
        <v>1.2999999999999999E-2</v>
      </c>
      <c r="G550" s="51">
        <v>3.0129999999999999</v>
      </c>
      <c r="H550" s="50">
        <v>9.7100000000000009</v>
      </c>
      <c r="I550" s="50">
        <v>10.74</v>
      </c>
      <c r="J550" s="43">
        <v>22340</v>
      </c>
      <c r="K550" s="49">
        <v>5.0000000000000001E-3</v>
      </c>
    </row>
    <row r="551" spans="1:11" ht="15" hidden="1" x14ac:dyDescent="0.25">
      <c r="A551" s="41" t="s">
        <v>655</v>
      </c>
      <c r="B551" s="43">
        <v>21260</v>
      </c>
      <c r="C551" s="33">
        <f t="shared" si="8"/>
        <v>550</v>
      </c>
      <c r="D551" s="48" t="s">
        <v>113</v>
      </c>
      <c r="E551" s="47">
        <v>506450</v>
      </c>
      <c r="F551" s="46">
        <v>0.01</v>
      </c>
      <c r="G551" s="45">
        <v>3.6070000000000002</v>
      </c>
      <c r="H551" s="44">
        <v>10</v>
      </c>
      <c r="I551" s="44">
        <v>10.220000000000001</v>
      </c>
      <c r="J551" s="43">
        <v>21260</v>
      </c>
      <c r="K551" s="42">
        <v>3.0000000000000001E-3</v>
      </c>
    </row>
    <row r="552" spans="1:11" ht="15" hidden="1" x14ac:dyDescent="0.25">
      <c r="A552" s="41" t="s">
        <v>654</v>
      </c>
      <c r="B552" s="43">
        <v>21410</v>
      </c>
      <c r="C552" s="33">
        <f t="shared" si="8"/>
        <v>551</v>
      </c>
      <c r="D552" s="54" t="s">
        <v>113</v>
      </c>
      <c r="E552" s="53">
        <v>404360</v>
      </c>
      <c r="F552" s="52">
        <v>1.0999999999999999E-2</v>
      </c>
      <c r="G552" s="51">
        <v>2.88</v>
      </c>
      <c r="H552" s="50">
        <v>9.6</v>
      </c>
      <c r="I552" s="50">
        <v>10.29</v>
      </c>
      <c r="J552" s="43">
        <v>21410</v>
      </c>
      <c r="K552" s="49">
        <v>3.0000000000000001E-3</v>
      </c>
    </row>
    <row r="553" spans="1:11" ht="15" hidden="1" x14ac:dyDescent="0.25">
      <c r="A553" s="41" t="s">
        <v>653</v>
      </c>
      <c r="B553" s="43">
        <v>23200</v>
      </c>
      <c r="C553" s="33">
        <f t="shared" si="8"/>
        <v>552</v>
      </c>
      <c r="D553" s="48" t="s">
        <v>113</v>
      </c>
      <c r="E553" s="47">
        <v>59060</v>
      </c>
      <c r="F553" s="46">
        <v>4.9000000000000002E-2</v>
      </c>
      <c r="G553" s="45">
        <v>0.42099999999999999</v>
      </c>
      <c r="H553" s="44">
        <v>10.14</v>
      </c>
      <c r="I553" s="44">
        <v>11.16</v>
      </c>
      <c r="J553" s="43">
        <v>23200</v>
      </c>
      <c r="K553" s="42">
        <v>1.0999999999999999E-2</v>
      </c>
    </row>
    <row r="554" spans="1:11" ht="15" hidden="1" x14ac:dyDescent="0.25">
      <c r="A554" s="41" t="s">
        <v>652</v>
      </c>
      <c r="B554" s="43">
        <v>28010</v>
      </c>
      <c r="C554" s="33">
        <f t="shared" si="8"/>
        <v>553</v>
      </c>
      <c r="D554" s="54" t="s">
        <v>184</v>
      </c>
      <c r="E554" s="53">
        <v>4426090</v>
      </c>
      <c r="F554" s="52">
        <v>3.0000000000000001E-3</v>
      </c>
      <c r="G554" s="51">
        <v>31.524999999999999</v>
      </c>
      <c r="H554" s="50">
        <v>11.87</v>
      </c>
      <c r="I554" s="50">
        <v>13.47</v>
      </c>
      <c r="J554" s="43">
        <v>28010</v>
      </c>
      <c r="K554" s="49">
        <v>2E-3</v>
      </c>
    </row>
    <row r="555" spans="1:11" ht="30" hidden="1" x14ac:dyDescent="0.25">
      <c r="A555" s="41" t="s">
        <v>651</v>
      </c>
      <c r="B555" s="43">
        <v>44190</v>
      </c>
      <c r="C555" s="33">
        <f t="shared" si="8"/>
        <v>554</v>
      </c>
      <c r="D555" s="48" t="s">
        <v>121</v>
      </c>
      <c r="E555" s="47">
        <v>264210</v>
      </c>
      <c r="F555" s="46">
        <v>8.9999999999999993E-3</v>
      </c>
      <c r="G555" s="45">
        <v>1.8819999999999999</v>
      </c>
      <c r="H555" s="44">
        <v>19.649999999999999</v>
      </c>
      <c r="I555" s="44">
        <v>21.24</v>
      </c>
      <c r="J555" s="43">
        <v>44190</v>
      </c>
      <c r="K555" s="42">
        <v>3.0000000000000001E-3</v>
      </c>
    </row>
    <row r="556" spans="1:11" ht="15" hidden="1" x14ac:dyDescent="0.25">
      <c r="A556" s="41" t="s">
        <v>650</v>
      </c>
      <c r="B556" s="43">
        <v>41240</v>
      </c>
      <c r="C556" s="33">
        <f t="shared" si="8"/>
        <v>555</v>
      </c>
      <c r="D556" s="54" t="s">
        <v>113</v>
      </c>
      <c r="E556" s="53">
        <v>161140</v>
      </c>
      <c r="F556" s="52">
        <v>0.01</v>
      </c>
      <c r="G556" s="51">
        <v>1.1479999999999999</v>
      </c>
      <c r="H556" s="50">
        <v>18.36</v>
      </c>
      <c r="I556" s="50">
        <v>19.829999999999998</v>
      </c>
      <c r="J556" s="43">
        <v>41240</v>
      </c>
      <c r="K556" s="49">
        <v>4.0000000000000001E-3</v>
      </c>
    </row>
    <row r="557" spans="1:11" ht="30" hidden="1" x14ac:dyDescent="0.25">
      <c r="A557" s="41" t="s">
        <v>649</v>
      </c>
      <c r="B557" s="43">
        <v>48790</v>
      </c>
      <c r="C557" s="33">
        <f t="shared" si="8"/>
        <v>556</v>
      </c>
      <c r="D557" s="48" t="s">
        <v>113</v>
      </c>
      <c r="E557" s="47">
        <v>103070</v>
      </c>
      <c r="F557" s="46">
        <v>1.6E-2</v>
      </c>
      <c r="G557" s="45">
        <v>0.73399999999999999</v>
      </c>
      <c r="H557" s="44">
        <v>21.99</v>
      </c>
      <c r="I557" s="44">
        <v>23.46</v>
      </c>
      <c r="J557" s="43">
        <v>48790</v>
      </c>
      <c r="K557" s="42">
        <v>5.0000000000000001E-3</v>
      </c>
    </row>
    <row r="558" spans="1:11" ht="15" hidden="1" x14ac:dyDescent="0.25">
      <c r="A558" s="41" t="s">
        <v>648</v>
      </c>
      <c r="B558" s="43">
        <v>26300</v>
      </c>
      <c r="C558" s="33">
        <f t="shared" si="8"/>
        <v>557</v>
      </c>
      <c r="D558" s="54" t="s">
        <v>136</v>
      </c>
      <c r="E558" s="53">
        <v>3174220</v>
      </c>
      <c r="F558" s="52">
        <v>3.0000000000000001E-3</v>
      </c>
      <c r="G558" s="51">
        <v>22.608000000000001</v>
      </c>
      <c r="H558" s="50">
        <v>11.33</v>
      </c>
      <c r="I558" s="50">
        <v>12.64</v>
      </c>
      <c r="J558" s="43">
        <v>26300</v>
      </c>
      <c r="K558" s="49">
        <v>2E-3</v>
      </c>
    </row>
    <row r="559" spans="1:11" ht="15" hidden="1" x14ac:dyDescent="0.25">
      <c r="A559" s="41" t="s">
        <v>647</v>
      </c>
      <c r="B559" s="43">
        <v>26090</v>
      </c>
      <c r="C559" s="33">
        <f t="shared" si="8"/>
        <v>558</v>
      </c>
      <c r="D559" s="48" t="s">
        <v>121</v>
      </c>
      <c r="E559" s="47">
        <v>3101400</v>
      </c>
      <c r="F559" s="46">
        <v>3.0000000000000001E-3</v>
      </c>
      <c r="G559" s="45">
        <v>22.09</v>
      </c>
      <c r="H559" s="44">
        <v>11.26</v>
      </c>
      <c r="I559" s="44">
        <v>12.55</v>
      </c>
      <c r="J559" s="43">
        <v>26090</v>
      </c>
      <c r="K559" s="42">
        <v>2E-3</v>
      </c>
    </row>
    <row r="560" spans="1:11" ht="15" hidden="1" x14ac:dyDescent="0.25">
      <c r="A560" s="41" t="s">
        <v>646</v>
      </c>
      <c r="B560" s="43">
        <v>27030</v>
      </c>
      <c r="C560" s="33">
        <f t="shared" si="8"/>
        <v>559</v>
      </c>
      <c r="D560" s="54" t="s">
        <v>113</v>
      </c>
      <c r="E560" s="53">
        <v>2161740</v>
      </c>
      <c r="F560" s="52">
        <v>5.0000000000000001E-3</v>
      </c>
      <c r="G560" s="51">
        <v>15.397</v>
      </c>
      <c r="H560" s="50">
        <v>11.63</v>
      </c>
      <c r="I560" s="50">
        <v>12.99</v>
      </c>
      <c r="J560" s="43">
        <v>27030</v>
      </c>
      <c r="K560" s="49">
        <v>3.0000000000000001E-3</v>
      </c>
    </row>
    <row r="561" spans="1:11" ht="15" hidden="1" x14ac:dyDescent="0.25">
      <c r="A561" s="41" t="s">
        <v>645</v>
      </c>
      <c r="B561" s="43">
        <v>23830</v>
      </c>
      <c r="C561" s="33">
        <f t="shared" si="8"/>
        <v>560</v>
      </c>
      <c r="D561" s="48" t="s">
        <v>113</v>
      </c>
      <c r="E561" s="47">
        <v>924640</v>
      </c>
      <c r="F561" s="46">
        <v>8.0000000000000002E-3</v>
      </c>
      <c r="G561" s="45">
        <v>6.5860000000000003</v>
      </c>
      <c r="H561" s="44">
        <v>10.49</v>
      </c>
      <c r="I561" s="44">
        <v>11.46</v>
      </c>
      <c r="J561" s="43">
        <v>23830</v>
      </c>
      <c r="K561" s="42">
        <v>4.0000000000000001E-3</v>
      </c>
    </row>
    <row r="562" spans="1:11" ht="15" hidden="1" x14ac:dyDescent="0.25">
      <c r="A562" s="41" t="s">
        <v>644</v>
      </c>
      <c r="B562" s="43">
        <v>30960</v>
      </c>
      <c r="C562" s="33">
        <f t="shared" si="8"/>
        <v>561</v>
      </c>
      <c r="D562" s="54" t="s">
        <v>113</v>
      </c>
      <c r="E562" s="53">
        <v>15020</v>
      </c>
      <c r="F562" s="52">
        <v>0.125</v>
      </c>
      <c r="G562" s="51">
        <v>0.107</v>
      </c>
      <c r="H562" s="50">
        <v>14.28</v>
      </c>
      <c r="I562" s="50">
        <v>14.88</v>
      </c>
      <c r="J562" s="43">
        <v>30960</v>
      </c>
      <c r="K562" s="49">
        <v>2.8000000000000001E-2</v>
      </c>
    </row>
    <row r="563" spans="1:11" ht="15" hidden="1" x14ac:dyDescent="0.25">
      <c r="A563" s="41" t="s">
        <v>643</v>
      </c>
      <c r="B563" s="43">
        <v>35020</v>
      </c>
      <c r="C563" s="33">
        <f t="shared" si="8"/>
        <v>562</v>
      </c>
      <c r="D563" s="48" t="s">
        <v>113</v>
      </c>
      <c r="E563" s="47">
        <v>72830</v>
      </c>
      <c r="F563" s="46">
        <v>0.02</v>
      </c>
      <c r="G563" s="45">
        <v>0.51900000000000002</v>
      </c>
      <c r="H563" s="44">
        <v>15.88</v>
      </c>
      <c r="I563" s="44">
        <v>16.84</v>
      </c>
      <c r="J563" s="43">
        <v>35020</v>
      </c>
      <c r="K563" s="42">
        <v>8.9999999999999993E-3</v>
      </c>
    </row>
    <row r="564" spans="1:11" ht="15" hidden="1" x14ac:dyDescent="0.25">
      <c r="A564" s="41" t="s">
        <v>642</v>
      </c>
      <c r="B564" s="43">
        <v>29170</v>
      </c>
      <c r="C564" s="33">
        <f t="shared" si="8"/>
        <v>563</v>
      </c>
      <c r="D564" s="54" t="s">
        <v>121</v>
      </c>
      <c r="E564" s="53">
        <v>987670</v>
      </c>
      <c r="F564" s="52">
        <v>5.0000000000000001E-3</v>
      </c>
      <c r="G564" s="51">
        <v>7.0350000000000001</v>
      </c>
      <c r="H564" s="50">
        <v>12.9</v>
      </c>
      <c r="I564" s="50">
        <v>14.02</v>
      </c>
      <c r="J564" s="43">
        <v>29170</v>
      </c>
      <c r="K564" s="49">
        <v>3.0000000000000001E-3</v>
      </c>
    </row>
    <row r="565" spans="1:11" ht="15" hidden="1" x14ac:dyDescent="0.25">
      <c r="A565" s="41" t="s">
        <v>641</v>
      </c>
      <c r="B565" s="43">
        <v>28560</v>
      </c>
      <c r="C565" s="33">
        <f t="shared" si="8"/>
        <v>564</v>
      </c>
      <c r="D565" s="48" t="s">
        <v>113</v>
      </c>
      <c r="E565" s="47">
        <v>906570</v>
      </c>
      <c r="F565" s="46">
        <v>6.0000000000000001E-3</v>
      </c>
      <c r="G565" s="45">
        <v>6.4569999999999999</v>
      </c>
      <c r="H565" s="44">
        <v>12.65</v>
      </c>
      <c r="I565" s="44">
        <v>13.73</v>
      </c>
      <c r="J565" s="43">
        <v>28560</v>
      </c>
      <c r="K565" s="42">
        <v>3.0000000000000001E-3</v>
      </c>
    </row>
    <row r="566" spans="1:11" ht="15" hidden="1" x14ac:dyDescent="0.25">
      <c r="A566" s="41" t="s">
        <v>640</v>
      </c>
      <c r="B566" s="43">
        <v>35720</v>
      </c>
      <c r="C566" s="33">
        <f t="shared" si="8"/>
        <v>565</v>
      </c>
      <c r="D566" s="54" t="s">
        <v>113</v>
      </c>
      <c r="E566" s="53">
        <v>25230</v>
      </c>
      <c r="F566" s="52">
        <v>4.9000000000000002E-2</v>
      </c>
      <c r="G566" s="51">
        <v>0.18</v>
      </c>
      <c r="H566" s="50">
        <v>16.22</v>
      </c>
      <c r="I566" s="50">
        <v>17.170000000000002</v>
      </c>
      <c r="J566" s="43">
        <v>35720</v>
      </c>
      <c r="K566" s="49">
        <v>1.2E-2</v>
      </c>
    </row>
    <row r="567" spans="1:11" ht="15" hidden="1" x14ac:dyDescent="0.25">
      <c r="A567" s="41" t="s">
        <v>639</v>
      </c>
      <c r="B567" s="43">
        <v>37310</v>
      </c>
      <c r="C567" s="33">
        <f t="shared" si="8"/>
        <v>566</v>
      </c>
      <c r="D567" s="48" t="s">
        <v>113</v>
      </c>
      <c r="E567" s="47">
        <v>40680</v>
      </c>
      <c r="F567" s="46">
        <v>6.2E-2</v>
      </c>
      <c r="G567" s="45">
        <v>0.28999999999999998</v>
      </c>
      <c r="H567" s="44">
        <v>16.84</v>
      </c>
      <c r="I567" s="44">
        <v>17.940000000000001</v>
      </c>
      <c r="J567" s="43">
        <v>37310</v>
      </c>
      <c r="K567" s="42">
        <v>1.4E-2</v>
      </c>
    </row>
    <row r="568" spans="1:11" ht="15" hidden="1" x14ac:dyDescent="0.25">
      <c r="A568" s="41" t="s">
        <v>638</v>
      </c>
      <c r="B568" s="43">
        <v>32930</v>
      </c>
      <c r="C568" s="33">
        <f t="shared" si="8"/>
        <v>567</v>
      </c>
      <c r="D568" s="54" t="s">
        <v>113</v>
      </c>
      <c r="E568" s="53">
        <v>15170</v>
      </c>
      <c r="F568" s="52">
        <v>6.0999999999999999E-2</v>
      </c>
      <c r="G568" s="51">
        <v>0.108</v>
      </c>
      <c r="H568" s="50">
        <v>13.69</v>
      </c>
      <c r="I568" s="50">
        <v>15.83</v>
      </c>
      <c r="J568" s="43">
        <v>32930</v>
      </c>
      <c r="K568" s="49">
        <v>2.1000000000000001E-2</v>
      </c>
    </row>
    <row r="569" spans="1:11" ht="15" hidden="1" x14ac:dyDescent="0.25">
      <c r="A569" s="41" t="s">
        <v>637</v>
      </c>
      <c r="B569" s="43">
        <v>26510</v>
      </c>
      <c r="C569" s="33">
        <f t="shared" si="8"/>
        <v>568</v>
      </c>
      <c r="D569" s="48" t="s">
        <v>184</v>
      </c>
      <c r="E569" s="47">
        <v>4514960</v>
      </c>
      <c r="F569" s="46">
        <v>4.0000000000000001E-3</v>
      </c>
      <c r="G569" s="45">
        <v>32.158000000000001</v>
      </c>
      <c r="H569" s="44">
        <v>10.92</v>
      </c>
      <c r="I569" s="44">
        <v>12.74</v>
      </c>
      <c r="J569" s="43">
        <v>26510</v>
      </c>
      <c r="K569" s="42">
        <v>2E-3</v>
      </c>
    </row>
    <row r="570" spans="1:11" ht="15" hidden="1" x14ac:dyDescent="0.25">
      <c r="A570" s="41" t="s">
        <v>636</v>
      </c>
      <c r="B570" s="43">
        <v>40880</v>
      </c>
      <c r="C570" s="33">
        <f t="shared" si="8"/>
        <v>569</v>
      </c>
      <c r="D570" s="54" t="s">
        <v>136</v>
      </c>
      <c r="E570" s="53">
        <v>220200</v>
      </c>
      <c r="F570" s="52">
        <v>8.9999999999999993E-3</v>
      </c>
      <c r="G570" s="51">
        <v>1.5680000000000001</v>
      </c>
      <c r="H570" s="50">
        <v>18.12</v>
      </c>
      <c r="I570" s="50">
        <v>19.66</v>
      </c>
      <c r="J570" s="43">
        <v>40880</v>
      </c>
      <c r="K570" s="49">
        <v>4.0000000000000001E-3</v>
      </c>
    </row>
    <row r="571" spans="1:11" ht="15" hidden="1" x14ac:dyDescent="0.25">
      <c r="A571" s="41" t="s">
        <v>635</v>
      </c>
      <c r="B571" s="43">
        <v>47590</v>
      </c>
      <c r="C571" s="33">
        <f t="shared" si="8"/>
        <v>570</v>
      </c>
      <c r="D571" s="48" t="s">
        <v>121</v>
      </c>
      <c r="E571" s="47">
        <v>29780</v>
      </c>
      <c r="F571" s="46">
        <v>2.5000000000000001E-2</v>
      </c>
      <c r="G571" s="45">
        <v>0.21199999999999999</v>
      </c>
      <c r="H571" s="44">
        <v>22.5</v>
      </c>
      <c r="I571" s="44">
        <v>22.88</v>
      </c>
      <c r="J571" s="43">
        <v>47590</v>
      </c>
      <c r="K571" s="42">
        <v>1.2E-2</v>
      </c>
    </row>
    <row r="572" spans="1:11" ht="15" hidden="1" x14ac:dyDescent="0.25">
      <c r="A572" s="41" t="s">
        <v>634</v>
      </c>
      <c r="B572" s="43">
        <v>50810</v>
      </c>
      <c r="C572" s="33">
        <f t="shared" si="8"/>
        <v>571</v>
      </c>
      <c r="D572" s="54" t="s">
        <v>113</v>
      </c>
      <c r="E572" s="53">
        <v>22130</v>
      </c>
      <c r="F572" s="52">
        <v>2.5999999999999999E-2</v>
      </c>
      <c r="G572" s="51">
        <v>0.158</v>
      </c>
      <c r="H572" s="50">
        <v>24.29</v>
      </c>
      <c r="I572" s="50">
        <v>24.43</v>
      </c>
      <c r="J572" s="43">
        <v>50810</v>
      </c>
      <c r="K572" s="49">
        <v>1.2E-2</v>
      </c>
    </row>
    <row r="573" spans="1:11" ht="15" hidden="1" x14ac:dyDescent="0.25">
      <c r="A573" s="41" t="s">
        <v>633</v>
      </c>
      <c r="B573" s="43">
        <v>38300</v>
      </c>
      <c r="C573" s="33">
        <f t="shared" si="8"/>
        <v>572</v>
      </c>
      <c r="D573" s="48" t="s">
        <v>113</v>
      </c>
      <c r="E573" s="47">
        <v>7640</v>
      </c>
      <c r="F573" s="46">
        <v>4.1000000000000002E-2</v>
      </c>
      <c r="G573" s="45">
        <v>5.3999999999999999E-2</v>
      </c>
      <c r="H573" s="44">
        <v>17.350000000000001</v>
      </c>
      <c r="I573" s="44">
        <v>18.41</v>
      </c>
      <c r="J573" s="43">
        <v>38300</v>
      </c>
      <c r="K573" s="42">
        <v>1.2E-2</v>
      </c>
    </row>
    <row r="574" spans="1:11" ht="15" hidden="1" x14ac:dyDescent="0.25">
      <c r="A574" s="41" t="s">
        <v>632</v>
      </c>
      <c r="B574" s="43">
        <v>39830</v>
      </c>
      <c r="C574" s="33">
        <f t="shared" si="8"/>
        <v>573</v>
      </c>
      <c r="D574" s="54" t="s">
        <v>113</v>
      </c>
      <c r="E574" s="53">
        <v>190420</v>
      </c>
      <c r="F574" s="52">
        <v>8.9999999999999993E-3</v>
      </c>
      <c r="G574" s="51">
        <v>1.3560000000000001</v>
      </c>
      <c r="H574" s="50">
        <v>17.649999999999999</v>
      </c>
      <c r="I574" s="50">
        <v>19.149999999999999</v>
      </c>
      <c r="J574" s="43">
        <v>39830</v>
      </c>
      <c r="K574" s="49">
        <v>4.0000000000000001E-3</v>
      </c>
    </row>
    <row r="575" spans="1:11" ht="15" hidden="1" x14ac:dyDescent="0.25">
      <c r="A575" s="41" t="s">
        <v>631</v>
      </c>
      <c r="B575" s="43">
        <v>25110</v>
      </c>
      <c r="C575" s="33">
        <f t="shared" si="8"/>
        <v>574</v>
      </c>
      <c r="D575" s="48" t="s">
        <v>136</v>
      </c>
      <c r="E575" s="47">
        <v>200950</v>
      </c>
      <c r="F575" s="46">
        <v>1.2999999999999999E-2</v>
      </c>
      <c r="G575" s="45">
        <v>1.431</v>
      </c>
      <c r="H575" s="44">
        <v>10.69</v>
      </c>
      <c r="I575" s="44">
        <v>12.07</v>
      </c>
      <c r="J575" s="43">
        <v>25110</v>
      </c>
      <c r="K575" s="42">
        <v>5.0000000000000001E-3</v>
      </c>
    </row>
    <row r="576" spans="1:11" ht="15" hidden="1" x14ac:dyDescent="0.25">
      <c r="A576" s="41" t="s">
        <v>630</v>
      </c>
      <c r="B576" s="43">
        <v>34580</v>
      </c>
      <c r="C576" s="33">
        <f t="shared" si="8"/>
        <v>575</v>
      </c>
      <c r="D576" s="54" t="s">
        <v>113</v>
      </c>
      <c r="E576" s="53">
        <v>13590</v>
      </c>
      <c r="F576" s="52">
        <v>0.04</v>
      </c>
      <c r="G576" s="51">
        <v>9.7000000000000003E-2</v>
      </c>
      <c r="H576" s="50">
        <v>13.31</v>
      </c>
      <c r="I576" s="50">
        <v>16.62</v>
      </c>
      <c r="J576" s="43">
        <v>34580</v>
      </c>
      <c r="K576" s="49">
        <v>2.1999999999999999E-2</v>
      </c>
    </row>
    <row r="577" spans="1:11" ht="15" hidden="1" x14ac:dyDescent="0.25">
      <c r="A577" s="41" t="s">
        <v>629</v>
      </c>
      <c r="B577" s="43">
        <v>24420</v>
      </c>
      <c r="C577" s="33">
        <f t="shared" si="8"/>
        <v>576</v>
      </c>
      <c r="D577" s="48" t="s">
        <v>113</v>
      </c>
      <c r="E577" s="47">
        <v>187360</v>
      </c>
      <c r="F577" s="46">
        <v>1.4E-2</v>
      </c>
      <c r="G577" s="45">
        <v>1.3340000000000001</v>
      </c>
      <c r="H577" s="44">
        <v>10.57</v>
      </c>
      <c r="I577" s="44">
        <v>11.74</v>
      </c>
      <c r="J577" s="43">
        <v>24420</v>
      </c>
      <c r="K577" s="42">
        <v>5.0000000000000001E-3</v>
      </c>
    </row>
    <row r="578" spans="1:11" ht="15" hidden="1" x14ac:dyDescent="0.25">
      <c r="A578" s="41" t="s">
        <v>628</v>
      </c>
      <c r="B578" s="43">
        <v>22660</v>
      </c>
      <c r="C578" s="33">
        <f t="shared" si="8"/>
        <v>577</v>
      </c>
      <c r="D578" s="54" t="s">
        <v>136</v>
      </c>
      <c r="E578" s="53">
        <v>567550</v>
      </c>
      <c r="F578" s="52">
        <v>0.02</v>
      </c>
      <c r="G578" s="51">
        <v>4.0419999999999998</v>
      </c>
      <c r="H578" s="50">
        <v>9.67</v>
      </c>
      <c r="I578" s="50">
        <v>10.89</v>
      </c>
      <c r="J578" s="43">
        <v>22660</v>
      </c>
      <c r="K578" s="49">
        <v>4.0000000000000001E-3</v>
      </c>
    </row>
    <row r="579" spans="1:11" ht="15" hidden="1" x14ac:dyDescent="0.25">
      <c r="A579" s="41" t="s">
        <v>627</v>
      </c>
      <c r="B579" s="43">
        <v>23000</v>
      </c>
      <c r="C579" s="33">
        <f t="shared" ref="C579:C642" si="9">C578+1</f>
        <v>578</v>
      </c>
      <c r="D579" s="48" t="s">
        <v>121</v>
      </c>
      <c r="E579" s="47">
        <v>118170</v>
      </c>
      <c r="F579" s="46">
        <v>2.5000000000000001E-2</v>
      </c>
      <c r="G579" s="45">
        <v>0.84199999999999997</v>
      </c>
      <c r="H579" s="44">
        <v>9.4600000000000009</v>
      </c>
      <c r="I579" s="44">
        <v>11.06</v>
      </c>
      <c r="J579" s="43">
        <v>23000</v>
      </c>
      <c r="K579" s="42">
        <v>0.01</v>
      </c>
    </row>
    <row r="580" spans="1:11" ht="15" hidden="1" x14ac:dyDescent="0.25">
      <c r="A580" s="41" t="s">
        <v>626</v>
      </c>
      <c r="B580" s="43">
        <v>21990</v>
      </c>
      <c r="C580" s="33">
        <f t="shared" si="9"/>
        <v>579</v>
      </c>
      <c r="D580" s="54" t="s">
        <v>113</v>
      </c>
      <c r="E580" s="53">
        <v>94570</v>
      </c>
      <c r="F580" s="52">
        <v>2.5999999999999999E-2</v>
      </c>
      <c r="G580" s="51">
        <v>0.67400000000000004</v>
      </c>
      <c r="H580" s="50">
        <v>9.27</v>
      </c>
      <c r="I580" s="50">
        <v>10.57</v>
      </c>
      <c r="J580" s="43">
        <v>21990</v>
      </c>
      <c r="K580" s="49">
        <v>1.2E-2</v>
      </c>
    </row>
    <row r="581" spans="1:11" ht="15" hidden="1" x14ac:dyDescent="0.25">
      <c r="A581" s="41" t="s">
        <v>625</v>
      </c>
      <c r="B581" s="43">
        <v>25710</v>
      </c>
      <c r="C581" s="33">
        <f t="shared" si="9"/>
        <v>580</v>
      </c>
      <c r="D581" s="48" t="s">
        <v>113</v>
      </c>
      <c r="E581" s="47">
        <v>11460</v>
      </c>
      <c r="F581" s="46">
        <v>7.5999999999999998E-2</v>
      </c>
      <c r="G581" s="45">
        <v>8.2000000000000003E-2</v>
      </c>
      <c r="H581" s="44">
        <v>10.87</v>
      </c>
      <c r="I581" s="44">
        <v>12.36</v>
      </c>
      <c r="J581" s="43">
        <v>25710</v>
      </c>
      <c r="K581" s="42">
        <v>1.7000000000000001E-2</v>
      </c>
    </row>
    <row r="582" spans="1:11" ht="15" hidden="1" x14ac:dyDescent="0.25">
      <c r="A582" s="41" t="s">
        <v>624</v>
      </c>
      <c r="B582" s="43">
        <v>28300</v>
      </c>
      <c r="C582" s="33">
        <f t="shared" si="9"/>
        <v>581</v>
      </c>
      <c r="D582" s="54" t="s">
        <v>113</v>
      </c>
      <c r="E582" s="53">
        <v>12140</v>
      </c>
      <c r="F582" s="52">
        <v>6.8000000000000005E-2</v>
      </c>
      <c r="G582" s="51">
        <v>8.5999999999999993E-2</v>
      </c>
      <c r="H582" s="50">
        <v>11.96</v>
      </c>
      <c r="I582" s="50">
        <v>13.61</v>
      </c>
      <c r="J582" s="43">
        <v>28300</v>
      </c>
      <c r="K582" s="49">
        <v>1.7000000000000001E-2</v>
      </c>
    </row>
    <row r="583" spans="1:11" ht="15" hidden="1" x14ac:dyDescent="0.25">
      <c r="A583" s="41" t="s">
        <v>623</v>
      </c>
      <c r="B583" s="43">
        <v>24750</v>
      </c>
      <c r="C583" s="33">
        <f t="shared" si="9"/>
        <v>582</v>
      </c>
      <c r="D583" s="48" t="s">
        <v>113</v>
      </c>
      <c r="E583" s="47">
        <v>5480</v>
      </c>
      <c r="F583" s="46">
        <v>7.1999999999999995E-2</v>
      </c>
      <c r="G583" s="45">
        <v>3.9E-2</v>
      </c>
      <c r="H583" s="44">
        <v>10.62</v>
      </c>
      <c r="I583" s="44">
        <v>11.9</v>
      </c>
      <c r="J583" s="43">
        <v>24750</v>
      </c>
      <c r="K583" s="42">
        <v>1.9E-2</v>
      </c>
    </row>
    <row r="584" spans="1:11" ht="15" hidden="1" x14ac:dyDescent="0.25">
      <c r="A584" s="41" t="s">
        <v>622</v>
      </c>
      <c r="B584" s="43">
        <v>21740</v>
      </c>
      <c r="C584" s="33">
        <f t="shared" si="9"/>
        <v>583</v>
      </c>
      <c r="D584" s="54" t="s">
        <v>113</v>
      </c>
      <c r="E584" s="53">
        <v>117920</v>
      </c>
      <c r="F584" s="52">
        <v>2.4E-2</v>
      </c>
      <c r="G584" s="51">
        <v>0.84</v>
      </c>
      <c r="H584" s="50">
        <v>9.58</v>
      </c>
      <c r="I584" s="50">
        <v>10.45</v>
      </c>
      <c r="J584" s="43">
        <v>21740</v>
      </c>
      <c r="K584" s="49">
        <v>6.0000000000000001E-3</v>
      </c>
    </row>
    <row r="585" spans="1:11" ht="15" hidden="1" x14ac:dyDescent="0.25">
      <c r="A585" s="41" t="s">
        <v>621</v>
      </c>
      <c r="B585" s="43">
        <v>22830</v>
      </c>
      <c r="C585" s="33">
        <f t="shared" si="9"/>
        <v>584</v>
      </c>
      <c r="D585" s="48" t="s">
        <v>121</v>
      </c>
      <c r="E585" s="47">
        <v>325970</v>
      </c>
      <c r="F585" s="46">
        <v>2.9000000000000001E-2</v>
      </c>
      <c r="G585" s="45">
        <v>2.3220000000000001</v>
      </c>
      <c r="H585" s="44">
        <v>9.91</v>
      </c>
      <c r="I585" s="44">
        <v>10.98</v>
      </c>
      <c r="J585" s="43">
        <v>22830</v>
      </c>
      <c r="K585" s="42">
        <v>5.0000000000000001E-3</v>
      </c>
    </row>
    <row r="586" spans="1:11" ht="15" hidden="1" x14ac:dyDescent="0.25">
      <c r="A586" s="41" t="s">
        <v>620</v>
      </c>
      <c r="B586" s="43">
        <v>22000</v>
      </c>
      <c r="C586" s="33">
        <f t="shared" si="9"/>
        <v>585</v>
      </c>
      <c r="D586" s="54" t="s">
        <v>113</v>
      </c>
      <c r="E586" s="53">
        <v>286740</v>
      </c>
      <c r="F586" s="52">
        <v>3.1E-2</v>
      </c>
      <c r="G586" s="51">
        <v>2.0419999999999998</v>
      </c>
      <c r="H586" s="50">
        <v>9.69</v>
      </c>
      <c r="I586" s="50">
        <v>10.58</v>
      </c>
      <c r="J586" s="43">
        <v>22000</v>
      </c>
      <c r="K586" s="49">
        <v>5.0000000000000001E-3</v>
      </c>
    </row>
    <row r="587" spans="1:11" ht="15" hidden="1" x14ac:dyDescent="0.25">
      <c r="A587" s="41" t="s">
        <v>619</v>
      </c>
      <c r="B587" s="43">
        <v>50470</v>
      </c>
      <c r="C587" s="33">
        <f t="shared" si="9"/>
        <v>586</v>
      </c>
      <c r="D587" s="48" t="s">
        <v>113</v>
      </c>
      <c r="E587" s="47">
        <v>6640</v>
      </c>
      <c r="F587" s="46">
        <v>0.125</v>
      </c>
      <c r="G587" s="45">
        <v>4.7E-2</v>
      </c>
      <c r="H587" s="44">
        <v>22.07</v>
      </c>
      <c r="I587" s="44">
        <v>24.27</v>
      </c>
      <c r="J587" s="43">
        <v>50470</v>
      </c>
      <c r="K587" s="42">
        <v>3.2000000000000001E-2</v>
      </c>
    </row>
    <row r="588" spans="1:11" ht="15" hidden="1" x14ac:dyDescent="0.25">
      <c r="A588" s="41" t="s">
        <v>618</v>
      </c>
      <c r="B588" s="43">
        <v>24390</v>
      </c>
      <c r="C588" s="33">
        <f t="shared" si="9"/>
        <v>587</v>
      </c>
      <c r="D588" s="54" t="s">
        <v>113</v>
      </c>
      <c r="E588" s="53">
        <v>18040</v>
      </c>
      <c r="F588" s="52">
        <v>4.1000000000000002E-2</v>
      </c>
      <c r="G588" s="51">
        <v>0.128</v>
      </c>
      <c r="H588" s="50">
        <v>10.44</v>
      </c>
      <c r="I588" s="50">
        <v>11.73</v>
      </c>
      <c r="J588" s="43">
        <v>24390</v>
      </c>
      <c r="K588" s="49">
        <v>1.0999999999999999E-2</v>
      </c>
    </row>
    <row r="589" spans="1:11" ht="15" hidden="1" x14ac:dyDescent="0.25">
      <c r="A589" s="41" t="s">
        <v>617</v>
      </c>
      <c r="B589" s="43">
        <v>24610</v>
      </c>
      <c r="C589" s="33">
        <f t="shared" si="9"/>
        <v>588</v>
      </c>
      <c r="D589" s="48" t="s">
        <v>113</v>
      </c>
      <c r="E589" s="47">
        <v>14550</v>
      </c>
      <c r="F589" s="46">
        <v>3.1E-2</v>
      </c>
      <c r="G589" s="45">
        <v>0.104</v>
      </c>
      <c r="H589" s="44">
        <v>11.19</v>
      </c>
      <c r="I589" s="44">
        <v>11.83</v>
      </c>
      <c r="J589" s="43">
        <v>24610</v>
      </c>
      <c r="K589" s="42">
        <v>6.0000000000000001E-3</v>
      </c>
    </row>
    <row r="590" spans="1:11" ht="15" hidden="1" x14ac:dyDescent="0.25">
      <c r="A590" s="41" t="s">
        <v>616</v>
      </c>
      <c r="B590" s="43">
        <v>38890</v>
      </c>
      <c r="C590" s="33">
        <f t="shared" si="9"/>
        <v>589</v>
      </c>
      <c r="D590" s="54" t="s">
        <v>136</v>
      </c>
      <c r="E590" s="53">
        <v>65330</v>
      </c>
      <c r="F590" s="52">
        <v>1.7000000000000001E-2</v>
      </c>
      <c r="G590" s="51">
        <v>0.46500000000000002</v>
      </c>
      <c r="H590" s="50">
        <v>15.42</v>
      </c>
      <c r="I590" s="50">
        <v>18.7</v>
      </c>
      <c r="J590" s="43">
        <v>38890</v>
      </c>
      <c r="K590" s="49">
        <v>1.0999999999999999E-2</v>
      </c>
    </row>
    <row r="591" spans="1:11" ht="15" hidden="1" x14ac:dyDescent="0.25">
      <c r="A591" s="41" t="s">
        <v>615</v>
      </c>
      <c r="B591" s="43">
        <v>42260</v>
      </c>
      <c r="C591" s="33">
        <f t="shared" si="9"/>
        <v>590</v>
      </c>
      <c r="D591" s="48" t="s">
        <v>113</v>
      </c>
      <c r="E591" s="47">
        <v>3710</v>
      </c>
      <c r="F591" s="46">
        <v>7.1999999999999995E-2</v>
      </c>
      <c r="G591" s="45">
        <v>2.5999999999999999E-2</v>
      </c>
      <c r="H591" s="44">
        <v>19.3</v>
      </c>
      <c r="I591" s="44">
        <v>20.32</v>
      </c>
      <c r="J591" s="43">
        <v>42260</v>
      </c>
      <c r="K591" s="42">
        <v>1.9E-2</v>
      </c>
    </row>
    <row r="592" spans="1:11" ht="15" hidden="1" x14ac:dyDescent="0.25">
      <c r="A592" s="41" t="s">
        <v>614</v>
      </c>
      <c r="B592" s="43">
        <v>27110</v>
      </c>
      <c r="C592" s="33">
        <f t="shared" si="9"/>
        <v>591</v>
      </c>
      <c r="D592" s="54" t="s">
        <v>113</v>
      </c>
      <c r="E592" s="53">
        <v>35770</v>
      </c>
      <c r="F592" s="52">
        <v>2.4E-2</v>
      </c>
      <c r="G592" s="51">
        <v>0.255</v>
      </c>
      <c r="H592" s="50">
        <v>11.94</v>
      </c>
      <c r="I592" s="50">
        <v>13.03</v>
      </c>
      <c r="J592" s="43">
        <v>27110</v>
      </c>
      <c r="K592" s="49">
        <v>8.9999999999999993E-3</v>
      </c>
    </row>
    <row r="593" spans="1:11" ht="15" hidden="1" x14ac:dyDescent="0.25">
      <c r="A593" s="41" t="s">
        <v>613</v>
      </c>
      <c r="B593" s="43">
        <v>54700</v>
      </c>
      <c r="C593" s="33">
        <f t="shared" si="9"/>
        <v>592</v>
      </c>
      <c r="D593" s="48" t="s">
        <v>113</v>
      </c>
      <c r="E593" s="47">
        <v>25850</v>
      </c>
      <c r="F593" s="46">
        <v>2.7E-2</v>
      </c>
      <c r="G593" s="45">
        <v>0.184</v>
      </c>
      <c r="H593" s="44">
        <v>24.08</v>
      </c>
      <c r="I593" s="44">
        <v>26.3</v>
      </c>
      <c r="J593" s="43">
        <v>54700</v>
      </c>
      <c r="K593" s="42">
        <v>1.4999999999999999E-2</v>
      </c>
    </row>
    <row r="594" spans="1:11" ht="15" hidden="1" x14ac:dyDescent="0.25">
      <c r="A594" s="41" t="s">
        <v>612</v>
      </c>
      <c r="B594" s="43">
        <v>29190</v>
      </c>
      <c r="C594" s="33">
        <f t="shared" si="9"/>
        <v>593</v>
      </c>
      <c r="D594" s="54" t="s">
        <v>136</v>
      </c>
      <c r="E594" s="53">
        <v>521740</v>
      </c>
      <c r="F594" s="52">
        <v>7.0000000000000001E-3</v>
      </c>
      <c r="G594" s="51">
        <v>3.7160000000000002</v>
      </c>
      <c r="H594" s="50">
        <v>11.48</v>
      </c>
      <c r="I594" s="50">
        <v>14.04</v>
      </c>
      <c r="J594" s="43">
        <v>29190</v>
      </c>
      <c r="K594" s="49">
        <v>6.0000000000000001E-3</v>
      </c>
    </row>
    <row r="595" spans="1:11" ht="15" hidden="1" x14ac:dyDescent="0.25">
      <c r="A595" s="41" t="s">
        <v>611</v>
      </c>
      <c r="B595" s="43">
        <v>29600</v>
      </c>
      <c r="C595" s="33">
        <f t="shared" si="9"/>
        <v>594</v>
      </c>
      <c r="D595" s="48" t="s">
        <v>121</v>
      </c>
      <c r="E595" s="47">
        <v>368280</v>
      </c>
      <c r="F595" s="46">
        <v>1.2E-2</v>
      </c>
      <c r="G595" s="45">
        <v>2.6230000000000002</v>
      </c>
      <c r="H595" s="44">
        <v>11.68</v>
      </c>
      <c r="I595" s="44">
        <v>14.23</v>
      </c>
      <c r="J595" s="43">
        <v>29600</v>
      </c>
      <c r="K595" s="42">
        <v>7.0000000000000001E-3</v>
      </c>
    </row>
    <row r="596" spans="1:11" ht="15" hidden="1" x14ac:dyDescent="0.25">
      <c r="A596" s="41" t="s">
        <v>610</v>
      </c>
      <c r="B596" s="43">
        <v>29900</v>
      </c>
      <c r="C596" s="33">
        <f t="shared" si="9"/>
        <v>595</v>
      </c>
      <c r="D596" s="54" t="s">
        <v>113</v>
      </c>
      <c r="E596" s="53">
        <v>15900</v>
      </c>
      <c r="F596" s="52">
        <v>0.11</v>
      </c>
      <c r="G596" s="51">
        <v>0.113</v>
      </c>
      <c r="H596" s="50">
        <v>12.38</v>
      </c>
      <c r="I596" s="50">
        <v>14.38</v>
      </c>
      <c r="J596" s="43">
        <v>29900</v>
      </c>
      <c r="K596" s="49">
        <v>2.5000000000000001E-2</v>
      </c>
    </row>
    <row r="597" spans="1:11" ht="15" hidden="1" x14ac:dyDescent="0.25">
      <c r="A597" s="41" t="s">
        <v>609</v>
      </c>
      <c r="B597" s="43">
        <v>29590</v>
      </c>
      <c r="C597" s="33">
        <f t="shared" si="9"/>
        <v>596</v>
      </c>
      <c r="D597" s="48" t="s">
        <v>113</v>
      </c>
      <c r="E597" s="47">
        <v>352380</v>
      </c>
      <c r="F597" s="46">
        <v>1.2E-2</v>
      </c>
      <c r="G597" s="45">
        <v>2.5099999999999998</v>
      </c>
      <c r="H597" s="44">
        <v>11.66</v>
      </c>
      <c r="I597" s="44">
        <v>14.23</v>
      </c>
      <c r="J597" s="43">
        <v>29590</v>
      </c>
      <c r="K597" s="42">
        <v>7.0000000000000001E-3</v>
      </c>
    </row>
    <row r="598" spans="1:11" ht="15" hidden="1" x14ac:dyDescent="0.25">
      <c r="A598" s="41" t="s">
        <v>608</v>
      </c>
      <c r="B598" s="43">
        <v>28210</v>
      </c>
      <c r="C598" s="33">
        <f t="shared" si="9"/>
        <v>597</v>
      </c>
      <c r="D598" s="54" t="s">
        <v>121</v>
      </c>
      <c r="E598" s="53">
        <v>153460</v>
      </c>
      <c r="F598" s="52">
        <v>2.1999999999999999E-2</v>
      </c>
      <c r="G598" s="51">
        <v>1.093</v>
      </c>
      <c r="H598" s="50">
        <v>11.12</v>
      </c>
      <c r="I598" s="50">
        <v>13.56</v>
      </c>
      <c r="J598" s="43">
        <v>28210</v>
      </c>
      <c r="K598" s="49">
        <v>0.01</v>
      </c>
    </row>
    <row r="599" spans="1:11" ht="15" hidden="1" x14ac:dyDescent="0.25">
      <c r="A599" s="41" t="s">
        <v>607</v>
      </c>
      <c r="B599" s="43">
        <v>71590</v>
      </c>
      <c r="C599" s="33">
        <f t="shared" si="9"/>
        <v>598</v>
      </c>
      <c r="D599" s="48" t="s">
        <v>113</v>
      </c>
      <c r="E599" s="47">
        <v>3600</v>
      </c>
      <c r="F599" s="46">
        <v>0.06</v>
      </c>
      <c r="G599" s="45">
        <v>2.5999999999999999E-2</v>
      </c>
      <c r="H599" s="44">
        <v>29.31</v>
      </c>
      <c r="I599" s="44">
        <v>34.42</v>
      </c>
      <c r="J599" s="43">
        <v>71590</v>
      </c>
      <c r="K599" s="42">
        <v>3.3000000000000002E-2</v>
      </c>
    </row>
    <row r="600" spans="1:11" ht="15" hidden="1" x14ac:dyDescent="0.25">
      <c r="A600" s="41" t="s">
        <v>606</v>
      </c>
      <c r="B600" s="43">
        <v>24330</v>
      </c>
      <c r="C600" s="33">
        <f t="shared" si="9"/>
        <v>599</v>
      </c>
      <c r="D600" s="54" t="s">
        <v>113</v>
      </c>
      <c r="E600" s="53">
        <v>90630</v>
      </c>
      <c r="F600" s="52">
        <v>3.5999999999999997E-2</v>
      </c>
      <c r="G600" s="51">
        <v>0.64600000000000002</v>
      </c>
      <c r="H600" s="50">
        <v>10.65</v>
      </c>
      <c r="I600" s="50">
        <v>11.7</v>
      </c>
      <c r="J600" s="43">
        <v>24330</v>
      </c>
      <c r="K600" s="49">
        <v>0.01</v>
      </c>
    </row>
    <row r="601" spans="1:11" ht="15" hidden="1" x14ac:dyDescent="0.25">
      <c r="A601" s="41" t="s">
        <v>605</v>
      </c>
      <c r="B601" s="43">
        <v>20960</v>
      </c>
      <c r="C601" s="33">
        <f t="shared" si="9"/>
        <v>600</v>
      </c>
      <c r="D601" s="48" t="s">
        <v>113</v>
      </c>
      <c r="E601" s="47">
        <v>15240</v>
      </c>
      <c r="F601" s="46">
        <v>5.5E-2</v>
      </c>
      <c r="G601" s="45">
        <v>0.109</v>
      </c>
      <c r="H601" s="44">
        <v>9.4700000000000006</v>
      </c>
      <c r="I601" s="44">
        <v>10.08</v>
      </c>
      <c r="J601" s="43">
        <v>20960</v>
      </c>
      <c r="K601" s="42">
        <v>1.0999999999999999E-2</v>
      </c>
    </row>
    <row r="602" spans="1:11" ht="15" hidden="1" x14ac:dyDescent="0.25">
      <c r="A602" s="41" t="s">
        <v>604</v>
      </c>
      <c r="B602" s="43">
        <v>35160</v>
      </c>
      <c r="C602" s="33">
        <f t="shared" si="9"/>
        <v>601</v>
      </c>
      <c r="D602" s="54" t="s">
        <v>113</v>
      </c>
      <c r="E602" s="53">
        <v>43980</v>
      </c>
      <c r="F602" s="52">
        <v>3.5000000000000003E-2</v>
      </c>
      <c r="G602" s="51">
        <v>0.313</v>
      </c>
      <c r="H602" s="50">
        <v>14.55</v>
      </c>
      <c r="I602" s="50">
        <v>16.91</v>
      </c>
      <c r="J602" s="43">
        <v>35160</v>
      </c>
      <c r="K602" s="49">
        <v>1.6E-2</v>
      </c>
    </row>
    <row r="603" spans="1:11" ht="15" hidden="1" x14ac:dyDescent="0.25">
      <c r="A603" s="41" t="s">
        <v>603</v>
      </c>
      <c r="B603" s="43">
        <v>27630</v>
      </c>
      <c r="C603" s="33">
        <f t="shared" si="9"/>
        <v>602</v>
      </c>
      <c r="D603" s="48" t="s">
        <v>121</v>
      </c>
      <c r="E603" s="47">
        <v>76760</v>
      </c>
      <c r="F603" s="46">
        <v>2.4E-2</v>
      </c>
      <c r="G603" s="45">
        <v>0.54700000000000004</v>
      </c>
      <c r="H603" s="44">
        <v>11.88</v>
      </c>
      <c r="I603" s="44">
        <v>13.28</v>
      </c>
      <c r="J603" s="43">
        <v>27630</v>
      </c>
      <c r="K603" s="42">
        <v>8.0000000000000002E-3</v>
      </c>
    </row>
    <row r="604" spans="1:11" ht="15" hidden="1" x14ac:dyDescent="0.25">
      <c r="A604" s="41" t="s">
        <v>602</v>
      </c>
      <c r="B604" s="43">
        <v>24910</v>
      </c>
      <c r="C604" s="33">
        <f t="shared" si="9"/>
        <v>603</v>
      </c>
      <c r="D604" s="54" t="s">
        <v>113</v>
      </c>
      <c r="E604" s="53">
        <v>44750</v>
      </c>
      <c r="F604" s="52">
        <v>3.6999999999999998E-2</v>
      </c>
      <c r="G604" s="51">
        <v>0.31900000000000001</v>
      </c>
      <c r="H604" s="50">
        <v>10.7</v>
      </c>
      <c r="I604" s="50">
        <v>11.97</v>
      </c>
      <c r="J604" s="43">
        <v>24910</v>
      </c>
      <c r="K604" s="49">
        <v>8.9999999999999993E-3</v>
      </c>
    </row>
    <row r="605" spans="1:11" ht="15" hidden="1" x14ac:dyDescent="0.25">
      <c r="A605" s="41" t="s">
        <v>601</v>
      </c>
      <c r="B605" s="43">
        <v>31440</v>
      </c>
      <c r="C605" s="33">
        <f t="shared" si="9"/>
        <v>604</v>
      </c>
      <c r="D605" s="48" t="s">
        <v>113</v>
      </c>
      <c r="E605" s="47">
        <v>32020</v>
      </c>
      <c r="F605" s="46">
        <v>0.03</v>
      </c>
      <c r="G605" s="45">
        <v>0.22800000000000001</v>
      </c>
      <c r="H605" s="44">
        <v>14.06</v>
      </c>
      <c r="I605" s="44">
        <v>15.11</v>
      </c>
      <c r="J605" s="43">
        <v>31440</v>
      </c>
      <c r="K605" s="42">
        <v>0.01</v>
      </c>
    </row>
    <row r="606" spans="1:11" ht="15" hidden="1" x14ac:dyDescent="0.25">
      <c r="A606" s="41" t="s">
        <v>600</v>
      </c>
      <c r="B606" s="43">
        <v>28670</v>
      </c>
      <c r="C606" s="33">
        <f t="shared" si="9"/>
        <v>605</v>
      </c>
      <c r="D606" s="54" t="s">
        <v>121</v>
      </c>
      <c r="E606" s="53">
        <v>41690</v>
      </c>
      <c r="F606" s="52">
        <v>2.7E-2</v>
      </c>
      <c r="G606" s="51">
        <v>0.29699999999999999</v>
      </c>
      <c r="H606" s="50">
        <v>12.2</v>
      </c>
      <c r="I606" s="50">
        <v>13.78</v>
      </c>
      <c r="J606" s="43">
        <v>28670</v>
      </c>
      <c r="K606" s="49">
        <v>8.9999999999999993E-3</v>
      </c>
    </row>
    <row r="607" spans="1:11" ht="15" hidden="1" x14ac:dyDescent="0.25">
      <c r="A607" s="41" t="s">
        <v>599</v>
      </c>
      <c r="B607" s="43">
        <v>28100</v>
      </c>
      <c r="C607" s="33">
        <f t="shared" si="9"/>
        <v>606</v>
      </c>
      <c r="D607" s="48" t="s">
        <v>113</v>
      </c>
      <c r="E607" s="47">
        <v>38660</v>
      </c>
      <c r="F607" s="46">
        <v>2.9000000000000001E-2</v>
      </c>
      <c r="G607" s="45">
        <v>0.27500000000000002</v>
      </c>
      <c r="H607" s="44">
        <v>11.98</v>
      </c>
      <c r="I607" s="44">
        <v>13.51</v>
      </c>
      <c r="J607" s="43">
        <v>28100</v>
      </c>
      <c r="K607" s="42">
        <v>8.9999999999999993E-3</v>
      </c>
    </row>
    <row r="608" spans="1:11" ht="15" hidden="1" x14ac:dyDescent="0.25">
      <c r="A608" s="41" t="s">
        <v>598</v>
      </c>
      <c r="B608" s="43">
        <v>35930</v>
      </c>
      <c r="C608" s="33">
        <f t="shared" si="9"/>
        <v>607</v>
      </c>
      <c r="D608" s="54" t="s">
        <v>113</v>
      </c>
      <c r="E608" s="53">
        <v>3030</v>
      </c>
      <c r="F608" s="52">
        <v>9.6000000000000002E-2</v>
      </c>
      <c r="G608" s="51">
        <v>2.1999999999999999E-2</v>
      </c>
      <c r="H608" s="50">
        <v>15.44</v>
      </c>
      <c r="I608" s="50">
        <v>17.28</v>
      </c>
      <c r="J608" s="43">
        <v>35930</v>
      </c>
      <c r="K608" s="49">
        <v>2.7E-2</v>
      </c>
    </row>
    <row r="609" spans="1:11" ht="15" hidden="1" x14ac:dyDescent="0.25">
      <c r="A609" s="41" t="s">
        <v>597</v>
      </c>
      <c r="B609" s="43">
        <v>25410</v>
      </c>
      <c r="C609" s="33">
        <f t="shared" si="9"/>
        <v>608</v>
      </c>
      <c r="D609" s="48" t="s">
        <v>136</v>
      </c>
      <c r="E609" s="47">
        <v>2820750</v>
      </c>
      <c r="F609" s="46">
        <v>5.0000000000000001E-3</v>
      </c>
      <c r="G609" s="45">
        <v>20.091000000000001</v>
      </c>
      <c r="H609" s="44">
        <v>10.83</v>
      </c>
      <c r="I609" s="44">
        <v>12.22</v>
      </c>
      <c r="J609" s="43">
        <v>25410</v>
      </c>
      <c r="K609" s="42">
        <v>3.0000000000000001E-3</v>
      </c>
    </row>
    <row r="610" spans="1:11" ht="15" hidden="1" x14ac:dyDescent="0.25">
      <c r="A610" s="41" t="s">
        <v>596</v>
      </c>
      <c r="B610" s="43">
        <v>22930</v>
      </c>
      <c r="C610" s="33">
        <f t="shared" si="9"/>
        <v>609</v>
      </c>
      <c r="D610" s="54" t="s">
        <v>113</v>
      </c>
      <c r="E610" s="53">
        <v>569370</v>
      </c>
      <c r="F610" s="52">
        <v>0.01</v>
      </c>
      <c r="G610" s="51">
        <v>4.0549999999999997</v>
      </c>
      <c r="H610" s="50">
        <v>10.18</v>
      </c>
      <c r="I610" s="50">
        <v>11.02</v>
      </c>
      <c r="J610" s="43">
        <v>22930</v>
      </c>
      <c r="K610" s="49">
        <v>6.0000000000000001E-3</v>
      </c>
    </row>
    <row r="611" spans="1:11" ht="15" hidden="1" x14ac:dyDescent="0.25">
      <c r="A611" s="41" t="s">
        <v>595</v>
      </c>
      <c r="B611" s="43">
        <v>22710</v>
      </c>
      <c r="C611" s="33">
        <f t="shared" si="9"/>
        <v>610</v>
      </c>
      <c r="D611" s="48" t="s">
        <v>113</v>
      </c>
      <c r="E611" s="47">
        <v>1492250</v>
      </c>
      <c r="F611" s="46">
        <v>8.0000000000000002E-3</v>
      </c>
      <c r="G611" s="45">
        <v>10.629</v>
      </c>
      <c r="H611" s="44">
        <v>10.54</v>
      </c>
      <c r="I611" s="44">
        <v>10.92</v>
      </c>
      <c r="J611" s="43">
        <v>22710</v>
      </c>
      <c r="K611" s="42">
        <v>3.0000000000000001E-3</v>
      </c>
    </row>
    <row r="612" spans="1:11" ht="15" hidden="1" x14ac:dyDescent="0.25">
      <c r="A612" s="41" t="s">
        <v>594</v>
      </c>
      <c r="B612" s="43">
        <v>33970</v>
      </c>
      <c r="C612" s="33">
        <f t="shared" si="9"/>
        <v>611</v>
      </c>
      <c r="D612" s="54" t="s">
        <v>121</v>
      </c>
      <c r="E612" s="53">
        <v>594280</v>
      </c>
      <c r="F612" s="52">
        <v>8.0000000000000002E-3</v>
      </c>
      <c r="G612" s="51">
        <v>4.2329999999999997</v>
      </c>
      <c r="H612" s="50">
        <v>13.25</v>
      </c>
      <c r="I612" s="50">
        <v>16.329999999999998</v>
      </c>
      <c r="J612" s="43">
        <v>33970</v>
      </c>
      <c r="K612" s="49">
        <v>5.0000000000000001E-3</v>
      </c>
    </row>
    <row r="613" spans="1:11" ht="15" hidden="1" x14ac:dyDescent="0.25">
      <c r="A613" s="41" t="s">
        <v>593</v>
      </c>
      <c r="B613" s="43">
        <v>42780</v>
      </c>
      <c r="C613" s="33">
        <f t="shared" si="9"/>
        <v>612</v>
      </c>
      <c r="D613" s="48" t="s">
        <v>113</v>
      </c>
      <c r="E613" s="47">
        <v>257410</v>
      </c>
      <c r="F613" s="46">
        <v>1.2999999999999999E-2</v>
      </c>
      <c r="G613" s="45">
        <v>1.833</v>
      </c>
      <c r="H613" s="44">
        <v>18.34</v>
      </c>
      <c r="I613" s="44">
        <v>20.57</v>
      </c>
      <c r="J613" s="43">
        <v>42780</v>
      </c>
      <c r="K613" s="42">
        <v>8.0000000000000002E-3</v>
      </c>
    </row>
    <row r="614" spans="1:11" ht="15" hidden="1" x14ac:dyDescent="0.25">
      <c r="A614" s="41" t="s">
        <v>592</v>
      </c>
      <c r="B614" s="43">
        <v>27230</v>
      </c>
      <c r="C614" s="33">
        <f t="shared" si="9"/>
        <v>613</v>
      </c>
      <c r="D614" s="54" t="s">
        <v>113</v>
      </c>
      <c r="E614" s="53">
        <v>336880</v>
      </c>
      <c r="F614" s="52">
        <v>0.01</v>
      </c>
      <c r="G614" s="51">
        <v>2.399</v>
      </c>
      <c r="H614" s="50">
        <v>11.48</v>
      </c>
      <c r="I614" s="50">
        <v>13.09</v>
      </c>
      <c r="J614" s="43">
        <v>27230</v>
      </c>
      <c r="K614" s="49">
        <v>3.0000000000000001E-3</v>
      </c>
    </row>
    <row r="615" spans="1:11" ht="15" hidden="1" x14ac:dyDescent="0.25">
      <c r="A615" s="41" t="s">
        <v>591</v>
      </c>
      <c r="B615" s="43">
        <v>27690</v>
      </c>
      <c r="C615" s="33">
        <f t="shared" si="9"/>
        <v>614</v>
      </c>
      <c r="D615" s="48" t="s">
        <v>113</v>
      </c>
      <c r="E615" s="47">
        <v>110330</v>
      </c>
      <c r="F615" s="46">
        <v>0.02</v>
      </c>
      <c r="G615" s="45">
        <v>0.78600000000000003</v>
      </c>
      <c r="H615" s="44">
        <v>12.29</v>
      </c>
      <c r="I615" s="44">
        <v>13.31</v>
      </c>
      <c r="J615" s="43">
        <v>27690</v>
      </c>
      <c r="K615" s="42">
        <v>6.0000000000000001E-3</v>
      </c>
    </row>
    <row r="616" spans="1:11" ht="15" hidden="1" x14ac:dyDescent="0.25">
      <c r="A616" s="41" t="s">
        <v>590</v>
      </c>
      <c r="B616" s="43">
        <v>27460</v>
      </c>
      <c r="C616" s="33">
        <f t="shared" si="9"/>
        <v>615</v>
      </c>
      <c r="D616" s="54" t="s">
        <v>113</v>
      </c>
      <c r="E616" s="53">
        <v>54520</v>
      </c>
      <c r="F616" s="52">
        <v>2.5000000000000001E-2</v>
      </c>
      <c r="G616" s="51">
        <v>0.38800000000000001</v>
      </c>
      <c r="H616" s="50">
        <v>12.22</v>
      </c>
      <c r="I616" s="50">
        <v>13.2</v>
      </c>
      <c r="J616" s="43">
        <v>27460</v>
      </c>
      <c r="K616" s="49">
        <v>0.01</v>
      </c>
    </row>
    <row r="617" spans="1:11" ht="15" hidden="1" x14ac:dyDescent="0.25">
      <c r="A617" s="41" t="s">
        <v>589</v>
      </c>
      <c r="B617" s="43">
        <v>40560</v>
      </c>
      <c r="C617" s="33">
        <f t="shared" si="9"/>
        <v>616</v>
      </c>
      <c r="D617" s="48" t="s">
        <v>184</v>
      </c>
      <c r="E617" s="47">
        <v>14536530</v>
      </c>
      <c r="F617" s="46">
        <v>2E-3</v>
      </c>
      <c r="G617" s="45">
        <v>103.53700000000001</v>
      </c>
      <c r="H617" s="44">
        <v>12.78</v>
      </c>
      <c r="I617" s="44">
        <v>19.5</v>
      </c>
      <c r="J617" s="43">
        <v>40560</v>
      </c>
      <c r="K617" s="42">
        <v>2E-3</v>
      </c>
    </row>
    <row r="618" spans="1:11" ht="15" hidden="1" x14ac:dyDescent="0.25">
      <c r="A618" s="41" t="s">
        <v>588</v>
      </c>
      <c r="B618" s="43">
        <v>51230</v>
      </c>
      <c r="C618" s="33">
        <f t="shared" si="9"/>
        <v>617</v>
      </c>
      <c r="D618" s="54" t="s">
        <v>121</v>
      </c>
      <c r="E618" s="53">
        <v>1446900</v>
      </c>
      <c r="F618" s="52">
        <v>4.0000000000000001E-3</v>
      </c>
      <c r="G618" s="51">
        <v>10.305999999999999</v>
      </c>
      <c r="H618" s="50">
        <v>20.309999999999999</v>
      </c>
      <c r="I618" s="50">
        <v>24.63</v>
      </c>
      <c r="J618" s="43">
        <v>51230</v>
      </c>
      <c r="K618" s="49">
        <v>2E-3</v>
      </c>
    </row>
    <row r="619" spans="1:11" ht="15" hidden="1" x14ac:dyDescent="0.25">
      <c r="A619" s="41" t="s">
        <v>587</v>
      </c>
      <c r="B619" s="43">
        <v>43910</v>
      </c>
      <c r="C619" s="33">
        <f t="shared" si="9"/>
        <v>618</v>
      </c>
      <c r="D619" s="48" t="s">
        <v>113</v>
      </c>
      <c r="E619" s="47">
        <v>1194220</v>
      </c>
      <c r="F619" s="46">
        <v>4.0000000000000001E-3</v>
      </c>
      <c r="G619" s="45">
        <v>8.5060000000000002</v>
      </c>
      <c r="H619" s="44">
        <v>18.77</v>
      </c>
      <c r="I619" s="44">
        <v>21.11</v>
      </c>
      <c r="J619" s="43">
        <v>43910</v>
      </c>
      <c r="K619" s="42">
        <v>2E-3</v>
      </c>
    </row>
    <row r="620" spans="1:11" ht="15" hidden="1" x14ac:dyDescent="0.25">
      <c r="A620" s="41" t="s">
        <v>586</v>
      </c>
      <c r="B620" s="43">
        <v>85830</v>
      </c>
      <c r="C620" s="33">
        <f t="shared" si="9"/>
        <v>619</v>
      </c>
      <c r="D620" s="54" t="s">
        <v>113</v>
      </c>
      <c r="E620" s="53">
        <v>252670</v>
      </c>
      <c r="F620" s="52">
        <v>7.0000000000000001E-3</v>
      </c>
      <c r="G620" s="51">
        <v>1.8</v>
      </c>
      <c r="H620" s="50">
        <v>35.17</v>
      </c>
      <c r="I620" s="50">
        <v>41.27</v>
      </c>
      <c r="J620" s="43">
        <v>85830</v>
      </c>
      <c r="K620" s="49">
        <v>5.0000000000000001E-3</v>
      </c>
    </row>
    <row r="621" spans="1:11" ht="15" hidden="1" x14ac:dyDescent="0.25">
      <c r="A621" s="41" t="s">
        <v>585</v>
      </c>
      <c r="B621" s="43">
        <v>25250</v>
      </c>
      <c r="C621" s="33">
        <f t="shared" si="9"/>
        <v>620</v>
      </c>
      <c r="D621" s="48" t="s">
        <v>136</v>
      </c>
      <c r="E621" s="47">
        <v>8791750</v>
      </c>
      <c r="F621" s="46">
        <v>2E-3</v>
      </c>
      <c r="G621" s="45">
        <v>62.619</v>
      </c>
      <c r="H621" s="44">
        <v>10.37</v>
      </c>
      <c r="I621" s="44">
        <v>12.14</v>
      </c>
      <c r="J621" s="43">
        <v>25250</v>
      </c>
      <c r="K621" s="42">
        <v>2E-3</v>
      </c>
    </row>
    <row r="622" spans="1:11" ht="15" hidden="1" x14ac:dyDescent="0.25">
      <c r="A622" s="41" t="s">
        <v>584</v>
      </c>
      <c r="B622" s="43">
        <v>21710</v>
      </c>
      <c r="C622" s="33">
        <f t="shared" si="9"/>
        <v>621</v>
      </c>
      <c r="D622" s="54" t="s">
        <v>121</v>
      </c>
      <c r="E622" s="53">
        <v>3564130</v>
      </c>
      <c r="F622" s="52">
        <v>4.0000000000000001E-3</v>
      </c>
      <c r="G622" s="51">
        <v>25.385999999999999</v>
      </c>
      <c r="H622" s="50">
        <v>9.7100000000000009</v>
      </c>
      <c r="I622" s="50">
        <v>10.44</v>
      </c>
      <c r="J622" s="43">
        <v>21710</v>
      </c>
      <c r="K622" s="49">
        <v>2E-3</v>
      </c>
    </row>
    <row r="623" spans="1:11" ht="15" hidden="1" x14ac:dyDescent="0.25">
      <c r="A623" s="41" t="s">
        <v>584</v>
      </c>
      <c r="B623" s="43">
        <v>21680</v>
      </c>
      <c r="C623" s="33">
        <f t="shared" si="9"/>
        <v>622</v>
      </c>
      <c r="D623" s="48" t="s">
        <v>113</v>
      </c>
      <c r="E623" s="47">
        <v>3541010</v>
      </c>
      <c r="F623" s="46">
        <v>4.0000000000000001E-3</v>
      </c>
      <c r="G623" s="45">
        <v>25.221</v>
      </c>
      <c r="H623" s="44">
        <v>9.6999999999999993</v>
      </c>
      <c r="I623" s="44">
        <v>10.43</v>
      </c>
      <c r="J623" s="43">
        <v>21680</v>
      </c>
      <c r="K623" s="42">
        <v>2E-3</v>
      </c>
    </row>
    <row r="624" spans="1:11" ht="15" hidden="1" x14ac:dyDescent="0.25">
      <c r="A624" s="41" t="s">
        <v>583</v>
      </c>
      <c r="B624" s="43">
        <v>25940</v>
      </c>
      <c r="C624" s="33">
        <f t="shared" si="9"/>
        <v>623</v>
      </c>
      <c r="D624" s="54" t="s">
        <v>113</v>
      </c>
      <c r="E624" s="53">
        <v>23120</v>
      </c>
      <c r="F624" s="52">
        <v>5.3999999999999999E-2</v>
      </c>
      <c r="G624" s="51">
        <v>0.16500000000000001</v>
      </c>
      <c r="H624" s="50">
        <v>11.44</v>
      </c>
      <c r="I624" s="50">
        <v>12.47</v>
      </c>
      <c r="J624" s="43">
        <v>25940</v>
      </c>
      <c r="K624" s="49">
        <v>8.9999999999999993E-3</v>
      </c>
    </row>
    <row r="625" spans="1:11" ht="15" hidden="1" x14ac:dyDescent="0.25">
      <c r="A625" s="41" t="s">
        <v>582</v>
      </c>
      <c r="B625" s="43">
        <v>30750</v>
      </c>
      <c r="C625" s="33">
        <f t="shared" si="9"/>
        <v>624</v>
      </c>
      <c r="D625" s="48" t="s">
        <v>121</v>
      </c>
      <c r="E625" s="47">
        <v>699070</v>
      </c>
      <c r="F625" s="46">
        <v>7.0000000000000001E-3</v>
      </c>
      <c r="G625" s="45">
        <v>4.9790000000000001</v>
      </c>
      <c r="H625" s="44">
        <v>12.99</v>
      </c>
      <c r="I625" s="44">
        <v>14.79</v>
      </c>
      <c r="J625" s="43">
        <v>30750</v>
      </c>
      <c r="K625" s="42">
        <v>3.0000000000000001E-3</v>
      </c>
    </row>
    <row r="626" spans="1:11" ht="15" hidden="1" x14ac:dyDescent="0.25">
      <c r="A626" s="41" t="s">
        <v>581</v>
      </c>
      <c r="B626" s="43">
        <v>29390</v>
      </c>
      <c r="C626" s="33">
        <f t="shared" si="9"/>
        <v>625</v>
      </c>
      <c r="D626" s="54" t="s">
        <v>113</v>
      </c>
      <c r="E626" s="53">
        <v>450330</v>
      </c>
      <c r="F626" s="52">
        <v>0.01</v>
      </c>
      <c r="G626" s="51">
        <v>3.2069999999999999</v>
      </c>
      <c r="H626" s="50">
        <v>12.29</v>
      </c>
      <c r="I626" s="50">
        <v>14.13</v>
      </c>
      <c r="J626" s="43">
        <v>29390</v>
      </c>
      <c r="K626" s="49">
        <v>4.0000000000000001E-3</v>
      </c>
    </row>
    <row r="627" spans="1:11" ht="15" hidden="1" x14ac:dyDescent="0.25">
      <c r="A627" s="41" t="s">
        <v>580</v>
      </c>
      <c r="B627" s="43">
        <v>33220</v>
      </c>
      <c r="C627" s="33">
        <f t="shared" si="9"/>
        <v>626</v>
      </c>
      <c r="D627" s="48" t="s">
        <v>113</v>
      </c>
      <c r="E627" s="47">
        <v>248740</v>
      </c>
      <c r="F627" s="46">
        <v>1.2E-2</v>
      </c>
      <c r="G627" s="45">
        <v>1.772</v>
      </c>
      <c r="H627" s="44">
        <v>14.32</v>
      </c>
      <c r="I627" s="44">
        <v>15.97</v>
      </c>
      <c r="J627" s="43">
        <v>33220</v>
      </c>
      <c r="K627" s="42">
        <v>5.0000000000000001E-3</v>
      </c>
    </row>
    <row r="628" spans="1:11" ht="15" hidden="1" x14ac:dyDescent="0.25">
      <c r="A628" s="41" t="s">
        <v>579</v>
      </c>
      <c r="B628" s="43">
        <v>27180</v>
      </c>
      <c r="C628" s="33">
        <f t="shared" si="9"/>
        <v>627</v>
      </c>
      <c r="D628" s="54" t="s">
        <v>113</v>
      </c>
      <c r="E628" s="53">
        <v>4528550</v>
      </c>
      <c r="F628" s="52">
        <v>4.0000000000000001E-3</v>
      </c>
      <c r="G628" s="51">
        <v>32.255000000000003</v>
      </c>
      <c r="H628" s="50">
        <v>10.9</v>
      </c>
      <c r="I628" s="50">
        <v>13.07</v>
      </c>
      <c r="J628" s="43">
        <v>27180</v>
      </c>
      <c r="K628" s="49">
        <v>2E-3</v>
      </c>
    </row>
    <row r="629" spans="1:11" ht="15" hidden="1" x14ac:dyDescent="0.25">
      <c r="A629" s="41" t="s">
        <v>578</v>
      </c>
      <c r="B629" s="43">
        <v>70510</v>
      </c>
      <c r="C629" s="33">
        <f t="shared" si="9"/>
        <v>628</v>
      </c>
      <c r="D629" s="48" t="s">
        <v>136</v>
      </c>
      <c r="E629" s="47">
        <v>1903140</v>
      </c>
      <c r="F629" s="46">
        <v>5.0000000000000001E-3</v>
      </c>
      <c r="G629" s="45">
        <v>13.555</v>
      </c>
      <c r="H629" s="44">
        <v>25.29</v>
      </c>
      <c r="I629" s="44">
        <v>33.9</v>
      </c>
      <c r="J629" s="43">
        <v>70510</v>
      </c>
      <c r="K629" s="42">
        <v>6.0000000000000001E-3</v>
      </c>
    </row>
    <row r="630" spans="1:11" ht="15" hidden="1" x14ac:dyDescent="0.25">
      <c r="A630" s="41" t="s">
        <v>577</v>
      </c>
      <c r="B630" s="43">
        <v>63660</v>
      </c>
      <c r="C630" s="33">
        <f t="shared" si="9"/>
        <v>629</v>
      </c>
      <c r="D630" s="54" t="s">
        <v>113</v>
      </c>
      <c r="E630" s="53">
        <v>141100</v>
      </c>
      <c r="F630" s="52">
        <v>1.7000000000000001E-2</v>
      </c>
      <c r="G630" s="51">
        <v>1.0049999999999999</v>
      </c>
      <c r="H630" s="50">
        <v>24.22</v>
      </c>
      <c r="I630" s="50">
        <v>30.61</v>
      </c>
      <c r="J630" s="43">
        <v>63660</v>
      </c>
      <c r="K630" s="49">
        <v>1.2E-2</v>
      </c>
    </row>
    <row r="631" spans="1:11" ht="15" hidden="1" x14ac:dyDescent="0.25">
      <c r="A631" s="41" t="s">
        <v>576</v>
      </c>
      <c r="B631" s="43">
        <v>67760</v>
      </c>
      <c r="C631" s="33">
        <f t="shared" si="9"/>
        <v>630</v>
      </c>
      <c r="D631" s="48" t="s">
        <v>113</v>
      </c>
      <c r="E631" s="47">
        <v>385700</v>
      </c>
      <c r="F631" s="46">
        <v>1.0999999999999999E-2</v>
      </c>
      <c r="G631" s="45">
        <v>2.7469999999999999</v>
      </c>
      <c r="H631" s="44">
        <v>24.03</v>
      </c>
      <c r="I631" s="44">
        <v>32.58</v>
      </c>
      <c r="J631" s="43">
        <v>67760</v>
      </c>
      <c r="K631" s="42">
        <v>8.9999999999999993E-3</v>
      </c>
    </row>
    <row r="632" spans="1:11" ht="15" x14ac:dyDescent="0.25">
      <c r="A632" s="41" t="s">
        <v>575</v>
      </c>
      <c r="B632" s="43">
        <v>102260</v>
      </c>
      <c r="C632" s="33">
        <f t="shared" si="9"/>
        <v>631</v>
      </c>
      <c r="D632" s="54" t="s">
        <v>113</v>
      </c>
      <c r="E632" s="53">
        <v>353780</v>
      </c>
      <c r="F632" s="52">
        <v>1.2E-2</v>
      </c>
      <c r="G632" s="51">
        <v>2.52</v>
      </c>
      <c r="H632" s="50">
        <v>32.36</v>
      </c>
      <c r="I632" s="50">
        <v>49.17</v>
      </c>
      <c r="J632" s="43">
        <v>102260</v>
      </c>
      <c r="K632" s="49">
        <v>1.6E-2</v>
      </c>
    </row>
    <row r="633" spans="1:11" ht="15" hidden="1" x14ac:dyDescent="0.25">
      <c r="A633" s="41" t="s">
        <v>574</v>
      </c>
      <c r="B633" s="43">
        <v>39900</v>
      </c>
      <c r="C633" s="33">
        <f t="shared" si="9"/>
        <v>632</v>
      </c>
      <c r="D633" s="48" t="s">
        <v>113</v>
      </c>
      <c r="E633" s="47">
        <v>68680</v>
      </c>
      <c r="F633" s="46">
        <v>0.02</v>
      </c>
      <c r="G633" s="45">
        <v>0.48899999999999999</v>
      </c>
      <c r="H633" s="44">
        <v>17.53</v>
      </c>
      <c r="I633" s="44">
        <v>19.18</v>
      </c>
      <c r="J633" s="43">
        <v>39900</v>
      </c>
      <c r="K633" s="42">
        <v>0.01</v>
      </c>
    </row>
    <row r="634" spans="1:11" ht="15" hidden="1" x14ac:dyDescent="0.25">
      <c r="A634" s="41" t="s">
        <v>573</v>
      </c>
      <c r="B634" s="43">
        <v>63070</v>
      </c>
      <c r="C634" s="33">
        <f t="shared" si="9"/>
        <v>633</v>
      </c>
      <c r="D634" s="54" t="s">
        <v>113</v>
      </c>
      <c r="E634" s="53">
        <v>953870</v>
      </c>
      <c r="F634" s="52">
        <v>7.0000000000000001E-3</v>
      </c>
      <c r="G634" s="51">
        <v>6.7939999999999996</v>
      </c>
      <c r="H634" s="50">
        <v>25.23</v>
      </c>
      <c r="I634" s="50">
        <v>30.32</v>
      </c>
      <c r="J634" s="43">
        <v>63070</v>
      </c>
      <c r="K634" s="49">
        <v>4.0000000000000001E-3</v>
      </c>
    </row>
    <row r="635" spans="1:11" ht="15" hidden="1" x14ac:dyDescent="0.25">
      <c r="A635" s="41" t="s">
        <v>572</v>
      </c>
      <c r="B635" s="43">
        <v>73060</v>
      </c>
      <c r="C635" s="33">
        <f t="shared" si="9"/>
        <v>634</v>
      </c>
      <c r="D635" s="48" t="s">
        <v>121</v>
      </c>
      <c r="E635" s="47">
        <v>1732420</v>
      </c>
      <c r="F635" s="46">
        <v>5.0000000000000001E-3</v>
      </c>
      <c r="G635" s="45">
        <v>12.339</v>
      </c>
      <c r="H635" s="44">
        <v>29.1</v>
      </c>
      <c r="I635" s="44">
        <v>35.119999999999997</v>
      </c>
      <c r="J635" s="43">
        <v>73060</v>
      </c>
      <c r="K635" s="42">
        <v>4.0000000000000001E-3</v>
      </c>
    </row>
    <row r="636" spans="1:11" ht="30" hidden="1" x14ac:dyDescent="0.25">
      <c r="A636" s="41" t="s">
        <v>571</v>
      </c>
      <c r="B636" s="43">
        <v>92910</v>
      </c>
      <c r="C636" s="33">
        <f t="shared" si="9"/>
        <v>635</v>
      </c>
      <c r="D636" s="54" t="s">
        <v>113</v>
      </c>
      <c r="E636" s="53">
        <v>328370</v>
      </c>
      <c r="F636" s="52">
        <v>1.7000000000000001E-2</v>
      </c>
      <c r="G636" s="51">
        <v>2.339</v>
      </c>
      <c r="H636" s="50">
        <v>37.97</v>
      </c>
      <c r="I636" s="50">
        <v>44.67</v>
      </c>
      <c r="J636" s="43">
        <v>92910</v>
      </c>
      <c r="K636" s="49">
        <v>8.9999999999999993E-3</v>
      </c>
    </row>
    <row r="637" spans="1:11" ht="30" hidden="1" x14ac:dyDescent="0.25">
      <c r="A637" s="41" t="s">
        <v>570</v>
      </c>
      <c r="B637" s="43">
        <v>68410</v>
      </c>
      <c r="C637" s="33">
        <f t="shared" si="9"/>
        <v>636</v>
      </c>
      <c r="D637" s="48" t="s">
        <v>113</v>
      </c>
      <c r="E637" s="47">
        <v>1404050</v>
      </c>
      <c r="F637" s="46">
        <v>5.0000000000000001E-3</v>
      </c>
      <c r="G637" s="45">
        <v>10</v>
      </c>
      <c r="H637" s="44">
        <v>27.47</v>
      </c>
      <c r="I637" s="44">
        <v>32.89</v>
      </c>
      <c r="J637" s="43">
        <v>68410</v>
      </c>
      <c r="K637" s="42">
        <v>3.0000000000000001E-3</v>
      </c>
    </row>
    <row r="638" spans="1:11" ht="15" hidden="1" x14ac:dyDescent="0.25">
      <c r="A638" s="41" t="s">
        <v>569</v>
      </c>
      <c r="B638" s="43">
        <v>49440</v>
      </c>
      <c r="C638" s="33">
        <f t="shared" si="9"/>
        <v>637</v>
      </c>
      <c r="D638" s="54" t="s">
        <v>136</v>
      </c>
      <c r="E638" s="53">
        <v>662330</v>
      </c>
      <c r="F638" s="52">
        <v>1.0999999999999999E-2</v>
      </c>
      <c r="G638" s="51">
        <v>4.7169999999999996</v>
      </c>
      <c r="H638" s="50">
        <v>15.65</v>
      </c>
      <c r="I638" s="50">
        <v>23.77</v>
      </c>
      <c r="J638" s="43">
        <v>49440</v>
      </c>
      <c r="K638" s="49">
        <v>8.0000000000000002E-3</v>
      </c>
    </row>
    <row r="639" spans="1:11" ht="15" hidden="1" x14ac:dyDescent="0.25">
      <c r="A639" s="41" t="s">
        <v>568</v>
      </c>
      <c r="B639" s="43">
        <v>30860</v>
      </c>
      <c r="C639" s="33">
        <f t="shared" si="9"/>
        <v>638</v>
      </c>
      <c r="D639" s="48" t="s">
        <v>121</v>
      </c>
      <c r="E639" s="47">
        <v>90890</v>
      </c>
      <c r="F639" s="46">
        <v>3.7999999999999999E-2</v>
      </c>
      <c r="G639" s="45">
        <v>0.64700000000000002</v>
      </c>
      <c r="H639" s="44">
        <v>12.3</v>
      </c>
      <c r="I639" s="44">
        <v>14.84</v>
      </c>
      <c r="J639" s="43">
        <v>30860</v>
      </c>
      <c r="K639" s="42">
        <v>1.4999999999999999E-2</v>
      </c>
    </row>
    <row r="640" spans="1:11" ht="15" hidden="1" x14ac:dyDescent="0.25">
      <c r="A640" s="41" t="s">
        <v>567</v>
      </c>
      <c r="B640" s="43">
        <v>30570</v>
      </c>
      <c r="C640" s="33">
        <f t="shared" si="9"/>
        <v>639</v>
      </c>
      <c r="D640" s="54" t="s">
        <v>113</v>
      </c>
      <c r="E640" s="53">
        <v>86500</v>
      </c>
      <c r="F640" s="52">
        <v>3.9E-2</v>
      </c>
      <c r="G640" s="51">
        <v>0.61599999999999999</v>
      </c>
      <c r="H640" s="50">
        <v>12.31</v>
      </c>
      <c r="I640" s="50">
        <v>14.7</v>
      </c>
      <c r="J640" s="43">
        <v>30570</v>
      </c>
      <c r="K640" s="49">
        <v>1.6E-2</v>
      </c>
    </row>
    <row r="641" spans="1:11" ht="15" hidden="1" x14ac:dyDescent="0.25">
      <c r="A641" s="41" t="s">
        <v>566</v>
      </c>
      <c r="B641" s="43">
        <v>36560</v>
      </c>
      <c r="C641" s="33">
        <f t="shared" si="9"/>
        <v>640</v>
      </c>
      <c r="D641" s="48" t="s">
        <v>113</v>
      </c>
      <c r="E641" s="47">
        <v>4390</v>
      </c>
      <c r="F641" s="46">
        <v>0.156</v>
      </c>
      <c r="G641" s="45">
        <v>3.1E-2</v>
      </c>
      <c r="H641" s="44">
        <v>10.51</v>
      </c>
      <c r="I641" s="44">
        <v>17.579999999999998</v>
      </c>
      <c r="J641" s="43">
        <v>36560</v>
      </c>
      <c r="K641" s="42">
        <v>7.3999999999999996E-2</v>
      </c>
    </row>
    <row r="642" spans="1:11" ht="15" hidden="1" x14ac:dyDescent="0.25">
      <c r="A642" s="41" t="s">
        <v>565</v>
      </c>
      <c r="B642" s="43">
        <v>63590</v>
      </c>
      <c r="C642" s="33">
        <f t="shared" si="9"/>
        <v>641</v>
      </c>
      <c r="D642" s="54" t="s">
        <v>121</v>
      </c>
      <c r="E642" s="53">
        <v>192690</v>
      </c>
      <c r="F642" s="52">
        <v>1.4E-2</v>
      </c>
      <c r="G642" s="51">
        <v>1.3720000000000001</v>
      </c>
      <c r="H642" s="50">
        <v>22.32</v>
      </c>
      <c r="I642" s="50">
        <v>30.57</v>
      </c>
      <c r="J642" s="43">
        <v>63590</v>
      </c>
      <c r="K642" s="49">
        <v>1.2999999999999999E-2</v>
      </c>
    </row>
    <row r="643" spans="1:11" ht="15" hidden="1" x14ac:dyDescent="0.25">
      <c r="A643" s="41" t="s">
        <v>564</v>
      </c>
      <c r="B643" s="43">
        <v>79340</v>
      </c>
      <c r="C643" s="33">
        <f t="shared" ref="C643:C706" si="10">C642+1</f>
        <v>642</v>
      </c>
      <c r="D643" s="48" t="s">
        <v>113</v>
      </c>
      <c r="E643" s="47">
        <v>40850</v>
      </c>
      <c r="F643" s="46">
        <v>3.1E-2</v>
      </c>
      <c r="G643" s="45">
        <v>0.29099999999999998</v>
      </c>
      <c r="H643" s="44">
        <v>27.3</v>
      </c>
      <c r="I643" s="44">
        <v>38.14</v>
      </c>
      <c r="J643" s="43">
        <v>79340</v>
      </c>
      <c r="K643" s="42">
        <v>2.9000000000000001E-2</v>
      </c>
    </row>
    <row r="644" spans="1:11" ht="15" hidden="1" x14ac:dyDescent="0.25">
      <c r="A644" s="41" t="s">
        <v>563</v>
      </c>
      <c r="B644" s="43">
        <v>59360</v>
      </c>
      <c r="C644" s="33">
        <f t="shared" si="10"/>
        <v>643</v>
      </c>
      <c r="D644" s="54" t="s">
        <v>113</v>
      </c>
      <c r="E644" s="53">
        <v>151840</v>
      </c>
      <c r="F644" s="52">
        <v>1.7000000000000001E-2</v>
      </c>
      <c r="G644" s="51">
        <v>1.0820000000000001</v>
      </c>
      <c r="H644" s="50">
        <v>21.2</v>
      </c>
      <c r="I644" s="50">
        <v>28.54</v>
      </c>
      <c r="J644" s="43">
        <v>59360</v>
      </c>
      <c r="K644" s="49">
        <v>1.4E-2</v>
      </c>
    </row>
    <row r="645" spans="1:11" ht="15" hidden="1" x14ac:dyDescent="0.25">
      <c r="A645" s="41" t="s">
        <v>562</v>
      </c>
      <c r="B645" s="43">
        <v>108880</v>
      </c>
      <c r="C645" s="33">
        <f t="shared" si="10"/>
        <v>644</v>
      </c>
      <c r="D645" s="48" t="s">
        <v>113</v>
      </c>
      <c r="E645" s="47">
        <v>74330</v>
      </c>
      <c r="F645" s="46">
        <v>2.4E-2</v>
      </c>
      <c r="G645" s="45">
        <v>0.52900000000000003</v>
      </c>
      <c r="H645" s="44">
        <v>48.08</v>
      </c>
      <c r="I645" s="44">
        <v>52.35</v>
      </c>
      <c r="J645" s="43">
        <v>108880</v>
      </c>
      <c r="K645" s="42">
        <v>0.01</v>
      </c>
    </row>
    <row r="646" spans="1:11" ht="15" hidden="1" x14ac:dyDescent="0.25">
      <c r="A646" s="41" t="s">
        <v>561</v>
      </c>
      <c r="B646" s="43">
        <v>27170</v>
      </c>
      <c r="C646" s="33">
        <f t="shared" si="10"/>
        <v>645</v>
      </c>
      <c r="D646" s="54" t="s">
        <v>113</v>
      </c>
      <c r="E646" s="53">
        <v>215290</v>
      </c>
      <c r="F646" s="52">
        <v>2.4E-2</v>
      </c>
      <c r="G646" s="51">
        <v>1.5329999999999999</v>
      </c>
      <c r="H646" s="50">
        <v>11.69</v>
      </c>
      <c r="I646" s="50">
        <v>13.06</v>
      </c>
      <c r="J646" s="43">
        <v>27170</v>
      </c>
      <c r="K646" s="49">
        <v>7.0000000000000001E-3</v>
      </c>
    </row>
    <row r="647" spans="1:11" ht="15" hidden="1" x14ac:dyDescent="0.25">
      <c r="A647" s="41" t="s">
        <v>560</v>
      </c>
      <c r="B647" s="43">
        <v>42000</v>
      </c>
      <c r="C647" s="33">
        <f t="shared" si="10"/>
        <v>646</v>
      </c>
      <c r="D647" s="48" t="s">
        <v>121</v>
      </c>
      <c r="E647" s="47">
        <v>89120</v>
      </c>
      <c r="F647" s="46">
        <v>1.7000000000000001E-2</v>
      </c>
      <c r="G647" s="45">
        <v>0.63500000000000001</v>
      </c>
      <c r="H647" s="44">
        <v>17.25</v>
      </c>
      <c r="I647" s="44">
        <v>20.190000000000001</v>
      </c>
      <c r="J647" s="43">
        <v>42000</v>
      </c>
      <c r="K647" s="42">
        <v>8.0000000000000002E-3</v>
      </c>
    </row>
    <row r="648" spans="1:11" ht="30" hidden="1" x14ac:dyDescent="0.25">
      <c r="A648" s="41" t="s">
        <v>559</v>
      </c>
      <c r="B648" s="43">
        <v>28630</v>
      </c>
      <c r="C648" s="33">
        <f t="shared" si="10"/>
        <v>647</v>
      </c>
      <c r="D648" s="54" t="s">
        <v>113</v>
      </c>
      <c r="E648" s="53">
        <v>8040</v>
      </c>
      <c r="F648" s="52">
        <v>8.7999999999999995E-2</v>
      </c>
      <c r="G648" s="51">
        <v>5.7000000000000002E-2</v>
      </c>
      <c r="H648" s="50">
        <v>11.7</v>
      </c>
      <c r="I648" s="50">
        <v>13.76</v>
      </c>
      <c r="J648" s="43">
        <v>28630</v>
      </c>
      <c r="K648" s="49">
        <v>2.7E-2</v>
      </c>
    </row>
    <row r="649" spans="1:11" ht="15" hidden="1" x14ac:dyDescent="0.25">
      <c r="A649" s="41" t="s">
        <v>558</v>
      </c>
      <c r="B649" s="43">
        <v>43330</v>
      </c>
      <c r="C649" s="33">
        <f t="shared" si="10"/>
        <v>648</v>
      </c>
      <c r="D649" s="48" t="s">
        <v>113</v>
      </c>
      <c r="E649" s="47">
        <v>81080</v>
      </c>
      <c r="F649" s="46">
        <v>1.7000000000000001E-2</v>
      </c>
      <c r="G649" s="45">
        <v>0.57699999999999996</v>
      </c>
      <c r="H649" s="44">
        <v>17.88</v>
      </c>
      <c r="I649" s="44">
        <v>20.83</v>
      </c>
      <c r="J649" s="43">
        <v>43330</v>
      </c>
      <c r="K649" s="42">
        <v>8.0000000000000002E-3</v>
      </c>
    </row>
    <row r="650" spans="1:11" ht="15" hidden="1" x14ac:dyDescent="0.25">
      <c r="A650" s="41" t="s">
        <v>557</v>
      </c>
      <c r="B650" s="43">
        <v>37260</v>
      </c>
      <c r="C650" s="33">
        <f t="shared" si="10"/>
        <v>649</v>
      </c>
      <c r="D650" s="54" t="s">
        <v>184</v>
      </c>
      <c r="E650" s="53">
        <v>22026080</v>
      </c>
      <c r="F650" s="52">
        <v>2E-3</v>
      </c>
      <c r="G650" s="51">
        <v>156.881</v>
      </c>
      <c r="H650" s="50">
        <v>16.37</v>
      </c>
      <c r="I650" s="50">
        <v>17.91</v>
      </c>
      <c r="J650" s="43">
        <v>37260</v>
      </c>
      <c r="K650" s="49">
        <v>1E-3</v>
      </c>
    </row>
    <row r="651" spans="1:11" ht="15" hidden="1" x14ac:dyDescent="0.25">
      <c r="A651" s="41" t="s">
        <v>556</v>
      </c>
      <c r="B651" s="43">
        <v>57890</v>
      </c>
      <c r="C651" s="33">
        <f t="shared" si="10"/>
        <v>650</v>
      </c>
      <c r="D651" s="48" t="s">
        <v>113</v>
      </c>
      <c r="E651" s="47">
        <v>1443150</v>
      </c>
      <c r="F651" s="46">
        <v>3.0000000000000001E-3</v>
      </c>
      <c r="G651" s="45">
        <v>10.279</v>
      </c>
      <c r="H651" s="44">
        <v>26.12</v>
      </c>
      <c r="I651" s="44">
        <v>27.83</v>
      </c>
      <c r="J651" s="43">
        <v>57890</v>
      </c>
      <c r="K651" s="42">
        <v>1E-3</v>
      </c>
    </row>
    <row r="652" spans="1:11" ht="15" hidden="1" x14ac:dyDescent="0.25">
      <c r="A652" s="41" t="s">
        <v>555</v>
      </c>
      <c r="B652" s="43">
        <v>31130</v>
      </c>
      <c r="C652" s="33">
        <f t="shared" si="10"/>
        <v>651</v>
      </c>
      <c r="D652" s="54" t="s">
        <v>136</v>
      </c>
      <c r="E652" s="53">
        <v>101910</v>
      </c>
      <c r="F652" s="52">
        <v>2.1000000000000001E-2</v>
      </c>
      <c r="G652" s="51">
        <v>0.72599999999999998</v>
      </c>
      <c r="H652" s="50">
        <v>13.77</v>
      </c>
      <c r="I652" s="50">
        <v>14.97</v>
      </c>
      <c r="J652" s="43">
        <v>31130</v>
      </c>
      <c r="K652" s="49">
        <v>1.4999999999999999E-2</v>
      </c>
    </row>
    <row r="653" spans="1:11" ht="15" hidden="1" x14ac:dyDescent="0.25">
      <c r="A653" s="41" t="s">
        <v>554</v>
      </c>
      <c r="B653" s="43">
        <v>29720</v>
      </c>
      <c r="C653" s="33">
        <f t="shared" si="10"/>
        <v>652</v>
      </c>
      <c r="D653" s="48" t="s">
        <v>113</v>
      </c>
      <c r="E653" s="47">
        <v>90910</v>
      </c>
      <c r="F653" s="46">
        <v>1.9E-2</v>
      </c>
      <c r="G653" s="45">
        <v>0.64800000000000002</v>
      </c>
      <c r="H653" s="44">
        <v>13.47</v>
      </c>
      <c r="I653" s="44">
        <v>14.29</v>
      </c>
      <c r="J653" s="43">
        <v>29720</v>
      </c>
      <c r="K653" s="42">
        <v>5.0000000000000001E-3</v>
      </c>
    </row>
    <row r="654" spans="1:11" ht="15" hidden="1" x14ac:dyDescent="0.25">
      <c r="A654" s="41" t="s">
        <v>553</v>
      </c>
      <c r="B654" s="43">
        <v>43030</v>
      </c>
      <c r="C654" s="33">
        <f t="shared" si="10"/>
        <v>653</v>
      </c>
      <c r="D654" s="54" t="s">
        <v>113</v>
      </c>
      <c r="E654" s="53">
        <v>8860</v>
      </c>
      <c r="F654" s="52">
        <v>0.14199999999999999</v>
      </c>
      <c r="G654" s="51">
        <v>6.3E-2</v>
      </c>
      <c r="H654" s="50">
        <v>17.79</v>
      </c>
      <c r="I654" s="50">
        <v>20.69</v>
      </c>
      <c r="J654" s="43">
        <v>43030</v>
      </c>
      <c r="K654" s="49">
        <v>6.9000000000000006E-2</v>
      </c>
    </row>
    <row r="655" spans="1:11" ht="15" hidden="1" x14ac:dyDescent="0.25">
      <c r="A655" s="41" t="s">
        <v>552</v>
      </c>
      <c r="B655" s="43">
        <v>41910</v>
      </c>
      <c r="C655" s="33">
        <f t="shared" si="10"/>
        <v>654</v>
      </c>
      <c r="D655" s="48" t="s">
        <v>113</v>
      </c>
      <c r="E655" s="47">
        <v>2150</v>
      </c>
      <c r="F655" s="46">
        <v>5.8999999999999997E-2</v>
      </c>
      <c r="G655" s="45">
        <v>1.4999999999999999E-2</v>
      </c>
      <c r="H655" s="44">
        <v>19.059999999999999</v>
      </c>
      <c r="I655" s="44">
        <v>20.149999999999999</v>
      </c>
      <c r="J655" s="43">
        <v>41910</v>
      </c>
      <c r="K655" s="42">
        <v>2.9000000000000001E-2</v>
      </c>
    </row>
    <row r="656" spans="1:11" ht="15" x14ac:dyDescent="0.25">
      <c r="A656" s="41" t="s">
        <v>551</v>
      </c>
      <c r="B656" s="43">
        <v>37790</v>
      </c>
      <c r="C656" s="33">
        <f t="shared" si="10"/>
        <v>655</v>
      </c>
      <c r="D656" s="54" t="s">
        <v>136</v>
      </c>
      <c r="E656" s="53">
        <v>3133030</v>
      </c>
      <c r="F656" s="52">
        <v>3.0000000000000001E-3</v>
      </c>
      <c r="G656" s="51">
        <v>22.315000000000001</v>
      </c>
      <c r="H656" s="50">
        <v>17.23</v>
      </c>
      <c r="I656" s="50">
        <v>18.170000000000002</v>
      </c>
      <c r="J656" s="43">
        <v>37790</v>
      </c>
      <c r="K656" s="49">
        <v>1E-3</v>
      </c>
    </row>
    <row r="657" spans="1:11" ht="15" hidden="1" x14ac:dyDescent="0.25">
      <c r="A657" s="41" t="s">
        <v>550</v>
      </c>
      <c r="B657" s="43">
        <v>37620</v>
      </c>
      <c r="C657" s="33">
        <f t="shared" si="10"/>
        <v>656</v>
      </c>
      <c r="D657" s="48" t="s">
        <v>113</v>
      </c>
      <c r="E657" s="47">
        <v>298960</v>
      </c>
      <c r="F657" s="46">
        <v>1.4E-2</v>
      </c>
      <c r="G657" s="45">
        <v>2.129</v>
      </c>
      <c r="H657" s="44">
        <v>17</v>
      </c>
      <c r="I657" s="44">
        <v>18.09</v>
      </c>
      <c r="J657" s="43">
        <v>37620</v>
      </c>
      <c r="K657" s="42">
        <v>4.0000000000000001E-3</v>
      </c>
    </row>
    <row r="658" spans="1:11" ht="15" hidden="1" x14ac:dyDescent="0.25">
      <c r="A658" s="41" t="s">
        <v>549</v>
      </c>
      <c r="B658" s="43">
        <v>37570</v>
      </c>
      <c r="C658" s="33">
        <f t="shared" si="10"/>
        <v>657</v>
      </c>
      <c r="D658" s="54" t="s">
        <v>113</v>
      </c>
      <c r="E658" s="53">
        <v>485220</v>
      </c>
      <c r="F658" s="52">
        <v>8.0000000000000002E-3</v>
      </c>
      <c r="G658" s="51">
        <v>3.456</v>
      </c>
      <c r="H658" s="50">
        <v>17.38</v>
      </c>
      <c r="I658" s="50">
        <v>18.059999999999999</v>
      </c>
      <c r="J658" s="43">
        <v>37570</v>
      </c>
      <c r="K658" s="49">
        <v>2E-3</v>
      </c>
    </row>
    <row r="659" spans="1:11" ht="15" hidden="1" x14ac:dyDescent="0.25">
      <c r="A659" s="41" t="s">
        <v>548</v>
      </c>
      <c r="B659" s="43">
        <v>40220</v>
      </c>
      <c r="C659" s="33">
        <f t="shared" si="10"/>
        <v>658</v>
      </c>
      <c r="D659" s="48" t="s">
        <v>113</v>
      </c>
      <c r="E659" s="47">
        <v>1566960</v>
      </c>
      <c r="F659" s="46">
        <v>4.0000000000000001E-3</v>
      </c>
      <c r="G659" s="45">
        <v>11.161</v>
      </c>
      <c r="H659" s="44">
        <v>18.46</v>
      </c>
      <c r="I659" s="44">
        <v>19.34</v>
      </c>
      <c r="J659" s="43">
        <v>40220</v>
      </c>
      <c r="K659" s="42">
        <v>1E-3</v>
      </c>
    </row>
    <row r="660" spans="1:11" ht="15" hidden="1" x14ac:dyDescent="0.25">
      <c r="A660" s="41" t="s">
        <v>547</v>
      </c>
      <c r="B660" s="43">
        <v>28120</v>
      </c>
      <c r="C660" s="33">
        <f t="shared" si="10"/>
        <v>659</v>
      </c>
      <c r="D660" s="54" t="s">
        <v>113</v>
      </c>
      <c r="E660" s="53">
        <v>18810</v>
      </c>
      <c r="F660" s="52">
        <v>6.7000000000000004E-2</v>
      </c>
      <c r="G660" s="51">
        <v>0.13400000000000001</v>
      </c>
      <c r="H660" s="50">
        <v>12.49</v>
      </c>
      <c r="I660" s="50">
        <v>13.52</v>
      </c>
      <c r="J660" s="43">
        <v>28120</v>
      </c>
      <c r="K660" s="49">
        <v>8.9999999999999993E-3</v>
      </c>
    </row>
    <row r="661" spans="1:11" ht="15" hidden="1" x14ac:dyDescent="0.25">
      <c r="A661" s="41" t="s">
        <v>546</v>
      </c>
      <c r="B661" s="43">
        <v>43580</v>
      </c>
      <c r="C661" s="33">
        <f t="shared" si="10"/>
        <v>660</v>
      </c>
      <c r="D661" s="48" t="s">
        <v>113</v>
      </c>
      <c r="E661" s="47">
        <v>159650</v>
      </c>
      <c r="F661" s="46">
        <v>8.0000000000000002E-3</v>
      </c>
      <c r="G661" s="45">
        <v>1.137</v>
      </c>
      <c r="H661" s="44">
        <v>20.38</v>
      </c>
      <c r="I661" s="44">
        <v>20.95</v>
      </c>
      <c r="J661" s="43">
        <v>43580</v>
      </c>
      <c r="K661" s="42">
        <v>3.0000000000000001E-3</v>
      </c>
    </row>
    <row r="662" spans="1:11" ht="15" hidden="1" x14ac:dyDescent="0.25">
      <c r="A662" s="41" t="s">
        <v>545</v>
      </c>
      <c r="B662" s="43">
        <v>41980</v>
      </c>
      <c r="C662" s="33">
        <f t="shared" si="10"/>
        <v>661</v>
      </c>
      <c r="D662" s="54" t="s">
        <v>113</v>
      </c>
      <c r="E662" s="53">
        <v>72120</v>
      </c>
      <c r="F662" s="52">
        <v>1.4E-2</v>
      </c>
      <c r="G662" s="51">
        <v>0.51400000000000001</v>
      </c>
      <c r="H662" s="50">
        <v>19.91</v>
      </c>
      <c r="I662" s="50">
        <v>20.18</v>
      </c>
      <c r="J662" s="43">
        <v>41980</v>
      </c>
      <c r="K662" s="49">
        <v>4.0000000000000001E-3</v>
      </c>
    </row>
    <row r="663" spans="1:11" ht="15" hidden="1" x14ac:dyDescent="0.25">
      <c r="A663" s="41" t="s">
        <v>544</v>
      </c>
      <c r="B663" s="43">
        <v>28060</v>
      </c>
      <c r="C663" s="33">
        <f t="shared" si="10"/>
        <v>662</v>
      </c>
      <c r="D663" s="48" t="s">
        <v>113</v>
      </c>
      <c r="E663" s="47">
        <v>496760</v>
      </c>
      <c r="F663" s="46">
        <v>7.0000000000000001E-3</v>
      </c>
      <c r="G663" s="45">
        <v>3.5379999999999998</v>
      </c>
      <c r="H663" s="44">
        <v>13.11</v>
      </c>
      <c r="I663" s="44">
        <v>13.49</v>
      </c>
      <c r="J663" s="43">
        <v>28060</v>
      </c>
      <c r="K663" s="42">
        <v>2E-3</v>
      </c>
    </row>
    <row r="664" spans="1:11" ht="15" x14ac:dyDescent="0.25">
      <c r="A664" s="41" t="s">
        <v>543</v>
      </c>
      <c r="B664" s="43">
        <v>41870</v>
      </c>
      <c r="C664" s="33">
        <f t="shared" si="10"/>
        <v>663</v>
      </c>
      <c r="D664" s="54" t="s">
        <v>113</v>
      </c>
      <c r="E664" s="53">
        <v>34540</v>
      </c>
      <c r="F664" s="52">
        <v>4.1000000000000002E-2</v>
      </c>
      <c r="G664" s="51">
        <v>0.246</v>
      </c>
      <c r="H664" s="50">
        <v>19.010000000000002</v>
      </c>
      <c r="I664" s="50">
        <v>20.13</v>
      </c>
      <c r="J664" s="43">
        <v>41870</v>
      </c>
      <c r="K664" s="49">
        <v>8.0000000000000002E-3</v>
      </c>
    </row>
    <row r="665" spans="1:11" ht="15" hidden="1" x14ac:dyDescent="0.25">
      <c r="A665" s="41" t="s">
        <v>542</v>
      </c>
      <c r="B665" s="43">
        <v>34370</v>
      </c>
      <c r="C665" s="33">
        <f t="shared" si="10"/>
        <v>664</v>
      </c>
      <c r="D665" s="48" t="s">
        <v>136</v>
      </c>
      <c r="E665" s="47">
        <v>5630810</v>
      </c>
      <c r="F665" s="46">
        <v>3.0000000000000001E-3</v>
      </c>
      <c r="G665" s="45">
        <v>40.104999999999997</v>
      </c>
      <c r="H665" s="44">
        <v>15.24</v>
      </c>
      <c r="I665" s="44">
        <v>16.53</v>
      </c>
      <c r="J665" s="43">
        <v>34370</v>
      </c>
      <c r="K665" s="42">
        <v>1E-3</v>
      </c>
    </row>
    <row r="666" spans="1:11" ht="15" hidden="1" x14ac:dyDescent="0.25">
      <c r="A666" s="41" t="s">
        <v>541</v>
      </c>
      <c r="B666" s="43">
        <v>52380</v>
      </c>
      <c r="C666" s="33">
        <f t="shared" si="10"/>
        <v>665</v>
      </c>
      <c r="D666" s="54" t="s">
        <v>113</v>
      </c>
      <c r="E666" s="53">
        <v>59820</v>
      </c>
      <c r="F666" s="52">
        <v>2.3E-2</v>
      </c>
      <c r="G666" s="51">
        <v>0.42599999999999999</v>
      </c>
      <c r="H666" s="50">
        <v>23.65</v>
      </c>
      <c r="I666" s="50">
        <v>25.18</v>
      </c>
      <c r="J666" s="43">
        <v>52380</v>
      </c>
      <c r="K666" s="49">
        <v>6.0000000000000001E-3</v>
      </c>
    </row>
    <row r="667" spans="1:11" ht="15" hidden="1" x14ac:dyDescent="0.25">
      <c r="A667" s="41" t="s">
        <v>540</v>
      </c>
      <c r="B667" s="43">
        <v>37660</v>
      </c>
      <c r="C667" s="33">
        <f t="shared" si="10"/>
        <v>666</v>
      </c>
      <c r="D667" s="48" t="s">
        <v>113</v>
      </c>
      <c r="E667" s="47">
        <v>6780</v>
      </c>
      <c r="F667" s="46">
        <v>5.3999999999999999E-2</v>
      </c>
      <c r="G667" s="45">
        <v>4.8000000000000001E-2</v>
      </c>
      <c r="H667" s="44">
        <v>17.489999999999998</v>
      </c>
      <c r="I667" s="44">
        <v>18.11</v>
      </c>
      <c r="J667" s="43">
        <v>37660</v>
      </c>
      <c r="K667" s="42">
        <v>1.2999999999999999E-2</v>
      </c>
    </row>
    <row r="668" spans="1:11" ht="15" hidden="1" x14ac:dyDescent="0.25">
      <c r="A668" s="41" t="s">
        <v>539</v>
      </c>
      <c r="B668" s="43">
        <v>39160</v>
      </c>
      <c r="C668" s="33">
        <f t="shared" si="10"/>
        <v>667</v>
      </c>
      <c r="D668" s="54" t="s">
        <v>113</v>
      </c>
      <c r="E668" s="53">
        <v>128620</v>
      </c>
      <c r="F668" s="52">
        <v>8.9999999999999993E-3</v>
      </c>
      <c r="G668" s="51">
        <v>0.91600000000000004</v>
      </c>
      <c r="H668" s="50">
        <v>17.63</v>
      </c>
      <c r="I668" s="50">
        <v>18.829999999999998</v>
      </c>
      <c r="J668" s="43">
        <v>39160</v>
      </c>
      <c r="K668" s="49">
        <v>7.0000000000000001E-3</v>
      </c>
    </row>
    <row r="669" spans="1:11" ht="15" hidden="1" x14ac:dyDescent="0.25">
      <c r="A669" s="41" t="s">
        <v>538</v>
      </c>
      <c r="B669" s="43">
        <v>39320</v>
      </c>
      <c r="C669" s="33">
        <f t="shared" si="10"/>
        <v>668</v>
      </c>
      <c r="D669" s="48" t="s">
        <v>113</v>
      </c>
      <c r="E669" s="47">
        <v>37680</v>
      </c>
      <c r="F669" s="46">
        <v>4.9000000000000002E-2</v>
      </c>
      <c r="G669" s="45">
        <v>0.26800000000000002</v>
      </c>
      <c r="H669" s="44">
        <v>17.75</v>
      </c>
      <c r="I669" s="44">
        <v>18.91</v>
      </c>
      <c r="J669" s="43">
        <v>39320</v>
      </c>
      <c r="K669" s="42">
        <v>7.0000000000000001E-3</v>
      </c>
    </row>
    <row r="670" spans="1:11" ht="15" hidden="1" x14ac:dyDescent="0.25">
      <c r="A670" s="41" t="s">
        <v>537</v>
      </c>
      <c r="B670" s="43">
        <v>35170</v>
      </c>
      <c r="C670" s="33">
        <f t="shared" si="10"/>
        <v>669</v>
      </c>
      <c r="D670" s="54" t="s">
        <v>113</v>
      </c>
      <c r="E670" s="53">
        <v>2707040</v>
      </c>
      <c r="F670" s="52">
        <v>5.0000000000000001E-3</v>
      </c>
      <c r="G670" s="51">
        <v>19.280999999999999</v>
      </c>
      <c r="H670" s="50">
        <v>15.53</v>
      </c>
      <c r="I670" s="50">
        <v>16.91</v>
      </c>
      <c r="J670" s="43">
        <v>35170</v>
      </c>
      <c r="K670" s="49">
        <v>2E-3</v>
      </c>
    </row>
    <row r="671" spans="1:11" ht="15" hidden="1" x14ac:dyDescent="0.25">
      <c r="A671" s="41" t="s">
        <v>536</v>
      </c>
      <c r="B671" s="43">
        <v>43550</v>
      </c>
      <c r="C671" s="33">
        <f t="shared" si="10"/>
        <v>670</v>
      </c>
      <c r="D671" s="48" t="s">
        <v>113</v>
      </c>
      <c r="E671" s="47">
        <v>135940</v>
      </c>
      <c r="F671" s="46">
        <v>8.9999999999999993E-3</v>
      </c>
      <c r="G671" s="45">
        <v>0.96799999999999997</v>
      </c>
      <c r="H671" s="44">
        <v>20.84</v>
      </c>
      <c r="I671" s="44">
        <v>20.94</v>
      </c>
      <c r="J671" s="43">
        <v>43550</v>
      </c>
      <c r="K671" s="42">
        <v>6.0000000000000001E-3</v>
      </c>
    </row>
    <row r="672" spans="1:11" ht="15" hidden="1" x14ac:dyDescent="0.25">
      <c r="A672" s="41" t="s">
        <v>535</v>
      </c>
      <c r="B672" s="43">
        <v>31260</v>
      </c>
      <c r="C672" s="33">
        <f t="shared" si="10"/>
        <v>671</v>
      </c>
      <c r="D672" s="54" t="s">
        <v>113</v>
      </c>
      <c r="E672" s="53">
        <v>130950</v>
      </c>
      <c r="F672" s="52">
        <v>1.2999999999999999E-2</v>
      </c>
      <c r="G672" s="51">
        <v>0.93300000000000005</v>
      </c>
      <c r="H672" s="50">
        <v>13.99</v>
      </c>
      <c r="I672" s="50">
        <v>15.03</v>
      </c>
      <c r="J672" s="43">
        <v>31260</v>
      </c>
      <c r="K672" s="49">
        <v>4.0000000000000001E-3</v>
      </c>
    </row>
    <row r="673" spans="1:11" ht="15" hidden="1" x14ac:dyDescent="0.25">
      <c r="A673" s="41" t="s">
        <v>534</v>
      </c>
      <c r="B673" s="43">
        <v>23530</v>
      </c>
      <c r="C673" s="33">
        <f t="shared" si="10"/>
        <v>672</v>
      </c>
      <c r="D673" s="48" t="s">
        <v>113</v>
      </c>
      <c r="E673" s="47">
        <v>248440</v>
      </c>
      <c r="F673" s="46">
        <v>8.9999999999999993E-3</v>
      </c>
      <c r="G673" s="45">
        <v>1.77</v>
      </c>
      <c r="H673" s="44">
        <v>10.61</v>
      </c>
      <c r="I673" s="44">
        <v>11.32</v>
      </c>
      <c r="J673" s="43">
        <v>23530</v>
      </c>
      <c r="K673" s="42">
        <v>4.0000000000000001E-3</v>
      </c>
    </row>
    <row r="674" spans="1:11" ht="15" hidden="1" x14ac:dyDescent="0.25">
      <c r="A674" s="41" t="s">
        <v>533</v>
      </c>
      <c r="B674" s="43">
        <v>33640</v>
      </c>
      <c r="C674" s="33">
        <f t="shared" si="10"/>
        <v>673</v>
      </c>
      <c r="D674" s="54" t="s">
        <v>113</v>
      </c>
      <c r="E674" s="53">
        <v>186030</v>
      </c>
      <c r="F674" s="52">
        <v>1.4999999999999999E-2</v>
      </c>
      <c r="G674" s="51">
        <v>1.325</v>
      </c>
      <c r="H674" s="50">
        <v>15.46</v>
      </c>
      <c r="I674" s="50">
        <v>16.170000000000002</v>
      </c>
      <c r="J674" s="43">
        <v>33640</v>
      </c>
      <c r="K674" s="49">
        <v>5.0000000000000001E-3</v>
      </c>
    </row>
    <row r="675" spans="1:11" ht="15" hidden="1" x14ac:dyDescent="0.25">
      <c r="A675" s="41" t="s">
        <v>532</v>
      </c>
      <c r="B675" s="43">
        <v>27450</v>
      </c>
      <c r="C675" s="33">
        <f t="shared" si="10"/>
        <v>674</v>
      </c>
      <c r="D675" s="48" t="s">
        <v>113</v>
      </c>
      <c r="E675" s="47">
        <v>98560</v>
      </c>
      <c r="F675" s="46">
        <v>1.4E-2</v>
      </c>
      <c r="G675" s="45">
        <v>0.70199999999999996</v>
      </c>
      <c r="H675" s="44">
        <v>12.12</v>
      </c>
      <c r="I675" s="44">
        <v>13.2</v>
      </c>
      <c r="J675" s="43">
        <v>27450</v>
      </c>
      <c r="K675" s="42">
        <v>5.0000000000000001E-3</v>
      </c>
    </row>
    <row r="676" spans="1:11" ht="15" hidden="1" x14ac:dyDescent="0.25">
      <c r="A676" s="41" t="s">
        <v>531</v>
      </c>
      <c r="B676" s="43">
        <v>40300</v>
      </c>
      <c r="C676" s="33">
        <f t="shared" si="10"/>
        <v>675</v>
      </c>
      <c r="D676" s="54" t="s">
        <v>113</v>
      </c>
      <c r="E676" s="53">
        <v>224340</v>
      </c>
      <c r="F676" s="52">
        <v>1.6E-2</v>
      </c>
      <c r="G676" s="51">
        <v>1.5980000000000001</v>
      </c>
      <c r="H676" s="50">
        <v>18.57</v>
      </c>
      <c r="I676" s="50">
        <v>19.37</v>
      </c>
      <c r="J676" s="43">
        <v>40300</v>
      </c>
      <c r="K676" s="49">
        <v>4.0000000000000001E-3</v>
      </c>
    </row>
    <row r="677" spans="1:11" ht="15" hidden="1" x14ac:dyDescent="0.25">
      <c r="A677" s="41" t="s">
        <v>530</v>
      </c>
      <c r="B677" s="43">
        <v>36480</v>
      </c>
      <c r="C677" s="33">
        <f t="shared" si="10"/>
        <v>676</v>
      </c>
      <c r="D677" s="48" t="s">
        <v>113</v>
      </c>
      <c r="E677" s="47">
        <v>41630</v>
      </c>
      <c r="F677" s="46">
        <v>2.7E-2</v>
      </c>
      <c r="G677" s="45">
        <v>0.29699999999999999</v>
      </c>
      <c r="H677" s="44">
        <v>16.82</v>
      </c>
      <c r="I677" s="44">
        <v>17.54</v>
      </c>
      <c r="J677" s="43">
        <v>36480</v>
      </c>
      <c r="K677" s="42">
        <v>6.0000000000000001E-3</v>
      </c>
    </row>
    <row r="678" spans="1:11" ht="15" hidden="1" x14ac:dyDescent="0.25">
      <c r="A678" s="41" t="s">
        <v>529</v>
      </c>
      <c r="B678" s="43">
        <v>35160</v>
      </c>
      <c r="C678" s="33">
        <f t="shared" si="10"/>
        <v>677</v>
      </c>
      <c r="D678" s="54" t="s">
        <v>113</v>
      </c>
      <c r="E678" s="53">
        <v>176850</v>
      </c>
      <c r="F678" s="52">
        <v>1.6E-2</v>
      </c>
      <c r="G678" s="51">
        <v>1.26</v>
      </c>
      <c r="H678" s="50">
        <v>16.04</v>
      </c>
      <c r="I678" s="50">
        <v>16.899999999999999</v>
      </c>
      <c r="J678" s="43">
        <v>35160</v>
      </c>
      <c r="K678" s="49">
        <v>5.0000000000000001E-3</v>
      </c>
    </row>
    <row r="679" spans="1:11" ht="15" hidden="1" x14ac:dyDescent="0.25">
      <c r="A679" s="41" t="s">
        <v>528</v>
      </c>
      <c r="B679" s="43">
        <v>40100</v>
      </c>
      <c r="C679" s="33">
        <f t="shared" si="10"/>
        <v>678</v>
      </c>
      <c r="D679" s="48" t="s">
        <v>113</v>
      </c>
      <c r="E679" s="47">
        <v>137150</v>
      </c>
      <c r="F679" s="46">
        <v>7.0000000000000001E-3</v>
      </c>
      <c r="G679" s="45">
        <v>0.97699999999999998</v>
      </c>
      <c r="H679" s="44">
        <v>18.760000000000002</v>
      </c>
      <c r="I679" s="44">
        <v>19.28</v>
      </c>
      <c r="J679" s="43">
        <v>40100</v>
      </c>
      <c r="K679" s="42">
        <v>2E-3</v>
      </c>
    </row>
    <row r="680" spans="1:11" ht="15" hidden="1" x14ac:dyDescent="0.25">
      <c r="A680" s="41" t="s">
        <v>527</v>
      </c>
      <c r="B680" s="43">
        <v>29120</v>
      </c>
      <c r="C680" s="33">
        <f t="shared" si="10"/>
        <v>679</v>
      </c>
      <c r="D680" s="54" t="s">
        <v>113</v>
      </c>
      <c r="E680" s="53">
        <v>997770</v>
      </c>
      <c r="F680" s="52">
        <v>5.0000000000000001E-3</v>
      </c>
      <c r="G680" s="51">
        <v>7.1070000000000002</v>
      </c>
      <c r="H680" s="50">
        <v>13.42</v>
      </c>
      <c r="I680" s="50">
        <v>14</v>
      </c>
      <c r="J680" s="43">
        <v>29120</v>
      </c>
      <c r="K680" s="49">
        <v>2E-3</v>
      </c>
    </row>
    <row r="681" spans="1:11" ht="15" hidden="1" x14ac:dyDescent="0.25">
      <c r="A681" s="41" t="s">
        <v>526</v>
      </c>
      <c r="B681" s="43">
        <v>38050</v>
      </c>
      <c r="C681" s="33">
        <f t="shared" si="10"/>
        <v>680</v>
      </c>
      <c r="D681" s="48" t="s">
        <v>113</v>
      </c>
      <c r="E681" s="47">
        <v>146350</v>
      </c>
      <c r="F681" s="46">
        <v>2.9000000000000001E-2</v>
      </c>
      <c r="G681" s="45">
        <v>1.042</v>
      </c>
      <c r="H681" s="44">
        <v>16.940000000000001</v>
      </c>
      <c r="I681" s="44">
        <v>18.29</v>
      </c>
      <c r="J681" s="43">
        <v>38050</v>
      </c>
      <c r="K681" s="42">
        <v>1.0999999999999999E-2</v>
      </c>
    </row>
    <row r="682" spans="1:11" ht="15" hidden="1" x14ac:dyDescent="0.25">
      <c r="A682" s="41" t="s">
        <v>525</v>
      </c>
      <c r="B682" s="43">
        <v>40090</v>
      </c>
      <c r="C682" s="33">
        <f t="shared" si="10"/>
        <v>681</v>
      </c>
      <c r="D682" s="54" t="s">
        <v>113</v>
      </c>
      <c r="E682" s="53">
        <v>166850</v>
      </c>
      <c r="F682" s="52">
        <v>1.2E-2</v>
      </c>
      <c r="G682" s="51">
        <v>1.1879999999999999</v>
      </c>
      <c r="H682" s="50">
        <v>18.87</v>
      </c>
      <c r="I682" s="50">
        <v>19.28</v>
      </c>
      <c r="J682" s="43">
        <v>40090</v>
      </c>
      <c r="K682" s="49">
        <v>3.0000000000000001E-3</v>
      </c>
    </row>
    <row r="683" spans="1:11" ht="30" hidden="1" x14ac:dyDescent="0.25">
      <c r="A683" s="41" t="s">
        <v>524</v>
      </c>
      <c r="B683" s="43">
        <v>34150</v>
      </c>
      <c r="C683" s="33">
        <f t="shared" si="10"/>
        <v>682</v>
      </c>
      <c r="D683" s="48" t="s">
        <v>136</v>
      </c>
      <c r="E683" s="47">
        <v>4101520</v>
      </c>
      <c r="F683" s="46">
        <v>3.0000000000000001E-3</v>
      </c>
      <c r="G683" s="45">
        <v>29.213000000000001</v>
      </c>
      <c r="H683" s="44">
        <v>14.63</v>
      </c>
      <c r="I683" s="44">
        <v>16.420000000000002</v>
      </c>
      <c r="J683" s="43">
        <v>34150</v>
      </c>
      <c r="K683" s="42">
        <v>2E-3</v>
      </c>
    </row>
    <row r="684" spans="1:11" ht="15" hidden="1" x14ac:dyDescent="0.25">
      <c r="A684" s="41" t="s">
        <v>523</v>
      </c>
      <c r="B684" s="43">
        <v>44250</v>
      </c>
      <c r="C684" s="33">
        <f t="shared" si="10"/>
        <v>683</v>
      </c>
      <c r="D684" s="54" t="s">
        <v>113</v>
      </c>
      <c r="E684" s="53">
        <v>88920</v>
      </c>
      <c r="F684" s="52">
        <v>2.8000000000000001E-2</v>
      </c>
      <c r="G684" s="51">
        <v>0.63300000000000001</v>
      </c>
      <c r="H684" s="50">
        <v>20.149999999999999</v>
      </c>
      <c r="I684" s="50">
        <v>21.27</v>
      </c>
      <c r="J684" s="43">
        <v>44250</v>
      </c>
      <c r="K684" s="49">
        <v>8.9999999999999993E-3</v>
      </c>
    </row>
    <row r="685" spans="1:11" ht="15" hidden="1" x14ac:dyDescent="0.25">
      <c r="A685" s="41" t="s">
        <v>522</v>
      </c>
      <c r="B685" s="43">
        <v>29920</v>
      </c>
      <c r="C685" s="33">
        <f t="shared" si="10"/>
        <v>684</v>
      </c>
      <c r="D685" s="48" t="s">
        <v>113</v>
      </c>
      <c r="E685" s="47">
        <v>74120</v>
      </c>
      <c r="F685" s="46">
        <v>2.5000000000000001E-2</v>
      </c>
      <c r="G685" s="45">
        <v>0.52800000000000002</v>
      </c>
      <c r="H685" s="44">
        <v>13.54</v>
      </c>
      <c r="I685" s="44">
        <v>14.39</v>
      </c>
      <c r="J685" s="43">
        <v>29920</v>
      </c>
      <c r="K685" s="42">
        <v>7.0000000000000001E-3</v>
      </c>
    </row>
    <row r="686" spans="1:11" ht="15" hidden="1" x14ac:dyDescent="0.25">
      <c r="A686" s="41" t="s">
        <v>521</v>
      </c>
      <c r="B686" s="43">
        <v>41150</v>
      </c>
      <c r="C686" s="33">
        <f t="shared" si="10"/>
        <v>685</v>
      </c>
      <c r="D686" s="54" t="s">
        <v>121</v>
      </c>
      <c r="E686" s="53">
        <v>293090</v>
      </c>
      <c r="F686" s="52">
        <v>8.9999999999999993E-3</v>
      </c>
      <c r="G686" s="51">
        <v>2.0880000000000001</v>
      </c>
      <c r="H686" s="50">
        <v>18.399999999999999</v>
      </c>
      <c r="I686" s="50">
        <v>19.79</v>
      </c>
      <c r="J686" s="43">
        <v>41150</v>
      </c>
      <c r="K686" s="49">
        <v>4.0000000000000001E-3</v>
      </c>
    </row>
    <row r="687" spans="1:11" ht="15" hidden="1" x14ac:dyDescent="0.25">
      <c r="A687" s="41" t="s">
        <v>520</v>
      </c>
      <c r="B687" s="43">
        <v>41070</v>
      </c>
      <c r="C687" s="33">
        <f t="shared" si="10"/>
        <v>686</v>
      </c>
      <c r="D687" s="48" t="s">
        <v>113</v>
      </c>
      <c r="E687" s="47">
        <v>95170</v>
      </c>
      <c r="F687" s="46">
        <v>8.9999999999999993E-3</v>
      </c>
      <c r="G687" s="45">
        <v>0.67800000000000005</v>
      </c>
      <c r="H687" s="44">
        <v>18.690000000000001</v>
      </c>
      <c r="I687" s="44">
        <v>19.739999999999998</v>
      </c>
      <c r="J687" s="43">
        <v>41070</v>
      </c>
      <c r="K687" s="42">
        <v>4.0000000000000001E-3</v>
      </c>
    </row>
    <row r="688" spans="1:11" ht="15" hidden="1" x14ac:dyDescent="0.25">
      <c r="A688" s="41" t="s">
        <v>519</v>
      </c>
      <c r="B688" s="43">
        <v>41190</v>
      </c>
      <c r="C688" s="33">
        <f t="shared" si="10"/>
        <v>687</v>
      </c>
      <c r="D688" s="54" t="s">
        <v>113</v>
      </c>
      <c r="E688" s="53">
        <v>197910</v>
      </c>
      <c r="F688" s="52">
        <v>1.2E-2</v>
      </c>
      <c r="G688" s="51">
        <v>1.41</v>
      </c>
      <c r="H688" s="50">
        <v>18.239999999999998</v>
      </c>
      <c r="I688" s="50">
        <v>19.8</v>
      </c>
      <c r="J688" s="43">
        <v>41190</v>
      </c>
      <c r="K688" s="49">
        <v>6.0000000000000001E-3</v>
      </c>
    </row>
    <row r="689" spans="1:11" ht="15" hidden="1" x14ac:dyDescent="0.25">
      <c r="A689" s="41" t="s">
        <v>518</v>
      </c>
      <c r="B689" s="43">
        <v>41890</v>
      </c>
      <c r="C689" s="33">
        <f t="shared" si="10"/>
        <v>688</v>
      </c>
      <c r="D689" s="48" t="s">
        <v>113</v>
      </c>
      <c r="E689" s="47">
        <v>34070</v>
      </c>
      <c r="F689" s="46">
        <v>3.4000000000000002E-2</v>
      </c>
      <c r="G689" s="45">
        <v>0.24299999999999999</v>
      </c>
      <c r="H689" s="44">
        <v>18.72</v>
      </c>
      <c r="I689" s="44">
        <v>20.14</v>
      </c>
      <c r="J689" s="43">
        <v>41890</v>
      </c>
      <c r="K689" s="42">
        <v>8.0000000000000002E-3</v>
      </c>
    </row>
    <row r="690" spans="1:11" ht="15" hidden="1" x14ac:dyDescent="0.25">
      <c r="A690" s="41" t="s">
        <v>517</v>
      </c>
      <c r="B690" s="43">
        <v>50070</v>
      </c>
      <c r="C690" s="33">
        <f t="shared" si="10"/>
        <v>689</v>
      </c>
      <c r="D690" s="54" t="s">
        <v>121</v>
      </c>
      <c r="E690" s="53">
        <v>521750</v>
      </c>
      <c r="F690" s="52">
        <v>0</v>
      </c>
      <c r="G690" s="51">
        <v>3.7160000000000002</v>
      </c>
      <c r="H690" s="50">
        <v>27.3</v>
      </c>
      <c r="I690" s="50">
        <v>24.07</v>
      </c>
      <c r="J690" s="43">
        <v>50070</v>
      </c>
      <c r="K690" s="49">
        <v>3.0000000000000001E-3</v>
      </c>
    </row>
    <row r="691" spans="1:11" ht="15" hidden="1" x14ac:dyDescent="0.25">
      <c r="A691" s="41" t="s">
        <v>516</v>
      </c>
      <c r="B691" s="43">
        <v>48360</v>
      </c>
      <c r="C691" s="33">
        <f t="shared" si="10"/>
        <v>690</v>
      </c>
      <c r="D691" s="48" t="s">
        <v>113</v>
      </c>
      <c r="E691" s="47">
        <v>82030</v>
      </c>
      <c r="F691" s="46">
        <v>0</v>
      </c>
      <c r="G691" s="45">
        <v>0.58399999999999996</v>
      </c>
      <c r="H691" s="44">
        <v>27.3</v>
      </c>
      <c r="I691" s="44">
        <v>23.25</v>
      </c>
      <c r="J691" s="43">
        <v>48360</v>
      </c>
      <c r="K691" s="42">
        <v>2E-3</v>
      </c>
    </row>
    <row r="692" spans="1:11" ht="15" hidden="1" x14ac:dyDescent="0.25">
      <c r="A692" s="41" t="s">
        <v>515</v>
      </c>
      <c r="B692" s="43">
        <v>50610</v>
      </c>
      <c r="C692" s="33">
        <f t="shared" si="10"/>
        <v>691</v>
      </c>
      <c r="D692" s="54" t="s">
        <v>113</v>
      </c>
      <c r="E692" s="53">
        <v>328950</v>
      </c>
      <c r="F692" s="52">
        <v>0</v>
      </c>
      <c r="G692" s="51">
        <v>2.343</v>
      </c>
      <c r="H692" s="50">
        <v>27.94</v>
      </c>
      <c r="I692" s="50">
        <v>24.33</v>
      </c>
      <c r="J692" s="43">
        <v>50610</v>
      </c>
      <c r="K692" s="49">
        <v>2E-3</v>
      </c>
    </row>
    <row r="693" spans="1:11" ht="30" hidden="1" x14ac:dyDescent="0.25">
      <c r="A693" s="41" t="s">
        <v>514</v>
      </c>
      <c r="B693" s="43">
        <v>49710</v>
      </c>
      <c r="C693" s="33">
        <f t="shared" si="10"/>
        <v>692</v>
      </c>
      <c r="D693" s="48" t="s">
        <v>113</v>
      </c>
      <c r="E693" s="47">
        <v>110770</v>
      </c>
      <c r="F693" s="46">
        <v>0</v>
      </c>
      <c r="G693" s="45">
        <v>0.78900000000000003</v>
      </c>
      <c r="H693" s="44">
        <v>27.03</v>
      </c>
      <c r="I693" s="44">
        <v>23.9</v>
      </c>
      <c r="J693" s="43">
        <v>49710</v>
      </c>
      <c r="K693" s="42">
        <v>4.0000000000000001E-3</v>
      </c>
    </row>
    <row r="694" spans="1:11" ht="15" hidden="1" x14ac:dyDescent="0.25">
      <c r="A694" s="41" t="s">
        <v>513</v>
      </c>
      <c r="B694" s="43">
        <v>49050</v>
      </c>
      <c r="C694" s="33">
        <f t="shared" si="10"/>
        <v>693</v>
      </c>
      <c r="D694" s="54" t="s">
        <v>113</v>
      </c>
      <c r="E694" s="53">
        <v>321780</v>
      </c>
      <c r="F694" s="52">
        <v>7.0000000000000001E-3</v>
      </c>
      <c r="G694" s="51">
        <v>2.2919999999999998</v>
      </c>
      <c r="H694" s="50">
        <v>22.48</v>
      </c>
      <c r="I694" s="50">
        <v>23.58</v>
      </c>
      <c r="J694" s="43">
        <v>49050</v>
      </c>
      <c r="K694" s="49">
        <v>3.0000000000000001E-3</v>
      </c>
    </row>
    <row r="695" spans="1:11" ht="15" hidden="1" x14ac:dyDescent="0.25">
      <c r="A695" s="41" t="s">
        <v>512</v>
      </c>
      <c r="B695" s="43">
        <v>33150</v>
      </c>
      <c r="C695" s="33">
        <f t="shared" si="10"/>
        <v>694</v>
      </c>
      <c r="D695" s="48" t="s">
        <v>113</v>
      </c>
      <c r="E695" s="47">
        <v>676990</v>
      </c>
      <c r="F695" s="46">
        <v>8.0000000000000002E-3</v>
      </c>
      <c r="G695" s="45">
        <v>4.8220000000000001</v>
      </c>
      <c r="H695" s="44">
        <v>14.99</v>
      </c>
      <c r="I695" s="44">
        <v>15.94</v>
      </c>
      <c r="J695" s="43">
        <v>33150</v>
      </c>
      <c r="K695" s="42">
        <v>2E-3</v>
      </c>
    </row>
    <row r="696" spans="1:11" ht="15" hidden="1" x14ac:dyDescent="0.25">
      <c r="A696" s="41" t="s">
        <v>511</v>
      </c>
      <c r="B696" s="43">
        <v>26670</v>
      </c>
      <c r="C696" s="33">
        <f t="shared" si="10"/>
        <v>695</v>
      </c>
      <c r="D696" s="54" t="s">
        <v>113</v>
      </c>
      <c r="E696" s="53">
        <v>2016340</v>
      </c>
      <c r="F696" s="52">
        <v>5.0000000000000001E-3</v>
      </c>
      <c r="G696" s="51">
        <v>14.361000000000001</v>
      </c>
      <c r="H696" s="50">
        <v>11.46</v>
      </c>
      <c r="I696" s="50">
        <v>12.82</v>
      </c>
      <c r="J696" s="43">
        <v>26670</v>
      </c>
      <c r="K696" s="49">
        <v>2E-3</v>
      </c>
    </row>
    <row r="697" spans="1:11" ht="15" hidden="1" x14ac:dyDescent="0.25">
      <c r="A697" s="41" t="s">
        <v>510</v>
      </c>
      <c r="B697" s="43">
        <v>31080</v>
      </c>
      <c r="C697" s="33">
        <f t="shared" si="10"/>
        <v>696</v>
      </c>
      <c r="D697" s="48" t="s">
        <v>113</v>
      </c>
      <c r="E697" s="47">
        <v>74460</v>
      </c>
      <c r="F697" s="46">
        <v>2.1000000000000001E-2</v>
      </c>
      <c r="G697" s="45">
        <v>0.53</v>
      </c>
      <c r="H697" s="44">
        <v>13.84</v>
      </c>
      <c r="I697" s="44">
        <v>14.94</v>
      </c>
      <c r="J697" s="43">
        <v>31080</v>
      </c>
      <c r="K697" s="42">
        <v>5.0000000000000001E-3</v>
      </c>
    </row>
    <row r="698" spans="1:11" ht="15" hidden="1" x14ac:dyDescent="0.25">
      <c r="A698" s="41" t="s">
        <v>509</v>
      </c>
      <c r="B698" s="43">
        <v>40330</v>
      </c>
      <c r="C698" s="33">
        <f t="shared" si="10"/>
        <v>697</v>
      </c>
      <c r="D698" s="54" t="s">
        <v>121</v>
      </c>
      <c r="E698" s="53">
        <v>3675140</v>
      </c>
      <c r="F698" s="52">
        <v>3.0000000000000001E-3</v>
      </c>
      <c r="G698" s="51">
        <v>26.175999999999998</v>
      </c>
      <c r="H698" s="50">
        <v>17.899999999999999</v>
      </c>
      <c r="I698" s="50">
        <v>19.39</v>
      </c>
      <c r="J698" s="43">
        <v>40330</v>
      </c>
      <c r="K698" s="49">
        <v>1E-3</v>
      </c>
    </row>
    <row r="699" spans="1:11" ht="15" hidden="1" x14ac:dyDescent="0.25">
      <c r="A699" s="41" t="s">
        <v>508</v>
      </c>
      <c r="B699" s="43">
        <v>57910</v>
      </c>
      <c r="C699" s="33">
        <f t="shared" si="10"/>
        <v>698</v>
      </c>
      <c r="D699" s="48" t="s">
        <v>113</v>
      </c>
      <c r="E699" s="47">
        <v>631610</v>
      </c>
      <c r="F699" s="46">
        <v>6.0000000000000001E-3</v>
      </c>
      <c r="G699" s="45">
        <v>4.4989999999999997</v>
      </c>
      <c r="H699" s="44">
        <v>26.86</v>
      </c>
      <c r="I699" s="44">
        <v>27.84</v>
      </c>
      <c r="J699" s="43">
        <v>57910</v>
      </c>
      <c r="K699" s="42">
        <v>2E-3</v>
      </c>
    </row>
    <row r="700" spans="1:11" ht="15" hidden="1" x14ac:dyDescent="0.25">
      <c r="A700" s="41" t="s">
        <v>507</v>
      </c>
      <c r="B700" s="43">
        <v>47900</v>
      </c>
      <c r="C700" s="33">
        <f t="shared" si="10"/>
        <v>699</v>
      </c>
      <c r="D700" s="54" t="s">
        <v>113</v>
      </c>
      <c r="E700" s="53">
        <v>191200</v>
      </c>
      <c r="F700" s="52">
        <v>1.4999999999999999E-2</v>
      </c>
      <c r="G700" s="51">
        <v>1.3620000000000001</v>
      </c>
      <c r="H700" s="50">
        <v>21.24</v>
      </c>
      <c r="I700" s="50">
        <v>23.03</v>
      </c>
      <c r="J700" s="43">
        <v>47900</v>
      </c>
      <c r="K700" s="49">
        <v>8.0000000000000002E-3</v>
      </c>
    </row>
    <row r="701" spans="1:11" ht="15" hidden="1" x14ac:dyDescent="0.25">
      <c r="A701" s="41" t="s">
        <v>506</v>
      </c>
      <c r="B701" s="43">
        <v>35060</v>
      </c>
      <c r="C701" s="33">
        <f t="shared" si="10"/>
        <v>700</v>
      </c>
      <c r="D701" s="48" t="s">
        <v>113</v>
      </c>
      <c r="E701" s="47">
        <v>556820</v>
      </c>
      <c r="F701" s="46">
        <v>7.0000000000000001E-3</v>
      </c>
      <c r="G701" s="45">
        <v>3.9660000000000002</v>
      </c>
      <c r="H701" s="44">
        <v>16.22</v>
      </c>
      <c r="I701" s="44">
        <v>16.850000000000001</v>
      </c>
      <c r="J701" s="43">
        <v>35060</v>
      </c>
      <c r="K701" s="42">
        <v>3.0000000000000001E-3</v>
      </c>
    </row>
    <row r="702" spans="1:11" ht="30" hidden="1" x14ac:dyDescent="0.25">
      <c r="A702" s="41" t="s">
        <v>505</v>
      </c>
      <c r="B702" s="43">
        <v>36140</v>
      </c>
      <c r="C702" s="33">
        <f t="shared" si="10"/>
        <v>701</v>
      </c>
      <c r="D702" s="54" t="s">
        <v>113</v>
      </c>
      <c r="E702" s="53">
        <v>2295510</v>
      </c>
      <c r="F702" s="52">
        <v>3.0000000000000001E-3</v>
      </c>
      <c r="G702" s="51">
        <v>16.350000000000001</v>
      </c>
      <c r="H702" s="50">
        <v>16.739999999999998</v>
      </c>
      <c r="I702" s="50">
        <v>17.38</v>
      </c>
      <c r="J702" s="43">
        <v>36140</v>
      </c>
      <c r="K702" s="49">
        <v>2E-3</v>
      </c>
    </row>
    <row r="703" spans="1:11" ht="15" hidden="1" x14ac:dyDescent="0.25">
      <c r="A703" s="41" t="s">
        <v>504</v>
      </c>
      <c r="B703" s="43">
        <v>33930</v>
      </c>
      <c r="C703" s="33">
        <f t="shared" si="10"/>
        <v>702</v>
      </c>
      <c r="D703" s="48" t="s">
        <v>136</v>
      </c>
      <c r="E703" s="47">
        <v>3940510</v>
      </c>
      <c r="F703" s="46">
        <v>3.0000000000000001E-3</v>
      </c>
      <c r="G703" s="45">
        <v>28.065999999999999</v>
      </c>
      <c r="H703" s="44">
        <v>15.19</v>
      </c>
      <c r="I703" s="44">
        <v>16.309999999999999</v>
      </c>
      <c r="J703" s="43">
        <v>33930</v>
      </c>
      <c r="K703" s="42">
        <v>2E-3</v>
      </c>
    </row>
    <row r="704" spans="1:11" ht="15" hidden="1" x14ac:dyDescent="0.25">
      <c r="A704" s="41" t="s">
        <v>503</v>
      </c>
      <c r="B704" s="43">
        <v>43880</v>
      </c>
      <c r="C704" s="33">
        <f t="shared" si="10"/>
        <v>703</v>
      </c>
      <c r="D704" s="54" t="s">
        <v>113</v>
      </c>
      <c r="E704" s="53">
        <v>46810</v>
      </c>
      <c r="F704" s="52">
        <v>2.3E-2</v>
      </c>
      <c r="G704" s="51">
        <v>0.33300000000000002</v>
      </c>
      <c r="H704" s="50">
        <v>20.32</v>
      </c>
      <c r="I704" s="50">
        <v>21.1</v>
      </c>
      <c r="J704" s="43">
        <v>43880</v>
      </c>
      <c r="K704" s="49">
        <v>7.0000000000000001E-3</v>
      </c>
    </row>
    <row r="705" spans="1:11" ht="15" hidden="1" x14ac:dyDescent="0.25">
      <c r="A705" s="41" t="s">
        <v>502</v>
      </c>
      <c r="B705" s="43">
        <v>33780</v>
      </c>
      <c r="C705" s="33">
        <f t="shared" si="10"/>
        <v>704</v>
      </c>
      <c r="D705" s="48" t="s">
        <v>121</v>
      </c>
      <c r="E705" s="47">
        <v>262040</v>
      </c>
      <c r="F705" s="46">
        <v>1.0999999999999999E-2</v>
      </c>
      <c r="G705" s="45">
        <v>1.8660000000000001</v>
      </c>
      <c r="H705" s="44">
        <v>15.38</v>
      </c>
      <c r="I705" s="44">
        <v>16.239999999999998</v>
      </c>
      <c r="J705" s="43">
        <v>33780</v>
      </c>
      <c r="K705" s="42">
        <v>6.0000000000000001E-3</v>
      </c>
    </row>
    <row r="706" spans="1:11" ht="15" hidden="1" x14ac:dyDescent="0.25">
      <c r="A706" s="41" t="s">
        <v>501</v>
      </c>
      <c r="B706" s="43">
        <v>31640</v>
      </c>
      <c r="C706" s="33">
        <f t="shared" si="10"/>
        <v>705</v>
      </c>
      <c r="D706" s="54" t="s">
        <v>113</v>
      </c>
      <c r="E706" s="53">
        <v>194810</v>
      </c>
      <c r="F706" s="52">
        <v>1.2999999999999999E-2</v>
      </c>
      <c r="G706" s="51">
        <v>1.3879999999999999</v>
      </c>
      <c r="H706" s="50">
        <v>14.47</v>
      </c>
      <c r="I706" s="50">
        <v>15.21</v>
      </c>
      <c r="J706" s="43">
        <v>31640</v>
      </c>
      <c r="K706" s="49">
        <v>3.0000000000000001E-3</v>
      </c>
    </row>
    <row r="707" spans="1:11" ht="15" hidden="1" x14ac:dyDescent="0.25">
      <c r="A707" s="41" t="s">
        <v>500</v>
      </c>
      <c r="B707" s="43">
        <v>39970</v>
      </c>
      <c r="C707" s="33">
        <f t="shared" ref="C707:C770" si="11">C706+1</f>
        <v>706</v>
      </c>
      <c r="D707" s="48" t="s">
        <v>113</v>
      </c>
      <c r="E707" s="47">
        <v>67230</v>
      </c>
      <c r="F707" s="46">
        <v>0.02</v>
      </c>
      <c r="G707" s="45">
        <v>0.47899999999999998</v>
      </c>
      <c r="H707" s="44">
        <v>18.63</v>
      </c>
      <c r="I707" s="44">
        <v>19.22</v>
      </c>
      <c r="J707" s="43">
        <v>39970</v>
      </c>
      <c r="K707" s="42">
        <v>1.4999999999999999E-2</v>
      </c>
    </row>
    <row r="708" spans="1:11" ht="15" hidden="1" x14ac:dyDescent="0.25">
      <c r="A708" s="41" t="s">
        <v>499</v>
      </c>
      <c r="B708" s="43">
        <v>44380</v>
      </c>
      <c r="C708" s="33">
        <f t="shared" si="11"/>
        <v>707</v>
      </c>
      <c r="D708" s="54" t="s">
        <v>113</v>
      </c>
      <c r="E708" s="53">
        <v>13090</v>
      </c>
      <c r="F708" s="52">
        <v>4.2999999999999997E-2</v>
      </c>
      <c r="G708" s="51">
        <v>9.2999999999999999E-2</v>
      </c>
      <c r="H708" s="50">
        <v>19.760000000000002</v>
      </c>
      <c r="I708" s="50">
        <v>21.34</v>
      </c>
      <c r="J708" s="43">
        <v>44380</v>
      </c>
      <c r="K708" s="49">
        <v>1.0999999999999999E-2</v>
      </c>
    </row>
    <row r="709" spans="1:11" ht="15" hidden="1" x14ac:dyDescent="0.25">
      <c r="A709" s="41" t="s">
        <v>498</v>
      </c>
      <c r="B709" s="43">
        <v>40780</v>
      </c>
      <c r="C709" s="33">
        <f t="shared" si="11"/>
        <v>708</v>
      </c>
      <c r="D709" s="48" t="s">
        <v>113</v>
      </c>
      <c r="E709" s="47">
        <v>274350</v>
      </c>
      <c r="F709" s="46">
        <v>1.7000000000000001E-2</v>
      </c>
      <c r="G709" s="45">
        <v>1.954</v>
      </c>
      <c r="H709" s="44">
        <v>18.48</v>
      </c>
      <c r="I709" s="44">
        <v>19.61</v>
      </c>
      <c r="J709" s="43">
        <v>40780</v>
      </c>
      <c r="K709" s="42">
        <v>4.0000000000000001E-3</v>
      </c>
    </row>
    <row r="710" spans="1:11" ht="15" hidden="1" x14ac:dyDescent="0.25">
      <c r="A710" s="41" t="s">
        <v>497</v>
      </c>
      <c r="B710" s="43">
        <v>30580</v>
      </c>
      <c r="C710" s="33">
        <f t="shared" si="11"/>
        <v>709</v>
      </c>
      <c r="D710" s="54" t="s">
        <v>113</v>
      </c>
      <c r="E710" s="53">
        <v>91530</v>
      </c>
      <c r="F710" s="52">
        <v>0.03</v>
      </c>
      <c r="G710" s="51">
        <v>0.65200000000000002</v>
      </c>
      <c r="H710" s="50">
        <v>14.02</v>
      </c>
      <c r="I710" s="50">
        <v>14.7</v>
      </c>
      <c r="J710" s="43">
        <v>30580</v>
      </c>
      <c r="K710" s="49">
        <v>6.0000000000000001E-3</v>
      </c>
    </row>
    <row r="711" spans="1:11" ht="15" hidden="1" x14ac:dyDescent="0.25">
      <c r="A711" s="41" t="s">
        <v>496</v>
      </c>
      <c r="B711" s="43">
        <v>33010</v>
      </c>
      <c r="C711" s="33">
        <f t="shared" si="11"/>
        <v>710</v>
      </c>
      <c r="D711" s="48" t="s">
        <v>113</v>
      </c>
      <c r="E711" s="47">
        <v>2955550</v>
      </c>
      <c r="F711" s="46">
        <v>4.0000000000000001E-3</v>
      </c>
      <c r="G711" s="45">
        <v>21.050999999999998</v>
      </c>
      <c r="H711" s="44">
        <v>14.7</v>
      </c>
      <c r="I711" s="44">
        <v>15.87</v>
      </c>
      <c r="J711" s="43">
        <v>33010</v>
      </c>
      <c r="K711" s="42">
        <v>2E-3</v>
      </c>
    </row>
    <row r="712" spans="1:11" ht="15" hidden="1" x14ac:dyDescent="0.25">
      <c r="A712" s="41" t="s">
        <v>495</v>
      </c>
      <c r="B712" s="43">
        <v>32390</v>
      </c>
      <c r="C712" s="33">
        <f t="shared" si="11"/>
        <v>711</v>
      </c>
      <c r="D712" s="54" t="s">
        <v>113</v>
      </c>
      <c r="E712" s="53">
        <v>58160</v>
      </c>
      <c r="F712" s="52">
        <v>0.03</v>
      </c>
      <c r="G712" s="51">
        <v>0.41399999999999998</v>
      </c>
      <c r="H712" s="50">
        <v>14.64</v>
      </c>
      <c r="I712" s="50">
        <v>15.57</v>
      </c>
      <c r="J712" s="43">
        <v>32390</v>
      </c>
      <c r="K712" s="49">
        <v>6.0000000000000001E-3</v>
      </c>
    </row>
    <row r="713" spans="1:11" ht="15" hidden="1" x14ac:dyDescent="0.25">
      <c r="A713" s="41" t="s">
        <v>494</v>
      </c>
      <c r="B713" s="43">
        <v>39640</v>
      </c>
      <c r="C713" s="33">
        <f t="shared" si="11"/>
        <v>712</v>
      </c>
      <c r="D713" s="48" t="s">
        <v>113</v>
      </c>
      <c r="E713" s="47">
        <v>11430</v>
      </c>
      <c r="F713" s="46">
        <v>5.2999999999999999E-2</v>
      </c>
      <c r="G713" s="45">
        <v>8.1000000000000003E-2</v>
      </c>
      <c r="H713" s="44">
        <v>17.77</v>
      </c>
      <c r="I713" s="44">
        <v>19.059999999999999</v>
      </c>
      <c r="J713" s="43">
        <v>39640</v>
      </c>
      <c r="K713" s="42">
        <v>1.7000000000000001E-2</v>
      </c>
    </row>
    <row r="714" spans="1:11" ht="15" hidden="1" x14ac:dyDescent="0.25">
      <c r="A714" s="41" t="s">
        <v>493</v>
      </c>
      <c r="B714" s="43">
        <v>48300</v>
      </c>
      <c r="C714" s="33">
        <f t="shared" si="11"/>
        <v>713</v>
      </c>
      <c r="D714" s="54" t="s">
        <v>113</v>
      </c>
      <c r="E714" s="53">
        <v>10900</v>
      </c>
      <c r="F714" s="52">
        <v>3.6999999999999998E-2</v>
      </c>
      <c r="G714" s="51">
        <v>7.8E-2</v>
      </c>
      <c r="H714" s="50">
        <v>22.53</v>
      </c>
      <c r="I714" s="50">
        <v>23.22</v>
      </c>
      <c r="J714" s="43">
        <v>48300</v>
      </c>
      <c r="K714" s="49">
        <v>8.9999999999999993E-3</v>
      </c>
    </row>
    <row r="715" spans="1:11" ht="15" hidden="1" x14ac:dyDescent="0.25">
      <c r="A715" s="41" t="s">
        <v>492</v>
      </c>
      <c r="B715" s="43">
        <v>36040</v>
      </c>
      <c r="C715" s="33">
        <f t="shared" si="11"/>
        <v>714</v>
      </c>
      <c r="D715" s="48" t="s">
        <v>113</v>
      </c>
      <c r="E715" s="47">
        <v>216650</v>
      </c>
      <c r="F715" s="46">
        <v>1.2999999999999999E-2</v>
      </c>
      <c r="G715" s="45">
        <v>1.5429999999999999</v>
      </c>
      <c r="H715" s="44">
        <v>16.36</v>
      </c>
      <c r="I715" s="44">
        <v>17.329999999999998</v>
      </c>
      <c r="J715" s="43">
        <v>36040</v>
      </c>
      <c r="K715" s="42">
        <v>7.0000000000000001E-3</v>
      </c>
    </row>
    <row r="716" spans="1:11" ht="15" hidden="1" x14ac:dyDescent="0.25">
      <c r="A716" s="41" t="s">
        <v>491</v>
      </c>
      <c r="B716" s="43">
        <v>27810</v>
      </c>
      <c r="C716" s="33">
        <f t="shared" si="11"/>
        <v>715</v>
      </c>
      <c r="D716" s="54" t="s">
        <v>184</v>
      </c>
      <c r="E716" s="53">
        <v>463640</v>
      </c>
      <c r="F716" s="52">
        <v>1.2E-2</v>
      </c>
      <c r="G716" s="51">
        <v>3.302</v>
      </c>
      <c r="H716" s="50">
        <v>11.3</v>
      </c>
      <c r="I716" s="50">
        <v>13.37</v>
      </c>
      <c r="J716" s="43">
        <v>27810</v>
      </c>
      <c r="K716" s="49">
        <v>5.0000000000000001E-3</v>
      </c>
    </row>
    <row r="717" spans="1:11" ht="15" hidden="1" x14ac:dyDescent="0.25">
      <c r="A717" s="41" t="s">
        <v>490</v>
      </c>
      <c r="B717" s="43">
        <v>48820</v>
      </c>
      <c r="C717" s="33">
        <f t="shared" si="11"/>
        <v>716</v>
      </c>
      <c r="D717" s="48" t="s">
        <v>113</v>
      </c>
      <c r="E717" s="47">
        <v>19550</v>
      </c>
      <c r="F717" s="46">
        <v>2.3E-2</v>
      </c>
      <c r="G717" s="45">
        <v>0.13900000000000001</v>
      </c>
      <c r="H717" s="44">
        <v>21.79</v>
      </c>
      <c r="I717" s="44">
        <v>23.47</v>
      </c>
      <c r="J717" s="43">
        <v>48820</v>
      </c>
      <c r="K717" s="42">
        <v>8.9999999999999993E-3</v>
      </c>
    </row>
    <row r="718" spans="1:11" ht="15" hidden="1" x14ac:dyDescent="0.25">
      <c r="A718" s="41" t="s">
        <v>489</v>
      </c>
      <c r="B718" s="43">
        <v>25570</v>
      </c>
      <c r="C718" s="33">
        <f t="shared" si="11"/>
        <v>717</v>
      </c>
      <c r="D718" s="54" t="s">
        <v>136</v>
      </c>
      <c r="E718" s="53">
        <v>397630</v>
      </c>
      <c r="F718" s="52">
        <v>1.2999999999999999E-2</v>
      </c>
      <c r="G718" s="51">
        <v>2.8319999999999999</v>
      </c>
      <c r="H718" s="50">
        <v>10.93</v>
      </c>
      <c r="I718" s="50">
        <v>12.3</v>
      </c>
      <c r="J718" s="43">
        <v>25570</v>
      </c>
      <c r="K718" s="49">
        <v>4.0000000000000001E-3</v>
      </c>
    </row>
    <row r="719" spans="1:11" ht="15" hidden="1" x14ac:dyDescent="0.25">
      <c r="A719" s="41" t="s">
        <v>488</v>
      </c>
      <c r="B719" s="43">
        <v>44260</v>
      </c>
      <c r="C719" s="33">
        <f t="shared" si="11"/>
        <v>718</v>
      </c>
      <c r="D719" s="48" t="s">
        <v>113</v>
      </c>
      <c r="E719" s="47">
        <v>14710</v>
      </c>
      <c r="F719" s="46">
        <v>3.1E-2</v>
      </c>
      <c r="G719" s="45">
        <v>0.105</v>
      </c>
      <c r="H719" s="44">
        <v>20.58</v>
      </c>
      <c r="I719" s="44">
        <v>21.28</v>
      </c>
      <c r="J719" s="43">
        <v>44260</v>
      </c>
      <c r="K719" s="42">
        <v>6.0000000000000001E-3</v>
      </c>
    </row>
    <row r="720" spans="1:11" ht="15" hidden="1" x14ac:dyDescent="0.25">
      <c r="A720" s="41" t="s">
        <v>487</v>
      </c>
      <c r="B720" s="43">
        <v>42340</v>
      </c>
      <c r="C720" s="33">
        <f t="shared" si="11"/>
        <v>719</v>
      </c>
      <c r="D720" s="54" t="s">
        <v>113</v>
      </c>
      <c r="E720" s="53">
        <v>1270</v>
      </c>
      <c r="F720" s="52">
        <v>0.115</v>
      </c>
      <c r="G720" s="51">
        <v>8.9999999999999993E-3</v>
      </c>
      <c r="H720" s="50">
        <v>17.16</v>
      </c>
      <c r="I720" s="50">
        <v>20.350000000000001</v>
      </c>
      <c r="J720" s="43">
        <v>42340</v>
      </c>
      <c r="K720" s="49">
        <v>5.6000000000000001E-2</v>
      </c>
    </row>
    <row r="721" spans="1:11" ht="15" hidden="1" x14ac:dyDescent="0.25">
      <c r="A721" s="41" t="s">
        <v>486</v>
      </c>
      <c r="B721" s="43">
        <v>24280</v>
      </c>
      <c r="C721" s="33">
        <f t="shared" si="11"/>
        <v>720</v>
      </c>
      <c r="D721" s="48" t="s">
        <v>113</v>
      </c>
      <c r="E721" s="47">
        <v>38780</v>
      </c>
      <c r="F721" s="46">
        <v>0.04</v>
      </c>
      <c r="G721" s="45">
        <v>0.27600000000000002</v>
      </c>
      <c r="H721" s="44">
        <v>10.83</v>
      </c>
      <c r="I721" s="44">
        <v>11.68</v>
      </c>
      <c r="J721" s="43">
        <v>24280</v>
      </c>
      <c r="K721" s="42">
        <v>8.9999999999999993E-3</v>
      </c>
    </row>
    <row r="722" spans="1:11" ht="15" hidden="1" x14ac:dyDescent="0.25">
      <c r="A722" s="41" t="s">
        <v>485</v>
      </c>
      <c r="B722" s="43">
        <v>24860</v>
      </c>
      <c r="C722" s="33">
        <f t="shared" si="11"/>
        <v>721</v>
      </c>
      <c r="D722" s="54" t="s">
        <v>121</v>
      </c>
      <c r="E722" s="53">
        <v>342870</v>
      </c>
      <c r="F722" s="52">
        <v>1.6E-2</v>
      </c>
      <c r="G722" s="51">
        <v>2.4420000000000002</v>
      </c>
      <c r="H722" s="50">
        <v>10.83</v>
      </c>
      <c r="I722" s="50">
        <v>11.95</v>
      </c>
      <c r="J722" s="43">
        <v>24860</v>
      </c>
      <c r="K722" s="49">
        <v>4.0000000000000001E-3</v>
      </c>
    </row>
    <row r="723" spans="1:11" ht="15" hidden="1" x14ac:dyDescent="0.25">
      <c r="A723" s="41" t="s">
        <v>484</v>
      </c>
      <c r="B723" s="43">
        <v>30430</v>
      </c>
      <c r="C723" s="33">
        <f t="shared" si="11"/>
        <v>722</v>
      </c>
      <c r="D723" s="48" t="s">
        <v>113</v>
      </c>
      <c r="E723" s="47">
        <v>28700</v>
      </c>
      <c r="F723" s="46">
        <v>4.7E-2</v>
      </c>
      <c r="G723" s="45">
        <v>0.20399999999999999</v>
      </c>
      <c r="H723" s="44">
        <v>13.87</v>
      </c>
      <c r="I723" s="44">
        <v>14.63</v>
      </c>
      <c r="J723" s="43">
        <v>30430</v>
      </c>
      <c r="K723" s="42">
        <v>1.2E-2</v>
      </c>
    </row>
    <row r="724" spans="1:11" ht="15" hidden="1" x14ac:dyDescent="0.25">
      <c r="A724" s="41" t="s">
        <v>483</v>
      </c>
      <c r="B724" s="43">
        <v>23820</v>
      </c>
      <c r="C724" s="33">
        <f t="shared" si="11"/>
        <v>723</v>
      </c>
      <c r="D724" s="54" t="s">
        <v>113</v>
      </c>
      <c r="E724" s="53">
        <v>273450</v>
      </c>
      <c r="F724" s="52">
        <v>1.9E-2</v>
      </c>
      <c r="G724" s="51">
        <v>1.948</v>
      </c>
      <c r="H724" s="50">
        <v>10.58</v>
      </c>
      <c r="I724" s="50">
        <v>11.45</v>
      </c>
      <c r="J724" s="43">
        <v>23820</v>
      </c>
      <c r="K724" s="49">
        <v>5.0000000000000001E-3</v>
      </c>
    </row>
    <row r="725" spans="1:11" ht="15" hidden="1" x14ac:dyDescent="0.25">
      <c r="A725" s="41" t="s">
        <v>482</v>
      </c>
      <c r="B725" s="43">
        <v>26840</v>
      </c>
      <c r="C725" s="33">
        <f t="shared" si="11"/>
        <v>724</v>
      </c>
      <c r="D725" s="48" t="s">
        <v>113</v>
      </c>
      <c r="E725" s="47">
        <v>35670</v>
      </c>
      <c r="F725" s="46">
        <v>2.5999999999999999E-2</v>
      </c>
      <c r="G725" s="45">
        <v>0.254</v>
      </c>
      <c r="H725" s="44">
        <v>11.79</v>
      </c>
      <c r="I725" s="44">
        <v>12.9</v>
      </c>
      <c r="J725" s="43">
        <v>26840</v>
      </c>
      <c r="K725" s="42">
        <v>6.0000000000000001E-3</v>
      </c>
    </row>
    <row r="726" spans="1:11" ht="15" hidden="1" x14ac:dyDescent="0.25">
      <c r="A726" s="41" t="s">
        <v>481</v>
      </c>
      <c r="B726" s="43">
        <v>35120</v>
      </c>
      <c r="C726" s="33">
        <f t="shared" si="11"/>
        <v>725</v>
      </c>
      <c r="D726" s="54" t="s">
        <v>113</v>
      </c>
      <c r="E726" s="53">
        <v>5040</v>
      </c>
      <c r="F726" s="52">
        <v>8.1000000000000003E-2</v>
      </c>
      <c r="G726" s="51">
        <v>3.5999999999999997E-2</v>
      </c>
      <c r="H726" s="50">
        <v>14.98</v>
      </c>
      <c r="I726" s="50">
        <v>16.88</v>
      </c>
      <c r="J726" s="43">
        <v>35120</v>
      </c>
      <c r="K726" s="49">
        <v>2.8000000000000001E-2</v>
      </c>
    </row>
    <row r="727" spans="1:11" ht="15" hidden="1" x14ac:dyDescent="0.25">
      <c r="A727" s="41" t="s">
        <v>480</v>
      </c>
      <c r="B727" s="43">
        <v>31440</v>
      </c>
      <c r="C727" s="33">
        <f t="shared" si="11"/>
        <v>726</v>
      </c>
      <c r="D727" s="48" t="s">
        <v>136</v>
      </c>
      <c r="E727" s="45">
        <v>650</v>
      </c>
      <c r="F727" s="46">
        <v>0.128</v>
      </c>
      <c r="G727" s="45">
        <v>5.0000000000000001E-3</v>
      </c>
      <c r="H727" s="44">
        <v>14.08</v>
      </c>
      <c r="I727" s="44">
        <v>15.11</v>
      </c>
      <c r="J727" s="43">
        <v>31440</v>
      </c>
      <c r="K727" s="42">
        <v>0.06</v>
      </c>
    </row>
    <row r="728" spans="1:11" ht="15" hidden="1" x14ac:dyDescent="0.25">
      <c r="A728" s="41" t="s">
        <v>479</v>
      </c>
      <c r="B728" s="43">
        <v>30740</v>
      </c>
      <c r="C728" s="33">
        <f t="shared" si="11"/>
        <v>727</v>
      </c>
      <c r="D728" s="54" t="s">
        <v>113</v>
      </c>
      <c r="E728" s="51">
        <v>520</v>
      </c>
      <c r="F728" s="52">
        <v>0.13100000000000001</v>
      </c>
      <c r="G728" s="51">
        <v>4.0000000000000001E-3</v>
      </c>
      <c r="H728" s="50">
        <v>13.04</v>
      </c>
      <c r="I728" s="50">
        <v>14.78</v>
      </c>
      <c r="J728" s="43">
        <v>30740</v>
      </c>
      <c r="K728" s="49">
        <v>7.1999999999999995E-2</v>
      </c>
    </row>
    <row r="729" spans="1:11" ht="15" hidden="1" x14ac:dyDescent="0.25">
      <c r="A729" s="41" t="s">
        <v>478</v>
      </c>
      <c r="B729" s="43">
        <v>38210</v>
      </c>
      <c r="C729" s="33">
        <f t="shared" si="11"/>
        <v>728</v>
      </c>
      <c r="D729" s="48" t="s">
        <v>136</v>
      </c>
      <c r="E729" s="47">
        <v>45820</v>
      </c>
      <c r="F729" s="46">
        <v>2.1000000000000001E-2</v>
      </c>
      <c r="G729" s="45">
        <v>0.32600000000000001</v>
      </c>
      <c r="H729" s="44">
        <v>17.55</v>
      </c>
      <c r="I729" s="44">
        <v>18.37</v>
      </c>
      <c r="J729" s="43">
        <v>38210</v>
      </c>
      <c r="K729" s="42">
        <v>0.01</v>
      </c>
    </row>
    <row r="730" spans="1:11" ht="15" hidden="1" x14ac:dyDescent="0.25">
      <c r="A730" s="41" t="s">
        <v>477</v>
      </c>
      <c r="B730" s="43">
        <v>31200</v>
      </c>
      <c r="C730" s="33">
        <f t="shared" si="11"/>
        <v>729</v>
      </c>
      <c r="D730" s="54" t="s">
        <v>113</v>
      </c>
      <c r="E730" s="53">
        <v>7170</v>
      </c>
      <c r="F730" s="52">
        <v>3.9E-2</v>
      </c>
      <c r="G730" s="51">
        <v>5.0999999999999997E-2</v>
      </c>
      <c r="H730" s="50">
        <v>12.95</v>
      </c>
      <c r="I730" s="50">
        <v>15</v>
      </c>
      <c r="J730" s="43">
        <v>31200</v>
      </c>
      <c r="K730" s="49">
        <v>1.2999999999999999E-2</v>
      </c>
    </row>
    <row r="731" spans="1:11" ht="15" hidden="1" x14ac:dyDescent="0.25">
      <c r="A731" s="41" t="s">
        <v>476</v>
      </c>
      <c r="B731" s="43">
        <v>39510</v>
      </c>
      <c r="C731" s="33">
        <f t="shared" si="11"/>
        <v>730</v>
      </c>
      <c r="D731" s="48" t="s">
        <v>121</v>
      </c>
      <c r="E731" s="47">
        <v>38650</v>
      </c>
      <c r="F731" s="46">
        <v>2.4E-2</v>
      </c>
      <c r="G731" s="45">
        <v>0.27500000000000002</v>
      </c>
      <c r="H731" s="44">
        <v>18.07</v>
      </c>
      <c r="I731" s="44">
        <v>19</v>
      </c>
      <c r="J731" s="43">
        <v>39510</v>
      </c>
      <c r="K731" s="42">
        <v>1.0999999999999999E-2</v>
      </c>
    </row>
    <row r="732" spans="1:11" ht="15" hidden="1" x14ac:dyDescent="0.25">
      <c r="A732" s="41" t="s">
        <v>475</v>
      </c>
      <c r="B732" s="43">
        <v>42900</v>
      </c>
      <c r="C732" s="33">
        <f t="shared" si="11"/>
        <v>731</v>
      </c>
      <c r="D732" s="54" t="s">
        <v>113</v>
      </c>
      <c r="E732" s="53">
        <v>5370</v>
      </c>
      <c r="F732" s="52">
        <v>0.11</v>
      </c>
      <c r="G732" s="51">
        <v>3.7999999999999999E-2</v>
      </c>
      <c r="H732" s="50">
        <v>17.96</v>
      </c>
      <c r="I732" s="50">
        <v>20.62</v>
      </c>
      <c r="J732" s="43">
        <v>42900</v>
      </c>
      <c r="K732" s="49">
        <v>3.3000000000000002E-2</v>
      </c>
    </row>
    <row r="733" spans="1:11" ht="15" hidden="1" x14ac:dyDescent="0.25">
      <c r="A733" s="41" t="s">
        <v>474</v>
      </c>
      <c r="B733" s="43">
        <v>38880</v>
      </c>
      <c r="C733" s="33">
        <f t="shared" si="11"/>
        <v>732</v>
      </c>
      <c r="D733" s="48" t="s">
        <v>113</v>
      </c>
      <c r="E733" s="47">
        <v>27250</v>
      </c>
      <c r="F733" s="46">
        <v>2.9000000000000001E-2</v>
      </c>
      <c r="G733" s="45">
        <v>0.19400000000000001</v>
      </c>
      <c r="H733" s="44">
        <v>18.03</v>
      </c>
      <c r="I733" s="44">
        <v>18.690000000000001</v>
      </c>
      <c r="J733" s="43">
        <v>38880</v>
      </c>
      <c r="K733" s="42">
        <v>1.2E-2</v>
      </c>
    </row>
    <row r="734" spans="1:11" ht="15" hidden="1" x14ac:dyDescent="0.25">
      <c r="A734" s="41" t="s">
        <v>473</v>
      </c>
      <c r="B734" s="43">
        <v>38150</v>
      </c>
      <c r="C734" s="33">
        <f t="shared" si="11"/>
        <v>733</v>
      </c>
      <c r="D734" s="54" t="s">
        <v>113</v>
      </c>
      <c r="E734" s="53">
        <v>3020</v>
      </c>
      <c r="F734" s="52">
        <v>5.8999999999999997E-2</v>
      </c>
      <c r="G734" s="51">
        <v>2.1999999999999999E-2</v>
      </c>
      <c r="H734" s="50">
        <v>17.829999999999998</v>
      </c>
      <c r="I734" s="50">
        <v>18.34</v>
      </c>
      <c r="J734" s="43">
        <v>38150</v>
      </c>
      <c r="K734" s="49">
        <v>1.7000000000000001E-2</v>
      </c>
    </row>
    <row r="735" spans="1:11" ht="15" hidden="1" x14ac:dyDescent="0.25">
      <c r="A735" s="41" t="s">
        <v>472</v>
      </c>
      <c r="B735" s="43">
        <v>40560</v>
      </c>
      <c r="C735" s="33">
        <f t="shared" si="11"/>
        <v>734</v>
      </c>
      <c r="D735" s="48" t="s">
        <v>113</v>
      </c>
      <c r="E735" s="47">
        <v>3010</v>
      </c>
      <c r="F735" s="46">
        <v>9.7000000000000003E-2</v>
      </c>
      <c r="G735" s="45">
        <v>2.1000000000000001E-2</v>
      </c>
      <c r="H735" s="44">
        <v>18.73</v>
      </c>
      <c r="I735" s="44">
        <v>19.5</v>
      </c>
      <c r="J735" s="43">
        <v>40560</v>
      </c>
      <c r="K735" s="42">
        <v>3.2000000000000001E-2</v>
      </c>
    </row>
    <row r="736" spans="1:11" ht="15" hidden="1" x14ac:dyDescent="0.25">
      <c r="A736" s="41" t="s">
        <v>471</v>
      </c>
      <c r="B736" s="43">
        <v>48900</v>
      </c>
      <c r="C736" s="33">
        <f t="shared" si="11"/>
        <v>735</v>
      </c>
      <c r="D736" s="54" t="s">
        <v>184</v>
      </c>
      <c r="E736" s="53">
        <v>5585420</v>
      </c>
      <c r="F736" s="52">
        <v>3.0000000000000001E-3</v>
      </c>
      <c r="G736" s="51">
        <v>39.781999999999996</v>
      </c>
      <c r="H736" s="50">
        <v>20.96</v>
      </c>
      <c r="I736" s="50">
        <v>23.51</v>
      </c>
      <c r="J736" s="43">
        <v>48900</v>
      </c>
      <c r="K736" s="49">
        <v>2E-3</v>
      </c>
    </row>
    <row r="737" spans="1:11" ht="15" hidden="1" x14ac:dyDescent="0.25">
      <c r="A737" s="41" t="s">
        <v>470</v>
      </c>
      <c r="B737" s="43">
        <v>68040</v>
      </c>
      <c r="C737" s="33">
        <f t="shared" si="11"/>
        <v>736</v>
      </c>
      <c r="D737" s="48" t="s">
        <v>113</v>
      </c>
      <c r="E737" s="47">
        <v>538220</v>
      </c>
      <c r="F737" s="46">
        <v>6.0000000000000001E-3</v>
      </c>
      <c r="G737" s="45">
        <v>3.8330000000000002</v>
      </c>
      <c r="H737" s="44">
        <v>30.28</v>
      </c>
      <c r="I737" s="44">
        <v>32.71</v>
      </c>
      <c r="J737" s="43">
        <v>68040</v>
      </c>
      <c r="K737" s="42">
        <v>2E-3</v>
      </c>
    </row>
    <row r="738" spans="1:11" ht="15" hidden="1" x14ac:dyDescent="0.25">
      <c r="A738" s="41" t="s">
        <v>469</v>
      </c>
      <c r="B738" s="43">
        <v>47580</v>
      </c>
      <c r="C738" s="33">
        <f t="shared" si="11"/>
        <v>737</v>
      </c>
      <c r="D738" s="54" t="s">
        <v>136</v>
      </c>
      <c r="E738" s="53">
        <v>4216890</v>
      </c>
      <c r="F738" s="52">
        <v>3.0000000000000001E-3</v>
      </c>
      <c r="G738" s="51">
        <v>30.035</v>
      </c>
      <c r="H738" s="50">
        <v>20.34</v>
      </c>
      <c r="I738" s="50">
        <v>22.88</v>
      </c>
      <c r="J738" s="43">
        <v>47580</v>
      </c>
      <c r="K738" s="49">
        <v>2E-3</v>
      </c>
    </row>
    <row r="739" spans="1:11" ht="15" hidden="1" x14ac:dyDescent="0.25">
      <c r="A739" s="41" t="s">
        <v>468</v>
      </c>
      <c r="B739" s="43">
        <v>62200</v>
      </c>
      <c r="C739" s="33">
        <f t="shared" si="11"/>
        <v>738</v>
      </c>
      <c r="D739" s="48" t="s">
        <v>113</v>
      </c>
      <c r="E739" s="47">
        <v>16660</v>
      </c>
      <c r="F739" s="46">
        <v>4.8000000000000001E-2</v>
      </c>
      <c r="G739" s="45">
        <v>0.11899999999999999</v>
      </c>
      <c r="H739" s="44">
        <v>29.84</v>
      </c>
      <c r="I739" s="44">
        <v>29.9</v>
      </c>
      <c r="J739" s="43">
        <v>62200</v>
      </c>
      <c r="K739" s="42">
        <v>1.0999999999999999E-2</v>
      </c>
    </row>
    <row r="740" spans="1:11" ht="15" hidden="1" x14ac:dyDescent="0.25">
      <c r="A740" s="41" t="s">
        <v>467</v>
      </c>
      <c r="B740" s="43">
        <v>51770</v>
      </c>
      <c r="C740" s="33">
        <f t="shared" si="11"/>
        <v>739</v>
      </c>
      <c r="D740" s="54" t="s">
        <v>121</v>
      </c>
      <c r="E740" s="53">
        <v>77560</v>
      </c>
      <c r="F740" s="52">
        <v>2.1999999999999999E-2</v>
      </c>
      <c r="G740" s="51">
        <v>0.55200000000000005</v>
      </c>
      <c r="H740" s="50">
        <v>22.88</v>
      </c>
      <c r="I740" s="50">
        <v>24.89</v>
      </c>
      <c r="J740" s="43">
        <v>51770</v>
      </c>
      <c r="K740" s="49">
        <v>1.0999999999999999E-2</v>
      </c>
    </row>
    <row r="741" spans="1:11" ht="15" hidden="1" x14ac:dyDescent="0.25">
      <c r="A741" s="41" t="s">
        <v>466</v>
      </c>
      <c r="B741" s="43">
        <v>53440</v>
      </c>
      <c r="C741" s="33">
        <f t="shared" si="11"/>
        <v>740</v>
      </c>
      <c r="D741" s="48" t="s">
        <v>113</v>
      </c>
      <c r="E741" s="47">
        <v>64370</v>
      </c>
      <c r="F741" s="46">
        <v>2.5000000000000001E-2</v>
      </c>
      <c r="G741" s="45">
        <v>0.45800000000000002</v>
      </c>
      <c r="H741" s="44">
        <v>23.68</v>
      </c>
      <c r="I741" s="44">
        <v>25.69</v>
      </c>
      <c r="J741" s="43">
        <v>53440</v>
      </c>
      <c r="K741" s="42">
        <v>1.2E-2</v>
      </c>
    </row>
    <row r="742" spans="1:11" ht="15" hidden="1" x14ac:dyDescent="0.25">
      <c r="A742" s="41" t="s">
        <v>465</v>
      </c>
      <c r="B742" s="43">
        <v>43650</v>
      </c>
      <c r="C742" s="33">
        <f t="shared" si="11"/>
        <v>741</v>
      </c>
      <c r="D742" s="54" t="s">
        <v>113</v>
      </c>
      <c r="E742" s="53">
        <v>13190</v>
      </c>
      <c r="F742" s="52">
        <v>7.5999999999999998E-2</v>
      </c>
      <c r="G742" s="51">
        <v>9.4E-2</v>
      </c>
      <c r="H742" s="50">
        <v>19.13</v>
      </c>
      <c r="I742" s="50">
        <v>20.98</v>
      </c>
      <c r="J742" s="43">
        <v>43650</v>
      </c>
      <c r="K742" s="49">
        <v>2.7E-2</v>
      </c>
    </row>
    <row r="743" spans="1:11" ht="15" hidden="1" x14ac:dyDescent="0.25">
      <c r="A743" s="41" t="s">
        <v>464</v>
      </c>
      <c r="B743" s="43">
        <v>48340</v>
      </c>
      <c r="C743" s="33">
        <f t="shared" si="11"/>
        <v>742</v>
      </c>
      <c r="D743" s="48" t="s">
        <v>113</v>
      </c>
      <c r="E743" s="47">
        <v>676980</v>
      </c>
      <c r="F743" s="46">
        <v>8.0000000000000002E-3</v>
      </c>
      <c r="G743" s="45">
        <v>4.8220000000000001</v>
      </c>
      <c r="H743" s="44">
        <v>20.96</v>
      </c>
      <c r="I743" s="44">
        <v>23.24</v>
      </c>
      <c r="J743" s="43">
        <v>48340</v>
      </c>
      <c r="K743" s="42">
        <v>4.0000000000000001E-3</v>
      </c>
    </row>
    <row r="744" spans="1:11" ht="15" hidden="1" x14ac:dyDescent="0.25">
      <c r="A744" s="41" t="s">
        <v>463</v>
      </c>
      <c r="B744" s="43">
        <v>43950</v>
      </c>
      <c r="C744" s="33">
        <f t="shared" si="11"/>
        <v>743</v>
      </c>
      <c r="D744" s="54" t="s">
        <v>121</v>
      </c>
      <c r="E744" s="53">
        <v>77410</v>
      </c>
      <c r="F744" s="52">
        <v>2.4E-2</v>
      </c>
      <c r="G744" s="51">
        <v>0.55100000000000005</v>
      </c>
      <c r="H744" s="50">
        <v>18.82</v>
      </c>
      <c r="I744" s="50">
        <v>21.13</v>
      </c>
      <c r="J744" s="43">
        <v>43950</v>
      </c>
      <c r="K744" s="49">
        <v>1.2999999999999999E-2</v>
      </c>
    </row>
    <row r="745" spans="1:11" ht="15" hidden="1" x14ac:dyDescent="0.25">
      <c r="A745" s="41" t="s">
        <v>462</v>
      </c>
      <c r="B745" s="43">
        <v>44310</v>
      </c>
      <c r="C745" s="33">
        <f t="shared" si="11"/>
        <v>744</v>
      </c>
      <c r="D745" s="48" t="s">
        <v>113</v>
      </c>
      <c r="E745" s="47">
        <v>25660</v>
      </c>
      <c r="F745" s="46">
        <v>0.05</v>
      </c>
      <c r="G745" s="45">
        <v>0.183</v>
      </c>
      <c r="H745" s="44">
        <v>18.399999999999999</v>
      </c>
      <c r="I745" s="44">
        <v>21.3</v>
      </c>
      <c r="J745" s="43">
        <v>44310</v>
      </c>
      <c r="K745" s="42">
        <v>2.4E-2</v>
      </c>
    </row>
    <row r="746" spans="1:11" ht="15" hidden="1" x14ac:dyDescent="0.25">
      <c r="A746" s="41" t="s">
        <v>461</v>
      </c>
      <c r="B746" s="43">
        <v>42370</v>
      </c>
      <c r="C746" s="33">
        <f t="shared" si="11"/>
        <v>745</v>
      </c>
      <c r="D746" s="54" t="s">
        <v>113</v>
      </c>
      <c r="E746" s="53">
        <v>10340</v>
      </c>
      <c r="F746" s="52">
        <v>6.3E-2</v>
      </c>
      <c r="G746" s="51">
        <v>7.3999999999999996E-2</v>
      </c>
      <c r="H746" s="50">
        <v>18.190000000000001</v>
      </c>
      <c r="I746" s="50">
        <v>20.37</v>
      </c>
      <c r="J746" s="43">
        <v>42370</v>
      </c>
      <c r="K746" s="49">
        <v>2.3E-2</v>
      </c>
    </row>
    <row r="747" spans="1:11" ht="15" hidden="1" x14ac:dyDescent="0.25">
      <c r="A747" s="41" t="s">
        <v>460</v>
      </c>
      <c r="B747" s="43">
        <v>38890</v>
      </c>
      <c r="C747" s="33">
        <f t="shared" si="11"/>
        <v>746</v>
      </c>
      <c r="D747" s="48" t="s">
        <v>113</v>
      </c>
      <c r="E747" s="47">
        <v>4590</v>
      </c>
      <c r="F747" s="46">
        <v>0.1</v>
      </c>
      <c r="G747" s="45">
        <v>3.3000000000000002E-2</v>
      </c>
      <c r="H747" s="44">
        <v>17.72</v>
      </c>
      <c r="I747" s="44">
        <v>18.7</v>
      </c>
      <c r="J747" s="43">
        <v>38890</v>
      </c>
      <c r="K747" s="42">
        <v>3.6999999999999998E-2</v>
      </c>
    </row>
    <row r="748" spans="1:11" ht="15" hidden="1" x14ac:dyDescent="0.25">
      <c r="A748" s="41" t="s">
        <v>459</v>
      </c>
      <c r="B748" s="43">
        <v>44770</v>
      </c>
      <c r="C748" s="33">
        <f t="shared" si="11"/>
        <v>747</v>
      </c>
      <c r="D748" s="54" t="s">
        <v>113</v>
      </c>
      <c r="E748" s="53">
        <v>36830</v>
      </c>
      <c r="F748" s="52">
        <v>3.5999999999999997E-2</v>
      </c>
      <c r="G748" s="51">
        <v>0.26200000000000001</v>
      </c>
      <c r="H748" s="50">
        <v>19.45</v>
      </c>
      <c r="I748" s="50">
        <v>21.52</v>
      </c>
      <c r="J748" s="43">
        <v>44770</v>
      </c>
      <c r="K748" s="49">
        <v>1.7999999999999999E-2</v>
      </c>
    </row>
    <row r="749" spans="1:11" ht="15" hidden="1" x14ac:dyDescent="0.25">
      <c r="A749" s="41" t="s">
        <v>458</v>
      </c>
      <c r="B749" s="43">
        <v>43770</v>
      </c>
      <c r="C749" s="33">
        <f t="shared" si="11"/>
        <v>748</v>
      </c>
      <c r="D749" s="48" t="s">
        <v>121</v>
      </c>
      <c r="E749" s="47">
        <v>177340</v>
      </c>
      <c r="F749" s="46">
        <v>1.4999999999999999E-2</v>
      </c>
      <c r="G749" s="45">
        <v>1.2629999999999999</v>
      </c>
      <c r="H749" s="44">
        <v>18.850000000000001</v>
      </c>
      <c r="I749" s="44">
        <v>21.04</v>
      </c>
      <c r="J749" s="43">
        <v>43770</v>
      </c>
      <c r="K749" s="42">
        <v>7.0000000000000001E-3</v>
      </c>
    </row>
    <row r="750" spans="1:11" ht="15" hidden="1" x14ac:dyDescent="0.25">
      <c r="A750" s="41" t="s">
        <v>457</v>
      </c>
      <c r="B750" s="43">
        <v>43720</v>
      </c>
      <c r="C750" s="33">
        <f t="shared" si="11"/>
        <v>749</v>
      </c>
      <c r="D750" s="54" t="s">
        <v>113</v>
      </c>
      <c r="E750" s="53">
        <v>173920</v>
      </c>
      <c r="F750" s="52">
        <v>1.4999999999999999E-2</v>
      </c>
      <c r="G750" s="51">
        <v>1.2390000000000001</v>
      </c>
      <c r="H750" s="50">
        <v>18.84</v>
      </c>
      <c r="I750" s="50">
        <v>21.02</v>
      </c>
      <c r="J750" s="43">
        <v>43720</v>
      </c>
      <c r="K750" s="49">
        <v>7.0000000000000001E-3</v>
      </c>
    </row>
    <row r="751" spans="1:11" ht="15" hidden="1" x14ac:dyDescent="0.25">
      <c r="A751" s="41" t="s">
        <v>456</v>
      </c>
      <c r="B751" s="43">
        <v>45990</v>
      </c>
      <c r="C751" s="33">
        <f t="shared" si="11"/>
        <v>750</v>
      </c>
      <c r="D751" s="48" t="s">
        <v>113</v>
      </c>
      <c r="E751" s="47">
        <v>3420</v>
      </c>
      <c r="F751" s="46">
        <v>0.122</v>
      </c>
      <c r="G751" s="45">
        <v>2.4E-2</v>
      </c>
      <c r="H751" s="44">
        <v>19.68</v>
      </c>
      <c r="I751" s="44">
        <v>22.11</v>
      </c>
      <c r="J751" s="43">
        <v>45990</v>
      </c>
      <c r="K751" s="42">
        <v>4.7E-2</v>
      </c>
    </row>
    <row r="752" spans="1:11" ht="15" hidden="1" x14ac:dyDescent="0.25">
      <c r="A752" s="41" t="s">
        <v>455</v>
      </c>
      <c r="B752" s="43">
        <v>37890</v>
      </c>
      <c r="C752" s="33">
        <f t="shared" si="11"/>
        <v>751</v>
      </c>
      <c r="D752" s="54" t="s">
        <v>113</v>
      </c>
      <c r="E752" s="53">
        <v>912100</v>
      </c>
      <c r="F752" s="52">
        <v>7.0000000000000001E-3</v>
      </c>
      <c r="G752" s="51">
        <v>6.4960000000000004</v>
      </c>
      <c r="H752" s="50">
        <v>16.07</v>
      </c>
      <c r="I752" s="50">
        <v>18.22</v>
      </c>
      <c r="J752" s="43">
        <v>37890</v>
      </c>
      <c r="K752" s="49">
        <v>3.0000000000000001E-3</v>
      </c>
    </row>
    <row r="753" spans="1:11" ht="15" hidden="1" x14ac:dyDescent="0.25">
      <c r="A753" s="41" t="s">
        <v>454</v>
      </c>
      <c r="B753" s="43">
        <v>49810</v>
      </c>
      <c r="C753" s="33">
        <f t="shared" si="11"/>
        <v>752</v>
      </c>
      <c r="D753" s="48" t="s">
        <v>121</v>
      </c>
      <c r="E753" s="47">
        <v>412190</v>
      </c>
      <c r="F753" s="46">
        <v>8.0000000000000002E-3</v>
      </c>
      <c r="G753" s="45">
        <v>2.9359999999999999</v>
      </c>
      <c r="H753" s="44">
        <v>21.65</v>
      </c>
      <c r="I753" s="44">
        <v>23.95</v>
      </c>
      <c r="J753" s="43">
        <v>49810</v>
      </c>
      <c r="K753" s="42">
        <v>3.0000000000000001E-3</v>
      </c>
    </row>
    <row r="754" spans="1:11" ht="15" hidden="1" x14ac:dyDescent="0.25">
      <c r="A754" s="41" t="s">
        <v>453</v>
      </c>
      <c r="B754" s="43">
        <v>43800</v>
      </c>
      <c r="C754" s="33">
        <f t="shared" si="11"/>
        <v>753</v>
      </c>
      <c r="D754" s="54" t="s">
        <v>113</v>
      </c>
      <c r="E754" s="53">
        <v>51880</v>
      </c>
      <c r="F754" s="52">
        <v>2.8000000000000001E-2</v>
      </c>
      <c r="G754" s="51">
        <v>0.37</v>
      </c>
      <c r="H754" s="50">
        <v>18.739999999999998</v>
      </c>
      <c r="I754" s="50">
        <v>21.06</v>
      </c>
      <c r="J754" s="43">
        <v>43800</v>
      </c>
      <c r="K754" s="49">
        <v>1.2E-2</v>
      </c>
    </row>
    <row r="755" spans="1:11" ht="15" hidden="1" x14ac:dyDescent="0.25">
      <c r="A755" s="41" t="s">
        <v>452</v>
      </c>
      <c r="B755" s="43">
        <v>61740</v>
      </c>
      <c r="C755" s="33">
        <f t="shared" si="11"/>
        <v>754</v>
      </c>
      <c r="D755" s="48" t="s">
        <v>113</v>
      </c>
      <c r="E755" s="47">
        <v>3570</v>
      </c>
      <c r="F755" s="46">
        <v>7.2999999999999995E-2</v>
      </c>
      <c r="G755" s="45">
        <v>2.5000000000000001E-2</v>
      </c>
      <c r="H755" s="44">
        <v>26.48</v>
      </c>
      <c r="I755" s="44">
        <v>29.68</v>
      </c>
      <c r="J755" s="43">
        <v>61740</v>
      </c>
      <c r="K755" s="42">
        <v>2.9000000000000001E-2</v>
      </c>
    </row>
    <row r="756" spans="1:11" ht="15" hidden="1" x14ac:dyDescent="0.25">
      <c r="A756" s="41" t="s">
        <v>451</v>
      </c>
      <c r="B756" s="43">
        <v>50560</v>
      </c>
      <c r="C756" s="33">
        <f t="shared" si="11"/>
        <v>755</v>
      </c>
      <c r="D756" s="54" t="s">
        <v>113</v>
      </c>
      <c r="E756" s="53">
        <v>356750</v>
      </c>
      <c r="F756" s="52">
        <v>8.0000000000000002E-3</v>
      </c>
      <c r="G756" s="51">
        <v>2.5409999999999999</v>
      </c>
      <c r="H756" s="50">
        <v>22.06</v>
      </c>
      <c r="I756" s="50">
        <v>24.31</v>
      </c>
      <c r="J756" s="43">
        <v>50560</v>
      </c>
      <c r="K756" s="49">
        <v>3.0000000000000001E-3</v>
      </c>
    </row>
    <row r="757" spans="1:11" ht="15" hidden="1" x14ac:dyDescent="0.25">
      <c r="A757" s="41" t="s">
        <v>450</v>
      </c>
      <c r="B757" s="43">
        <v>48460</v>
      </c>
      <c r="C757" s="33">
        <f t="shared" si="11"/>
        <v>756</v>
      </c>
      <c r="D757" s="48" t="s">
        <v>121</v>
      </c>
      <c r="E757" s="47">
        <v>111650</v>
      </c>
      <c r="F757" s="46">
        <v>2.1999999999999999E-2</v>
      </c>
      <c r="G757" s="45">
        <v>0.79500000000000004</v>
      </c>
      <c r="H757" s="44">
        <v>20.329999999999998</v>
      </c>
      <c r="I757" s="44">
        <v>23.3</v>
      </c>
      <c r="J757" s="43">
        <v>48460</v>
      </c>
      <c r="K757" s="42">
        <v>1.2999999999999999E-2</v>
      </c>
    </row>
    <row r="758" spans="1:11" ht="15" hidden="1" x14ac:dyDescent="0.25">
      <c r="A758" s="41" t="s">
        <v>449</v>
      </c>
      <c r="B758" s="43">
        <v>47400</v>
      </c>
      <c r="C758" s="33">
        <f t="shared" si="11"/>
        <v>757</v>
      </c>
      <c r="D758" s="54" t="s">
        <v>113</v>
      </c>
      <c r="E758" s="53">
        <v>93180</v>
      </c>
      <c r="F758" s="52">
        <v>2.3E-2</v>
      </c>
      <c r="G758" s="51">
        <v>0.66400000000000003</v>
      </c>
      <c r="H758" s="50">
        <v>19.75</v>
      </c>
      <c r="I758" s="50">
        <v>22.79</v>
      </c>
      <c r="J758" s="43">
        <v>47400</v>
      </c>
      <c r="K758" s="49">
        <v>1.4E-2</v>
      </c>
    </row>
    <row r="759" spans="1:11" ht="15" hidden="1" x14ac:dyDescent="0.25">
      <c r="A759" s="41" t="s">
        <v>448</v>
      </c>
      <c r="B759" s="43">
        <v>53790</v>
      </c>
      <c r="C759" s="33">
        <f t="shared" si="11"/>
        <v>758</v>
      </c>
      <c r="D759" s="48" t="s">
        <v>113</v>
      </c>
      <c r="E759" s="47">
        <v>18480</v>
      </c>
      <c r="F759" s="46">
        <v>0.04</v>
      </c>
      <c r="G759" s="45">
        <v>0.13200000000000001</v>
      </c>
      <c r="H759" s="44">
        <v>23.56</v>
      </c>
      <c r="I759" s="44">
        <v>25.86</v>
      </c>
      <c r="J759" s="43">
        <v>53790</v>
      </c>
      <c r="K759" s="42">
        <v>1.4999999999999999E-2</v>
      </c>
    </row>
    <row r="760" spans="1:11" ht="15" hidden="1" x14ac:dyDescent="0.25">
      <c r="A760" s="41" t="s">
        <v>447</v>
      </c>
      <c r="B760" s="43">
        <v>56650</v>
      </c>
      <c r="C760" s="33">
        <f t="shared" si="11"/>
        <v>759</v>
      </c>
      <c r="D760" s="54" t="s">
        <v>113</v>
      </c>
      <c r="E760" s="53">
        <v>607120</v>
      </c>
      <c r="F760" s="52">
        <v>8.0000000000000002E-3</v>
      </c>
      <c r="G760" s="51">
        <v>4.3239999999999998</v>
      </c>
      <c r="H760" s="50">
        <v>25.35</v>
      </c>
      <c r="I760" s="50">
        <v>27.24</v>
      </c>
      <c r="J760" s="43">
        <v>56650</v>
      </c>
      <c r="K760" s="49">
        <v>5.0000000000000001E-3</v>
      </c>
    </row>
    <row r="761" spans="1:11" ht="15" hidden="1" x14ac:dyDescent="0.25">
      <c r="A761" s="41" t="s">
        <v>446</v>
      </c>
      <c r="B761" s="43">
        <v>47260</v>
      </c>
      <c r="C761" s="33">
        <f t="shared" si="11"/>
        <v>760</v>
      </c>
      <c r="D761" s="48" t="s">
        <v>113</v>
      </c>
      <c r="E761" s="47">
        <v>47140</v>
      </c>
      <c r="F761" s="46">
        <v>3.4000000000000002E-2</v>
      </c>
      <c r="G761" s="45">
        <v>0.33600000000000002</v>
      </c>
      <c r="H761" s="44">
        <v>20.16</v>
      </c>
      <c r="I761" s="44">
        <v>22.72</v>
      </c>
      <c r="J761" s="43">
        <v>47260</v>
      </c>
      <c r="K761" s="42">
        <v>1.2E-2</v>
      </c>
    </row>
    <row r="762" spans="1:11" ht="15" hidden="1" x14ac:dyDescent="0.25">
      <c r="A762" s="41" t="s">
        <v>445</v>
      </c>
      <c r="B762" s="43">
        <v>45070</v>
      </c>
      <c r="C762" s="33">
        <f t="shared" si="11"/>
        <v>761</v>
      </c>
      <c r="D762" s="54" t="s">
        <v>121</v>
      </c>
      <c r="E762" s="53">
        <v>56770</v>
      </c>
      <c r="F762" s="52">
        <v>3.3000000000000002E-2</v>
      </c>
      <c r="G762" s="51">
        <v>0.40400000000000003</v>
      </c>
      <c r="H762" s="50">
        <v>18.89</v>
      </c>
      <c r="I762" s="50">
        <v>21.67</v>
      </c>
      <c r="J762" s="43">
        <v>45070</v>
      </c>
      <c r="K762" s="49">
        <v>1.4E-2</v>
      </c>
    </row>
    <row r="763" spans="1:11" ht="15" hidden="1" x14ac:dyDescent="0.25">
      <c r="A763" s="41" t="s">
        <v>444</v>
      </c>
      <c r="B763" s="43">
        <v>39490</v>
      </c>
      <c r="C763" s="33">
        <f t="shared" si="11"/>
        <v>762</v>
      </c>
      <c r="D763" s="48" t="s">
        <v>113</v>
      </c>
      <c r="E763" s="47">
        <v>29500</v>
      </c>
      <c r="F763" s="46">
        <v>4.3999999999999997E-2</v>
      </c>
      <c r="G763" s="45">
        <v>0.21</v>
      </c>
      <c r="H763" s="44">
        <v>17.149999999999999</v>
      </c>
      <c r="I763" s="44">
        <v>18.989999999999998</v>
      </c>
      <c r="J763" s="43">
        <v>39490</v>
      </c>
      <c r="K763" s="42">
        <v>1.4E-2</v>
      </c>
    </row>
    <row r="764" spans="1:11" ht="15" hidden="1" x14ac:dyDescent="0.25">
      <c r="A764" s="41" t="s">
        <v>443</v>
      </c>
      <c r="B764" s="43">
        <v>51100</v>
      </c>
      <c r="C764" s="33">
        <f t="shared" si="11"/>
        <v>763</v>
      </c>
      <c r="D764" s="54" t="s">
        <v>113</v>
      </c>
      <c r="E764" s="53">
        <v>27270</v>
      </c>
      <c r="F764" s="52">
        <v>5.0999999999999997E-2</v>
      </c>
      <c r="G764" s="51">
        <v>0.19400000000000001</v>
      </c>
      <c r="H764" s="50">
        <v>21.84</v>
      </c>
      <c r="I764" s="50">
        <v>24.57</v>
      </c>
      <c r="J764" s="43">
        <v>51100</v>
      </c>
      <c r="K764" s="49">
        <v>2.1000000000000001E-2</v>
      </c>
    </row>
    <row r="765" spans="1:11" ht="15" hidden="1" x14ac:dyDescent="0.25">
      <c r="A765" s="41" t="s">
        <v>442</v>
      </c>
      <c r="B765" s="43">
        <v>41430</v>
      </c>
      <c r="C765" s="33">
        <f t="shared" si="11"/>
        <v>764</v>
      </c>
      <c r="D765" s="48" t="s">
        <v>121</v>
      </c>
      <c r="E765" s="47">
        <v>220470</v>
      </c>
      <c r="F765" s="46">
        <v>1.2E-2</v>
      </c>
      <c r="G765" s="45">
        <v>1.57</v>
      </c>
      <c r="H765" s="44">
        <v>18.04</v>
      </c>
      <c r="I765" s="44">
        <v>19.920000000000002</v>
      </c>
      <c r="J765" s="43">
        <v>41430</v>
      </c>
      <c r="K765" s="42">
        <v>7.0000000000000001E-3</v>
      </c>
    </row>
    <row r="766" spans="1:11" ht="15" hidden="1" x14ac:dyDescent="0.25">
      <c r="A766" s="41" t="s">
        <v>441</v>
      </c>
      <c r="B766" s="43">
        <v>41510</v>
      </c>
      <c r="C766" s="33">
        <f t="shared" si="11"/>
        <v>765</v>
      </c>
      <c r="D766" s="54" t="s">
        <v>113</v>
      </c>
      <c r="E766" s="53">
        <v>217280</v>
      </c>
      <c r="F766" s="52">
        <v>1.2E-2</v>
      </c>
      <c r="G766" s="51">
        <v>1.548</v>
      </c>
      <c r="H766" s="50">
        <v>18.059999999999999</v>
      </c>
      <c r="I766" s="50">
        <v>19.96</v>
      </c>
      <c r="J766" s="43">
        <v>41510</v>
      </c>
      <c r="K766" s="49">
        <v>7.0000000000000001E-3</v>
      </c>
    </row>
    <row r="767" spans="1:11" ht="15" hidden="1" x14ac:dyDescent="0.25">
      <c r="A767" s="41" t="s">
        <v>440</v>
      </c>
      <c r="B767" s="43">
        <v>36470</v>
      </c>
      <c r="C767" s="33">
        <f t="shared" si="11"/>
        <v>766</v>
      </c>
      <c r="D767" s="48" t="s">
        <v>113</v>
      </c>
      <c r="E767" s="47">
        <v>3190</v>
      </c>
      <c r="F767" s="46">
        <v>0.23400000000000001</v>
      </c>
      <c r="G767" s="45">
        <v>2.3E-2</v>
      </c>
      <c r="H767" s="44">
        <v>16.23</v>
      </c>
      <c r="I767" s="44">
        <v>17.53</v>
      </c>
      <c r="J767" s="43">
        <v>36470</v>
      </c>
      <c r="K767" s="42">
        <v>3.1E-2</v>
      </c>
    </row>
    <row r="768" spans="1:11" ht="15" hidden="1" x14ac:dyDescent="0.25">
      <c r="A768" s="41" t="s">
        <v>439</v>
      </c>
      <c r="B768" s="43">
        <v>54870</v>
      </c>
      <c r="C768" s="33">
        <f t="shared" si="11"/>
        <v>767</v>
      </c>
      <c r="D768" s="54" t="s">
        <v>121</v>
      </c>
      <c r="E768" s="53">
        <v>451500</v>
      </c>
      <c r="F768" s="52">
        <v>1.0999999999999999E-2</v>
      </c>
      <c r="G768" s="51">
        <v>3.2160000000000002</v>
      </c>
      <c r="H768" s="50">
        <v>24.18</v>
      </c>
      <c r="I768" s="50">
        <v>26.38</v>
      </c>
      <c r="J768" s="43">
        <v>54870</v>
      </c>
      <c r="K768" s="49">
        <v>5.0000000000000001E-3</v>
      </c>
    </row>
    <row r="769" spans="1:11" ht="15" hidden="1" x14ac:dyDescent="0.25">
      <c r="A769" s="41" t="s">
        <v>438</v>
      </c>
      <c r="B769" s="43">
        <v>42860</v>
      </c>
      <c r="C769" s="33">
        <f t="shared" si="11"/>
        <v>768</v>
      </c>
      <c r="D769" s="48" t="s">
        <v>113</v>
      </c>
      <c r="E769" s="47">
        <v>39620</v>
      </c>
      <c r="F769" s="46">
        <v>2.5999999999999999E-2</v>
      </c>
      <c r="G769" s="45">
        <v>0.28199999999999997</v>
      </c>
      <c r="H769" s="44">
        <v>18.47</v>
      </c>
      <c r="I769" s="44">
        <v>20.61</v>
      </c>
      <c r="J769" s="43">
        <v>42860</v>
      </c>
      <c r="K769" s="42">
        <v>8.9999999999999993E-3</v>
      </c>
    </row>
    <row r="770" spans="1:11" ht="15" hidden="1" x14ac:dyDescent="0.25">
      <c r="A770" s="41" t="s">
        <v>437</v>
      </c>
      <c r="B770" s="43">
        <v>56030</v>
      </c>
      <c r="C770" s="33">
        <f t="shared" si="11"/>
        <v>769</v>
      </c>
      <c r="D770" s="54" t="s">
        <v>113</v>
      </c>
      <c r="E770" s="53">
        <v>411870</v>
      </c>
      <c r="F770" s="52">
        <v>1.2E-2</v>
      </c>
      <c r="G770" s="51">
        <v>2.9340000000000002</v>
      </c>
      <c r="H770" s="50">
        <v>24.74</v>
      </c>
      <c r="I770" s="50">
        <v>26.94</v>
      </c>
      <c r="J770" s="43">
        <v>56030</v>
      </c>
      <c r="K770" s="49">
        <v>6.0000000000000001E-3</v>
      </c>
    </row>
    <row r="771" spans="1:11" ht="15" hidden="1" x14ac:dyDescent="0.25">
      <c r="A771" s="41" t="s">
        <v>436</v>
      </c>
      <c r="B771" s="43">
        <v>44070</v>
      </c>
      <c r="C771" s="33">
        <f t="shared" ref="C771:C834" si="12">C770+1</f>
        <v>770</v>
      </c>
      <c r="D771" s="48" t="s">
        <v>113</v>
      </c>
      <c r="E771" s="47">
        <v>22810</v>
      </c>
      <c r="F771" s="46">
        <v>4.9000000000000002E-2</v>
      </c>
      <c r="G771" s="45">
        <v>0.16200000000000001</v>
      </c>
      <c r="H771" s="44">
        <v>18.7</v>
      </c>
      <c r="I771" s="44">
        <v>21.19</v>
      </c>
      <c r="J771" s="43">
        <v>44070</v>
      </c>
      <c r="K771" s="42">
        <v>1.6E-2</v>
      </c>
    </row>
    <row r="772" spans="1:11" ht="15" hidden="1" x14ac:dyDescent="0.25">
      <c r="A772" s="41" t="s">
        <v>435</v>
      </c>
      <c r="B772" s="43">
        <v>53600</v>
      </c>
      <c r="C772" s="33">
        <f t="shared" si="12"/>
        <v>771</v>
      </c>
      <c r="D772" s="54" t="s">
        <v>113</v>
      </c>
      <c r="E772" s="53">
        <v>20020</v>
      </c>
      <c r="F772" s="52">
        <v>5.6000000000000001E-2</v>
      </c>
      <c r="G772" s="51">
        <v>0.14299999999999999</v>
      </c>
      <c r="H772" s="50">
        <v>22.89</v>
      </c>
      <c r="I772" s="50">
        <v>25.77</v>
      </c>
      <c r="J772" s="43">
        <v>53600</v>
      </c>
      <c r="K772" s="49">
        <v>0.02</v>
      </c>
    </row>
    <row r="773" spans="1:11" ht="15" hidden="1" x14ac:dyDescent="0.25">
      <c r="A773" s="41" t="s">
        <v>434</v>
      </c>
      <c r="B773" s="43">
        <v>42080</v>
      </c>
      <c r="C773" s="33">
        <f t="shared" si="12"/>
        <v>772</v>
      </c>
      <c r="D773" s="48" t="s">
        <v>113</v>
      </c>
      <c r="E773" s="47">
        <v>116410</v>
      </c>
      <c r="F773" s="46">
        <v>1.7000000000000001E-2</v>
      </c>
      <c r="G773" s="45">
        <v>0.82899999999999996</v>
      </c>
      <c r="H773" s="44">
        <v>18.149999999999999</v>
      </c>
      <c r="I773" s="44">
        <v>20.23</v>
      </c>
      <c r="J773" s="43">
        <v>42080</v>
      </c>
      <c r="K773" s="42">
        <v>1.0999999999999999E-2</v>
      </c>
    </row>
    <row r="774" spans="1:11" ht="15" hidden="1" x14ac:dyDescent="0.25">
      <c r="A774" s="41" t="s">
        <v>433</v>
      </c>
      <c r="B774" s="43">
        <v>51080</v>
      </c>
      <c r="C774" s="33">
        <f t="shared" si="12"/>
        <v>773</v>
      </c>
      <c r="D774" s="54" t="s">
        <v>113</v>
      </c>
      <c r="E774" s="53">
        <v>134450</v>
      </c>
      <c r="F774" s="52">
        <v>2.1000000000000001E-2</v>
      </c>
      <c r="G774" s="51">
        <v>0.95799999999999996</v>
      </c>
      <c r="H774" s="50">
        <v>22.57</v>
      </c>
      <c r="I774" s="50">
        <v>24.56</v>
      </c>
      <c r="J774" s="43">
        <v>51080</v>
      </c>
      <c r="K774" s="49">
        <v>8.9999999999999993E-3</v>
      </c>
    </row>
    <row r="775" spans="1:11" ht="15" hidden="1" x14ac:dyDescent="0.25">
      <c r="A775" s="41" t="s">
        <v>432</v>
      </c>
      <c r="B775" s="43">
        <v>56040</v>
      </c>
      <c r="C775" s="33">
        <f t="shared" si="12"/>
        <v>774</v>
      </c>
      <c r="D775" s="48" t="s">
        <v>113</v>
      </c>
      <c r="E775" s="47">
        <v>69440</v>
      </c>
      <c r="F775" s="46">
        <v>2.5999999999999999E-2</v>
      </c>
      <c r="G775" s="45">
        <v>0.495</v>
      </c>
      <c r="H775" s="44">
        <v>24.91</v>
      </c>
      <c r="I775" s="44">
        <v>26.94</v>
      </c>
      <c r="J775" s="43">
        <v>56040</v>
      </c>
      <c r="K775" s="42">
        <v>1.0999999999999999E-2</v>
      </c>
    </row>
    <row r="776" spans="1:11" ht="15" hidden="1" x14ac:dyDescent="0.25">
      <c r="A776" s="41" t="s">
        <v>431</v>
      </c>
      <c r="B776" s="43">
        <v>42500</v>
      </c>
      <c r="C776" s="33">
        <f t="shared" si="12"/>
        <v>775</v>
      </c>
      <c r="D776" s="54" t="s">
        <v>113</v>
      </c>
      <c r="E776" s="53">
        <v>8870</v>
      </c>
      <c r="F776" s="52">
        <v>0.115</v>
      </c>
      <c r="G776" s="51">
        <v>6.3E-2</v>
      </c>
      <c r="H776" s="50">
        <v>18.87</v>
      </c>
      <c r="I776" s="50">
        <v>20.43</v>
      </c>
      <c r="J776" s="43">
        <v>42500</v>
      </c>
      <c r="K776" s="49">
        <v>2.1000000000000001E-2</v>
      </c>
    </row>
    <row r="777" spans="1:11" ht="15" hidden="1" x14ac:dyDescent="0.25">
      <c r="A777" s="41" t="s">
        <v>430</v>
      </c>
      <c r="B777" s="43">
        <v>30900</v>
      </c>
      <c r="C777" s="33">
        <f t="shared" si="12"/>
        <v>776</v>
      </c>
      <c r="D777" s="48" t="s">
        <v>121</v>
      </c>
      <c r="E777" s="47">
        <v>228590</v>
      </c>
      <c r="F777" s="46">
        <v>1.4E-2</v>
      </c>
      <c r="G777" s="45">
        <v>1.6279999999999999</v>
      </c>
      <c r="H777" s="44">
        <v>14.03</v>
      </c>
      <c r="I777" s="44">
        <v>14.86</v>
      </c>
      <c r="J777" s="43">
        <v>30900</v>
      </c>
      <c r="K777" s="42">
        <v>4.0000000000000001E-3</v>
      </c>
    </row>
    <row r="778" spans="1:11" ht="30" hidden="1" x14ac:dyDescent="0.25">
      <c r="A778" s="41" t="s">
        <v>429</v>
      </c>
      <c r="B778" s="43">
        <v>33610</v>
      </c>
      <c r="C778" s="33">
        <f t="shared" si="12"/>
        <v>777</v>
      </c>
      <c r="D778" s="54" t="s">
        <v>113</v>
      </c>
      <c r="E778" s="53">
        <v>23950</v>
      </c>
      <c r="F778" s="52">
        <v>3.5000000000000003E-2</v>
      </c>
      <c r="G778" s="51">
        <v>0.17100000000000001</v>
      </c>
      <c r="H778" s="50">
        <v>14.7</v>
      </c>
      <c r="I778" s="50">
        <v>16.16</v>
      </c>
      <c r="J778" s="43">
        <v>33610</v>
      </c>
      <c r="K778" s="49">
        <v>1.2E-2</v>
      </c>
    </row>
    <row r="779" spans="1:11" ht="15" hidden="1" x14ac:dyDescent="0.25">
      <c r="A779" s="41" t="s">
        <v>428</v>
      </c>
      <c r="B779" s="43">
        <v>30200</v>
      </c>
      <c r="C779" s="33">
        <f t="shared" si="12"/>
        <v>778</v>
      </c>
      <c r="D779" s="48" t="s">
        <v>113</v>
      </c>
      <c r="E779" s="47">
        <v>35890</v>
      </c>
      <c r="F779" s="46">
        <v>3.2000000000000001E-2</v>
      </c>
      <c r="G779" s="45">
        <v>0.25600000000000001</v>
      </c>
      <c r="H779" s="44">
        <v>13.85</v>
      </c>
      <c r="I779" s="44">
        <v>14.52</v>
      </c>
      <c r="J779" s="43">
        <v>30200</v>
      </c>
      <c r="K779" s="42">
        <v>8.0000000000000002E-3</v>
      </c>
    </row>
    <row r="780" spans="1:11" ht="15" hidden="1" x14ac:dyDescent="0.25">
      <c r="A780" s="41" t="s">
        <v>427</v>
      </c>
      <c r="B780" s="43">
        <v>30980</v>
      </c>
      <c r="C780" s="33">
        <f t="shared" si="12"/>
        <v>779</v>
      </c>
      <c r="D780" s="54" t="s">
        <v>113</v>
      </c>
      <c r="E780" s="53">
        <v>71890</v>
      </c>
      <c r="F780" s="52">
        <v>2.5999999999999999E-2</v>
      </c>
      <c r="G780" s="51">
        <v>0.51200000000000001</v>
      </c>
      <c r="H780" s="50">
        <v>14.2</v>
      </c>
      <c r="I780" s="50">
        <v>14.89</v>
      </c>
      <c r="J780" s="43">
        <v>30980</v>
      </c>
      <c r="K780" s="49">
        <v>7.0000000000000001E-3</v>
      </c>
    </row>
    <row r="781" spans="1:11" ht="15" hidden="1" x14ac:dyDescent="0.25">
      <c r="A781" s="41" t="s">
        <v>426</v>
      </c>
      <c r="B781" s="43">
        <v>28760</v>
      </c>
      <c r="C781" s="33">
        <f t="shared" si="12"/>
        <v>780</v>
      </c>
      <c r="D781" s="48" t="s">
        <v>113</v>
      </c>
      <c r="E781" s="47">
        <v>10780</v>
      </c>
      <c r="F781" s="46">
        <v>7.6999999999999999E-2</v>
      </c>
      <c r="G781" s="45">
        <v>7.6999999999999999E-2</v>
      </c>
      <c r="H781" s="44">
        <v>13.13</v>
      </c>
      <c r="I781" s="44">
        <v>13.83</v>
      </c>
      <c r="J781" s="43">
        <v>28760</v>
      </c>
      <c r="K781" s="42">
        <v>1.4999999999999999E-2</v>
      </c>
    </row>
    <row r="782" spans="1:11" ht="15" hidden="1" x14ac:dyDescent="0.25">
      <c r="A782" s="41" t="s">
        <v>425</v>
      </c>
      <c r="B782" s="43">
        <v>30640</v>
      </c>
      <c r="C782" s="33">
        <f t="shared" si="12"/>
        <v>781</v>
      </c>
      <c r="D782" s="54" t="s">
        <v>113</v>
      </c>
      <c r="E782" s="53">
        <v>54080</v>
      </c>
      <c r="F782" s="52">
        <v>2.9000000000000001E-2</v>
      </c>
      <c r="G782" s="51">
        <v>0.38500000000000001</v>
      </c>
      <c r="H782" s="50">
        <v>13.96</v>
      </c>
      <c r="I782" s="50">
        <v>14.73</v>
      </c>
      <c r="J782" s="43">
        <v>30640</v>
      </c>
      <c r="K782" s="49">
        <v>7.0000000000000001E-3</v>
      </c>
    </row>
    <row r="783" spans="1:11" ht="15" hidden="1" x14ac:dyDescent="0.25">
      <c r="A783" s="41" t="s">
        <v>424</v>
      </c>
      <c r="B783" s="43">
        <v>28890</v>
      </c>
      <c r="C783" s="33">
        <f t="shared" si="12"/>
        <v>782</v>
      </c>
      <c r="D783" s="48" t="s">
        <v>113</v>
      </c>
      <c r="E783" s="47">
        <v>10190</v>
      </c>
      <c r="F783" s="46">
        <v>6.9000000000000006E-2</v>
      </c>
      <c r="G783" s="45">
        <v>7.2999999999999995E-2</v>
      </c>
      <c r="H783" s="44">
        <v>13.3</v>
      </c>
      <c r="I783" s="44">
        <v>13.89</v>
      </c>
      <c r="J783" s="43">
        <v>28890</v>
      </c>
      <c r="K783" s="42">
        <v>1.6E-2</v>
      </c>
    </row>
    <row r="784" spans="1:11" ht="15" hidden="1" x14ac:dyDescent="0.25">
      <c r="A784" s="41" t="s">
        <v>423</v>
      </c>
      <c r="B784" s="43">
        <v>31450</v>
      </c>
      <c r="C784" s="33">
        <f t="shared" si="12"/>
        <v>783</v>
      </c>
      <c r="D784" s="54" t="s">
        <v>113</v>
      </c>
      <c r="E784" s="53">
        <v>21820</v>
      </c>
      <c r="F784" s="52">
        <v>3.9E-2</v>
      </c>
      <c r="G784" s="51">
        <v>0.155</v>
      </c>
      <c r="H784" s="50">
        <v>14.07</v>
      </c>
      <c r="I784" s="50">
        <v>15.12</v>
      </c>
      <c r="J784" s="43">
        <v>31450</v>
      </c>
      <c r="K784" s="49">
        <v>1.0999999999999999E-2</v>
      </c>
    </row>
    <row r="785" spans="1:11" ht="15" hidden="1" x14ac:dyDescent="0.25">
      <c r="A785" s="41" t="s">
        <v>422</v>
      </c>
      <c r="B785" s="43">
        <v>47670</v>
      </c>
      <c r="C785" s="33">
        <f t="shared" si="12"/>
        <v>784</v>
      </c>
      <c r="D785" s="48" t="s">
        <v>136</v>
      </c>
      <c r="E785" s="47">
        <v>403940</v>
      </c>
      <c r="F785" s="46">
        <v>8.9999999999999993E-3</v>
      </c>
      <c r="G785" s="45">
        <v>2.8769999999999998</v>
      </c>
      <c r="H785" s="44">
        <v>20.65</v>
      </c>
      <c r="I785" s="44">
        <v>22.92</v>
      </c>
      <c r="J785" s="43">
        <v>47670</v>
      </c>
      <c r="K785" s="42">
        <v>4.0000000000000001E-3</v>
      </c>
    </row>
    <row r="786" spans="1:11" ht="15" hidden="1" x14ac:dyDescent="0.25">
      <c r="A786" s="41" t="s">
        <v>421</v>
      </c>
      <c r="B786" s="43">
        <v>61250</v>
      </c>
      <c r="C786" s="33">
        <f t="shared" si="12"/>
        <v>785</v>
      </c>
      <c r="D786" s="54" t="s">
        <v>113</v>
      </c>
      <c r="E786" s="53">
        <v>94960</v>
      </c>
      <c r="F786" s="52">
        <v>1.2999999999999999E-2</v>
      </c>
      <c r="G786" s="51">
        <v>0.67600000000000005</v>
      </c>
      <c r="H786" s="50">
        <v>28.12</v>
      </c>
      <c r="I786" s="50">
        <v>29.45</v>
      </c>
      <c r="J786" s="43">
        <v>61250</v>
      </c>
      <c r="K786" s="49">
        <v>6.0000000000000001E-3</v>
      </c>
    </row>
    <row r="787" spans="1:11" ht="15" hidden="1" x14ac:dyDescent="0.25">
      <c r="A787" s="41" t="s">
        <v>420</v>
      </c>
      <c r="B787" s="43">
        <v>76860</v>
      </c>
      <c r="C787" s="33">
        <f t="shared" si="12"/>
        <v>786</v>
      </c>
      <c r="D787" s="48" t="s">
        <v>113</v>
      </c>
      <c r="E787" s="47">
        <v>22240</v>
      </c>
      <c r="F787" s="46">
        <v>4.8000000000000001E-2</v>
      </c>
      <c r="G787" s="45">
        <v>0.158</v>
      </c>
      <c r="H787" s="44">
        <v>37.93</v>
      </c>
      <c r="I787" s="44">
        <v>36.950000000000003</v>
      </c>
      <c r="J787" s="43">
        <v>76860</v>
      </c>
      <c r="K787" s="42">
        <v>1.2999999999999999E-2</v>
      </c>
    </row>
    <row r="788" spans="1:11" ht="15" hidden="1" x14ac:dyDescent="0.25">
      <c r="A788" s="41" t="s">
        <v>419</v>
      </c>
      <c r="B788" s="43">
        <v>36380</v>
      </c>
      <c r="C788" s="33">
        <f t="shared" si="12"/>
        <v>787</v>
      </c>
      <c r="D788" s="54" t="s">
        <v>113</v>
      </c>
      <c r="E788" s="53">
        <v>21500</v>
      </c>
      <c r="F788" s="52">
        <v>0.05</v>
      </c>
      <c r="G788" s="51">
        <v>0.153</v>
      </c>
      <c r="H788" s="50">
        <v>15.94</v>
      </c>
      <c r="I788" s="50">
        <v>17.489999999999998</v>
      </c>
      <c r="J788" s="43">
        <v>36380</v>
      </c>
      <c r="K788" s="49">
        <v>1.7000000000000001E-2</v>
      </c>
    </row>
    <row r="789" spans="1:11" ht="15" hidden="1" x14ac:dyDescent="0.25">
      <c r="A789" s="41" t="s">
        <v>418</v>
      </c>
      <c r="B789" s="43">
        <v>45500</v>
      </c>
      <c r="C789" s="33">
        <f t="shared" si="12"/>
        <v>788</v>
      </c>
      <c r="D789" s="48" t="s">
        <v>113</v>
      </c>
      <c r="E789" s="47">
        <v>44280</v>
      </c>
      <c r="F789" s="46">
        <v>2.9000000000000001E-2</v>
      </c>
      <c r="G789" s="45">
        <v>0.315</v>
      </c>
      <c r="H789" s="44">
        <v>19.54</v>
      </c>
      <c r="I789" s="44">
        <v>21.88</v>
      </c>
      <c r="J789" s="43">
        <v>45500</v>
      </c>
      <c r="K789" s="42">
        <v>1.2999999999999999E-2</v>
      </c>
    </row>
    <row r="790" spans="1:11" ht="15" hidden="1" x14ac:dyDescent="0.25">
      <c r="A790" s="41" t="s">
        <v>417</v>
      </c>
      <c r="B790" s="43">
        <v>39540</v>
      </c>
      <c r="C790" s="33">
        <f t="shared" si="12"/>
        <v>789</v>
      </c>
      <c r="D790" s="54" t="s">
        <v>113</v>
      </c>
      <c r="E790" s="53">
        <v>143320</v>
      </c>
      <c r="F790" s="52">
        <v>1.2E-2</v>
      </c>
      <c r="G790" s="51">
        <v>1.0209999999999999</v>
      </c>
      <c r="H790" s="50">
        <v>18.329999999999998</v>
      </c>
      <c r="I790" s="50">
        <v>19.010000000000002</v>
      </c>
      <c r="J790" s="43">
        <v>39540</v>
      </c>
      <c r="K790" s="49">
        <v>3.0000000000000001E-3</v>
      </c>
    </row>
    <row r="791" spans="1:11" ht="15" hidden="1" x14ac:dyDescent="0.25">
      <c r="A791" s="41" t="s">
        <v>416</v>
      </c>
      <c r="B791" s="43">
        <v>52810</v>
      </c>
      <c r="C791" s="33">
        <f t="shared" si="12"/>
        <v>790</v>
      </c>
      <c r="D791" s="48" t="s">
        <v>113</v>
      </c>
      <c r="E791" s="47">
        <v>14250</v>
      </c>
      <c r="F791" s="46">
        <v>4.9000000000000002E-2</v>
      </c>
      <c r="G791" s="45">
        <v>0.10100000000000001</v>
      </c>
      <c r="H791" s="44">
        <v>25.95</v>
      </c>
      <c r="I791" s="44">
        <v>25.39</v>
      </c>
      <c r="J791" s="43">
        <v>52810</v>
      </c>
      <c r="K791" s="42">
        <v>2.3E-2</v>
      </c>
    </row>
    <row r="792" spans="1:11" ht="15" hidden="1" x14ac:dyDescent="0.25">
      <c r="A792" s="41" t="s">
        <v>415</v>
      </c>
      <c r="B792" s="43">
        <v>38870</v>
      </c>
      <c r="C792" s="33">
        <f t="shared" si="12"/>
        <v>791</v>
      </c>
      <c r="D792" s="54" t="s">
        <v>113</v>
      </c>
      <c r="E792" s="53">
        <v>26320</v>
      </c>
      <c r="F792" s="52">
        <v>3.5999999999999997E-2</v>
      </c>
      <c r="G792" s="51">
        <v>0.187</v>
      </c>
      <c r="H792" s="50">
        <v>17.510000000000002</v>
      </c>
      <c r="I792" s="50">
        <v>18.690000000000001</v>
      </c>
      <c r="J792" s="43">
        <v>38870</v>
      </c>
      <c r="K792" s="49">
        <v>0.01</v>
      </c>
    </row>
    <row r="793" spans="1:11" ht="15" hidden="1" x14ac:dyDescent="0.25">
      <c r="A793" s="41" t="s">
        <v>414</v>
      </c>
      <c r="B793" s="43">
        <v>40190</v>
      </c>
      <c r="C793" s="33">
        <f t="shared" si="12"/>
        <v>792</v>
      </c>
      <c r="D793" s="48" t="s">
        <v>121</v>
      </c>
      <c r="E793" s="47">
        <v>37070</v>
      </c>
      <c r="F793" s="46">
        <v>3.9E-2</v>
      </c>
      <c r="G793" s="45">
        <v>0.26400000000000001</v>
      </c>
      <c r="H793" s="44">
        <v>17.63</v>
      </c>
      <c r="I793" s="44">
        <v>19.32</v>
      </c>
      <c r="J793" s="43">
        <v>40190</v>
      </c>
      <c r="K793" s="42">
        <v>1.7000000000000001E-2</v>
      </c>
    </row>
    <row r="794" spans="1:11" ht="15" hidden="1" x14ac:dyDescent="0.25">
      <c r="A794" s="41" t="s">
        <v>413</v>
      </c>
      <c r="B794" s="43">
        <v>34160</v>
      </c>
      <c r="C794" s="33">
        <f t="shared" si="12"/>
        <v>793</v>
      </c>
      <c r="D794" s="54" t="s">
        <v>113</v>
      </c>
      <c r="E794" s="53">
        <v>1720</v>
      </c>
      <c r="F794" s="52">
        <v>0.21</v>
      </c>
      <c r="G794" s="51">
        <v>1.2E-2</v>
      </c>
      <c r="H794" s="50">
        <v>16.12</v>
      </c>
      <c r="I794" s="50">
        <v>16.420000000000002</v>
      </c>
      <c r="J794" s="43">
        <v>34160</v>
      </c>
      <c r="K794" s="49">
        <v>5.1999999999999998E-2</v>
      </c>
    </row>
    <row r="795" spans="1:11" ht="15" hidden="1" x14ac:dyDescent="0.25">
      <c r="A795" s="41" t="s">
        <v>412</v>
      </c>
      <c r="B795" s="43">
        <v>40480</v>
      </c>
      <c r="C795" s="33">
        <f t="shared" si="12"/>
        <v>794</v>
      </c>
      <c r="D795" s="48" t="s">
        <v>113</v>
      </c>
      <c r="E795" s="47">
        <v>35340</v>
      </c>
      <c r="F795" s="46">
        <v>0.04</v>
      </c>
      <c r="G795" s="45">
        <v>0.252</v>
      </c>
      <c r="H795" s="44">
        <v>17.73</v>
      </c>
      <c r="I795" s="44">
        <v>19.46</v>
      </c>
      <c r="J795" s="43">
        <v>40480</v>
      </c>
      <c r="K795" s="42">
        <v>1.7999999999999999E-2</v>
      </c>
    </row>
    <row r="796" spans="1:11" ht="15" hidden="1" x14ac:dyDescent="0.25">
      <c r="A796" s="41" t="s">
        <v>411</v>
      </c>
      <c r="B796" s="43">
        <v>48190</v>
      </c>
      <c r="C796" s="33">
        <f t="shared" si="12"/>
        <v>795</v>
      </c>
      <c r="D796" s="54" t="s">
        <v>136</v>
      </c>
      <c r="E796" s="53">
        <v>197770</v>
      </c>
      <c r="F796" s="52">
        <v>1.7000000000000001E-2</v>
      </c>
      <c r="G796" s="51">
        <v>1.409</v>
      </c>
      <c r="H796" s="50">
        <v>21.34</v>
      </c>
      <c r="I796" s="50">
        <v>23.17</v>
      </c>
      <c r="J796" s="43">
        <v>48190</v>
      </c>
      <c r="K796" s="49">
        <v>7.0000000000000001E-3</v>
      </c>
    </row>
    <row r="797" spans="1:11" ht="15" hidden="1" x14ac:dyDescent="0.25">
      <c r="A797" s="41" t="s">
        <v>410</v>
      </c>
      <c r="B797" s="43">
        <v>54010</v>
      </c>
      <c r="C797" s="33">
        <f t="shared" si="12"/>
        <v>796</v>
      </c>
      <c r="D797" s="48" t="s">
        <v>121</v>
      </c>
      <c r="E797" s="47">
        <v>71860</v>
      </c>
      <c r="F797" s="46">
        <v>2.5000000000000001E-2</v>
      </c>
      <c r="G797" s="45">
        <v>0.51200000000000001</v>
      </c>
      <c r="H797" s="44">
        <v>23.9</v>
      </c>
      <c r="I797" s="44">
        <v>25.97</v>
      </c>
      <c r="J797" s="43">
        <v>54010</v>
      </c>
      <c r="K797" s="42">
        <v>8.0000000000000002E-3</v>
      </c>
    </row>
    <row r="798" spans="1:11" ht="15" hidden="1" x14ac:dyDescent="0.25">
      <c r="A798" s="41" t="s">
        <v>409</v>
      </c>
      <c r="B798" s="43">
        <v>51140</v>
      </c>
      <c r="C798" s="33">
        <f t="shared" si="12"/>
        <v>797</v>
      </c>
      <c r="D798" s="54" t="s">
        <v>113</v>
      </c>
      <c r="E798" s="53">
        <v>11580</v>
      </c>
      <c r="F798" s="52">
        <v>5.8000000000000003E-2</v>
      </c>
      <c r="G798" s="51">
        <v>8.2000000000000003E-2</v>
      </c>
      <c r="H798" s="50">
        <v>23.14</v>
      </c>
      <c r="I798" s="50">
        <v>24.59</v>
      </c>
      <c r="J798" s="43">
        <v>51140</v>
      </c>
      <c r="K798" s="49">
        <v>1.0999999999999999E-2</v>
      </c>
    </row>
    <row r="799" spans="1:11" ht="15" hidden="1" x14ac:dyDescent="0.25">
      <c r="A799" s="41" t="s">
        <v>408</v>
      </c>
      <c r="B799" s="43">
        <v>57140</v>
      </c>
      <c r="C799" s="33">
        <f t="shared" si="12"/>
        <v>798</v>
      </c>
      <c r="D799" s="48" t="s">
        <v>113</v>
      </c>
      <c r="E799" s="47">
        <v>17400</v>
      </c>
      <c r="F799" s="46">
        <v>4.9000000000000002E-2</v>
      </c>
      <c r="G799" s="45">
        <v>0.124</v>
      </c>
      <c r="H799" s="44">
        <v>26.17</v>
      </c>
      <c r="I799" s="44">
        <v>27.47</v>
      </c>
      <c r="J799" s="43">
        <v>57140</v>
      </c>
      <c r="K799" s="42">
        <v>1.2999999999999999E-2</v>
      </c>
    </row>
    <row r="800" spans="1:11" ht="15" hidden="1" x14ac:dyDescent="0.25">
      <c r="A800" s="41" t="s">
        <v>407</v>
      </c>
      <c r="B800" s="43">
        <v>53520</v>
      </c>
      <c r="C800" s="33">
        <f t="shared" si="12"/>
        <v>799</v>
      </c>
      <c r="D800" s="54" t="s">
        <v>113</v>
      </c>
      <c r="E800" s="53">
        <v>42890</v>
      </c>
      <c r="F800" s="52">
        <v>3.2000000000000001E-2</v>
      </c>
      <c r="G800" s="51">
        <v>0.30499999999999999</v>
      </c>
      <c r="H800" s="50">
        <v>23.37</v>
      </c>
      <c r="I800" s="50">
        <v>25.73</v>
      </c>
      <c r="J800" s="43">
        <v>53520</v>
      </c>
      <c r="K800" s="49">
        <v>1.0999999999999999E-2</v>
      </c>
    </row>
    <row r="801" spans="1:11" ht="15" hidden="1" x14ac:dyDescent="0.25">
      <c r="A801" s="41" t="s">
        <v>406</v>
      </c>
      <c r="B801" s="43">
        <v>51240</v>
      </c>
      <c r="C801" s="33">
        <f t="shared" si="12"/>
        <v>800</v>
      </c>
      <c r="D801" s="48" t="s">
        <v>113</v>
      </c>
      <c r="E801" s="47">
        <v>18500</v>
      </c>
      <c r="F801" s="46">
        <v>3.5999999999999997E-2</v>
      </c>
      <c r="G801" s="45">
        <v>0.13200000000000001</v>
      </c>
      <c r="H801" s="44">
        <v>21.33</v>
      </c>
      <c r="I801" s="44">
        <v>24.64</v>
      </c>
      <c r="J801" s="43">
        <v>51240</v>
      </c>
      <c r="K801" s="42">
        <v>2.9000000000000001E-2</v>
      </c>
    </row>
    <row r="802" spans="1:11" ht="15" hidden="1" x14ac:dyDescent="0.25">
      <c r="A802" s="41" t="s">
        <v>405</v>
      </c>
      <c r="B802" s="43">
        <v>54580</v>
      </c>
      <c r="C802" s="33">
        <f t="shared" si="12"/>
        <v>801</v>
      </c>
      <c r="D802" s="54" t="s">
        <v>113</v>
      </c>
      <c r="E802" s="53">
        <v>6310</v>
      </c>
      <c r="F802" s="52">
        <v>6.8000000000000005E-2</v>
      </c>
      <c r="G802" s="51">
        <v>4.4999999999999998E-2</v>
      </c>
      <c r="H802" s="50">
        <v>25.08</v>
      </c>
      <c r="I802" s="50">
        <v>26.24</v>
      </c>
      <c r="J802" s="43">
        <v>54580</v>
      </c>
      <c r="K802" s="49">
        <v>2.4E-2</v>
      </c>
    </row>
    <row r="803" spans="1:11" ht="15" hidden="1" x14ac:dyDescent="0.25">
      <c r="A803" s="41" t="s">
        <v>404</v>
      </c>
      <c r="B803" s="43">
        <v>51800</v>
      </c>
      <c r="C803" s="33">
        <f t="shared" si="12"/>
        <v>802</v>
      </c>
      <c r="D803" s="48" t="s">
        <v>121</v>
      </c>
      <c r="E803" s="47">
        <v>20120</v>
      </c>
      <c r="F803" s="46">
        <v>5.2999999999999999E-2</v>
      </c>
      <c r="G803" s="45">
        <v>0.14299999999999999</v>
      </c>
      <c r="H803" s="44">
        <v>24.75</v>
      </c>
      <c r="I803" s="44">
        <v>24.91</v>
      </c>
      <c r="J803" s="43">
        <v>51800</v>
      </c>
      <c r="K803" s="42">
        <v>1.4999999999999999E-2</v>
      </c>
    </row>
    <row r="804" spans="1:11" ht="15" hidden="1" x14ac:dyDescent="0.25">
      <c r="A804" s="41" t="s">
        <v>403</v>
      </c>
      <c r="B804" s="43">
        <v>52650</v>
      </c>
      <c r="C804" s="33">
        <f t="shared" si="12"/>
        <v>803</v>
      </c>
      <c r="D804" s="54" t="s">
        <v>113</v>
      </c>
      <c r="E804" s="53">
        <v>12030</v>
      </c>
      <c r="F804" s="52">
        <v>7.8E-2</v>
      </c>
      <c r="G804" s="51">
        <v>8.5999999999999993E-2</v>
      </c>
      <c r="H804" s="50">
        <v>24.92</v>
      </c>
      <c r="I804" s="50">
        <v>25.31</v>
      </c>
      <c r="J804" s="43">
        <v>52650</v>
      </c>
      <c r="K804" s="49">
        <v>1.7999999999999999E-2</v>
      </c>
    </row>
    <row r="805" spans="1:11" ht="15" hidden="1" x14ac:dyDescent="0.25">
      <c r="A805" s="41" t="s">
        <v>402</v>
      </c>
      <c r="B805" s="43">
        <v>50670</v>
      </c>
      <c r="C805" s="33">
        <f t="shared" si="12"/>
        <v>804</v>
      </c>
      <c r="D805" s="48" t="s">
        <v>113</v>
      </c>
      <c r="E805" s="47">
        <v>5930</v>
      </c>
      <c r="F805" s="46">
        <v>0.10100000000000001</v>
      </c>
      <c r="G805" s="45">
        <v>4.2000000000000003E-2</v>
      </c>
      <c r="H805" s="44">
        <v>24.95</v>
      </c>
      <c r="I805" s="44">
        <v>24.36</v>
      </c>
      <c r="J805" s="43">
        <v>50670</v>
      </c>
      <c r="K805" s="42">
        <v>2.9000000000000001E-2</v>
      </c>
    </row>
    <row r="806" spans="1:11" ht="15" hidden="1" x14ac:dyDescent="0.25">
      <c r="A806" s="41" t="s">
        <v>401</v>
      </c>
      <c r="B806" s="43">
        <v>50220</v>
      </c>
      <c r="C806" s="33">
        <f t="shared" si="12"/>
        <v>805</v>
      </c>
      <c r="D806" s="54" t="s">
        <v>113</v>
      </c>
      <c r="E806" s="53">
        <v>2160</v>
      </c>
      <c r="F806" s="52">
        <v>7.9000000000000001E-2</v>
      </c>
      <c r="G806" s="51">
        <v>1.4999999999999999E-2</v>
      </c>
      <c r="H806" s="50">
        <v>23.08</v>
      </c>
      <c r="I806" s="50">
        <v>24.14</v>
      </c>
      <c r="J806" s="43">
        <v>50220</v>
      </c>
      <c r="K806" s="49">
        <v>0.03</v>
      </c>
    </row>
    <row r="807" spans="1:11" ht="15" hidden="1" x14ac:dyDescent="0.25">
      <c r="A807" s="41" t="s">
        <v>400</v>
      </c>
      <c r="B807" s="43">
        <v>34860</v>
      </c>
      <c r="C807" s="33">
        <f t="shared" si="12"/>
        <v>806</v>
      </c>
      <c r="D807" s="48" t="s">
        <v>113</v>
      </c>
      <c r="E807" s="47">
        <v>3770</v>
      </c>
      <c r="F807" s="46">
        <v>7.5999999999999998E-2</v>
      </c>
      <c r="G807" s="45">
        <v>2.7E-2</v>
      </c>
      <c r="H807" s="44">
        <v>16.36</v>
      </c>
      <c r="I807" s="44">
        <v>16.760000000000002</v>
      </c>
      <c r="J807" s="43">
        <v>34860</v>
      </c>
      <c r="K807" s="42">
        <v>1.7999999999999999E-2</v>
      </c>
    </row>
    <row r="808" spans="1:11" ht="15" hidden="1" x14ac:dyDescent="0.25">
      <c r="A808" s="41" t="s">
        <v>399</v>
      </c>
      <c r="B808" s="43">
        <v>58110</v>
      </c>
      <c r="C808" s="33">
        <f t="shared" si="12"/>
        <v>807</v>
      </c>
      <c r="D808" s="54" t="s">
        <v>113</v>
      </c>
      <c r="E808" s="53">
        <v>3930</v>
      </c>
      <c r="F808" s="52">
        <v>0.115</v>
      </c>
      <c r="G808" s="51">
        <v>2.8000000000000001E-2</v>
      </c>
      <c r="H808" s="50">
        <v>27.3</v>
      </c>
      <c r="I808" s="50">
        <v>27.94</v>
      </c>
      <c r="J808" s="43">
        <v>58110</v>
      </c>
      <c r="K808" s="49">
        <v>1.2999999999999999E-2</v>
      </c>
    </row>
    <row r="809" spans="1:11" ht="15" hidden="1" x14ac:dyDescent="0.25">
      <c r="A809" s="41" t="s">
        <v>398</v>
      </c>
      <c r="B809" s="43">
        <v>40480</v>
      </c>
      <c r="C809" s="33">
        <f t="shared" si="12"/>
        <v>808</v>
      </c>
      <c r="D809" s="48" t="s">
        <v>113</v>
      </c>
      <c r="E809" s="47">
        <v>51290</v>
      </c>
      <c r="F809" s="46">
        <v>4.2999999999999997E-2</v>
      </c>
      <c r="G809" s="45">
        <v>0.36499999999999999</v>
      </c>
      <c r="H809" s="44">
        <v>17.95</v>
      </c>
      <c r="I809" s="44">
        <v>19.46</v>
      </c>
      <c r="J809" s="43">
        <v>40480</v>
      </c>
      <c r="K809" s="42">
        <v>2.1000000000000001E-2</v>
      </c>
    </row>
    <row r="810" spans="1:11" ht="15" hidden="1" x14ac:dyDescent="0.25">
      <c r="A810" s="41" t="s">
        <v>397</v>
      </c>
      <c r="B810" s="43">
        <v>37160</v>
      </c>
      <c r="C810" s="33">
        <f t="shared" si="12"/>
        <v>809</v>
      </c>
      <c r="D810" s="54" t="s">
        <v>113</v>
      </c>
      <c r="E810" s="53">
        <v>17660</v>
      </c>
      <c r="F810" s="52">
        <v>4.3999999999999997E-2</v>
      </c>
      <c r="G810" s="51">
        <v>0.126</v>
      </c>
      <c r="H810" s="50">
        <v>17.21</v>
      </c>
      <c r="I810" s="50">
        <v>17.87</v>
      </c>
      <c r="J810" s="43">
        <v>37160</v>
      </c>
      <c r="K810" s="49">
        <v>8.9999999999999993E-3</v>
      </c>
    </row>
    <row r="811" spans="1:11" ht="15" hidden="1" x14ac:dyDescent="0.25">
      <c r="A811" s="41" t="s">
        <v>396</v>
      </c>
      <c r="B811" s="43">
        <v>51170</v>
      </c>
      <c r="C811" s="33">
        <f t="shared" si="12"/>
        <v>810</v>
      </c>
      <c r="D811" s="48" t="s">
        <v>113</v>
      </c>
      <c r="E811" s="47">
        <v>4320</v>
      </c>
      <c r="F811" s="46">
        <v>8.5999999999999993E-2</v>
      </c>
      <c r="G811" s="45">
        <v>3.1E-2</v>
      </c>
      <c r="H811" s="44">
        <v>23.44</v>
      </c>
      <c r="I811" s="44">
        <v>24.6</v>
      </c>
      <c r="J811" s="43">
        <v>51170</v>
      </c>
      <c r="K811" s="42">
        <v>2.7E-2</v>
      </c>
    </row>
    <row r="812" spans="1:11" ht="15" hidden="1" x14ac:dyDescent="0.25">
      <c r="A812" s="41" t="s">
        <v>395</v>
      </c>
      <c r="B812" s="43">
        <v>46690</v>
      </c>
      <c r="C812" s="33">
        <f t="shared" si="12"/>
        <v>811</v>
      </c>
      <c r="D812" s="54" t="s">
        <v>184</v>
      </c>
      <c r="E812" s="53">
        <v>5456640</v>
      </c>
      <c r="F812" s="52">
        <v>2E-3</v>
      </c>
      <c r="G812" s="51">
        <v>38.865000000000002</v>
      </c>
      <c r="H812" s="50">
        <v>20.89</v>
      </c>
      <c r="I812" s="50">
        <v>22.45</v>
      </c>
      <c r="J812" s="43">
        <v>46690</v>
      </c>
      <c r="K812" s="49">
        <v>1E-3</v>
      </c>
    </row>
    <row r="813" spans="1:11" ht="15" hidden="1" x14ac:dyDescent="0.25">
      <c r="A813" s="41" t="s">
        <v>394</v>
      </c>
      <c r="B813" s="43">
        <v>66730</v>
      </c>
      <c r="C813" s="33">
        <f t="shared" si="12"/>
        <v>812</v>
      </c>
      <c r="D813" s="48" t="s">
        <v>113</v>
      </c>
      <c r="E813" s="47">
        <v>453330</v>
      </c>
      <c r="F813" s="46">
        <v>5.0000000000000001E-3</v>
      </c>
      <c r="G813" s="45">
        <v>3.2290000000000001</v>
      </c>
      <c r="H813" s="44">
        <v>30.55</v>
      </c>
      <c r="I813" s="44">
        <v>32.08</v>
      </c>
      <c r="J813" s="43">
        <v>66730</v>
      </c>
      <c r="K813" s="42">
        <v>2E-3</v>
      </c>
    </row>
    <row r="814" spans="1:11" ht="30" hidden="1" x14ac:dyDescent="0.25">
      <c r="A814" s="41" t="s">
        <v>393</v>
      </c>
      <c r="B814" s="43">
        <v>50900</v>
      </c>
      <c r="C814" s="33">
        <f t="shared" si="12"/>
        <v>813</v>
      </c>
      <c r="D814" s="54" t="s">
        <v>136</v>
      </c>
      <c r="E814" s="53">
        <v>588510</v>
      </c>
      <c r="F814" s="52">
        <v>8.9999999999999993E-3</v>
      </c>
      <c r="G814" s="51">
        <v>4.1920000000000002</v>
      </c>
      <c r="H814" s="50">
        <v>23.45</v>
      </c>
      <c r="I814" s="50">
        <v>24.47</v>
      </c>
      <c r="J814" s="43">
        <v>50900</v>
      </c>
      <c r="K814" s="49">
        <v>3.0000000000000001E-3</v>
      </c>
    </row>
    <row r="815" spans="1:11" ht="15" hidden="1" x14ac:dyDescent="0.25">
      <c r="A815" s="41" t="s">
        <v>392</v>
      </c>
      <c r="B815" s="43">
        <v>39410</v>
      </c>
      <c r="C815" s="33">
        <f t="shared" si="12"/>
        <v>814</v>
      </c>
      <c r="D815" s="48" t="s">
        <v>113</v>
      </c>
      <c r="E815" s="47">
        <v>102170</v>
      </c>
      <c r="F815" s="46">
        <v>0.02</v>
      </c>
      <c r="G815" s="45">
        <v>0.72799999999999998</v>
      </c>
      <c r="H815" s="44">
        <v>17.84</v>
      </c>
      <c r="I815" s="44">
        <v>18.95</v>
      </c>
      <c r="J815" s="43">
        <v>39410</v>
      </c>
      <c r="K815" s="42">
        <v>6.0000000000000001E-3</v>
      </c>
    </row>
    <row r="816" spans="1:11" ht="15" hidden="1" x14ac:dyDescent="0.25">
      <c r="A816" s="41" t="s">
        <v>391</v>
      </c>
      <c r="B816" s="43">
        <v>54460</v>
      </c>
      <c r="C816" s="33">
        <f t="shared" si="12"/>
        <v>815</v>
      </c>
      <c r="D816" s="54" t="s">
        <v>121</v>
      </c>
      <c r="E816" s="53">
        <v>242550</v>
      </c>
      <c r="F816" s="52">
        <v>1.4999999999999999E-2</v>
      </c>
      <c r="G816" s="51">
        <v>1.728</v>
      </c>
      <c r="H816" s="50">
        <v>25.74</v>
      </c>
      <c r="I816" s="50">
        <v>26.18</v>
      </c>
      <c r="J816" s="43">
        <v>54460</v>
      </c>
      <c r="K816" s="49">
        <v>4.0000000000000001E-3</v>
      </c>
    </row>
    <row r="817" spans="1:11" ht="15" hidden="1" x14ac:dyDescent="0.25">
      <c r="A817" s="41" t="s">
        <v>390</v>
      </c>
      <c r="B817" s="43">
        <v>53620</v>
      </c>
      <c r="C817" s="33">
        <f t="shared" si="12"/>
        <v>816</v>
      </c>
      <c r="D817" s="48" t="s">
        <v>113</v>
      </c>
      <c r="E817" s="47">
        <v>14120</v>
      </c>
      <c r="F817" s="46">
        <v>4.8000000000000001E-2</v>
      </c>
      <c r="G817" s="45">
        <v>0.10100000000000001</v>
      </c>
      <c r="H817" s="44">
        <v>25.23</v>
      </c>
      <c r="I817" s="44">
        <v>25.78</v>
      </c>
      <c r="J817" s="43">
        <v>53620</v>
      </c>
      <c r="K817" s="42">
        <v>1.2999999999999999E-2</v>
      </c>
    </row>
    <row r="818" spans="1:11" ht="30" hidden="1" x14ac:dyDescent="0.25">
      <c r="A818" s="41" t="s">
        <v>389</v>
      </c>
      <c r="B818" s="43">
        <v>54520</v>
      </c>
      <c r="C818" s="33">
        <f t="shared" si="12"/>
        <v>817</v>
      </c>
      <c r="D818" s="54" t="s">
        <v>113</v>
      </c>
      <c r="E818" s="53">
        <v>228430</v>
      </c>
      <c r="F818" s="52">
        <v>1.6E-2</v>
      </c>
      <c r="G818" s="51">
        <v>1.627</v>
      </c>
      <c r="H818" s="50">
        <v>25.79</v>
      </c>
      <c r="I818" s="50">
        <v>26.21</v>
      </c>
      <c r="J818" s="43">
        <v>54520</v>
      </c>
      <c r="K818" s="49">
        <v>5.0000000000000001E-3</v>
      </c>
    </row>
    <row r="819" spans="1:11" ht="30" hidden="1" x14ac:dyDescent="0.25">
      <c r="A819" s="41" t="s">
        <v>388</v>
      </c>
      <c r="B819" s="43">
        <v>52170</v>
      </c>
      <c r="C819" s="33">
        <f t="shared" si="12"/>
        <v>818</v>
      </c>
      <c r="D819" s="48" t="s">
        <v>121</v>
      </c>
      <c r="E819" s="47">
        <v>243790</v>
      </c>
      <c r="F819" s="46">
        <v>1.2E-2</v>
      </c>
      <c r="G819" s="45">
        <v>1.736</v>
      </c>
      <c r="H819" s="44">
        <v>24.24</v>
      </c>
      <c r="I819" s="44">
        <v>25.08</v>
      </c>
      <c r="J819" s="43">
        <v>52170</v>
      </c>
      <c r="K819" s="42">
        <v>5.0000000000000001E-3</v>
      </c>
    </row>
    <row r="820" spans="1:11" ht="15" hidden="1" x14ac:dyDescent="0.25">
      <c r="A820" s="41" t="s">
        <v>387</v>
      </c>
      <c r="B820" s="43">
        <v>61390</v>
      </c>
      <c r="C820" s="33">
        <f t="shared" si="12"/>
        <v>819</v>
      </c>
      <c r="D820" s="54" t="s">
        <v>113</v>
      </c>
      <c r="E820" s="53">
        <v>17330</v>
      </c>
      <c r="F820" s="52">
        <v>3.4000000000000002E-2</v>
      </c>
      <c r="G820" s="51">
        <v>0.123</v>
      </c>
      <c r="H820" s="50">
        <v>29.21</v>
      </c>
      <c r="I820" s="50">
        <v>29.51</v>
      </c>
      <c r="J820" s="43">
        <v>61390</v>
      </c>
      <c r="K820" s="49">
        <v>0.01</v>
      </c>
    </row>
    <row r="821" spans="1:11" ht="15" hidden="1" x14ac:dyDescent="0.25">
      <c r="A821" s="41" t="s">
        <v>386</v>
      </c>
      <c r="B821" s="43">
        <v>44720</v>
      </c>
      <c r="C821" s="33">
        <f t="shared" si="12"/>
        <v>820</v>
      </c>
      <c r="D821" s="48" t="s">
        <v>113</v>
      </c>
      <c r="E821" s="47">
        <v>17050</v>
      </c>
      <c r="F821" s="46">
        <v>4.2999999999999997E-2</v>
      </c>
      <c r="G821" s="45">
        <v>0.121</v>
      </c>
      <c r="H821" s="44">
        <v>19.989999999999998</v>
      </c>
      <c r="I821" s="44">
        <v>21.5</v>
      </c>
      <c r="J821" s="43">
        <v>44720</v>
      </c>
      <c r="K821" s="42">
        <v>1.7999999999999999E-2</v>
      </c>
    </row>
    <row r="822" spans="1:11" ht="30" hidden="1" x14ac:dyDescent="0.25">
      <c r="A822" s="41" t="s">
        <v>385</v>
      </c>
      <c r="B822" s="43">
        <v>59840</v>
      </c>
      <c r="C822" s="33">
        <f t="shared" si="12"/>
        <v>821</v>
      </c>
      <c r="D822" s="54" t="s">
        <v>113</v>
      </c>
      <c r="E822" s="53">
        <v>13960</v>
      </c>
      <c r="F822" s="52">
        <v>4.9000000000000002E-2</v>
      </c>
      <c r="G822" s="51">
        <v>9.9000000000000005E-2</v>
      </c>
      <c r="H822" s="50">
        <v>28.5</v>
      </c>
      <c r="I822" s="50">
        <v>28.77</v>
      </c>
      <c r="J822" s="43">
        <v>59840</v>
      </c>
      <c r="K822" s="49">
        <v>1.4E-2</v>
      </c>
    </row>
    <row r="823" spans="1:11" ht="30" hidden="1" x14ac:dyDescent="0.25">
      <c r="A823" s="41" t="s">
        <v>384</v>
      </c>
      <c r="B823" s="43">
        <v>56990</v>
      </c>
      <c r="C823" s="33">
        <f t="shared" si="12"/>
        <v>822</v>
      </c>
      <c r="D823" s="48" t="s">
        <v>113</v>
      </c>
      <c r="E823" s="47">
        <v>67390</v>
      </c>
      <c r="F823" s="46">
        <v>1.7000000000000001E-2</v>
      </c>
      <c r="G823" s="45">
        <v>0.48</v>
      </c>
      <c r="H823" s="44">
        <v>27.04</v>
      </c>
      <c r="I823" s="44">
        <v>27.4</v>
      </c>
      <c r="J823" s="43">
        <v>56990</v>
      </c>
      <c r="K823" s="42">
        <v>5.0000000000000001E-3</v>
      </c>
    </row>
    <row r="824" spans="1:11" ht="30" hidden="1" x14ac:dyDescent="0.25">
      <c r="A824" s="41" t="s">
        <v>383</v>
      </c>
      <c r="B824" s="43">
        <v>74540</v>
      </c>
      <c r="C824" s="33">
        <f t="shared" si="12"/>
        <v>823</v>
      </c>
      <c r="D824" s="54" t="s">
        <v>113</v>
      </c>
      <c r="E824" s="53">
        <v>23060</v>
      </c>
      <c r="F824" s="52">
        <v>2.8000000000000001E-2</v>
      </c>
      <c r="G824" s="51">
        <v>0.16400000000000001</v>
      </c>
      <c r="H824" s="50">
        <v>36.380000000000003</v>
      </c>
      <c r="I824" s="50">
        <v>35.840000000000003</v>
      </c>
      <c r="J824" s="43">
        <v>74540</v>
      </c>
      <c r="K824" s="49">
        <v>6.0000000000000001E-3</v>
      </c>
    </row>
    <row r="825" spans="1:11" ht="15" hidden="1" x14ac:dyDescent="0.25">
      <c r="A825" s="41" t="s">
        <v>382</v>
      </c>
      <c r="B825" s="43">
        <v>34200</v>
      </c>
      <c r="C825" s="33">
        <f t="shared" si="12"/>
        <v>824</v>
      </c>
      <c r="D825" s="48" t="s">
        <v>113</v>
      </c>
      <c r="E825" s="47">
        <v>11750</v>
      </c>
      <c r="F825" s="46">
        <v>7.0000000000000007E-2</v>
      </c>
      <c r="G825" s="45">
        <v>8.4000000000000005E-2</v>
      </c>
      <c r="H825" s="44">
        <v>15.49</v>
      </c>
      <c r="I825" s="44">
        <v>16.440000000000001</v>
      </c>
      <c r="J825" s="43">
        <v>34200</v>
      </c>
      <c r="K825" s="42">
        <v>1.9E-2</v>
      </c>
    </row>
    <row r="826" spans="1:11" ht="15" hidden="1" x14ac:dyDescent="0.25">
      <c r="A826" s="41" t="s">
        <v>381</v>
      </c>
      <c r="B826" s="43">
        <v>39340</v>
      </c>
      <c r="C826" s="33">
        <f t="shared" si="12"/>
        <v>825</v>
      </c>
      <c r="D826" s="54" t="s">
        <v>113</v>
      </c>
      <c r="E826" s="53">
        <v>25550</v>
      </c>
      <c r="F826" s="52">
        <v>0.05</v>
      </c>
      <c r="G826" s="51">
        <v>0.182</v>
      </c>
      <c r="H826" s="50">
        <v>17.989999999999998</v>
      </c>
      <c r="I826" s="50">
        <v>18.91</v>
      </c>
      <c r="J826" s="43">
        <v>39340</v>
      </c>
      <c r="K826" s="49">
        <v>1.6E-2</v>
      </c>
    </row>
    <row r="827" spans="1:11" ht="15" hidden="1" x14ac:dyDescent="0.25">
      <c r="A827" s="41" t="s">
        <v>380</v>
      </c>
      <c r="B827" s="43">
        <v>45660</v>
      </c>
      <c r="C827" s="33">
        <f t="shared" si="12"/>
        <v>826</v>
      </c>
      <c r="D827" s="48" t="s">
        <v>113</v>
      </c>
      <c r="E827" s="47">
        <v>67700</v>
      </c>
      <c r="F827" s="46">
        <v>2.8000000000000001E-2</v>
      </c>
      <c r="G827" s="45">
        <v>0.48199999999999998</v>
      </c>
      <c r="H827" s="44">
        <v>21.31</v>
      </c>
      <c r="I827" s="44">
        <v>21.95</v>
      </c>
      <c r="J827" s="43">
        <v>45660</v>
      </c>
      <c r="K827" s="42">
        <v>7.0000000000000001E-3</v>
      </c>
    </row>
    <row r="828" spans="1:11" ht="15" hidden="1" x14ac:dyDescent="0.25">
      <c r="A828" s="41" t="s">
        <v>379</v>
      </c>
      <c r="B828" s="43">
        <v>43710</v>
      </c>
      <c r="C828" s="33">
        <f t="shared" si="12"/>
        <v>827</v>
      </c>
      <c r="D828" s="54" t="s">
        <v>136</v>
      </c>
      <c r="E828" s="53">
        <v>1578250</v>
      </c>
      <c r="F828" s="52">
        <v>4.0000000000000001E-3</v>
      </c>
      <c r="G828" s="51">
        <v>11.241</v>
      </c>
      <c r="H828" s="50">
        <v>19.68</v>
      </c>
      <c r="I828" s="50">
        <v>21.02</v>
      </c>
      <c r="J828" s="43">
        <v>43710</v>
      </c>
      <c r="K828" s="49">
        <v>3.0000000000000001E-3</v>
      </c>
    </row>
    <row r="829" spans="1:11" ht="15" hidden="1" x14ac:dyDescent="0.25">
      <c r="A829" s="41" t="s">
        <v>378</v>
      </c>
      <c r="B829" s="43">
        <v>61190</v>
      </c>
      <c r="C829" s="33">
        <f t="shared" si="12"/>
        <v>828</v>
      </c>
      <c r="D829" s="48" t="s">
        <v>113</v>
      </c>
      <c r="E829" s="47">
        <v>128570</v>
      </c>
      <c r="F829" s="46">
        <v>0.02</v>
      </c>
      <c r="G829" s="45">
        <v>0.91600000000000004</v>
      </c>
      <c r="H829" s="44">
        <v>28.93</v>
      </c>
      <c r="I829" s="44">
        <v>29.42</v>
      </c>
      <c r="J829" s="43">
        <v>61190</v>
      </c>
      <c r="K829" s="42">
        <v>8.9999999999999993E-3</v>
      </c>
    </row>
    <row r="830" spans="1:11" ht="15" hidden="1" x14ac:dyDescent="0.25">
      <c r="A830" s="41" t="s">
        <v>377</v>
      </c>
      <c r="B830" s="43">
        <v>41950</v>
      </c>
      <c r="C830" s="33">
        <f t="shared" si="12"/>
        <v>829</v>
      </c>
      <c r="D830" s="54" t="s">
        <v>121</v>
      </c>
      <c r="E830" s="53">
        <v>809930</v>
      </c>
      <c r="F830" s="52">
        <v>6.0000000000000001E-3</v>
      </c>
      <c r="G830" s="51">
        <v>5.7690000000000001</v>
      </c>
      <c r="H830" s="50">
        <v>18.68</v>
      </c>
      <c r="I830" s="50">
        <v>20.170000000000002</v>
      </c>
      <c r="J830" s="43">
        <v>41950</v>
      </c>
      <c r="K830" s="49">
        <v>3.0000000000000001E-3</v>
      </c>
    </row>
    <row r="831" spans="1:11" ht="15" hidden="1" x14ac:dyDescent="0.25">
      <c r="A831" s="41" t="s">
        <v>376</v>
      </c>
      <c r="B831" s="43">
        <v>45180</v>
      </c>
      <c r="C831" s="33">
        <f t="shared" si="12"/>
        <v>830</v>
      </c>
      <c r="D831" s="48" t="s">
        <v>113</v>
      </c>
      <c r="E831" s="47">
        <v>143940</v>
      </c>
      <c r="F831" s="46">
        <v>1.4999999999999999E-2</v>
      </c>
      <c r="G831" s="45">
        <v>1.0249999999999999</v>
      </c>
      <c r="H831" s="44">
        <v>19.97</v>
      </c>
      <c r="I831" s="44">
        <v>21.72</v>
      </c>
      <c r="J831" s="43">
        <v>45180</v>
      </c>
      <c r="K831" s="42">
        <v>7.0000000000000001E-3</v>
      </c>
    </row>
    <row r="832" spans="1:11" ht="15" hidden="1" x14ac:dyDescent="0.25">
      <c r="A832" s="41" t="s">
        <v>375</v>
      </c>
      <c r="B832" s="43">
        <v>36140</v>
      </c>
      <c r="C832" s="33">
        <f t="shared" si="12"/>
        <v>831</v>
      </c>
      <c r="D832" s="54" t="s">
        <v>113</v>
      </c>
      <c r="E832" s="53">
        <v>18610</v>
      </c>
      <c r="F832" s="52">
        <v>7.4999999999999997E-2</v>
      </c>
      <c r="G832" s="51">
        <v>0.13300000000000001</v>
      </c>
      <c r="H832" s="50">
        <v>16.510000000000002</v>
      </c>
      <c r="I832" s="50">
        <v>17.38</v>
      </c>
      <c r="J832" s="43">
        <v>36140</v>
      </c>
      <c r="K832" s="49">
        <v>1.4E-2</v>
      </c>
    </row>
    <row r="833" spans="1:11" ht="15" hidden="1" x14ac:dyDescent="0.25">
      <c r="A833" s="41" t="s">
        <v>374</v>
      </c>
      <c r="B833" s="43">
        <v>41400</v>
      </c>
      <c r="C833" s="33">
        <f t="shared" si="12"/>
        <v>832</v>
      </c>
      <c r="D833" s="48" t="s">
        <v>113</v>
      </c>
      <c r="E833" s="47">
        <v>647380</v>
      </c>
      <c r="F833" s="46">
        <v>7.0000000000000001E-3</v>
      </c>
      <c r="G833" s="45">
        <v>4.6109999999999998</v>
      </c>
      <c r="H833" s="44">
        <v>18.5</v>
      </c>
      <c r="I833" s="44">
        <v>19.899999999999999</v>
      </c>
      <c r="J833" s="43">
        <v>41400</v>
      </c>
      <c r="K833" s="42">
        <v>3.0000000000000001E-3</v>
      </c>
    </row>
    <row r="834" spans="1:11" ht="15" hidden="1" x14ac:dyDescent="0.25">
      <c r="A834" s="41" t="s">
        <v>373</v>
      </c>
      <c r="B834" s="43">
        <v>46710</v>
      </c>
      <c r="C834" s="33">
        <f t="shared" si="12"/>
        <v>833</v>
      </c>
      <c r="D834" s="54" t="s">
        <v>113</v>
      </c>
      <c r="E834" s="53">
        <v>254280</v>
      </c>
      <c r="F834" s="52">
        <v>0.01</v>
      </c>
      <c r="G834" s="51">
        <v>1.8109999999999999</v>
      </c>
      <c r="H834" s="50">
        <v>21.72</v>
      </c>
      <c r="I834" s="50">
        <v>22.45</v>
      </c>
      <c r="J834" s="43">
        <v>46710</v>
      </c>
      <c r="K834" s="49">
        <v>3.0000000000000001E-3</v>
      </c>
    </row>
    <row r="835" spans="1:11" ht="30" hidden="1" x14ac:dyDescent="0.25">
      <c r="A835" s="41" t="s">
        <v>372</v>
      </c>
      <c r="B835" s="43">
        <v>48920</v>
      </c>
      <c r="C835" s="33">
        <f t="shared" ref="C835:C898" si="13">C834+1</f>
        <v>834</v>
      </c>
      <c r="D835" s="48" t="s">
        <v>121</v>
      </c>
      <c r="E835" s="47">
        <v>180760</v>
      </c>
      <c r="F835" s="46">
        <v>1.0999999999999999E-2</v>
      </c>
      <c r="G835" s="45">
        <v>1.2869999999999999</v>
      </c>
      <c r="H835" s="44">
        <v>22.93</v>
      </c>
      <c r="I835" s="44">
        <v>23.52</v>
      </c>
      <c r="J835" s="43">
        <v>48920</v>
      </c>
      <c r="K835" s="42">
        <v>4.0000000000000001E-3</v>
      </c>
    </row>
    <row r="836" spans="1:11" ht="15" hidden="1" x14ac:dyDescent="0.25">
      <c r="A836" s="41" t="s">
        <v>371</v>
      </c>
      <c r="B836" s="43">
        <v>39310</v>
      </c>
      <c r="C836" s="33">
        <f t="shared" si="13"/>
        <v>835</v>
      </c>
      <c r="D836" s="54" t="s">
        <v>113</v>
      </c>
      <c r="E836" s="53">
        <v>35110</v>
      </c>
      <c r="F836" s="52">
        <v>2.4E-2</v>
      </c>
      <c r="G836" s="51">
        <v>0.25</v>
      </c>
      <c r="H836" s="50">
        <v>18.18</v>
      </c>
      <c r="I836" s="50">
        <v>18.899999999999999</v>
      </c>
      <c r="J836" s="43">
        <v>39310</v>
      </c>
      <c r="K836" s="49">
        <v>6.0000000000000001E-3</v>
      </c>
    </row>
    <row r="837" spans="1:11" ht="15" hidden="1" x14ac:dyDescent="0.25">
      <c r="A837" s="41" t="s">
        <v>370</v>
      </c>
      <c r="B837" s="43">
        <v>50810</v>
      </c>
      <c r="C837" s="33">
        <f t="shared" si="13"/>
        <v>836</v>
      </c>
      <c r="D837" s="48" t="s">
        <v>113</v>
      </c>
      <c r="E837" s="47">
        <v>123570</v>
      </c>
      <c r="F837" s="46">
        <v>1.2999999999999999E-2</v>
      </c>
      <c r="G837" s="45">
        <v>0.88</v>
      </c>
      <c r="H837" s="44">
        <v>23.73</v>
      </c>
      <c r="I837" s="44">
        <v>24.43</v>
      </c>
      <c r="J837" s="43">
        <v>50810</v>
      </c>
      <c r="K837" s="42">
        <v>4.0000000000000001E-3</v>
      </c>
    </row>
    <row r="838" spans="1:11" ht="15" hidden="1" x14ac:dyDescent="0.25">
      <c r="A838" s="41" t="s">
        <v>369</v>
      </c>
      <c r="B838" s="43">
        <v>53590</v>
      </c>
      <c r="C838" s="33">
        <f t="shared" si="13"/>
        <v>837</v>
      </c>
      <c r="D838" s="54" t="s">
        <v>113</v>
      </c>
      <c r="E838" s="53">
        <v>22090</v>
      </c>
      <c r="F838" s="52">
        <v>4.2999999999999997E-2</v>
      </c>
      <c r="G838" s="51">
        <v>0.157</v>
      </c>
      <c r="H838" s="50">
        <v>26.44</v>
      </c>
      <c r="I838" s="50">
        <v>25.77</v>
      </c>
      <c r="J838" s="43">
        <v>53590</v>
      </c>
      <c r="K838" s="49">
        <v>1.7000000000000001E-2</v>
      </c>
    </row>
    <row r="839" spans="1:11" ht="15" hidden="1" x14ac:dyDescent="0.25">
      <c r="A839" s="41" t="s">
        <v>368</v>
      </c>
      <c r="B839" s="43">
        <v>37340</v>
      </c>
      <c r="C839" s="33">
        <f t="shared" si="13"/>
        <v>838</v>
      </c>
      <c r="D839" s="48" t="s">
        <v>121</v>
      </c>
      <c r="E839" s="47">
        <v>69280</v>
      </c>
      <c r="F839" s="46">
        <v>1.7999999999999999E-2</v>
      </c>
      <c r="G839" s="45">
        <v>0.49299999999999999</v>
      </c>
      <c r="H839" s="44">
        <v>16.96</v>
      </c>
      <c r="I839" s="44">
        <v>17.95</v>
      </c>
      <c r="J839" s="43">
        <v>37340</v>
      </c>
      <c r="K839" s="42">
        <v>5.0000000000000001E-3</v>
      </c>
    </row>
    <row r="840" spans="1:11" ht="15" hidden="1" x14ac:dyDescent="0.25">
      <c r="A840" s="41" t="s">
        <v>367</v>
      </c>
      <c r="B840" s="43">
        <v>40860</v>
      </c>
      <c r="C840" s="33">
        <f t="shared" si="13"/>
        <v>839</v>
      </c>
      <c r="D840" s="54" t="s">
        <v>113</v>
      </c>
      <c r="E840" s="53">
        <v>20260</v>
      </c>
      <c r="F840" s="52">
        <v>3.4000000000000002E-2</v>
      </c>
      <c r="G840" s="51">
        <v>0.14399999999999999</v>
      </c>
      <c r="H840" s="50">
        <v>18.649999999999999</v>
      </c>
      <c r="I840" s="50">
        <v>19.649999999999999</v>
      </c>
      <c r="J840" s="43">
        <v>40860</v>
      </c>
      <c r="K840" s="49">
        <v>0.01</v>
      </c>
    </row>
    <row r="841" spans="1:11" ht="15" hidden="1" x14ac:dyDescent="0.25">
      <c r="A841" s="41" t="s">
        <v>366</v>
      </c>
      <c r="B841" s="43">
        <v>37040</v>
      </c>
      <c r="C841" s="33">
        <f t="shared" si="13"/>
        <v>840</v>
      </c>
      <c r="D841" s="48" t="s">
        <v>113</v>
      </c>
      <c r="E841" s="47">
        <v>16000</v>
      </c>
      <c r="F841" s="46">
        <v>3.4000000000000002E-2</v>
      </c>
      <c r="G841" s="45">
        <v>0.114</v>
      </c>
      <c r="H841" s="44">
        <v>16.690000000000001</v>
      </c>
      <c r="I841" s="44">
        <v>17.809999999999999</v>
      </c>
      <c r="J841" s="43">
        <v>37040</v>
      </c>
      <c r="K841" s="42">
        <v>8.9999999999999993E-3</v>
      </c>
    </row>
    <row r="842" spans="1:11" ht="15" hidden="1" x14ac:dyDescent="0.25">
      <c r="A842" s="41" t="s">
        <v>365</v>
      </c>
      <c r="B842" s="43">
        <v>35320</v>
      </c>
      <c r="C842" s="33">
        <f t="shared" si="13"/>
        <v>841</v>
      </c>
      <c r="D842" s="54" t="s">
        <v>113</v>
      </c>
      <c r="E842" s="53">
        <v>33020</v>
      </c>
      <c r="F842" s="52">
        <v>2.8000000000000001E-2</v>
      </c>
      <c r="G842" s="51">
        <v>0.23499999999999999</v>
      </c>
      <c r="H842" s="50">
        <v>16.22</v>
      </c>
      <c r="I842" s="50">
        <v>16.98</v>
      </c>
      <c r="J842" s="43">
        <v>35320</v>
      </c>
      <c r="K842" s="49">
        <v>7.0000000000000001E-3</v>
      </c>
    </row>
    <row r="843" spans="1:11" ht="30" hidden="1" x14ac:dyDescent="0.25">
      <c r="A843" s="41" t="s">
        <v>364</v>
      </c>
      <c r="B843" s="43">
        <v>28360</v>
      </c>
      <c r="C843" s="33">
        <f t="shared" si="13"/>
        <v>842</v>
      </c>
      <c r="D843" s="48" t="s">
        <v>121</v>
      </c>
      <c r="E843" s="47">
        <v>135430</v>
      </c>
      <c r="F843" s="46">
        <v>1.9E-2</v>
      </c>
      <c r="G843" s="45">
        <v>0.96499999999999997</v>
      </c>
      <c r="H843" s="44">
        <v>12.57</v>
      </c>
      <c r="I843" s="44">
        <v>13.64</v>
      </c>
      <c r="J843" s="43">
        <v>28360</v>
      </c>
      <c r="K843" s="42">
        <v>7.0000000000000001E-3</v>
      </c>
    </row>
    <row r="844" spans="1:11" ht="15" hidden="1" x14ac:dyDescent="0.25">
      <c r="A844" s="41" t="s">
        <v>363</v>
      </c>
      <c r="B844" s="43">
        <v>28520</v>
      </c>
      <c r="C844" s="33">
        <f t="shared" si="13"/>
        <v>843</v>
      </c>
      <c r="D844" s="54" t="s">
        <v>113</v>
      </c>
      <c r="E844" s="53">
        <v>12560</v>
      </c>
      <c r="F844" s="52">
        <v>6.8000000000000005E-2</v>
      </c>
      <c r="G844" s="51">
        <v>8.8999999999999996E-2</v>
      </c>
      <c r="H844" s="50">
        <v>13.28</v>
      </c>
      <c r="I844" s="50">
        <v>13.71</v>
      </c>
      <c r="J844" s="43">
        <v>28520</v>
      </c>
      <c r="K844" s="49">
        <v>1.9E-2</v>
      </c>
    </row>
    <row r="845" spans="1:11" ht="15" hidden="1" x14ac:dyDescent="0.25">
      <c r="A845" s="41" t="s">
        <v>362</v>
      </c>
      <c r="B845" s="43">
        <v>38040</v>
      </c>
      <c r="C845" s="33">
        <f t="shared" si="13"/>
        <v>844</v>
      </c>
      <c r="D845" s="48" t="s">
        <v>113</v>
      </c>
      <c r="E845" s="47">
        <v>13520</v>
      </c>
      <c r="F845" s="46">
        <v>5.0999999999999997E-2</v>
      </c>
      <c r="G845" s="45">
        <v>9.6000000000000002E-2</v>
      </c>
      <c r="H845" s="44">
        <v>17.510000000000002</v>
      </c>
      <c r="I845" s="44">
        <v>18.29</v>
      </c>
      <c r="J845" s="43">
        <v>38040</v>
      </c>
      <c r="K845" s="42">
        <v>1.2E-2</v>
      </c>
    </row>
    <row r="846" spans="1:11" ht="15" hidden="1" x14ac:dyDescent="0.25">
      <c r="A846" s="41" t="s">
        <v>361</v>
      </c>
      <c r="B846" s="43">
        <v>27150</v>
      </c>
      <c r="C846" s="33">
        <f t="shared" si="13"/>
        <v>845</v>
      </c>
      <c r="D846" s="54" t="s">
        <v>113</v>
      </c>
      <c r="E846" s="53">
        <v>109350</v>
      </c>
      <c r="F846" s="52">
        <v>2.1999999999999999E-2</v>
      </c>
      <c r="G846" s="51">
        <v>0.77900000000000003</v>
      </c>
      <c r="H846" s="50">
        <v>12.04</v>
      </c>
      <c r="I846" s="50">
        <v>13.05</v>
      </c>
      <c r="J846" s="43">
        <v>27150</v>
      </c>
      <c r="K846" s="49">
        <v>8.0000000000000002E-3</v>
      </c>
    </row>
    <row r="847" spans="1:11" ht="15" hidden="1" x14ac:dyDescent="0.25">
      <c r="A847" s="41" t="s">
        <v>360</v>
      </c>
      <c r="B847" s="43">
        <v>44270</v>
      </c>
      <c r="C847" s="33">
        <f t="shared" si="13"/>
        <v>846</v>
      </c>
      <c r="D847" s="48" t="s">
        <v>136</v>
      </c>
      <c r="E847" s="47">
        <v>2836540</v>
      </c>
      <c r="F847" s="46">
        <v>3.0000000000000001E-3</v>
      </c>
      <c r="G847" s="45">
        <v>20.202999999999999</v>
      </c>
      <c r="H847" s="44">
        <v>19.68</v>
      </c>
      <c r="I847" s="44">
        <v>21.28</v>
      </c>
      <c r="J847" s="43">
        <v>44270</v>
      </c>
      <c r="K847" s="42">
        <v>2E-3</v>
      </c>
    </row>
    <row r="848" spans="1:11" ht="15" hidden="1" x14ac:dyDescent="0.25">
      <c r="A848" s="41" t="s">
        <v>359</v>
      </c>
      <c r="B848" s="43">
        <v>51410</v>
      </c>
      <c r="C848" s="33">
        <f t="shared" si="13"/>
        <v>847</v>
      </c>
      <c r="D848" s="54" t="s">
        <v>121</v>
      </c>
      <c r="E848" s="53">
        <v>65590</v>
      </c>
      <c r="F848" s="52">
        <v>2.4E-2</v>
      </c>
      <c r="G848" s="51">
        <v>0.46700000000000003</v>
      </c>
      <c r="H848" s="50">
        <v>23.07</v>
      </c>
      <c r="I848" s="50">
        <v>24.72</v>
      </c>
      <c r="J848" s="43">
        <v>51410</v>
      </c>
      <c r="K848" s="49">
        <v>8.9999999999999993E-3</v>
      </c>
    </row>
    <row r="849" spans="1:11" ht="15" hidden="1" x14ac:dyDescent="0.25">
      <c r="A849" s="41" t="s">
        <v>358</v>
      </c>
      <c r="B849" s="43">
        <v>40420</v>
      </c>
      <c r="C849" s="33">
        <f t="shared" si="13"/>
        <v>848</v>
      </c>
      <c r="D849" s="48" t="s">
        <v>113</v>
      </c>
      <c r="E849" s="47">
        <v>19840</v>
      </c>
      <c r="F849" s="46">
        <v>5.3999999999999999E-2</v>
      </c>
      <c r="G849" s="45">
        <v>0.14099999999999999</v>
      </c>
      <c r="H849" s="44">
        <v>18.5</v>
      </c>
      <c r="I849" s="44">
        <v>19.43</v>
      </c>
      <c r="J849" s="43">
        <v>40420</v>
      </c>
      <c r="K849" s="42">
        <v>1.0999999999999999E-2</v>
      </c>
    </row>
    <row r="850" spans="1:11" ht="15" hidden="1" x14ac:dyDescent="0.25">
      <c r="A850" s="41" t="s">
        <v>357</v>
      </c>
      <c r="B850" s="43">
        <v>56180</v>
      </c>
      <c r="C850" s="33">
        <f t="shared" si="13"/>
        <v>849</v>
      </c>
      <c r="D850" s="54" t="s">
        <v>113</v>
      </c>
      <c r="E850" s="53">
        <v>45740</v>
      </c>
      <c r="F850" s="52">
        <v>2.5999999999999999E-2</v>
      </c>
      <c r="G850" s="51">
        <v>0.32600000000000001</v>
      </c>
      <c r="H850" s="50">
        <v>26.21</v>
      </c>
      <c r="I850" s="50">
        <v>27.01</v>
      </c>
      <c r="J850" s="43">
        <v>56180</v>
      </c>
      <c r="K850" s="49">
        <v>8.9999999999999993E-3</v>
      </c>
    </row>
    <row r="851" spans="1:11" ht="30" hidden="1" x14ac:dyDescent="0.25">
      <c r="A851" s="41" t="s">
        <v>356</v>
      </c>
      <c r="B851" s="43">
        <v>48320</v>
      </c>
      <c r="C851" s="33">
        <f t="shared" si="13"/>
        <v>850</v>
      </c>
      <c r="D851" s="48" t="s">
        <v>113</v>
      </c>
      <c r="E851" s="47">
        <v>294730</v>
      </c>
      <c r="F851" s="46">
        <v>1.4E-2</v>
      </c>
      <c r="G851" s="45">
        <v>2.0990000000000002</v>
      </c>
      <c r="H851" s="44">
        <v>22.07</v>
      </c>
      <c r="I851" s="44">
        <v>23.23</v>
      </c>
      <c r="J851" s="43">
        <v>48320</v>
      </c>
      <c r="K851" s="42">
        <v>5.0000000000000001E-3</v>
      </c>
    </row>
    <row r="852" spans="1:11" ht="15" hidden="1" x14ac:dyDescent="0.25">
      <c r="A852" s="41" t="s">
        <v>355</v>
      </c>
      <c r="B852" s="43">
        <v>40390</v>
      </c>
      <c r="C852" s="33">
        <f t="shared" si="13"/>
        <v>851</v>
      </c>
      <c r="D852" s="54" t="s">
        <v>113</v>
      </c>
      <c r="E852" s="53">
        <v>33480</v>
      </c>
      <c r="F852" s="52">
        <v>3.9E-2</v>
      </c>
      <c r="G852" s="51">
        <v>0.23799999999999999</v>
      </c>
      <c r="H852" s="50">
        <v>18.059999999999999</v>
      </c>
      <c r="I852" s="50">
        <v>19.420000000000002</v>
      </c>
      <c r="J852" s="43">
        <v>40390</v>
      </c>
      <c r="K852" s="49">
        <v>1.2E-2</v>
      </c>
    </row>
    <row r="853" spans="1:11" ht="15" hidden="1" x14ac:dyDescent="0.25">
      <c r="A853" s="41" t="s">
        <v>354</v>
      </c>
      <c r="B853" s="43">
        <v>50910</v>
      </c>
      <c r="C853" s="33">
        <f t="shared" si="13"/>
        <v>852</v>
      </c>
      <c r="D853" s="48" t="s">
        <v>121</v>
      </c>
      <c r="E853" s="47">
        <v>465330</v>
      </c>
      <c r="F853" s="46">
        <v>7.0000000000000001E-3</v>
      </c>
      <c r="G853" s="45">
        <v>3.3140000000000001</v>
      </c>
      <c r="H853" s="44">
        <v>23.6</v>
      </c>
      <c r="I853" s="44">
        <v>24.48</v>
      </c>
      <c r="J853" s="43">
        <v>50910</v>
      </c>
      <c r="K853" s="42">
        <v>2E-3</v>
      </c>
    </row>
    <row r="854" spans="1:11" ht="15" hidden="1" x14ac:dyDescent="0.25">
      <c r="A854" s="41" t="s">
        <v>353</v>
      </c>
      <c r="B854" s="43">
        <v>51890</v>
      </c>
      <c r="C854" s="33">
        <f t="shared" si="13"/>
        <v>853</v>
      </c>
      <c r="D854" s="54" t="s">
        <v>113</v>
      </c>
      <c r="E854" s="53">
        <v>334490</v>
      </c>
      <c r="F854" s="52">
        <v>8.9999999999999993E-3</v>
      </c>
      <c r="G854" s="51">
        <v>2.3820000000000001</v>
      </c>
      <c r="H854" s="50">
        <v>24.06</v>
      </c>
      <c r="I854" s="50">
        <v>24.95</v>
      </c>
      <c r="J854" s="43">
        <v>51890</v>
      </c>
      <c r="K854" s="49">
        <v>3.0000000000000001E-3</v>
      </c>
    </row>
    <row r="855" spans="1:11" ht="15" hidden="1" x14ac:dyDescent="0.25">
      <c r="A855" s="41" t="s">
        <v>352</v>
      </c>
      <c r="B855" s="43">
        <v>46000</v>
      </c>
      <c r="C855" s="33">
        <f t="shared" si="13"/>
        <v>854</v>
      </c>
      <c r="D855" s="48" t="s">
        <v>113</v>
      </c>
      <c r="E855" s="47">
        <v>89630</v>
      </c>
      <c r="F855" s="46">
        <v>1.4999999999999999E-2</v>
      </c>
      <c r="G855" s="45">
        <v>0.63800000000000001</v>
      </c>
      <c r="H855" s="44">
        <v>21.42</v>
      </c>
      <c r="I855" s="44">
        <v>22.11</v>
      </c>
      <c r="J855" s="43">
        <v>46000</v>
      </c>
      <c r="K855" s="42">
        <v>5.0000000000000001E-3</v>
      </c>
    </row>
    <row r="856" spans="1:11" ht="15" hidden="1" x14ac:dyDescent="0.25">
      <c r="A856" s="41" t="s">
        <v>351</v>
      </c>
      <c r="B856" s="43">
        <v>53950</v>
      </c>
      <c r="C856" s="33">
        <f t="shared" si="13"/>
        <v>855</v>
      </c>
      <c r="D856" s="54" t="s">
        <v>113</v>
      </c>
      <c r="E856" s="53">
        <v>39670</v>
      </c>
      <c r="F856" s="52">
        <v>2.7E-2</v>
      </c>
      <c r="G856" s="51">
        <v>0.28299999999999997</v>
      </c>
      <c r="H856" s="50">
        <v>25.21</v>
      </c>
      <c r="I856" s="50">
        <v>25.94</v>
      </c>
      <c r="J856" s="43">
        <v>53950</v>
      </c>
      <c r="K856" s="49">
        <v>7.0000000000000001E-3</v>
      </c>
    </row>
    <row r="857" spans="1:11" ht="15" hidden="1" x14ac:dyDescent="0.25">
      <c r="A857" s="41" t="s">
        <v>350</v>
      </c>
      <c r="B857" s="43">
        <v>47000</v>
      </c>
      <c r="C857" s="33">
        <f t="shared" si="13"/>
        <v>856</v>
      </c>
      <c r="D857" s="48" t="s">
        <v>113</v>
      </c>
      <c r="E857" s="47">
        <v>1540</v>
      </c>
      <c r="F857" s="46">
        <v>9.9000000000000005E-2</v>
      </c>
      <c r="G857" s="45">
        <v>1.0999999999999999E-2</v>
      </c>
      <c r="H857" s="44">
        <v>21.74</v>
      </c>
      <c r="I857" s="44">
        <v>22.6</v>
      </c>
      <c r="J857" s="43">
        <v>47000</v>
      </c>
      <c r="K857" s="42">
        <v>2.5999999999999999E-2</v>
      </c>
    </row>
    <row r="858" spans="1:11" ht="15" hidden="1" x14ac:dyDescent="0.25">
      <c r="A858" s="41" t="s">
        <v>349</v>
      </c>
      <c r="B858" s="43">
        <v>61430</v>
      </c>
      <c r="C858" s="33">
        <f t="shared" si="13"/>
        <v>857</v>
      </c>
      <c r="D858" s="54" t="s">
        <v>121</v>
      </c>
      <c r="E858" s="53">
        <v>217750</v>
      </c>
      <c r="F858" s="52">
        <v>1.4999999999999999E-2</v>
      </c>
      <c r="G858" s="51">
        <v>1.5509999999999999</v>
      </c>
      <c r="H858" s="50">
        <v>30.12</v>
      </c>
      <c r="I858" s="50">
        <v>29.54</v>
      </c>
      <c r="J858" s="43">
        <v>61430</v>
      </c>
      <c r="K858" s="49">
        <v>5.0000000000000001E-3</v>
      </c>
    </row>
    <row r="859" spans="1:11" ht="15" hidden="1" x14ac:dyDescent="0.25">
      <c r="A859" s="41" t="s">
        <v>348</v>
      </c>
      <c r="B859" s="43">
        <v>67160</v>
      </c>
      <c r="C859" s="33">
        <f t="shared" si="13"/>
        <v>858</v>
      </c>
      <c r="D859" s="48" t="s">
        <v>113</v>
      </c>
      <c r="E859" s="47">
        <v>117670</v>
      </c>
      <c r="F859" s="46">
        <v>1.9E-2</v>
      </c>
      <c r="G859" s="45">
        <v>0.83799999999999997</v>
      </c>
      <c r="H859" s="44">
        <v>32.700000000000003</v>
      </c>
      <c r="I859" s="44">
        <v>32.29</v>
      </c>
      <c r="J859" s="43">
        <v>67160</v>
      </c>
      <c r="K859" s="42">
        <v>6.0000000000000001E-3</v>
      </c>
    </row>
    <row r="860" spans="1:11" ht="15" hidden="1" x14ac:dyDescent="0.25">
      <c r="A860" s="41" t="s">
        <v>347</v>
      </c>
      <c r="B860" s="43">
        <v>54700</v>
      </c>
      <c r="C860" s="33">
        <f t="shared" si="13"/>
        <v>859</v>
      </c>
      <c r="D860" s="54" t="s">
        <v>113</v>
      </c>
      <c r="E860" s="53">
        <v>100080</v>
      </c>
      <c r="F860" s="52">
        <v>2.3E-2</v>
      </c>
      <c r="G860" s="51">
        <v>0.71299999999999997</v>
      </c>
      <c r="H860" s="50">
        <v>25.28</v>
      </c>
      <c r="I860" s="50">
        <v>26.3</v>
      </c>
      <c r="J860" s="43">
        <v>54700</v>
      </c>
      <c r="K860" s="49">
        <v>8.9999999999999993E-3</v>
      </c>
    </row>
    <row r="861" spans="1:11" ht="15" hidden="1" x14ac:dyDescent="0.25">
      <c r="A861" s="41" t="s">
        <v>346</v>
      </c>
      <c r="B861" s="43">
        <v>49680</v>
      </c>
      <c r="C861" s="33">
        <f t="shared" si="13"/>
        <v>860</v>
      </c>
      <c r="D861" s="48" t="s">
        <v>121</v>
      </c>
      <c r="E861" s="47">
        <v>68360</v>
      </c>
      <c r="F861" s="46">
        <v>2.1000000000000001E-2</v>
      </c>
      <c r="G861" s="45">
        <v>0.48699999999999999</v>
      </c>
      <c r="H861" s="44">
        <v>22.7</v>
      </c>
      <c r="I861" s="44">
        <v>23.89</v>
      </c>
      <c r="J861" s="43">
        <v>49680</v>
      </c>
      <c r="K861" s="42">
        <v>6.0000000000000001E-3</v>
      </c>
    </row>
    <row r="862" spans="1:11" ht="15" hidden="1" x14ac:dyDescent="0.25">
      <c r="A862" s="41" t="s">
        <v>345</v>
      </c>
      <c r="B862" s="43">
        <v>43920</v>
      </c>
      <c r="C862" s="33">
        <f t="shared" si="13"/>
        <v>861</v>
      </c>
      <c r="D862" s="54" t="s">
        <v>113</v>
      </c>
      <c r="E862" s="53">
        <v>3760</v>
      </c>
      <c r="F862" s="52">
        <v>0.108</v>
      </c>
      <c r="G862" s="51">
        <v>2.7E-2</v>
      </c>
      <c r="H862" s="50">
        <v>19.739999999999998</v>
      </c>
      <c r="I862" s="50">
        <v>21.12</v>
      </c>
      <c r="J862" s="43">
        <v>43920</v>
      </c>
      <c r="K862" s="49">
        <v>2.9000000000000001E-2</v>
      </c>
    </row>
    <row r="863" spans="1:11" ht="15" hidden="1" x14ac:dyDescent="0.25">
      <c r="A863" s="41" t="s">
        <v>344</v>
      </c>
      <c r="B863" s="43">
        <v>50910</v>
      </c>
      <c r="C863" s="33">
        <f t="shared" si="13"/>
        <v>862</v>
      </c>
      <c r="D863" s="48" t="s">
        <v>113</v>
      </c>
      <c r="E863" s="47">
        <v>43370</v>
      </c>
      <c r="F863" s="46">
        <v>2.8000000000000001E-2</v>
      </c>
      <c r="G863" s="45">
        <v>0.309</v>
      </c>
      <c r="H863" s="44">
        <v>23.11</v>
      </c>
      <c r="I863" s="44">
        <v>24.48</v>
      </c>
      <c r="J863" s="43">
        <v>50910</v>
      </c>
      <c r="K863" s="42">
        <v>7.0000000000000001E-3</v>
      </c>
    </row>
    <row r="864" spans="1:11" ht="15" hidden="1" x14ac:dyDescent="0.25">
      <c r="A864" s="41" t="s">
        <v>343</v>
      </c>
      <c r="B864" s="43">
        <v>37690</v>
      </c>
      <c r="C864" s="33">
        <f t="shared" si="13"/>
        <v>863</v>
      </c>
      <c r="D864" s="54" t="s">
        <v>113</v>
      </c>
      <c r="E864" s="53">
        <v>7980</v>
      </c>
      <c r="F864" s="52">
        <v>6.9000000000000006E-2</v>
      </c>
      <c r="G864" s="51">
        <v>5.7000000000000002E-2</v>
      </c>
      <c r="H864" s="50">
        <v>16.829999999999998</v>
      </c>
      <c r="I864" s="50">
        <v>18.12</v>
      </c>
      <c r="J864" s="43">
        <v>37690</v>
      </c>
      <c r="K864" s="49">
        <v>2.1999999999999999E-2</v>
      </c>
    </row>
    <row r="865" spans="1:11" ht="15" hidden="1" x14ac:dyDescent="0.25">
      <c r="A865" s="41" t="s">
        <v>342</v>
      </c>
      <c r="B865" s="43">
        <v>39720</v>
      </c>
      <c r="C865" s="33">
        <f t="shared" si="13"/>
        <v>864</v>
      </c>
      <c r="D865" s="48" t="s">
        <v>113</v>
      </c>
      <c r="E865" s="47">
        <v>1620</v>
      </c>
      <c r="F865" s="46">
        <v>0.10299999999999999</v>
      </c>
      <c r="G865" s="45">
        <v>1.2E-2</v>
      </c>
      <c r="H865" s="44">
        <v>17.66</v>
      </c>
      <c r="I865" s="44">
        <v>19.100000000000001</v>
      </c>
      <c r="J865" s="43">
        <v>39720</v>
      </c>
      <c r="K865" s="42">
        <v>0.03</v>
      </c>
    </row>
    <row r="866" spans="1:11" ht="15" hidden="1" x14ac:dyDescent="0.25">
      <c r="A866" s="41" t="s">
        <v>341</v>
      </c>
      <c r="B866" s="43">
        <v>56570</v>
      </c>
      <c r="C866" s="33">
        <f t="shared" si="13"/>
        <v>865</v>
      </c>
      <c r="D866" s="54" t="s">
        <v>113</v>
      </c>
      <c r="E866" s="53">
        <v>11640</v>
      </c>
      <c r="F866" s="52">
        <v>3.9E-2</v>
      </c>
      <c r="G866" s="51">
        <v>8.3000000000000004E-2</v>
      </c>
      <c r="H866" s="50">
        <v>27.03</v>
      </c>
      <c r="I866" s="50">
        <v>27.2</v>
      </c>
      <c r="J866" s="43">
        <v>56570</v>
      </c>
      <c r="K866" s="49">
        <v>1.2E-2</v>
      </c>
    </row>
    <row r="867" spans="1:11" ht="15" hidden="1" x14ac:dyDescent="0.25">
      <c r="A867" s="41" t="s">
        <v>340</v>
      </c>
      <c r="B867" s="43">
        <v>39360</v>
      </c>
      <c r="C867" s="33">
        <f t="shared" si="13"/>
        <v>866</v>
      </c>
      <c r="D867" s="48" t="s">
        <v>113</v>
      </c>
      <c r="E867" s="47">
        <v>1332480</v>
      </c>
      <c r="F867" s="46">
        <v>4.0000000000000001E-3</v>
      </c>
      <c r="G867" s="45">
        <v>9.4909999999999997</v>
      </c>
      <c r="H867" s="44">
        <v>17.760000000000002</v>
      </c>
      <c r="I867" s="44">
        <v>18.920000000000002</v>
      </c>
      <c r="J867" s="43">
        <v>39360</v>
      </c>
      <c r="K867" s="42">
        <v>2E-3</v>
      </c>
    </row>
    <row r="868" spans="1:11" ht="15" hidden="1" x14ac:dyDescent="0.25">
      <c r="A868" s="41" t="s">
        <v>339</v>
      </c>
      <c r="B868" s="43">
        <v>54360</v>
      </c>
      <c r="C868" s="33">
        <f t="shared" si="13"/>
        <v>867</v>
      </c>
      <c r="D868" s="54" t="s">
        <v>113</v>
      </c>
      <c r="E868" s="53">
        <v>4580</v>
      </c>
      <c r="F868" s="52">
        <v>0.1</v>
      </c>
      <c r="G868" s="51">
        <v>3.3000000000000002E-2</v>
      </c>
      <c r="H868" s="50">
        <v>25.13</v>
      </c>
      <c r="I868" s="50">
        <v>26.13</v>
      </c>
      <c r="J868" s="43">
        <v>54360</v>
      </c>
      <c r="K868" s="49">
        <v>1.9E-2</v>
      </c>
    </row>
    <row r="869" spans="1:11" ht="15" hidden="1" x14ac:dyDescent="0.25">
      <c r="A869" s="41" t="s">
        <v>338</v>
      </c>
      <c r="B869" s="43">
        <v>37940</v>
      </c>
      <c r="C869" s="33">
        <f t="shared" si="13"/>
        <v>868</v>
      </c>
      <c r="D869" s="48" t="s">
        <v>121</v>
      </c>
      <c r="E869" s="47">
        <v>354250</v>
      </c>
      <c r="F869" s="46">
        <v>1.0999999999999999E-2</v>
      </c>
      <c r="G869" s="45">
        <v>2.5230000000000001</v>
      </c>
      <c r="H869" s="44">
        <v>16.43</v>
      </c>
      <c r="I869" s="44">
        <v>18.239999999999998</v>
      </c>
      <c r="J869" s="43">
        <v>37940</v>
      </c>
      <c r="K869" s="42">
        <v>4.0000000000000001E-3</v>
      </c>
    </row>
    <row r="870" spans="1:11" ht="15" hidden="1" x14ac:dyDescent="0.25">
      <c r="A870" s="41" t="s">
        <v>337</v>
      </c>
      <c r="B870" s="43">
        <v>34860</v>
      </c>
      <c r="C870" s="33">
        <f t="shared" si="13"/>
        <v>869</v>
      </c>
      <c r="D870" s="54" t="s">
        <v>113</v>
      </c>
      <c r="E870" s="53">
        <v>33600</v>
      </c>
      <c r="F870" s="52">
        <v>2.7E-2</v>
      </c>
      <c r="G870" s="51">
        <v>0.23899999999999999</v>
      </c>
      <c r="H870" s="50">
        <v>15.9</v>
      </c>
      <c r="I870" s="50">
        <v>16.760000000000002</v>
      </c>
      <c r="J870" s="43">
        <v>34860</v>
      </c>
      <c r="K870" s="49">
        <v>1.0999999999999999E-2</v>
      </c>
    </row>
    <row r="871" spans="1:11" ht="15" hidden="1" x14ac:dyDescent="0.25">
      <c r="A871" s="41" t="s">
        <v>336</v>
      </c>
      <c r="B871" s="43">
        <v>53990</v>
      </c>
      <c r="C871" s="33">
        <f t="shared" si="13"/>
        <v>870</v>
      </c>
      <c r="D871" s="48" t="s">
        <v>113</v>
      </c>
      <c r="E871" s="47">
        <v>3370</v>
      </c>
      <c r="F871" s="46">
        <v>0.10299999999999999</v>
      </c>
      <c r="G871" s="45">
        <v>2.4E-2</v>
      </c>
      <c r="H871" s="44">
        <v>23.6</v>
      </c>
      <c r="I871" s="44">
        <v>25.96</v>
      </c>
      <c r="J871" s="43">
        <v>53990</v>
      </c>
      <c r="K871" s="42">
        <v>2.5000000000000001E-2</v>
      </c>
    </row>
    <row r="872" spans="1:11" ht="15" hidden="1" x14ac:dyDescent="0.25">
      <c r="A872" s="41" t="s">
        <v>335</v>
      </c>
      <c r="B872" s="43">
        <v>27670</v>
      </c>
      <c r="C872" s="33">
        <f t="shared" si="13"/>
        <v>871</v>
      </c>
      <c r="D872" s="54" t="s">
        <v>113</v>
      </c>
      <c r="E872" s="51">
        <v>550</v>
      </c>
      <c r="F872" s="52">
        <v>0.121</v>
      </c>
      <c r="G872" s="51">
        <v>4.0000000000000001E-3</v>
      </c>
      <c r="H872" s="50">
        <v>12.94</v>
      </c>
      <c r="I872" s="50">
        <v>13.3</v>
      </c>
      <c r="J872" s="43">
        <v>27670</v>
      </c>
      <c r="K872" s="49">
        <v>2.4E-2</v>
      </c>
    </row>
    <row r="873" spans="1:11" ht="15" hidden="1" x14ac:dyDescent="0.25">
      <c r="A873" s="41" t="s">
        <v>334</v>
      </c>
      <c r="B873" s="43">
        <v>42180</v>
      </c>
      <c r="C873" s="33">
        <f t="shared" si="13"/>
        <v>872</v>
      </c>
      <c r="D873" s="48" t="s">
        <v>113</v>
      </c>
      <c r="E873" s="47">
        <v>18640</v>
      </c>
      <c r="F873" s="46">
        <v>4.1000000000000002E-2</v>
      </c>
      <c r="G873" s="45">
        <v>0.13300000000000001</v>
      </c>
      <c r="H873" s="44">
        <v>19.43</v>
      </c>
      <c r="I873" s="44">
        <v>20.28</v>
      </c>
      <c r="J873" s="43">
        <v>42180</v>
      </c>
      <c r="K873" s="42">
        <v>1.2E-2</v>
      </c>
    </row>
    <row r="874" spans="1:11" ht="15" hidden="1" x14ac:dyDescent="0.25">
      <c r="A874" s="41" t="s">
        <v>333</v>
      </c>
      <c r="B874" s="43">
        <v>31030</v>
      </c>
      <c r="C874" s="33">
        <f t="shared" si="13"/>
        <v>873</v>
      </c>
      <c r="D874" s="54" t="s">
        <v>113</v>
      </c>
      <c r="E874" s="53">
        <v>3200</v>
      </c>
      <c r="F874" s="52">
        <v>0.107</v>
      </c>
      <c r="G874" s="51">
        <v>2.3E-2</v>
      </c>
      <c r="H874" s="50">
        <v>14.33</v>
      </c>
      <c r="I874" s="50">
        <v>14.92</v>
      </c>
      <c r="J874" s="43">
        <v>31030</v>
      </c>
      <c r="K874" s="49">
        <v>1.6E-2</v>
      </c>
    </row>
    <row r="875" spans="1:11" ht="15" hidden="1" x14ac:dyDescent="0.25">
      <c r="A875" s="41" t="s">
        <v>332</v>
      </c>
      <c r="B875" s="43">
        <v>49030</v>
      </c>
      <c r="C875" s="33">
        <f t="shared" si="13"/>
        <v>874</v>
      </c>
      <c r="D875" s="48" t="s">
        <v>113</v>
      </c>
      <c r="E875" s="47">
        <v>21020</v>
      </c>
      <c r="F875" s="46">
        <v>5.1999999999999998E-2</v>
      </c>
      <c r="G875" s="45">
        <v>0.15</v>
      </c>
      <c r="H875" s="44">
        <v>21.97</v>
      </c>
      <c r="I875" s="44">
        <v>23.57</v>
      </c>
      <c r="J875" s="43">
        <v>49030</v>
      </c>
      <c r="K875" s="42">
        <v>2.1000000000000001E-2</v>
      </c>
    </row>
    <row r="876" spans="1:11" ht="15" hidden="1" x14ac:dyDescent="0.25">
      <c r="A876" s="41" t="s">
        <v>331</v>
      </c>
      <c r="B876" s="43">
        <v>62710</v>
      </c>
      <c r="C876" s="33">
        <f t="shared" si="13"/>
        <v>875</v>
      </c>
      <c r="D876" s="54" t="s">
        <v>113</v>
      </c>
      <c r="E876" s="53">
        <v>8680</v>
      </c>
      <c r="F876" s="52">
        <v>6.0999999999999999E-2</v>
      </c>
      <c r="G876" s="51">
        <v>6.2E-2</v>
      </c>
      <c r="H876" s="50">
        <v>31.42</v>
      </c>
      <c r="I876" s="50">
        <v>30.15</v>
      </c>
      <c r="J876" s="43">
        <v>62710</v>
      </c>
      <c r="K876" s="49">
        <v>2.5000000000000001E-2</v>
      </c>
    </row>
    <row r="877" spans="1:11" ht="15" hidden="1" x14ac:dyDescent="0.25">
      <c r="A877" s="41" t="s">
        <v>330</v>
      </c>
      <c r="B877" s="43">
        <v>29370</v>
      </c>
      <c r="C877" s="33">
        <f t="shared" si="13"/>
        <v>876</v>
      </c>
      <c r="D877" s="48" t="s">
        <v>113</v>
      </c>
      <c r="E877" s="47">
        <v>118720</v>
      </c>
      <c r="F877" s="46">
        <v>1.4999999999999999E-2</v>
      </c>
      <c r="G877" s="45">
        <v>0.84599999999999997</v>
      </c>
      <c r="H877" s="44">
        <v>13.23</v>
      </c>
      <c r="I877" s="44">
        <v>14.12</v>
      </c>
      <c r="J877" s="43">
        <v>29370</v>
      </c>
      <c r="K877" s="42">
        <v>4.0000000000000001E-3</v>
      </c>
    </row>
    <row r="878" spans="1:11" ht="15" hidden="1" x14ac:dyDescent="0.25">
      <c r="A878" s="41" t="s">
        <v>329</v>
      </c>
      <c r="B878" s="43">
        <v>41810</v>
      </c>
      <c r="C878" s="33">
        <f t="shared" si="13"/>
        <v>877</v>
      </c>
      <c r="D878" s="54" t="s">
        <v>113</v>
      </c>
      <c r="E878" s="53">
        <v>146460</v>
      </c>
      <c r="F878" s="52">
        <v>1.9E-2</v>
      </c>
      <c r="G878" s="51">
        <v>1.0429999999999999</v>
      </c>
      <c r="H878" s="50">
        <v>18.5</v>
      </c>
      <c r="I878" s="50">
        <v>20.100000000000001</v>
      </c>
      <c r="J878" s="43">
        <v>41810</v>
      </c>
      <c r="K878" s="49">
        <v>6.0000000000000001E-3</v>
      </c>
    </row>
    <row r="879" spans="1:11" ht="15" hidden="1" x14ac:dyDescent="0.25">
      <c r="A879" s="41" t="s">
        <v>328</v>
      </c>
      <c r="B879" s="43">
        <v>37190</v>
      </c>
      <c r="C879" s="33">
        <f t="shared" si="13"/>
        <v>878</v>
      </c>
      <c r="D879" s="48" t="s">
        <v>184</v>
      </c>
      <c r="E879" s="47">
        <v>9105650</v>
      </c>
      <c r="F879" s="46">
        <v>3.0000000000000001E-3</v>
      </c>
      <c r="G879" s="45">
        <v>64.855000000000004</v>
      </c>
      <c r="H879" s="44">
        <v>15.93</v>
      </c>
      <c r="I879" s="44">
        <v>17.88</v>
      </c>
      <c r="J879" s="43">
        <v>37190</v>
      </c>
      <c r="K879" s="42">
        <v>2E-3</v>
      </c>
    </row>
    <row r="880" spans="1:11" ht="15" hidden="1" x14ac:dyDescent="0.25">
      <c r="A880" s="41" t="s">
        <v>327</v>
      </c>
      <c r="B880" s="43">
        <v>61450</v>
      </c>
      <c r="C880" s="33">
        <f t="shared" si="13"/>
        <v>879</v>
      </c>
      <c r="D880" s="54" t="s">
        <v>113</v>
      </c>
      <c r="E880" s="53">
        <v>610480</v>
      </c>
      <c r="F880" s="52">
        <v>4.0000000000000001E-3</v>
      </c>
      <c r="G880" s="51">
        <v>4.3479999999999999</v>
      </c>
      <c r="H880" s="50">
        <v>27.78</v>
      </c>
      <c r="I880" s="50">
        <v>29.54</v>
      </c>
      <c r="J880" s="43">
        <v>61450</v>
      </c>
      <c r="K880" s="49">
        <v>2E-3</v>
      </c>
    </row>
    <row r="881" spans="1:11" ht="15" hidden="1" x14ac:dyDescent="0.25">
      <c r="A881" s="41" t="s">
        <v>326</v>
      </c>
      <c r="B881" s="43">
        <v>33610</v>
      </c>
      <c r="C881" s="33">
        <f t="shared" si="13"/>
        <v>880</v>
      </c>
      <c r="D881" s="48" t="s">
        <v>136</v>
      </c>
      <c r="E881" s="47">
        <v>1798860</v>
      </c>
      <c r="F881" s="46">
        <v>8.0000000000000002E-3</v>
      </c>
      <c r="G881" s="45">
        <v>12.811999999999999</v>
      </c>
      <c r="H881" s="44">
        <v>14.87</v>
      </c>
      <c r="I881" s="44">
        <v>16.16</v>
      </c>
      <c r="J881" s="43">
        <v>33610</v>
      </c>
      <c r="K881" s="42">
        <v>6.0000000000000001E-3</v>
      </c>
    </row>
    <row r="882" spans="1:11" ht="15" hidden="1" x14ac:dyDescent="0.25">
      <c r="A882" s="41" t="s">
        <v>325</v>
      </c>
      <c r="B882" s="43">
        <v>52530</v>
      </c>
      <c r="C882" s="33">
        <f t="shared" si="13"/>
        <v>881</v>
      </c>
      <c r="D882" s="54" t="s">
        <v>113</v>
      </c>
      <c r="E882" s="53">
        <v>42010</v>
      </c>
      <c r="F882" s="52">
        <v>2.5999999999999999E-2</v>
      </c>
      <c r="G882" s="51">
        <v>0.29899999999999999</v>
      </c>
      <c r="H882" s="50">
        <v>24.06</v>
      </c>
      <c r="I882" s="50">
        <v>25.26</v>
      </c>
      <c r="J882" s="43">
        <v>52530</v>
      </c>
      <c r="K882" s="49">
        <v>2.1999999999999999E-2</v>
      </c>
    </row>
    <row r="883" spans="1:11" ht="15" hidden="1" x14ac:dyDescent="0.25">
      <c r="A883" s="41" t="s">
        <v>324</v>
      </c>
      <c r="B883" s="43">
        <v>34060</v>
      </c>
      <c r="C883" s="33">
        <f t="shared" si="13"/>
        <v>882</v>
      </c>
      <c r="D883" s="48" t="s">
        <v>121</v>
      </c>
      <c r="E883" s="47">
        <v>278150</v>
      </c>
      <c r="F883" s="46">
        <v>0.02</v>
      </c>
      <c r="G883" s="45">
        <v>1.9810000000000001</v>
      </c>
      <c r="H883" s="44">
        <v>15.26</v>
      </c>
      <c r="I883" s="44">
        <v>16.38</v>
      </c>
      <c r="J883" s="43">
        <v>34060</v>
      </c>
      <c r="K883" s="42">
        <v>5.0000000000000001E-3</v>
      </c>
    </row>
    <row r="884" spans="1:11" ht="15" hidden="1" x14ac:dyDescent="0.25">
      <c r="A884" s="41" t="s">
        <v>323</v>
      </c>
      <c r="B884" s="43">
        <v>35340</v>
      </c>
      <c r="C884" s="33">
        <f t="shared" si="13"/>
        <v>883</v>
      </c>
      <c r="D884" s="54" t="s">
        <v>113</v>
      </c>
      <c r="E884" s="53">
        <v>14090</v>
      </c>
      <c r="F884" s="52">
        <v>5.0999999999999997E-2</v>
      </c>
      <c r="G884" s="51">
        <v>0.1</v>
      </c>
      <c r="H884" s="50">
        <v>16.32</v>
      </c>
      <c r="I884" s="50">
        <v>16.989999999999998</v>
      </c>
      <c r="J884" s="43">
        <v>35340</v>
      </c>
      <c r="K884" s="49">
        <v>1.2999999999999999E-2</v>
      </c>
    </row>
    <row r="885" spans="1:11" ht="15" hidden="1" x14ac:dyDescent="0.25">
      <c r="A885" s="41" t="s">
        <v>322</v>
      </c>
      <c r="B885" s="43">
        <v>33700</v>
      </c>
      <c r="C885" s="33">
        <f t="shared" si="13"/>
        <v>884</v>
      </c>
      <c r="D885" s="48" t="s">
        <v>113</v>
      </c>
      <c r="E885" s="47">
        <v>218530</v>
      </c>
      <c r="F885" s="46">
        <v>2.9000000000000001E-2</v>
      </c>
      <c r="G885" s="45">
        <v>1.556</v>
      </c>
      <c r="H885" s="44">
        <v>15.06</v>
      </c>
      <c r="I885" s="44">
        <v>16.2</v>
      </c>
      <c r="J885" s="43">
        <v>33700</v>
      </c>
      <c r="K885" s="42">
        <v>6.0000000000000001E-3</v>
      </c>
    </row>
    <row r="886" spans="1:11" ht="15" hidden="1" x14ac:dyDescent="0.25">
      <c r="A886" s="41" t="s">
        <v>321</v>
      </c>
      <c r="B886" s="43">
        <v>35410</v>
      </c>
      <c r="C886" s="33">
        <f t="shared" si="13"/>
        <v>885</v>
      </c>
      <c r="D886" s="54" t="s">
        <v>113</v>
      </c>
      <c r="E886" s="53">
        <v>45540</v>
      </c>
      <c r="F886" s="52">
        <v>5.1999999999999998E-2</v>
      </c>
      <c r="G886" s="51">
        <v>0.32400000000000001</v>
      </c>
      <c r="H886" s="50">
        <v>16.03</v>
      </c>
      <c r="I886" s="50">
        <v>17.02</v>
      </c>
      <c r="J886" s="43">
        <v>35410</v>
      </c>
      <c r="K886" s="49">
        <v>8.9999999999999993E-3</v>
      </c>
    </row>
    <row r="887" spans="1:11" ht="15" hidden="1" x14ac:dyDescent="0.25">
      <c r="A887" s="41" t="s">
        <v>320</v>
      </c>
      <c r="B887" s="43">
        <v>43090</v>
      </c>
      <c r="C887" s="33">
        <f t="shared" si="13"/>
        <v>886</v>
      </c>
      <c r="D887" s="48" t="s">
        <v>113</v>
      </c>
      <c r="E887" s="47">
        <v>38150</v>
      </c>
      <c r="F887" s="46">
        <v>0.04</v>
      </c>
      <c r="G887" s="45">
        <v>0.27200000000000002</v>
      </c>
      <c r="H887" s="44">
        <v>19.809999999999999</v>
      </c>
      <c r="I887" s="44">
        <v>20.71</v>
      </c>
      <c r="J887" s="43">
        <v>43090</v>
      </c>
      <c r="K887" s="42">
        <v>0.02</v>
      </c>
    </row>
    <row r="888" spans="1:11" ht="15" hidden="1" x14ac:dyDescent="0.25">
      <c r="A888" s="41" t="s">
        <v>319</v>
      </c>
      <c r="B888" s="43">
        <v>40000</v>
      </c>
      <c r="C888" s="33">
        <f t="shared" si="13"/>
        <v>887</v>
      </c>
      <c r="D888" s="54" t="s">
        <v>113</v>
      </c>
      <c r="E888" s="53">
        <v>77270</v>
      </c>
      <c r="F888" s="52">
        <v>2.3E-2</v>
      </c>
      <c r="G888" s="51">
        <v>0.55000000000000004</v>
      </c>
      <c r="H888" s="50">
        <v>18.14</v>
      </c>
      <c r="I888" s="50">
        <v>19.23</v>
      </c>
      <c r="J888" s="43">
        <v>40000</v>
      </c>
      <c r="K888" s="49">
        <v>7.0000000000000001E-3</v>
      </c>
    </row>
    <row r="889" spans="1:11" ht="15" hidden="1" x14ac:dyDescent="0.25">
      <c r="A889" s="41" t="s">
        <v>318</v>
      </c>
      <c r="B889" s="43">
        <v>32310</v>
      </c>
      <c r="C889" s="33">
        <f t="shared" si="13"/>
        <v>888</v>
      </c>
      <c r="D889" s="48" t="s">
        <v>121</v>
      </c>
      <c r="E889" s="47">
        <v>1363280</v>
      </c>
      <c r="F889" s="46">
        <v>0.01</v>
      </c>
      <c r="G889" s="45">
        <v>9.7100000000000009</v>
      </c>
      <c r="H889" s="44">
        <v>14.35</v>
      </c>
      <c r="I889" s="44">
        <v>15.54</v>
      </c>
      <c r="J889" s="43">
        <v>32310</v>
      </c>
      <c r="K889" s="42">
        <v>6.0000000000000001E-3</v>
      </c>
    </row>
    <row r="890" spans="1:11" ht="15" hidden="1" x14ac:dyDescent="0.25">
      <c r="A890" s="41" t="s">
        <v>317</v>
      </c>
      <c r="B890" s="43">
        <v>33020</v>
      </c>
      <c r="C890" s="33">
        <f t="shared" si="13"/>
        <v>889</v>
      </c>
      <c r="D890" s="54" t="s">
        <v>113</v>
      </c>
      <c r="E890" s="53">
        <v>19400</v>
      </c>
      <c r="F890" s="52">
        <v>4.3999999999999997E-2</v>
      </c>
      <c r="G890" s="51">
        <v>0.13800000000000001</v>
      </c>
      <c r="H890" s="50">
        <v>14.84</v>
      </c>
      <c r="I890" s="50">
        <v>15.87</v>
      </c>
      <c r="J890" s="43">
        <v>33020</v>
      </c>
      <c r="K890" s="49">
        <v>1.0999999999999999E-2</v>
      </c>
    </row>
    <row r="891" spans="1:11" ht="15" hidden="1" x14ac:dyDescent="0.25">
      <c r="A891" s="41" t="s">
        <v>316</v>
      </c>
      <c r="B891" s="43">
        <v>32550</v>
      </c>
      <c r="C891" s="33">
        <f t="shared" si="13"/>
        <v>890</v>
      </c>
      <c r="D891" s="48" t="s">
        <v>113</v>
      </c>
      <c r="E891" s="47">
        <v>1112780</v>
      </c>
      <c r="F891" s="46">
        <v>1.0999999999999999E-2</v>
      </c>
      <c r="G891" s="45">
        <v>7.9260000000000002</v>
      </c>
      <c r="H891" s="44">
        <v>14.45</v>
      </c>
      <c r="I891" s="44">
        <v>15.65</v>
      </c>
      <c r="J891" s="43">
        <v>32550</v>
      </c>
      <c r="K891" s="42">
        <v>7.0000000000000001E-3</v>
      </c>
    </row>
    <row r="892" spans="1:11" ht="15" hidden="1" x14ac:dyDescent="0.25">
      <c r="A892" s="41" t="s">
        <v>315</v>
      </c>
      <c r="B892" s="43">
        <v>42470</v>
      </c>
      <c r="C892" s="33">
        <f t="shared" si="13"/>
        <v>891</v>
      </c>
      <c r="D892" s="54" t="s">
        <v>113</v>
      </c>
      <c r="E892" s="51">
        <v>790</v>
      </c>
      <c r="F892" s="52">
        <v>0.188</v>
      </c>
      <c r="G892" s="51">
        <v>6.0000000000000001E-3</v>
      </c>
      <c r="H892" s="50">
        <v>17.809999999999999</v>
      </c>
      <c r="I892" s="50">
        <v>20.420000000000002</v>
      </c>
      <c r="J892" s="43">
        <v>42470</v>
      </c>
      <c r="K892" s="49">
        <v>7.0999999999999994E-2</v>
      </c>
    </row>
    <row r="893" spans="1:11" ht="15" hidden="1" x14ac:dyDescent="0.25">
      <c r="A893" s="41" t="s">
        <v>314</v>
      </c>
      <c r="B893" s="43">
        <v>31050</v>
      </c>
      <c r="C893" s="33">
        <f t="shared" si="13"/>
        <v>892</v>
      </c>
      <c r="D893" s="48" t="s">
        <v>113</v>
      </c>
      <c r="E893" s="47">
        <v>230310</v>
      </c>
      <c r="F893" s="46">
        <v>2.4E-2</v>
      </c>
      <c r="G893" s="45">
        <v>1.64</v>
      </c>
      <c r="H893" s="44">
        <v>13.73</v>
      </c>
      <c r="I893" s="44">
        <v>14.93</v>
      </c>
      <c r="J893" s="43">
        <v>31050</v>
      </c>
      <c r="K893" s="42">
        <v>7.0000000000000001E-3</v>
      </c>
    </row>
    <row r="894" spans="1:11" ht="15" hidden="1" x14ac:dyDescent="0.25">
      <c r="A894" s="41" t="s">
        <v>313</v>
      </c>
      <c r="B894" s="43">
        <v>28320</v>
      </c>
      <c r="C894" s="33">
        <f t="shared" si="13"/>
        <v>893</v>
      </c>
      <c r="D894" s="54" t="s">
        <v>136</v>
      </c>
      <c r="E894" s="53">
        <v>793100</v>
      </c>
      <c r="F894" s="52">
        <v>8.9999999999999993E-3</v>
      </c>
      <c r="G894" s="51">
        <v>5.649</v>
      </c>
      <c r="H894" s="50">
        <v>12.64</v>
      </c>
      <c r="I894" s="50">
        <v>13.62</v>
      </c>
      <c r="J894" s="43">
        <v>28320</v>
      </c>
      <c r="K894" s="49">
        <v>3.0000000000000001E-3</v>
      </c>
    </row>
    <row r="895" spans="1:11" ht="15" hidden="1" x14ac:dyDescent="0.25">
      <c r="A895" s="41" t="s">
        <v>312</v>
      </c>
      <c r="B895" s="43">
        <v>27110</v>
      </c>
      <c r="C895" s="33">
        <f t="shared" si="13"/>
        <v>894</v>
      </c>
      <c r="D895" s="48" t="s">
        <v>113</v>
      </c>
      <c r="E895" s="47">
        <v>180450</v>
      </c>
      <c r="F895" s="46">
        <v>1.4999999999999999E-2</v>
      </c>
      <c r="G895" s="45">
        <v>1.2849999999999999</v>
      </c>
      <c r="H895" s="44">
        <v>12.06</v>
      </c>
      <c r="I895" s="44">
        <v>13.04</v>
      </c>
      <c r="J895" s="43">
        <v>27110</v>
      </c>
      <c r="K895" s="42">
        <v>4.0000000000000001E-3</v>
      </c>
    </row>
    <row r="896" spans="1:11" ht="15" hidden="1" x14ac:dyDescent="0.25">
      <c r="A896" s="41" t="s">
        <v>311</v>
      </c>
      <c r="B896" s="43">
        <v>28140</v>
      </c>
      <c r="C896" s="33">
        <f t="shared" si="13"/>
        <v>895</v>
      </c>
      <c r="D896" s="54" t="s">
        <v>121</v>
      </c>
      <c r="E896" s="53">
        <v>364460</v>
      </c>
      <c r="F896" s="52">
        <v>1.4E-2</v>
      </c>
      <c r="G896" s="51">
        <v>2.5960000000000001</v>
      </c>
      <c r="H896" s="50">
        <v>12.7</v>
      </c>
      <c r="I896" s="50">
        <v>13.53</v>
      </c>
      <c r="J896" s="43">
        <v>28140</v>
      </c>
      <c r="K896" s="49">
        <v>5.0000000000000001E-3</v>
      </c>
    </row>
    <row r="897" spans="1:11" ht="15" hidden="1" x14ac:dyDescent="0.25">
      <c r="A897" s="41" t="s">
        <v>310</v>
      </c>
      <c r="B897" s="43">
        <v>31740</v>
      </c>
      <c r="C897" s="33">
        <f t="shared" si="13"/>
        <v>896</v>
      </c>
      <c r="D897" s="48" t="s">
        <v>113</v>
      </c>
      <c r="E897" s="47">
        <v>133880</v>
      </c>
      <c r="F897" s="46">
        <v>1.7000000000000001E-2</v>
      </c>
      <c r="G897" s="45">
        <v>0.95399999999999996</v>
      </c>
      <c r="H897" s="44">
        <v>14.36</v>
      </c>
      <c r="I897" s="44">
        <v>15.26</v>
      </c>
      <c r="J897" s="43">
        <v>31740</v>
      </c>
      <c r="K897" s="42">
        <v>5.0000000000000001E-3</v>
      </c>
    </row>
    <row r="898" spans="1:11" ht="15" hidden="1" x14ac:dyDescent="0.25">
      <c r="A898" s="41" t="s">
        <v>309</v>
      </c>
      <c r="B898" s="43">
        <v>25510</v>
      </c>
      <c r="C898" s="33">
        <f t="shared" si="13"/>
        <v>897</v>
      </c>
      <c r="D898" s="54" t="s">
        <v>113</v>
      </c>
      <c r="E898" s="53">
        <v>149800</v>
      </c>
      <c r="F898" s="52">
        <v>2.1999999999999999E-2</v>
      </c>
      <c r="G898" s="51">
        <v>1.0669999999999999</v>
      </c>
      <c r="H898" s="50">
        <v>11.77</v>
      </c>
      <c r="I898" s="50">
        <v>12.27</v>
      </c>
      <c r="J898" s="43">
        <v>25510</v>
      </c>
      <c r="K898" s="49">
        <v>8.0000000000000002E-3</v>
      </c>
    </row>
    <row r="899" spans="1:11" ht="15" hidden="1" x14ac:dyDescent="0.25">
      <c r="A899" s="41" t="s">
        <v>308</v>
      </c>
      <c r="B899" s="43">
        <v>27040</v>
      </c>
      <c r="C899" s="33">
        <f t="shared" ref="C899:C962" si="14">C898+1</f>
        <v>898</v>
      </c>
      <c r="D899" s="48" t="s">
        <v>113</v>
      </c>
      <c r="E899" s="47">
        <v>80780</v>
      </c>
      <c r="F899" s="46">
        <v>0.05</v>
      </c>
      <c r="G899" s="45">
        <v>0.57499999999999996</v>
      </c>
      <c r="H899" s="44">
        <v>12.78</v>
      </c>
      <c r="I899" s="44">
        <v>13</v>
      </c>
      <c r="J899" s="43">
        <v>27040</v>
      </c>
      <c r="K899" s="42">
        <v>8.9999999999999993E-3</v>
      </c>
    </row>
    <row r="900" spans="1:11" ht="15" hidden="1" x14ac:dyDescent="0.25">
      <c r="A900" s="41" t="s">
        <v>307</v>
      </c>
      <c r="B900" s="43">
        <v>29470</v>
      </c>
      <c r="C900" s="33">
        <f t="shared" si="14"/>
        <v>899</v>
      </c>
      <c r="D900" s="54" t="s">
        <v>121</v>
      </c>
      <c r="E900" s="53">
        <v>248200</v>
      </c>
      <c r="F900" s="52">
        <v>1.7000000000000001E-2</v>
      </c>
      <c r="G900" s="51">
        <v>1.768</v>
      </c>
      <c r="H900" s="50">
        <v>13.04</v>
      </c>
      <c r="I900" s="50">
        <v>14.17</v>
      </c>
      <c r="J900" s="43">
        <v>29470</v>
      </c>
      <c r="K900" s="49">
        <v>6.0000000000000001E-3</v>
      </c>
    </row>
    <row r="901" spans="1:11" ht="30" hidden="1" x14ac:dyDescent="0.25">
      <c r="A901" s="41" t="s">
        <v>306</v>
      </c>
      <c r="B901" s="43">
        <v>30970</v>
      </c>
      <c r="C901" s="33">
        <f t="shared" si="14"/>
        <v>900</v>
      </c>
      <c r="D901" s="48" t="s">
        <v>113</v>
      </c>
      <c r="E901" s="47">
        <v>20080</v>
      </c>
      <c r="F901" s="46">
        <v>0.04</v>
      </c>
      <c r="G901" s="45">
        <v>0.14299999999999999</v>
      </c>
      <c r="H901" s="44">
        <v>13.73</v>
      </c>
      <c r="I901" s="44">
        <v>14.89</v>
      </c>
      <c r="J901" s="43">
        <v>30970</v>
      </c>
      <c r="K901" s="42">
        <v>1.9E-2</v>
      </c>
    </row>
    <row r="902" spans="1:11" ht="15" hidden="1" x14ac:dyDescent="0.25">
      <c r="A902" s="41" t="s">
        <v>305</v>
      </c>
      <c r="B902" s="43">
        <v>30130</v>
      </c>
      <c r="C902" s="33">
        <f t="shared" si="14"/>
        <v>901</v>
      </c>
      <c r="D902" s="54" t="s">
        <v>113</v>
      </c>
      <c r="E902" s="53">
        <v>148540</v>
      </c>
      <c r="F902" s="52">
        <v>2.1999999999999999E-2</v>
      </c>
      <c r="G902" s="51">
        <v>1.0580000000000001</v>
      </c>
      <c r="H902" s="50">
        <v>13.37</v>
      </c>
      <c r="I902" s="50">
        <v>14.48</v>
      </c>
      <c r="J902" s="43">
        <v>30130</v>
      </c>
      <c r="K902" s="49">
        <v>8.0000000000000002E-3</v>
      </c>
    </row>
    <row r="903" spans="1:11" ht="15" hidden="1" x14ac:dyDescent="0.25">
      <c r="A903" s="41" t="s">
        <v>304</v>
      </c>
      <c r="B903" s="43">
        <v>30330</v>
      </c>
      <c r="C903" s="33">
        <f t="shared" si="14"/>
        <v>902</v>
      </c>
      <c r="D903" s="48" t="s">
        <v>113</v>
      </c>
      <c r="E903" s="47">
        <v>36520</v>
      </c>
      <c r="F903" s="46">
        <v>6.2E-2</v>
      </c>
      <c r="G903" s="45">
        <v>0.26</v>
      </c>
      <c r="H903" s="44">
        <v>13.63</v>
      </c>
      <c r="I903" s="44">
        <v>14.58</v>
      </c>
      <c r="J903" s="43">
        <v>30330</v>
      </c>
      <c r="K903" s="42">
        <v>1.6E-2</v>
      </c>
    </row>
    <row r="904" spans="1:11" ht="15" hidden="1" x14ac:dyDescent="0.25">
      <c r="A904" s="41" t="s">
        <v>303</v>
      </c>
      <c r="B904" s="43">
        <v>25800</v>
      </c>
      <c r="C904" s="33">
        <f t="shared" si="14"/>
        <v>903</v>
      </c>
      <c r="D904" s="54" t="s">
        <v>113</v>
      </c>
      <c r="E904" s="53">
        <v>43070</v>
      </c>
      <c r="F904" s="52">
        <v>3.5000000000000003E-2</v>
      </c>
      <c r="G904" s="51">
        <v>0.307</v>
      </c>
      <c r="H904" s="50">
        <v>11.61</v>
      </c>
      <c r="I904" s="50">
        <v>12.4</v>
      </c>
      <c r="J904" s="43">
        <v>25800</v>
      </c>
      <c r="K904" s="49">
        <v>8.0000000000000002E-3</v>
      </c>
    </row>
    <row r="905" spans="1:11" ht="15" hidden="1" x14ac:dyDescent="0.25">
      <c r="A905" s="41" t="s">
        <v>302</v>
      </c>
      <c r="B905" s="43">
        <v>39830</v>
      </c>
      <c r="C905" s="33">
        <f t="shared" si="14"/>
        <v>904</v>
      </c>
      <c r="D905" s="48" t="s">
        <v>136</v>
      </c>
      <c r="E905" s="47">
        <v>1924170</v>
      </c>
      <c r="F905" s="46">
        <v>5.0000000000000001E-3</v>
      </c>
      <c r="G905" s="45">
        <v>13.705</v>
      </c>
      <c r="H905" s="44">
        <v>18.059999999999999</v>
      </c>
      <c r="I905" s="44">
        <v>19.149999999999999</v>
      </c>
      <c r="J905" s="43">
        <v>39830</v>
      </c>
      <c r="K905" s="42">
        <v>2E-3</v>
      </c>
    </row>
    <row r="906" spans="1:11" ht="15" hidden="1" x14ac:dyDescent="0.25">
      <c r="A906" s="41" t="s">
        <v>301</v>
      </c>
      <c r="B906" s="43">
        <v>41640</v>
      </c>
      <c r="C906" s="33">
        <f t="shared" si="14"/>
        <v>905</v>
      </c>
      <c r="D906" s="54" t="s">
        <v>121</v>
      </c>
      <c r="E906" s="53">
        <v>171370</v>
      </c>
      <c r="F906" s="52">
        <v>1.4999999999999999E-2</v>
      </c>
      <c r="G906" s="51">
        <v>1.2210000000000001</v>
      </c>
      <c r="H906" s="50">
        <v>18.89</v>
      </c>
      <c r="I906" s="50">
        <v>20.02</v>
      </c>
      <c r="J906" s="43">
        <v>41640</v>
      </c>
      <c r="K906" s="49">
        <v>5.0000000000000001E-3</v>
      </c>
    </row>
    <row r="907" spans="1:11" ht="15" hidden="1" x14ac:dyDescent="0.25">
      <c r="A907" s="41" t="s">
        <v>300</v>
      </c>
      <c r="B907" s="43">
        <v>39590</v>
      </c>
      <c r="C907" s="33">
        <f t="shared" si="14"/>
        <v>906</v>
      </c>
      <c r="D907" s="48" t="s">
        <v>113</v>
      </c>
      <c r="E907" s="47">
        <v>146190</v>
      </c>
      <c r="F907" s="46">
        <v>1.6E-2</v>
      </c>
      <c r="G907" s="45">
        <v>1.0409999999999999</v>
      </c>
      <c r="H907" s="44">
        <v>18.21</v>
      </c>
      <c r="I907" s="44">
        <v>19.03</v>
      </c>
      <c r="J907" s="43">
        <v>39590</v>
      </c>
      <c r="K907" s="42">
        <v>5.0000000000000001E-3</v>
      </c>
    </row>
    <row r="908" spans="1:11" ht="30" hidden="1" x14ac:dyDescent="0.25">
      <c r="A908" s="41" t="s">
        <v>299</v>
      </c>
      <c r="B908" s="43">
        <v>53560</v>
      </c>
      <c r="C908" s="33">
        <f t="shared" si="14"/>
        <v>907</v>
      </c>
      <c r="D908" s="54" t="s">
        <v>113</v>
      </c>
      <c r="E908" s="53">
        <v>25180</v>
      </c>
      <c r="F908" s="52">
        <v>2.4E-2</v>
      </c>
      <c r="G908" s="51">
        <v>0.17899999999999999</v>
      </c>
      <c r="H908" s="50">
        <v>24.32</v>
      </c>
      <c r="I908" s="50">
        <v>25.75</v>
      </c>
      <c r="J908" s="43">
        <v>53560</v>
      </c>
      <c r="K908" s="49">
        <v>7.0000000000000001E-3</v>
      </c>
    </row>
    <row r="909" spans="1:11" ht="15" hidden="1" x14ac:dyDescent="0.25">
      <c r="A909" s="41" t="s">
        <v>298</v>
      </c>
      <c r="B909" s="43">
        <v>37460</v>
      </c>
      <c r="C909" s="33">
        <f t="shared" si="14"/>
        <v>908</v>
      </c>
      <c r="D909" s="48" t="s">
        <v>121</v>
      </c>
      <c r="E909" s="47">
        <v>120170</v>
      </c>
      <c r="F909" s="46">
        <v>0.02</v>
      </c>
      <c r="G909" s="45">
        <v>0.85599999999999998</v>
      </c>
      <c r="H909" s="44">
        <v>17.22</v>
      </c>
      <c r="I909" s="44">
        <v>18.010000000000002</v>
      </c>
      <c r="J909" s="43">
        <v>37460</v>
      </c>
      <c r="K909" s="42">
        <v>8.0000000000000002E-3</v>
      </c>
    </row>
    <row r="910" spans="1:11" ht="30" hidden="1" x14ac:dyDescent="0.25">
      <c r="A910" s="41" t="s">
        <v>297</v>
      </c>
      <c r="B910" s="43">
        <v>35340</v>
      </c>
      <c r="C910" s="33">
        <f t="shared" si="14"/>
        <v>909</v>
      </c>
      <c r="D910" s="54" t="s">
        <v>113</v>
      </c>
      <c r="E910" s="53">
        <v>71960</v>
      </c>
      <c r="F910" s="52">
        <v>2.5999999999999999E-2</v>
      </c>
      <c r="G910" s="51">
        <v>0.51300000000000001</v>
      </c>
      <c r="H910" s="50">
        <v>16.29</v>
      </c>
      <c r="I910" s="50">
        <v>16.989999999999998</v>
      </c>
      <c r="J910" s="43">
        <v>35340</v>
      </c>
      <c r="K910" s="49">
        <v>7.0000000000000001E-3</v>
      </c>
    </row>
    <row r="911" spans="1:11" ht="15" hidden="1" x14ac:dyDescent="0.25">
      <c r="A911" s="41" t="s">
        <v>296</v>
      </c>
      <c r="B911" s="43">
        <v>38710</v>
      </c>
      <c r="C911" s="33">
        <f t="shared" si="14"/>
        <v>910</v>
      </c>
      <c r="D911" s="48" t="s">
        <v>113</v>
      </c>
      <c r="E911" s="47">
        <v>19160</v>
      </c>
      <c r="F911" s="46">
        <v>3.5999999999999997E-2</v>
      </c>
      <c r="G911" s="45">
        <v>0.13600000000000001</v>
      </c>
      <c r="H911" s="44">
        <v>17.760000000000002</v>
      </c>
      <c r="I911" s="44">
        <v>18.61</v>
      </c>
      <c r="J911" s="43">
        <v>38710</v>
      </c>
      <c r="K911" s="42">
        <v>2.5999999999999999E-2</v>
      </c>
    </row>
    <row r="912" spans="1:11" ht="15" hidden="1" x14ac:dyDescent="0.25">
      <c r="A912" s="41" t="s">
        <v>295</v>
      </c>
      <c r="B912" s="43">
        <v>41900</v>
      </c>
      <c r="C912" s="33">
        <f t="shared" si="14"/>
        <v>911</v>
      </c>
      <c r="D912" s="54" t="s">
        <v>113</v>
      </c>
      <c r="E912" s="53">
        <v>29060</v>
      </c>
      <c r="F912" s="52">
        <v>0.05</v>
      </c>
      <c r="G912" s="51">
        <v>0.20699999999999999</v>
      </c>
      <c r="H912" s="50">
        <v>19.559999999999999</v>
      </c>
      <c r="I912" s="50">
        <v>20.14</v>
      </c>
      <c r="J912" s="43">
        <v>41900</v>
      </c>
      <c r="K912" s="49">
        <v>1.4999999999999999E-2</v>
      </c>
    </row>
    <row r="913" spans="1:11" ht="30" hidden="1" x14ac:dyDescent="0.25">
      <c r="A913" s="41" t="s">
        <v>294</v>
      </c>
      <c r="B913" s="43">
        <v>35470</v>
      </c>
      <c r="C913" s="33">
        <f t="shared" si="14"/>
        <v>912</v>
      </c>
      <c r="D913" s="48" t="s">
        <v>121</v>
      </c>
      <c r="E913" s="47">
        <v>331110</v>
      </c>
      <c r="F913" s="46">
        <v>1.2E-2</v>
      </c>
      <c r="G913" s="45">
        <v>2.3580000000000001</v>
      </c>
      <c r="H913" s="44">
        <v>16.16</v>
      </c>
      <c r="I913" s="44">
        <v>17.05</v>
      </c>
      <c r="J913" s="43">
        <v>35470</v>
      </c>
      <c r="K913" s="42">
        <v>5.0000000000000001E-3</v>
      </c>
    </row>
    <row r="914" spans="1:11" ht="30" hidden="1" x14ac:dyDescent="0.25">
      <c r="A914" s="41" t="s">
        <v>293</v>
      </c>
      <c r="B914" s="43">
        <v>34210</v>
      </c>
      <c r="C914" s="33">
        <f t="shared" si="14"/>
        <v>913</v>
      </c>
      <c r="D914" s="54" t="s">
        <v>113</v>
      </c>
      <c r="E914" s="53">
        <v>192800</v>
      </c>
      <c r="F914" s="52">
        <v>1.7000000000000001E-2</v>
      </c>
      <c r="G914" s="51">
        <v>1.373</v>
      </c>
      <c r="H914" s="50">
        <v>15.56</v>
      </c>
      <c r="I914" s="50">
        <v>16.45</v>
      </c>
      <c r="J914" s="43">
        <v>34210</v>
      </c>
      <c r="K914" s="49">
        <v>7.0000000000000001E-3</v>
      </c>
    </row>
    <row r="915" spans="1:11" ht="30" hidden="1" x14ac:dyDescent="0.25">
      <c r="A915" s="41" t="s">
        <v>292</v>
      </c>
      <c r="B915" s="43">
        <v>38880</v>
      </c>
      <c r="C915" s="33">
        <f t="shared" si="14"/>
        <v>914</v>
      </c>
      <c r="D915" s="48" t="s">
        <v>113</v>
      </c>
      <c r="E915" s="47">
        <v>12290</v>
      </c>
      <c r="F915" s="46">
        <v>4.2000000000000003E-2</v>
      </c>
      <c r="G915" s="45">
        <v>8.7999999999999995E-2</v>
      </c>
      <c r="H915" s="44">
        <v>17.5</v>
      </c>
      <c r="I915" s="44">
        <v>18.690000000000001</v>
      </c>
      <c r="J915" s="43">
        <v>38880</v>
      </c>
      <c r="K915" s="42">
        <v>1.4E-2</v>
      </c>
    </row>
    <row r="916" spans="1:11" ht="30" hidden="1" x14ac:dyDescent="0.25">
      <c r="A916" s="41" t="s">
        <v>291</v>
      </c>
      <c r="B916" s="43">
        <v>34920</v>
      </c>
      <c r="C916" s="33">
        <f t="shared" si="14"/>
        <v>915</v>
      </c>
      <c r="D916" s="54" t="s">
        <v>113</v>
      </c>
      <c r="E916" s="53">
        <v>74600</v>
      </c>
      <c r="F916" s="52">
        <v>1.9E-2</v>
      </c>
      <c r="G916" s="51">
        <v>0.53100000000000003</v>
      </c>
      <c r="H916" s="50">
        <v>15.81</v>
      </c>
      <c r="I916" s="50">
        <v>16.79</v>
      </c>
      <c r="J916" s="43">
        <v>34920</v>
      </c>
      <c r="K916" s="49">
        <v>7.0000000000000001E-3</v>
      </c>
    </row>
    <row r="917" spans="1:11" ht="30" hidden="1" x14ac:dyDescent="0.25">
      <c r="A917" s="41" t="s">
        <v>290</v>
      </c>
      <c r="B917" s="43">
        <v>39630</v>
      </c>
      <c r="C917" s="33">
        <f t="shared" si="14"/>
        <v>916</v>
      </c>
      <c r="D917" s="48" t="s">
        <v>113</v>
      </c>
      <c r="E917" s="47">
        <v>33850</v>
      </c>
      <c r="F917" s="46">
        <v>3.5000000000000003E-2</v>
      </c>
      <c r="G917" s="45">
        <v>0.24099999999999999</v>
      </c>
      <c r="H917" s="44">
        <v>18.5</v>
      </c>
      <c r="I917" s="44">
        <v>19.05</v>
      </c>
      <c r="J917" s="43">
        <v>39630</v>
      </c>
      <c r="K917" s="42">
        <v>7.0000000000000001E-3</v>
      </c>
    </row>
    <row r="918" spans="1:11" ht="30" hidden="1" x14ac:dyDescent="0.25">
      <c r="A918" s="41" t="s">
        <v>289</v>
      </c>
      <c r="B918" s="43">
        <v>41180</v>
      </c>
      <c r="C918" s="33">
        <f t="shared" si="14"/>
        <v>917</v>
      </c>
      <c r="D918" s="54" t="s">
        <v>113</v>
      </c>
      <c r="E918" s="53">
        <v>17560</v>
      </c>
      <c r="F918" s="52">
        <v>3.7999999999999999E-2</v>
      </c>
      <c r="G918" s="51">
        <v>0.125</v>
      </c>
      <c r="H918" s="50">
        <v>19.149999999999999</v>
      </c>
      <c r="I918" s="50">
        <v>19.8</v>
      </c>
      <c r="J918" s="43">
        <v>41180</v>
      </c>
      <c r="K918" s="49">
        <v>0.01</v>
      </c>
    </row>
    <row r="919" spans="1:11" ht="15" hidden="1" x14ac:dyDescent="0.25">
      <c r="A919" s="41" t="s">
        <v>288</v>
      </c>
      <c r="B919" s="43">
        <v>43220</v>
      </c>
      <c r="C919" s="33">
        <f t="shared" si="14"/>
        <v>918</v>
      </c>
      <c r="D919" s="48" t="s">
        <v>113</v>
      </c>
      <c r="E919" s="47">
        <v>391120</v>
      </c>
      <c r="F919" s="46">
        <v>8.9999999999999993E-3</v>
      </c>
      <c r="G919" s="45">
        <v>2.786</v>
      </c>
      <c r="H919" s="44">
        <v>20.05</v>
      </c>
      <c r="I919" s="44">
        <v>20.78</v>
      </c>
      <c r="J919" s="43">
        <v>43220</v>
      </c>
      <c r="K919" s="42">
        <v>3.0000000000000001E-3</v>
      </c>
    </row>
    <row r="920" spans="1:11" ht="15" hidden="1" x14ac:dyDescent="0.25">
      <c r="A920" s="41" t="s">
        <v>287</v>
      </c>
      <c r="B920" s="43">
        <v>40360</v>
      </c>
      <c r="C920" s="33">
        <f t="shared" si="14"/>
        <v>919</v>
      </c>
      <c r="D920" s="54" t="s">
        <v>121</v>
      </c>
      <c r="E920" s="53">
        <v>26300</v>
      </c>
      <c r="F920" s="52">
        <v>3.5999999999999997E-2</v>
      </c>
      <c r="G920" s="51">
        <v>0.187</v>
      </c>
      <c r="H920" s="50">
        <v>18.86</v>
      </c>
      <c r="I920" s="50">
        <v>19.41</v>
      </c>
      <c r="J920" s="43">
        <v>40360</v>
      </c>
      <c r="K920" s="49">
        <v>1.0999999999999999E-2</v>
      </c>
    </row>
    <row r="921" spans="1:11" ht="15" hidden="1" x14ac:dyDescent="0.25">
      <c r="A921" s="41" t="s">
        <v>286</v>
      </c>
      <c r="B921" s="43">
        <v>41840</v>
      </c>
      <c r="C921" s="33">
        <f t="shared" si="14"/>
        <v>920</v>
      </c>
      <c r="D921" s="48" t="s">
        <v>113</v>
      </c>
      <c r="E921" s="47">
        <v>17730</v>
      </c>
      <c r="F921" s="46">
        <v>4.2999999999999997E-2</v>
      </c>
      <c r="G921" s="45">
        <v>0.126</v>
      </c>
      <c r="H921" s="44">
        <v>19.73</v>
      </c>
      <c r="I921" s="44">
        <v>20.12</v>
      </c>
      <c r="J921" s="43">
        <v>41840</v>
      </c>
      <c r="K921" s="42">
        <v>1.4999999999999999E-2</v>
      </c>
    </row>
    <row r="922" spans="1:11" ht="15" hidden="1" x14ac:dyDescent="0.25">
      <c r="A922" s="41" t="s">
        <v>285</v>
      </c>
      <c r="B922" s="43">
        <v>37300</v>
      </c>
      <c r="C922" s="33">
        <f t="shared" si="14"/>
        <v>921</v>
      </c>
      <c r="D922" s="54" t="s">
        <v>113</v>
      </c>
      <c r="E922" s="53">
        <v>8560</v>
      </c>
      <c r="F922" s="52">
        <v>5.2999999999999999E-2</v>
      </c>
      <c r="G922" s="51">
        <v>6.0999999999999999E-2</v>
      </c>
      <c r="H922" s="50">
        <v>17.39</v>
      </c>
      <c r="I922" s="50">
        <v>17.93</v>
      </c>
      <c r="J922" s="43">
        <v>37300</v>
      </c>
      <c r="K922" s="49">
        <v>1.0999999999999999E-2</v>
      </c>
    </row>
    <row r="923" spans="1:11" ht="15" hidden="1" x14ac:dyDescent="0.25">
      <c r="A923" s="41" t="s">
        <v>284</v>
      </c>
      <c r="B923" s="43">
        <v>48280</v>
      </c>
      <c r="C923" s="33">
        <f t="shared" si="14"/>
        <v>922</v>
      </c>
      <c r="D923" s="48" t="s">
        <v>121</v>
      </c>
      <c r="E923" s="47">
        <v>9680</v>
      </c>
      <c r="F923" s="46">
        <v>5.2999999999999999E-2</v>
      </c>
      <c r="G923" s="45">
        <v>6.9000000000000006E-2</v>
      </c>
      <c r="H923" s="44">
        <v>22.41</v>
      </c>
      <c r="I923" s="44">
        <v>23.21</v>
      </c>
      <c r="J923" s="43">
        <v>48280</v>
      </c>
      <c r="K923" s="42">
        <v>1.7999999999999999E-2</v>
      </c>
    </row>
    <row r="924" spans="1:11" ht="15" hidden="1" x14ac:dyDescent="0.25">
      <c r="A924" s="41" t="s">
        <v>283</v>
      </c>
      <c r="B924" s="43">
        <v>50360</v>
      </c>
      <c r="C924" s="33">
        <f t="shared" si="14"/>
        <v>923</v>
      </c>
      <c r="D924" s="54" t="s">
        <v>113</v>
      </c>
      <c r="E924" s="53">
        <v>6250</v>
      </c>
      <c r="F924" s="52">
        <v>7.4999999999999997E-2</v>
      </c>
      <c r="G924" s="51">
        <v>4.4999999999999998E-2</v>
      </c>
      <c r="H924" s="50">
        <v>23.34</v>
      </c>
      <c r="I924" s="50">
        <v>24.21</v>
      </c>
      <c r="J924" s="43">
        <v>50360</v>
      </c>
      <c r="K924" s="49">
        <v>2.5999999999999999E-2</v>
      </c>
    </row>
    <row r="925" spans="1:11" ht="15" hidden="1" x14ac:dyDescent="0.25">
      <c r="A925" s="41" t="s">
        <v>282</v>
      </c>
      <c r="B925" s="43">
        <v>44490</v>
      </c>
      <c r="C925" s="33">
        <f t="shared" si="14"/>
        <v>924</v>
      </c>
      <c r="D925" s="48" t="s">
        <v>113</v>
      </c>
      <c r="E925" s="47">
        <v>3420</v>
      </c>
      <c r="F925" s="46">
        <v>6.0999999999999999E-2</v>
      </c>
      <c r="G925" s="45">
        <v>2.4E-2</v>
      </c>
      <c r="H925" s="44">
        <v>21.25</v>
      </c>
      <c r="I925" s="44">
        <v>21.39</v>
      </c>
      <c r="J925" s="43">
        <v>44490</v>
      </c>
      <c r="K925" s="42">
        <v>1.7999999999999999E-2</v>
      </c>
    </row>
    <row r="926" spans="1:11" ht="30" hidden="1" x14ac:dyDescent="0.25">
      <c r="A926" s="41" t="s">
        <v>281</v>
      </c>
      <c r="B926" s="43">
        <v>32930</v>
      </c>
      <c r="C926" s="33">
        <f t="shared" si="14"/>
        <v>925</v>
      </c>
      <c r="D926" s="54" t="s">
        <v>121</v>
      </c>
      <c r="E926" s="53">
        <v>158370</v>
      </c>
      <c r="F926" s="52">
        <v>1.7999999999999999E-2</v>
      </c>
      <c r="G926" s="51">
        <v>1.1279999999999999</v>
      </c>
      <c r="H926" s="50">
        <v>14.82</v>
      </c>
      <c r="I926" s="50">
        <v>15.83</v>
      </c>
      <c r="J926" s="43">
        <v>32930</v>
      </c>
      <c r="K926" s="49">
        <v>5.0000000000000001E-3</v>
      </c>
    </row>
    <row r="927" spans="1:11" ht="15" hidden="1" x14ac:dyDescent="0.25">
      <c r="A927" s="41" t="s">
        <v>280</v>
      </c>
      <c r="B927" s="43">
        <v>36030</v>
      </c>
      <c r="C927" s="33">
        <f t="shared" si="14"/>
        <v>926</v>
      </c>
      <c r="D927" s="48" t="s">
        <v>113</v>
      </c>
      <c r="E927" s="47">
        <v>12810</v>
      </c>
      <c r="F927" s="46">
        <v>0.05</v>
      </c>
      <c r="G927" s="45">
        <v>9.0999999999999998E-2</v>
      </c>
      <c r="H927" s="44">
        <v>16.73</v>
      </c>
      <c r="I927" s="44">
        <v>17.32</v>
      </c>
      <c r="J927" s="43">
        <v>36030</v>
      </c>
      <c r="K927" s="42">
        <v>8.9999999999999993E-3</v>
      </c>
    </row>
    <row r="928" spans="1:11" ht="30" hidden="1" x14ac:dyDescent="0.25">
      <c r="A928" s="41" t="s">
        <v>279</v>
      </c>
      <c r="B928" s="43">
        <v>32660</v>
      </c>
      <c r="C928" s="33">
        <f t="shared" si="14"/>
        <v>927</v>
      </c>
      <c r="D928" s="54" t="s">
        <v>113</v>
      </c>
      <c r="E928" s="53">
        <v>145560</v>
      </c>
      <c r="F928" s="52">
        <v>1.9E-2</v>
      </c>
      <c r="G928" s="51">
        <v>1.0369999999999999</v>
      </c>
      <c r="H928" s="50">
        <v>14.65</v>
      </c>
      <c r="I928" s="50">
        <v>15.7</v>
      </c>
      <c r="J928" s="43">
        <v>32660</v>
      </c>
      <c r="K928" s="49">
        <v>5.0000000000000001E-3</v>
      </c>
    </row>
    <row r="929" spans="1:11" ht="30" hidden="1" x14ac:dyDescent="0.25">
      <c r="A929" s="41" t="s">
        <v>278</v>
      </c>
      <c r="B929" s="43">
        <v>36190</v>
      </c>
      <c r="C929" s="33">
        <f t="shared" si="14"/>
        <v>928</v>
      </c>
      <c r="D929" s="48" t="s">
        <v>113</v>
      </c>
      <c r="E929" s="47">
        <v>117300</v>
      </c>
      <c r="F929" s="46">
        <v>1.9E-2</v>
      </c>
      <c r="G929" s="45">
        <v>0.83499999999999996</v>
      </c>
      <c r="H929" s="44">
        <v>16.510000000000002</v>
      </c>
      <c r="I929" s="44">
        <v>17.399999999999999</v>
      </c>
      <c r="J929" s="43">
        <v>36190</v>
      </c>
      <c r="K929" s="42">
        <v>8.0000000000000002E-3</v>
      </c>
    </row>
    <row r="930" spans="1:11" ht="15" hidden="1" x14ac:dyDescent="0.25">
      <c r="A930" s="41" t="s">
        <v>277</v>
      </c>
      <c r="B930" s="43">
        <v>51610</v>
      </c>
      <c r="C930" s="33">
        <f t="shared" si="14"/>
        <v>929</v>
      </c>
      <c r="D930" s="54" t="s">
        <v>113</v>
      </c>
      <c r="E930" s="53">
        <v>72210</v>
      </c>
      <c r="F930" s="52">
        <v>1.7000000000000001E-2</v>
      </c>
      <c r="G930" s="51">
        <v>0.51400000000000001</v>
      </c>
      <c r="H930" s="50">
        <v>24.55</v>
      </c>
      <c r="I930" s="50">
        <v>24.81</v>
      </c>
      <c r="J930" s="43">
        <v>51610</v>
      </c>
      <c r="K930" s="49">
        <v>5.0000000000000001E-3</v>
      </c>
    </row>
    <row r="931" spans="1:11" ht="15" hidden="1" x14ac:dyDescent="0.25">
      <c r="A931" s="41" t="s">
        <v>276</v>
      </c>
      <c r="B931" s="43">
        <v>42010</v>
      </c>
      <c r="C931" s="33">
        <f t="shared" si="14"/>
        <v>930</v>
      </c>
      <c r="D931" s="48" t="s">
        <v>121</v>
      </c>
      <c r="E931" s="47">
        <v>429650</v>
      </c>
      <c r="F931" s="46">
        <v>0.01</v>
      </c>
      <c r="G931" s="45">
        <v>3.06</v>
      </c>
      <c r="H931" s="44">
        <v>18.8</v>
      </c>
      <c r="I931" s="44">
        <v>20.2</v>
      </c>
      <c r="J931" s="43">
        <v>42010</v>
      </c>
      <c r="K931" s="42">
        <v>3.0000000000000001E-3</v>
      </c>
    </row>
    <row r="932" spans="1:11" ht="15" hidden="1" x14ac:dyDescent="0.25">
      <c r="A932" s="41" t="s">
        <v>275</v>
      </c>
      <c r="B932" s="43">
        <v>42450</v>
      </c>
      <c r="C932" s="33">
        <f t="shared" si="14"/>
        <v>931</v>
      </c>
      <c r="D932" s="54" t="s">
        <v>113</v>
      </c>
      <c r="E932" s="53">
        <v>382730</v>
      </c>
      <c r="F932" s="52">
        <v>8.9999999999999993E-3</v>
      </c>
      <c r="G932" s="51">
        <v>2.726</v>
      </c>
      <c r="H932" s="50">
        <v>18.940000000000001</v>
      </c>
      <c r="I932" s="50">
        <v>20.41</v>
      </c>
      <c r="J932" s="43">
        <v>42450</v>
      </c>
      <c r="K932" s="49">
        <v>3.0000000000000001E-3</v>
      </c>
    </row>
    <row r="933" spans="1:11" ht="30" hidden="1" x14ac:dyDescent="0.25">
      <c r="A933" s="41" t="s">
        <v>274</v>
      </c>
      <c r="B933" s="43">
        <v>38380</v>
      </c>
      <c r="C933" s="33">
        <f t="shared" si="14"/>
        <v>932</v>
      </c>
      <c r="D933" s="48" t="s">
        <v>113</v>
      </c>
      <c r="E933" s="47">
        <v>46920</v>
      </c>
      <c r="F933" s="46">
        <v>5.1999999999999998E-2</v>
      </c>
      <c r="G933" s="45">
        <v>0.33400000000000002</v>
      </c>
      <c r="H933" s="44">
        <v>17.78</v>
      </c>
      <c r="I933" s="44">
        <v>18.45</v>
      </c>
      <c r="J933" s="43">
        <v>38380</v>
      </c>
      <c r="K933" s="42">
        <v>0.01</v>
      </c>
    </row>
    <row r="934" spans="1:11" ht="15" hidden="1" x14ac:dyDescent="0.25">
      <c r="A934" s="41" t="s">
        <v>273</v>
      </c>
      <c r="B934" s="43">
        <v>37090</v>
      </c>
      <c r="C934" s="33">
        <f t="shared" si="14"/>
        <v>933</v>
      </c>
      <c r="D934" s="54" t="s">
        <v>121</v>
      </c>
      <c r="E934" s="53">
        <v>96910</v>
      </c>
      <c r="F934" s="52">
        <v>1.7999999999999999E-2</v>
      </c>
      <c r="G934" s="51">
        <v>0.69</v>
      </c>
      <c r="H934" s="50">
        <v>16.7</v>
      </c>
      <c r="I934" s="50">
        <v>17.829999999999998</v>
      </c>
      <c r="J934" s="43">
        <v>37090</v>
      </c>
      <c r="K934" s="49">
        <v>8.0000000000000002E-3</v>
      </c>
    </row>
    <row r="935" spans="1:11" ht="30" hidden="1" x14ac:dyDescent="0.25">
      <c r="A935" s="41" t="s">
        <v>272</v>
      </c>
      <c r="B935" s="43">
        <v>39010</v>
      </c>
      <c r="C935" s="33">
        <f t="shared" si="14"/>
        <v>934</v>
      </c>
      <c r="D935" s="48" t="s">
        <v>113</v>
      </c>
      <c r="E935" s="47">
        <v>19780</v>
      </c>
      <c r="F935" s="46">
        <v>0.04</v>
      </c>
      <c r="G935" s="45">
        <v>0.14099999999999999</v>
      </c>
      <c r="H935" s="44">
        <v>17.88</v>
      </c>
      <c r="I935" s="44">
        <v>18.760000000000002</v>
      </c>
      <c r="J935" s="43">
        <v>39010</v>
      </c>
      <c r="K935" s="42">
        <v>0.01</v>
      </c>
    </row>
    <row r="936" spans="1:11" ht="15" hidden="1" x14ac:dyDescent="0.25">
      <c r="A936" s="41" t="s">
        <v>271</v>
      </c>
      <c r="B936" s="43">
        <v>47720</v>
      </c>
      <c r="C936" s="33">
        <f t="shared" si="14"/>
        <v>935</v>
      </c>
      <c r="D936" s="54" t="s">
        <v>113</v>
      </c>
      <c r="E936" s="53">
        <v>9070</v>
      </c>
      <c r="F936" s="52">
        <v>4.5999999999999999E-2</v>
      </c>
      <c r="G936" s="51">
        <v>6.5000000000000002E-2</v>
      </c>
      <c r="H936" s="50">
        <v>22.03</v>
      </c>
      <c r="I936" s="50">
        <v>22.94</v>
      </c>
      <c r="J936" s="43">
        <v>47720</v>
      </c>
      <c r="K936" s="49">
        <v>2.1999999999999999E-2</v>
      </c>
    </row>
    <row r="937" spans="1:11" ht="30" hidden="1" x14ac:dyDescent="0.25">
      <c r="A937" s="41" t="s">
        <v>270</v>
      </c>
      <c r="B937" s="43">
        <v>33690</v>
      </c>
      <c r="C937" s="33">
        <f t="shared" si="14"/>
        <v>936</v>
      </c>
      <c r="D937" s="48" t="s">
        <v>113</v>
      </c>
      <c r="E937" s="47">
        <v>35570</v>
      </c>
      <c r="F937" s="46">
        <v>3.2000000000000001E-2</v>
      </c>
      <c r="G937" s="45">
        <v>0.253</v>
      </c>
      <c r="H937" s="44">
        <v>15.04</v>
      </c>
      <c r="I937" s="44">
        <v>16.2</v>
      </c>
      <c r="J937" s="43">
        <v>33690</v>
      </c>
      <c r="K937" s="42">
        <v>8.9999999999999993E-3</v>
      </c>
    </row>
    <row r="938" spans="1:11" ht="15" hidden="1" x14ac:dyDescent="0.25">
      <c r="A938" s="41" t="s">
        <v>269</v>
      </c>
      <c r="B938" s="43">
        <v>38860</v>
      </c>
      <c r="C938" s="33">
        <f t="shared" si="14"/>
        <v>937</v>
      </c>
      <c r="D938" s="54" t="s">
        <v>113</v>
      </c>
      <c r="E938" s="53">
        <v>9550</v>
      </c>
      <c r="F938" s="52">
        <v>4.4999999999999998E-2</v>
      </c>
      <c r="G938" s="51">
        <v>6.8000000000000005E-2</v>
      </c>
      <c r="H938" s="50">
        <v>17.62</v>
      </c>
      <c r="I938" s="50">
        <v>18.68</v>
      </c>
      <c r="J938" s="43">
        <v>38860</v>
      </c>
      <c r="K938" s="49">
        <v>1.4E-2</v>
      </c>
    </row>
    <row r="939" spans="1:11" ht="15" hidden="1" x14ac:dyDescent="0.25">
      <c r="A939" s="41" t="s">
        <v>268</v>
      </c>
      <c r="B939" s="43">
        <v>35780</v>
      </c>
      <c r="C939" s="33">
        <f t="shared" si="14"/>
        <v>938</v>
      </c>
      <c r="D939" s="48" t="s">
        <v>113</v>
      </c>
      <c r="E939" s="47">
        <v>22930</v>
      </c>
      <c r="F939" s="46">
        <v>3.9E-2</v>
      </c>
      <c r="G939" s="45">
        <v>0.16300000000000001</v>
      </c>
      <c r="H939" s="44">
        <v>16</v>
      </c>
      <c r="I939" s="44">
        <v>17.2</v>
      </c>
      <c r="J939" s="43">
        <v>35780</v>
      </c>
      <c r="K939" s="42">
        <v>1.6E-2</v>
      </c>
    </row>
    <row r="940" spans="1:11" ht="15" hidden="1" x14ac:dyDescent="0.25">
      <c r="A940" s="41" t="s">
        <v>267</v>
      </c>
      <c r="B940" s="43">
        <v>37010</v>
      </c>
      <c r="C940" s="33">
        <f t="shared" si="14"/>
        <v>939</v>
      </c>
      <c r="D940" s="54" t="s">
        <v>121</v>
      </c>
      <c r="E940" s="53">
        <v>255980</v>
      </c>
      <c r="F940" s="52">
        <v>1.0999999999999999E-2</v>
      </c>
      <c r="G940" s="51">
        <v>1.823</v>
      </c>
      <c r="H940" s="50">
        <v>16.88</v>
      </c>
      <c r="I940" s="50">
        <v>17.79</v>
      </c>
      <c r="J940" s="43">
        <v>37010</v>
      </c>
      <c r="K940" s="49">
        <v>5.0000000000000001E-3</v>
      </c>
    </row>
    <row r="941" spans="1:11" ht="15" hidden="1" x14ac:dyDescent="0.25">
      <c r="A941" s="41" t="s">
        <v>266</v>
      </c>
      <c r="B941" s="43">
        <v>40640</v>
      </c>
      <c r="C941" s="33">
        <f t="shared" si="14"/>
        <v>940</v>
      </c>
      <c r="D941" s="48" t="s">
        <v>113</v>
      </c>
      <c r="E941" s="47">
        <v>33340</v>
      </c>
      <c r="F941" s="46">
        <v>2.1999999999999999E-2</v>
      </c>
      <c r="G941" s="45">
        <v>0.23699999999999999</v>
      </c>
      <c r="H941" s="44">
        <v>18.72</v>
      </c>
      <c r="I941" s="44">
        <v>19.54</v>
      </c>
      <c r="J941" s="43">
        <v>40640</v>
      </c>
      <c r="K941" s="42">
        <v>7.0000000000000001E-3</v>
      </c>
    </row>
    <row r="942" spans="1:11" ht="15" hidden="1" x14ac:dyDescent="0.25">
      <c r="A942" s="41" t="s">
        <v>265</v>
      </c>
      <c r="B942" s="43">
        <v>37460</v>
      </c>
      <c r="C942" s="33">
        <f t="shared" si="14"/>
        <v>941</v>
      </c>
      <c r="D942" s="54" t="s">
        <v>113</v>
      </c>
      <c r="E942" s="53">
        <v>169910</v>
      </c>
      <c r="F942" s="52">
        <v>1.2999999999999999E-2</v>
      </c>
      <c r="G942" s="51">
        <v>1.21</v>
      </c>
      <c r="H942" s="50">
        <v>17.079999999999998</v>
      </c>
      <c r="I942" s="50">
        <v>18.010000000000002</v>
      </c>
      <c r="J942" s="43">
        <v>37460</v>
      </c>
      <c r="K942" s="49">
        <v>5.0000000000000001E-3</v>
      </c>
    </row>
    <row r="943" spans="1:11" ht="15" hidden="1" x14ac:dyDescent="0.25">
      <c r="A943" s="41" t="s">
        <v>264</v>
      </c>
      <c r="B943" s="43">
        <v>33270</v>
      </c>
      <c r="C943" s="33">
        <f t="shared" si="14"/>
        <v>942</v>
      </c>
      <c r="D943" s="48" t="s">
        <v>113</v>
      </c>
      <c r="E943" s="47">
        <v>52730</v>
      </c>
      <c r="F943" s="46">
        <v>2.5999999999999999E-2</v>
      </c>
      <c r="G943" s="45">
        <v>0.376</v>
      </c>
      <c r="H943" s="44">
        <v>15.1</v>
      </c>
      <c r="I943" s="44">
        <v>16</v>
      </c>
      <c r="J943" s="43">
        <v>33270</v>
      </c>
      <c r="K943" s="42">
        <v>7.0000000000000001E-3</v>
      </c>
    </row>
    <row r="944" spans="1:11" ht="15" hidden="1" x14ac:dyDescent="0.25">
      <c r="A944" s="41" t="s">
        <v>263</v>
      </c>
      <c r="B944" s="43">
        <v>26270</v>
      </c>
      <c r="C944" s="33">
        <f t="shared" si="14"/>
        <v>943</v>
      </c>
      <c r="D944" s="54" t="s">
        <v>136</v>
      </c>
      <c r="E944" s="53">
        <v>582470</v>
      </c>
      <c r="F944" s="52">
        <v>8.9999999999999993E-3</v>
      </c>
      <c r="G944" s="51">
        <v>4.149</v>
      </c>
      <c r="H944" s="50">
        <v>11.42</v>
      </c>
      <c r="I944" s="50">
        <v>12.63</v>
      </c>
      <c r="J944" s="43">
        <v>26270</v>
      </c>
      <c r="K944" s="49">
        <v>4.0000000000000001E-3</v>
      </c>
    </row>
    <row r="945" spans="1:11" ht="15" hidden="1" x14ac:dyDescent="0.25">
      <c r="A945" s="41" t="s">
        <v>262</v>
      </c>
      <c r="B945" s="43">
        <v>23210</v>
      </c>
      <c r="C945" s="33">
        <f t="shared" si="14"/>
        <v>944</v>
      </c>
      <c r="D945" s="48" t="s">
        <v>113</v>
      </c>
      <c r="E945" s="47">
        <v>207710</v>
      </c>
      <c r="F945" s="46">
        <v>1.4E-2</v>
      </c>
      <c r="G945" s="45">
        <v>1.4790000000000001</v>
      </c>
      <c r="H945" s="44">
        <v>10.34</v>
      </c>
      <c r="I945" s="44">
        <v>11.16</v>
      </c>
      <c r="J945" s="43">
        <v>23210</v>
      </c>
      <c r="K945" s="42">
        <v>4.0000000000000001E-3</v>
      </c>
    </row>
    <row r="946" spans="1:11" ht="15" hidden="1" x14ac:dyDescent="0.25">
      <c r="A946" s="41" t="s">
        <v>261</v>
      </c>
      <c r="B946" s="43">
        <v>22270</v>
      </c>
      <c r="C946" s="33">
        <f t="shared" si="14"/>
        <v>945</v>
      </c>
      <c r="D946" s="54" t="s">
        <v>113</v>
      </c>
      <c r="E946" s="53">
        <v>45150</v>
      </c>
      <c r="F946" s="52">
        <v>2.9000000000000001E-2</v>
      </c>
      <c r="G946" s="51">
        <v>0.32200000000000001</v>
      </c>
      <c r="H946" s="50">
        <v>10.24</v>
      </c>
      <c r="I946" s="50">
        <v>10.71</v>
      </c>
      <c r="J946" s="43">
        <v>22270</v>
      </c>
      <c r="K946" s="49">
        <v>6.0000000000000001E-3</v>
      </c>
    </row>
    <row r="947" spans="1:11" ht="15" hidden="1" x14ac:dyDescent="0.25">
      <c r="A947" s="41" t="s">
        <v>260</v>
      </c>
      <c r="B947" s="43">
        <v>25830</v>
      </c>
      <c r="C947" s="33">
        <f t="shared" si="14"/>
        <v>946</v>
      </c>
      <c r="D947" s="48" t="s">
        <v>113</v>
      </c>
      <c r="E947" s="47">
        <v>139500</v>
      </c>
      <c r="F947" s="46">
        <v>2.1000000000000001E-2</v>
      </c>
      <c r="G947" s="45">
        <v>0.99399999999999999</v>
      </c>
      <c r="H947" s="44">
        <v>11.38</v>
      </c>
      <c r="I947" s="44">
        <v>12.42</v>
      </c>
      <c r="J947" s="43">
        <v>25830</v>
      </c>
      <c r="K947" s="42">
        <v>6.0000000000000001E-3</v>
      </c>
    </row>
    <row r="948" spans="1:11" ht="15" hidden="1" x14ac:dyDescent="0.25">
      <c r="A948" s="41" t="s">
        <v>259</v>
      </c>
      <c r="B948" s="43">
        <v>26190</v>
      </c>
      <c r="C948" s="33">
        <f t="shared" si="14"/>
        <v>947</v>
      </c>
      <c r="D948" s="54" t="s">
        <v>121</v>
      </c>
      <c r="E948" s="53">
        <v>11280</v>
      </c>
      <c r="F948" s="52">
        <v>6.4000000000000001E-2</v>
      </c>
      <c r="G948" s="51">
        <v>0.08</v>
      </c>
      <c r="H948" s="50">
        <v>11.83</v>
      </c>
      <c r="I948" s="50">
        <v>12.59</v>
      </c>
      <c r="J948" s="43">
        <v>26190</v>
      </c>
      <c r="K948" s="49">
        <v>1.6E-2</v>
      </c>
    </row>
    <row r="949" spans="1:11" ht="15" hidden="1" x14ac:dyDescent="0.25">
      <c r="A949" s="41" t="s">
        <v>258</v>
      </c>
      <c r="B949" s="43">
        <v>26040</v>
      </c>
      <c r="C949" s="33">
        <f t="shared" si="14"/>
        <v>948</v>
      </c>
      <c r="D949" s="48" t="s">
        <v>113</v>
      </c>
      <c r="E949" s="47">
        <v>7780</v>
      </c>
      <c r="F949" s="46">
        <v>6.7000000000000004E-2</v>
      </c>
      <c r="G949" s="45">
        <v>5.5E-2</v>
      </c>
      <c r="H949" s="44">
        <v>11.51</v>
      </c>
      <c r="I949" s="44">
        <v>12.52</v>
      </c>
      <c r="J949" s="43">
        <v>26040</v>
      </c>
      <c r="K949" s="42">
        <v>0.02</v>
      </c>
    </row>
    <row r="950" spans="1:11" ht="15" hidden="1" x14ac:dyDescent="0.25">
      <c r="A950" s="41" t="s">
        <v>257</v>
      </c>
      <c r="B950" s="43">
        <v>26530</v>
      </c>
      <c r="C950" s="33">
        <f t="shared" si="14"/>
        <v>949</v>
      </c>
      <c r="D950" s="54" t="s">
        <v>113</v>
      </c>
      <c r="E950" s="53">
        <v>3500</v>
      </c>
      <c r="F950" s="52">
        <v>0.13600000000000001</v>
      </c>
      <c r="G950" s="51">
        <v>2.5000000000000001E-2</v>
      </c>
      <c r="H950" s="50">
        <v>12.57</v>
      </c>
      <c r="I950" s="50">
        <v>12.75</v>
      </c>
      <c r="J950" s="43">
        <v>26530</v>
      </c>
      <c r="K950" s="49">
        <v>2.1999999999999999E-2</v>
      </c>
    </row>
    <row r="951" spans="1:11" ht="15" hidden="1" x14ac:dyDescent="0.25">
      <c r="A951" s="41" t="s">
        <v>256</v>
      </c>
      <c r="B951" s="43">
        <v>29500</v>
      </c>
      <c r="C951" s="33">
        <f t="shared" si="14"/>
        <v>950</v>
      </c>
      <c r="D951" s="48" t="s">
        <v>121</v>
      </c>
      <c r="E951" s="47">
        <v>28200</v>
      </c>
      <c r="F951" s="46">
        <v>6.6000000000000003E-2</v>
      </c>
      <c r="G951" s="45">
        <v>0.20100000000000001</v>
      </c>
      <c r="H951" s="44">
        <v>13.02</v>
      </c>
      <c r="I951" s="44">
        <v>14.18</v>
      </c>
      <c r="J951" s="43">
        <v>29500</v>
      </c>
      <c r="K951" s="42">
        <v>1.4999999999999999E-2</v>
      </c>
    </row>
    <row r="952" spans="1:11" ht="15" hidden="1" x14ac:dyDescent="0.25">
      <c r="A952" s="41" t="s">
        <v>255</v>
      </c>
      <c r="B952" s="43">
        <v>25630</v>
      </c>
      <c r="C952" s="33">
        <f t="shared" si="14"/>
        <v>951</v>
      </c>
      <c r="D952" s="54" t="s">
        <v>113</v>
      </c>
      <c r="E952" s="53">
        <v>6540</v>
      </c>
      <c r="F952" s="52">
        <v>0.12</v>
      </c>
      <c r="G952" s="51">
        <v>4.7E-2</v>
      </c>
      <c r="H952" s="50">
        <v>11.79</v>
      </c>
      <c r="I952" s="50">
        <v>12.32</v>
      </c>
      <c r="J952" s="43">
        <v>25630</v>
      </c>
      <c r="K952" s="49">
        <v>1.7999999999999999E-2</v>
      </c>
    </row>
    <row r="953" spans="1:11" ht="15" hidden="1" x14ac:dyDescent="0.25">
      <c r="A953" s="41" t="s">
        <v>254</v>
      </c>
      <c r="B953" s="43">
        <v>30670</v>
      </c>
      <c r="C953" s="33">
        <f t="shared" si="14"/>
        <v>952</v>
      </c>
      <c r="D953" s="48" t="s">
        <v>113</v>
      </c>
      <c r="E953" s="47">
        <v>21660</v>
      </c>
      <c r="F953" s="46">
        <v>7.8E-2</v>
      </c>
      <c r="G953" s="45">
        <v>0.154</v>
      </c>
      <c r="H953" s="44">
        <v>13.58</v>
      </c>
      <c r="I953" s="44">
        <v>14.74</v>
      </c>
      <c r="J953" s="43">
        <v>30670</v>
      </c>
      <c r="K953" s="42">
        <v>1.7000000000000001E-2</v>
      </c>
    </row>
    <row r="954" spans="1:11" ht="15" hidden="1" x14ac:dyDescent="0.25">
      <c r="A954" s="41" t="s">
        <v>253</v>
      </c>
      <c r="B954" s="43">
        <v>28190</v>
      </c>
      <c r="C954" s="33">
        <f t="shared" si="14"/>
        <v>953</v>
      </c>
      <c r="D954" s="54" t="s">
        <v>121</v>
      </c>
      <c r="E954" s="53">
        <v>77800</v>
      </c>
      <c r="F954" s="52">
        <v>2.1000000000000001E-2</v>
      </c>
      <c r="G954" s="51">
        <v>0.55400000000000005</v>
      </c>
      <c r="H954" s="50">
        <v>13.1</v>
      </c>
      <c r="I954" s="50">
        <v>13.55</v>
      </c>
      <c r="J954" s="43">
        <v>28190</v>
      </c>
      <c r="K954" s="49">
        <v>6.0000000000000001E-3</v>
      </c>
    </row>
    <row r="955" spans="1:11" ht="15" hidden="1" x14ac:dyDescent="0.25">
      <c r="A955" s="41" t="s">
        <v>252</v>
      </c>
      <c r="B955" s="43">
        <v>28480</v>
      </c>
      <c r="C955" s="33">
        <f t="shared" si="14"/>
        <v>954</v>
      </c>
      <c r="D955" s="48" t="s">
        <v>113</v>
      </c>
      <c r="E955" s="47">
        <v>10860</v>
      </c>
      <c r="F955" s="46">
        <v>3.7999999999999999E-2</v>
      </c>
      <c r="G955" s="45">
        <v>7.6999999999999999E-2</v>
      </c>
      <c r="H955" s="44">
        <v>13.11</v>
      </c>
      <c r="I955" s="44">
        <v>13.69</v>
      </c>
      <c r="J955" s="43">
        <v>28480</v>
      </c>
      <c r="K955" s="42">
        <v>1.0999999999999999E-2</v>
      </c>
    </row>
    <row r="956" spans="1:11" ht="15" hidden="1" x14ac:dyDescent="0.25">
      <c r="A956" s="41" t="s">
        <v>251</v>
      </c>
      <c r="B956" s="43">
        <v>27860</v>
      </c>
      <c r="C956" s="33">
        <f t="shared" si="14"/>
        <v>955</v>
      </c>
      <c r="D956" s="54" t="s">
        <v>113</v>
      </c>
      <c r="E956" s="53">
        <v>15040</v>
      </c>
      <c r="F956" s="52">
        <v>5.1999999999999998E-2</v>
      </c>
      <c r="G956" s="51">
        <v>0.107</v>
      </c>
      <c r="H956" s="50">
        <v>12.55</v>
      </c>
      <c r="I956" s="50">
        <v>13.4</v>
      </c>
      <c r="J956" s="43">
        <v>27860</v>
      </c>
      <c r="K956" s="49">
        <v>0.01</v>
      </c>
    </row>
    <row r="957" spans="1:11" ht="30" hidden="1" x14ac:dyDescent="0.25">
      <c r="A957" s="41" t="s">
        <v>250</v>
      </c>
      <c r="B957" s="43">
        <v>28380</v>
      </c>
      <c r="C957" s="33">
        <f t="shared" si="14"/>
        <v>956</v>
      </c>
      <c r="D957" s="48" t="s">
        <v>113</v>
      </c>
      <c r="E957" s="47">
        <v>21550</v>
      </c>
      <c r="F957" s="46">
        <v>3.3000000000000002E-2</v>
      </c>
      <c r="G957" s="45">
        <v>0.154</v>
      </c>
      <c r="H957" s="44">
        <v>13.21</v>
      </c>
      <c r="I957" s="44">
        <v>13.65</v>
      </c>
      <c r="J957" s="43">
        <v>28380</v>
      </c>
      <c r="K957" s="42">
        <v>0.01</v>
      </c>
    </row>
    <row r="958" spans="1:11" ht="30" hidden="1" x14ac:dyDescent="0.25">
      <c r="A958" s="41" t="s">
        <v>249</v>
      </c>
      <c r="B958" s="43">
        <v>28110</v>
      </c>
      <c r="C958" s="33">
        <f t="shared" si="14"/>
        <v>957</v>
      </c>
      <c r="D958" s="54" t="s">
        <v>113</v>
      </c>
      <c r="E958" s="53">
        <v>30340</v>
      </c>
      <c r="F958" s="52">
        <v>3.2000000000000001E-2</v>
      </c>
      <c r="G958" s="51">
        <v>0.216</v>
      </c>
      <c r="H958" s="50">
        <v>13.22</v>
      </c>
      <c r="I958" s="50">
        <v>13.51</v>
      </c>
      <c r="J958" s="43">
        <v>28110</v>
      </c>
      <c r="K958" s="49">
        <v>0.01</v>
      </c>
    </row>
    <row r="959" spans="1:11" ht="15" hidden="1" x14ac:dyDescent="0.25">
      <c r="A959" s="41" t="s">
        <v>248</v>
      </c>
      <c r="B959" s="43">
        <v>35030</v>
      </c>
      <c r="C959" s="33">
        <f t="shared" si="14"/>
        <v>958</v>
      </c>
      <c r="D959" s="48" t="s">
        <v>121</v>
      </c>
      <c r="E959" s="47">
        <v>72820</v>
      </c>
      <c r="F959" s="46">
        <v>2.8000000000000001E-2</v>
      </c>
      <c r="G959" s="45">
        <v>0.51900000000000002</v>
      </c>
      <c r="H959" s="44">
        <v>15.58</v>
      </c>
      <c r="I959" s="44">
        <v>16.84</v>
      </c>
      <c r="J959" s="43">
        <v>35030</v>
      </c>
      <c r="K959" s="42">
        <v>8.9999999999999993E-3</v>
      </c>
    </row>
    <row r="960" spans="1:11" ht="30" hidden="1" x14ac:dyDescent="0.25">
      <c r="A960" s="41" t="s">
        <v>247</v>
      </c>
      <c r="B960" s="43">
        <v>35420</v>
      </c>
      <c r="C960" s="33">
        <f t="shared" si="14"/>
        <v>959</v>
      </c>
      <c r="D960" s="54" t="s">
        <v>113</v>
      </c>
      <c r="E960" s="53">
        <v>19340</v>
      </c>
      <c r="F960" s="52">
        <v>0.05</v>
      </c>
      <c r="G960" s="51">
        <v>0.13800000000000001</v>
      </c>
      <c r="H960" s="50">
        <v>16.46</v>
      </c>
      <c r="I960" s="50">
        <v>17.03</v>
      </c>
      <c r="J960" s="43">
        <v>35420</v>
      </c>
      <c r="K960" s="49">
        <v>1.9E-2</v>
      </c>
    </row>
    <row r="961" spans="1:11" ht="15" hidden="1" x14ac:dyDescent="0.25">
      <c r="A961" s="41" t="s">
        <v>246</v>
      </c>
      <c r="B961" s="43">
        <v>48460</v>
      </c>
      <c r="C961" s="33">
        <f t="shared" si="14"/>
        <v>960</v>
      </c>
      <c r="D961" s="48" t="s">
        <v>113</v>
      </c>
      <c r="E961" s="47">
        <v>5310</v>
      </c>
      <c r="F961" s="46">
        <v>8.7999999999999995E-2</v>
      </c>
      <c r="G961" s="45">
        <v>3.7999999999999999E-2</v>
      </c>
      <c r="H961" s="44">
        <v>19.059999999999999</v>
      </c>
      <c r="I961" s="44">
        <v>23.3</v>
      </c>
      <c r="J961" s="43">
        <v>48460</v>
      </c>
      <c r="K961" s="42">
        <v>3.3000000000000002E-2</v>
      </c>
    </row>
    <row r="962" spans="1:11" ht="15" hidden="1" x14ac:dyDescent="0.25">
      <c r="A962" s="41" t="s">
        <v>245</v>
      </c>
      <c r="B962" s="43">
        <v>34640</v>
      </c>
      <c r="C962" s="33">
        <f t="shared" si="14"/>
        <v>961</v>
      </c>
      <c r="D962" s="54" t="s">
        <v>113</v>
      </c>
      <c r="E962" s="53">
        <v>32520</v>
      </c>
      <c r="F962" s="52">
        <v>3.5000000000000003E-2</v>
      </c>
      <c r="G962" s="51">
        <v>0.23200000000000001</v>
      </c>
      <c r="H962" s="50">
        <v>15.89</v>
      </c>
      <c r="I962" s="50">
        <v>16.649999999999999</v>
      </c>
      <c r="J962" s="43">
        <v>34640</v>
      </c>
      <c r="K962" s="49">
        <v>0.01</v>
      </c>
    </row>
    <row r="963" spans="1:11" ht="15" hidden="1" x14ac:dyDescent="0.25">
      <c r="A963" s="41" t="s">
        <v>244</v>
      </c>
      <c r="B963" s="43">
        <v>30830</v>
      </c>
      <c r="C963" s="33">
        <f t="shared" ref="C963:C1026" si="15">C962+1</f>
        <v>962</v>
      </c>
      <c r="D963" s="48" t="s">
        <v>113</v>
      </c>
      <c r="E963" s="47">
        <v>15650</v>
      </c>
      <c r="F963" s="46">
        <v>8.5999999999999993E-2</v>
      </c>
      <c r="G963" s="45">
        <v>0.111</v>
      </c>
      <c r="H963" s="44">
        <v>12.45</v>
      </c>
      <c r="I963" s="44">
        <v>14.82</v>
      </c>
      <c r="J963" s="43">
        <v>30830</v>
      </c>
      <c r="K963" s="42">
        <v>2.5000000000000001E-2</v>
      </c>
    </row>
    <row r="964" spans="1:11" ht="15" hidden="1" x14ac:dyDescent="0.25">
      <c r="A964" s="41" t="s">
        <v>243</v>
      </c>
      <c r="B964" s="43">
        <v>32170</v>
      </c>
      <c r="C964" s="33">
        <f t="shared" si="15"/>
        <v>963</v>
      </c>
      <c r="D964" s="54" t="s">
        <v>136</v>
      </c>
      <c r="E964" s="53">
        <v>250870</v>
      </c>
      <c r="F964" s="52">
        <v>1.0999999999999999E-2</v>
      </c>
      <c r="G964" s="51">
        <v>1.7869999999999999</v>
      </c>
      <c r="H964" s="50">
        <v>14.52</v>
      </c>
      <c r="I964" s="50">
        <v>15.47</v>
      </c>
      <c r="J964" s="43">
        <v>32170</v>
      </c>
      <c r="K964" s="49">
        <v>3.0000000000000001E-3</v>
      </c>
    </row>
    <row r="965" spans="1:11" ht="15" hidden="1" x14ac:dyDescent="0.25">
      <c r="A965" s="41" t="s">
        <v>242</v>
      </c>
      <c r="B965" s="43">
        <v>34800</v>
      </c>
      <c r="C965" s="33">
        <f t="shared" si="15"/>
        <v>964</v>
      </c>
      <c r="D965" s="48" t="s">
        <v>113</v>
      </c>
      <c r="E965" s="47">
        <v>97980</v>
      </c>
      <c r="F965" s="46">
        <v>1.7999999999999999E-2</v>
      </c>
      <c r="G965" s="45">
        <v>0.69799999999999995</v>
      </c>
      <c r="H965" s="44">
        <v>15.89</v>
      </c>
      <c r="I965" s="44">
        <v>16.73</v>
      </c>
      <c r="J965" s="43">
        <v>34800</v>
      </c>
      <c r="K965" s="42">
        <v>5.0000000000000001E-3</v>
      </c>
    </row>
    <row r="966" spans="1:11" ht="15" hidden="1" x14ac:dyDescent="0.25">
      <c r="A966" s="41" t="s">
        <v>241</v>
      </c>
      <c r="B966" s="43">
        <v>32330</v>
      </c>
      <c r="C966" s="33">
        <f t="shared" si="15"/>
        <v>965</v>
      </c>
      <c r="D966" s="54" t="s">
        <v>113</v>
      </c>
      <c r="E966" s="53">
        <v>17370</v>
      </c>
      <c r="F966" s="52">
        <v>3.2000000000000001E-2</v>
      </c>
      <c r="G966" s="51">
        <v>0.124</v>
      </c>
      <c r="H966" s="50">
        <v>14.69</v>
      </c>
      <c r="I966" s="50">
        <v>15.54</v>
      </c>
      <c r="J966" s="43">
        <v>32330</v>
      </c>
      <c r="K966" s="49">
        <v>8.9999999999999993E-3</v>
      </c>
    </row>
    <row r="967" spans="1:11" ht="15" hidden="1" x14ac:dyDescent="0.25">
      <c r="A967" s="41" t="s">
        <v>240</v>
      </c>
      <c r="B967" s="43">
        <v>47660</v>
      </c>
      <c r="C967" s="33">
        <f t="shared" si="15"/>
        <v>966</v>
      </c>
      <c r="D967" s="48" t="s">
        <v>121</v>
      </c>
      <c r="E967" s="47">
        <v>2000</v>
      </c>
      <c r="F967" s="46">
        <v>0.14299999999999999</v>
      </c>
      <c r="G967" s="45">
        <v>1.4E-2</v>
      </c>
      <c r="H967" s="44">
        <v>21.31</v>
      </c>
      <c r="I967" s="44">
        <v>22.92</v>
      </c>
      <c r="J967" s="43">
        <v>47660</v>
      </c>
      <c r="K967" s="42">
        <v>3.5000000000000003E-2</v>
      </c>
    </row>
    <row r="968" spans="1:11" ht="15" hidden="1" x14ac:dyDescent="0.25">
      <c r="A968" s="41" t="s">
        <v>239</v>
      </c>
      <c r="B968" s="43">
        <v>47480</v>
      </c>
      <c r="C968" s="33">
        <f t="shared" si="15"/>
        <v>967</v>
      </c>
      <c r="D968" s="54" t="s">
        <v>113</v>
      </c>
      <c r="E968" s="53">
        <v>1040</v>
      </c>
      <c r="F968" s="52">
        <v>0.217</v>
      </c>
      <c r="G968" s="51">
        <v>7.0000000000000001E-3</v>
      </c>
      <c r="H968" s="50">
        <v>19.66</v>
      </c>
      <c r="I968" s="50">
        <v>22.83</v>
      </c>
      <c r="J968" s="43">
        <v>47480</v>
      </c>
      <c r="K968" s="49">
        <v>4.9000000000000002E-2</v>
      </c>
    </row>
    <row r="969" spans="1:11" ht="15" hidden="1" x14ac:dyDescent="0.25">
      <c r="A969" s="41" t="s">
        <v>238</v>
      </c>
      <c r="B969" s="43">
        <v>47850</v>
      </c>
      <c r="C969" s="33">
        <f t="shared" si="15"/>
        <v>968</v>
      </c>
      <c r="D969" s="48" t="s">
        <v>113</v>
      </c>
      <c r="E969" s="45">
        <v>970</v>
      </c>
      <c r="F969" s="46">
        <v>0.183</v>
      </c>
      <c r="G969" s="45">
        <v>7.0000000000000001E-3</v>
      </c>
      <c r="H969" s="44">
        <v>22.36</v>
      </c>
      <c r="I969" s="44">
        <v>23.01</v>
      </c>
      <c r="J969" s="43">
        <v>47850</v>
      </c>
      <c r="K969" s="42">
        <v>4.2000000000000003E-2</v>
      </c>
    </row>
    <row r="970" spans="1:11" ht="15" hidden="1" x14ac:dyDescent="0.25">
      <c r="A970" s="41" t="s">
        <v>237</v>
      </c>
      <c r="B970" s="43">
        <v>29900</v>
      </c>
      <c r="C970" s="33">
        <f t="shared" si="15"/>
        <v>969</v>
      </c>
      <c r="D970" s="54" t="s">
        <v>121</v>
      </c>
      <c r="E970" s="53">
        <v>126760</v>
      </c>
      <c r="F970" s="52">
        <v>1.7000000000000001E-2</v>
      </c>
      <c r="G970" s="51">
        <v>0.90300000000000002</v>
      </c>
      <c r="H970" s="50">
        <v>13.69</v>
      </c>
      <c r="I970" s="50">
        <v>14.37</v>
      </c>
      <c r="J970" s="43">
        <v>29900</v>
      </c>
      <c r="K970" s="49">
        <v>4.0000000000000001E-3</v>
      </c>
    </row>
    <row r="971" spans="1:11" ht="15" hidden="1" x14ac:dyDescent="0.25">
      <c r="A971" s="41" t="s">
        <v>236</v>
      </c>
      <c r="B971" s="43">
        <v>29960</v>
      </c>
      <c r="C971" s="33">
        <f t="shared" si="15"/>
        <v>970</v>
      </c>
      <c r="D971" s="48" t="s">
        <v>113</v>
      </c>
      <c r="E971" s="47">
        <v>50640</v>
      </c>
      <c r="F971" s="46">
        <v>2.1999999999999999E-2</v>
      </c>
      <c r="G971" s="45">
        <v>0.36099999999999999</v>
      </c>
      <c r="H971" s="44">
        <v>13.65</v>
      </c>
      <c r="I971" s="44">
        <v>14.41</v>
      </c>
      <c r="J971" s="43">
        <v>29960</v>
      </c>
      <c r="K971" s="42">
        <v>6.0000000000000001E-3</v>
      </c>
    </row>
    <row r="972" spans="1:11" ht="30" hidden="1" x14ac:dyDescent="0.25">
      <c r="A972" s="41" t="s">
        <v>235</v>
      </c>
      <c r="B972" s="43">
        <v>29850</v>
      </c>
      <c r="C972" s="33">
        <f t="shared" si="15"/>
        <v>971</v>
      </c>
      <c r="D972" s="54" t="s">
        <v>113</v>
      </c>
      <c r="E972" s="53">
        <v>76130</v>
      </c>
      <c r="F972" s="52">
        <v>2.3E-2</v>
      </c>
      <c r="G972" s="51">
        <v>0.54200000000000004</v>
      </c>
      <c r="H972" s="50">
        <v>13.71</v>
      </c>
      <c r="I972" s="50">
        <v>14.35</v>
      </c>
      <c r="J972" s="43">
        <v>29850</v>
      </c>
      <c r="K972" s="49">
        <v>5.0000000000000001E-3</v>
      </c>
    </row>
    <row r="973" spans="1:11" ht="15" hidden="1" x14ac:dyDescent="0.25">
      <c r="A973" s="41" t="s">
        <v>234</v>
      </c>
      <c r="B973" s="43">
        <v>31780</v>
      </c>
      <c r="C973" s="33">
        <f t="shared" si="15"/>
        <v>972</v>
      </c>
      <c r="D973" s="48" t="s">
        <v>113</v>
      </c>
      <c r="E973" s="47">
        <v>6750</v>
      </c>
      <c r="F973" s="46">
        <v>4.8000000000000001E-2</v>
      </c>
      <c r="G973" s="45">
        <v>4.8000000000000001E-2</v>
      </c>
      <c r="H973" s="44">
        <v>13.7</v>
      </c>
      <c r="I973" s="44">
        <v>15.28</v>
      </c>
      <c r="J973" s="43">
        <v>31780</v>
      </c>
      <c r="K973" s="42">
        <v>1.6E-2</v>
      </c>
    </row>
    <row r="974" spans="1:11" ht="15" hidden="1" x14ac:dyDescent="0.25">
      <c r="A974" s="41" t="s">
        <v>233</v>
      </c>
      <c r="B974" s="43">
        <v>59980</v>
      </c>
      <c r="C974" s="33">
        <f t="shared" si="15"/>
        <v>973</v>
      </c>
      <c r="D974" s="54" t="s">
        <v>136</v>
      </c>
      <c r="E974" s="53">
        <v>307370</v>
      </c>
      <c r="F974" s="52">
        <v>8.9999999999999993E-3</v>
      </c>
      <c r="G974" s="51">
        <v>2.1890000000000001</v>
      </c>
      <c r="H974" s="50">
        <v>27.93</v>
      </c>
      <c r="I974" s="50">
        <v>28.84</v>
      </c>
      <c r="J974" s="43">
        <v>59980</v>
      </c>
      <c r="K974" s="49">
        <v>4.0000000000000001E-3</v>
      </c>
    </row>
    <row r="975" spans="1:11" ht="15" hidden="1" x14ac:dyDescent="0.25">
      <c r="A975" s="41" t="s">
        <v>232</v>
      </c>
      <c r="B975" s="43">
        <v>77790</v>
      </c>
      <c r="C975" s="33">
        <f t="shared" si="15"/>
        <v>974</v>
      </c>
      <c r="D975" s="48" t="s">
        <v>121</v>
      </c>
      <c r="E975" s="47">
        <v>53560</v>
      </c>
      <c r="F975" s="46">
        <v>1.9E-2</v>
      </c>
      <c r="G975" s="45">
        <v>0.38100000000000001</v>
      </c>
      <c r="H975" s="44">
        <v>37.68</v>
      </c>
      <c r="I975" s="44">
        <v>37.4</v>
      </c>
      <c r="J975" s="43">
        <v>77790</v>
      </c>
      <c r="K975" s="42">
        <v>5.0000000000000001E-3</v>
      </c>
    </row>
    <row r="976" spans="1:11" ht="15" hidden="1" x14ac:dyDescent="0.25">
      <c r="A976" s="41" t="s">
        <v>231</v>
      </c>
      <c r="B976" s="43">
        <v>91370</v>
      </c>
      <c r="C976" s="33">
        <f t="shared" si="15"/>
        <v>975</v>
      </c>
      <c r="D976" s="54" t="s">
        <v>113</v>
      </c>
      <c r="E976" s="53">
        <v>7170</v>
      </c>
      <c r="F976" s="52">
        <v>4.8000000000000001E-2</v>
      </c>
      <c r="G976" s="51">
        <v>5.0999999999999997E-2</v>
      </c>
      <c r="H976" s="50">
        <v>43.83</v>
      </c>
      <c r="I976" s="50">
        <v>43.93</v>
      </c>
      <c r="J976" s="43">
        <v>91370</v>
      </c>
      <c r="K976" s="49">
        <v>1.0999999999999999E-2</v>
      </c>
    </row>
    <row r="977" spans="1:11" ht="15" hidden="1" x14ac:dyDescent="0.25">
      <c r="A977" s="41" t="s">
        <v>230</v>
      </c>
      <c r="B977" s="43">
        <v>81500</v>
      </c>
      <c r="C977" s="33">
        <f t="shared" si="15"/>
        <v>976</v>
      </c>
      <c r="D977" s="48" t="s">
        <v>113</v>
      </c>
      <c r="E977" s="47">
        <v>11380</v>
      </c>
      <c r="F977" s="46">
        <v>0.03</v>
      </c>
      <c r="G977" s="45">
        <v>8.1000000000000003E-2</v>
      </c>
      <c r="H977" s="44">
        <v>39.369999999999997</v>
      </c>
      <c r="I977" s="44">
        <v>39.18</v>
      </c>
      <c r="J977" s="43">
        <v>81500</v>
      </c>
      <c r="K977" s="42">
        <v>7.0000000000000001E-3</v>
      </c>
    </row>
    <row r="978" spans="1:11" ht="15" hidden="1" x14ac:dyDescent="0.25">
      <c r="A978" s="41" t="s">
        <v>229</v>
      </c>
      <c r="B978" s="43">
        <v>73800</v>
      </c>
      <c r="C978" s="33">
        <f t="shared" si="15"/>
        <v>977</v>
      </c>
      <c r="D978" s="54" t="s">
        <v>113</v>
      </c>
      <c r="E978" s="53">
        <v>35010</v>
      </c>
      <c r="F978" s="52">
        <v>2.5000000000000001E-2</v>
      </c>
      <c r="G978" s="51">
        <v>0.249</v>
      </c>
      <c r="H978" s="50">
        <v>35.909999999999997</v>
      </c>
      <c r="I978" s="50">
        <v>35.479999999999997</v>
      </c>
      <c r="J978" s="43">
        <v>73800</v>
      </c>
      <c r="K978" s="49">
        <v>7.0000000000000001E-3</v>
      </c>
    </row>
    <row r="979" spans="1:11" ht="15" hidden="1" x14ac:dyDescent="0.25">
      <c r="A979" s="41" t="s">
        <v>228</v>
      </c>
      <c r="B979" s="43">
        <v>61410</v>
      </c>
      <c r="C979" s="33">
        <f t="shared" si="15"/>
        <v>978</v>
      </c>
      <c r="D979" s="48" t="s">
        <v>113</v>
      </c>
      <c r="E979" s="47">
        <v>33720</v>
      </c>
      <c r="F979" s="46">
        <v>1.7000000000000001E-2</v>
      </c>
      <c r="G979" s="45">
        <v>0.24</v>
      </c>
      <c r="H979" s="44">
        <v>28.56</v>
      </c>
      <c r="I979" s="44">
        <v>29.52</v>
      </c>
      <c r="J979" s="43">
        <v>61410</v>
      </c>
      <c r="K979" s="42">
        <v>0.01</v>
      </c>
    </row>
    <row r="980" spans="1:11" ht="15" hidden="1" x14ac:dyDescent="0.25">
      <c r="A980" s="41" t="s">
        <v>227</v>
      </c>
      <c r="B980" s="43">
        <v>47930</v>
      </c>
      <c r="C980" s="33">
        <f t="shared" si="15"/>
        <v>979</v>
      </c>
      <c r="D980" s="54" t="s">
        <v>113</v>
      </c>
      <c r="E980" s="53">
        <v>115840</v>
      </c>
      <c r="F980" s="52">
        <v>1.0999999999999999E-2</v>
      </c>
      <c r="G980" s="51">
        <v>0.82499999999999996</v>
      </c>
      <c r="H980" s="50">
        <v>22</v>
      </c>
      <c r="I980" s="50">
        <v>23.04</v>
      </c>
      <c r="J980" s="43">
        <v>47930</v>
      </c>
      <c r="K980" s="49">
        <v>5.0000000000000001E-3</v>
      </c>
    </row>
    <row r="981" spans="1:11" ht="15" hidden="1" x14ac:dyDescent="0.25">
      <c r="A981" s="41" t="s">
        <v>226</v>
      </c>
      <c r="B981" s="43">
        <v>63750</v>
      </c>
      <c r="C981" s="33">
        <f t="shared" si="15"/>
        <v>980</v>
      </c>
      <c r="D981" s="48" t="s">
        <v>121</v>
      </c>
      <c r="E981" s="47">
        <v>104250</v>
      </c>
      <c r="F981" s="46">
        <v>2.1999999999999999E-2</v>
      </c>
      <c r="G981" s="45">
        <v>0.74199999999999999</v>
      </c>
      <c r="H981" s="44">
        <v>30.49</v>
      </c>
      <c r="I981" s="44">
        <v>30.65</v>
      </c>
      <c r="J981" s="43">
        <v>63750</v>
      </c>
      <c r="K981" s="42">
        <v>6.0000000000000001E-3</v>
      </c>
    </row>
    <row r="982" spans="1:11" ht="15" hidden="1" x14ac:dyDescent="0.25">
      <c r="A982" s="41" t="s">
        <v>225</v>
      </c>
      <c r="B982" s="43">
        <v>59430</v>
      </c>
      <c r="C982" s="33">
        <f t="shared" si="15"/>
        <v>981</v>
      </c>
      <c r="D982" s="54" t="s">
        <v>113</v>
      </c>
      <c r="E982" s="53">
        <v>33300</v>
      </c>
      <c r="F982" s="52">
        <v>4.2000000000000003E-2</v>
      </c>
      <c r="G982" s="51">
        <v>0.23699999999999999</v>
      </c>
      <c r="H982" s="50">
        <v>28.81</v>
      </c>
      <c r="I982" s="50">
        <v>28.57</v>
      </c>
      <c r="J982" s="43">
        <v>59430</v>
      </c>
      <c r="K982" s="49">
        <v>1.0999999999999999E-2</v>
      </c>
    </row>
    <row r="983" spans="1:11" ht="15" hidden="1" x14ac:dyDescent="0.25">
      <c r="A983" s="41" t="s">
        <v>224</v>
      </c>
      <c r="B983" s="43">
        <v>67980</v>
      </c>
      <c r="C983" s="33">
        <f t="shared" si="15"/>
        <v>982</v>
      </c>
      <c r="D983" s="48" t="s">
        <v>113</v>
      </c>
      <c r="E983" s="47">
        <v>17350</v>
      </c>
      <c r="F983" s="46">
        <v>4.1000000000000002E-2</v>
      </c>
      <c r="G983" s="45">
        <v>0.124</v>
      </c>
      <c r="H983" s="44">
        <v>32.49</v>
      </c>
      <c r="I983" s="44">
        <v>32.68</v>
      </c>
      <c r="J983" s="43">
        <v>67980</v>
      </c>
      <c r="K983" s="42">
        <v>8.9999999999999993E-3</v>
      </c>
    </row>
    <row r="984" spans="1:11" ht="30" hidden="1" x14ac:dyDescent="0.25">
      <c r="A984" s="41" t="s">
        <v>223</v>
      </c>
      <c r="B984" s="43">
        <v>67870</v>
      </c>
      <c r="C984" s="33">
        <f t="shared" si="15"/>
        <v>983</v>
      </c>
      <c r="D984" s="54" t="s">
        <v>113</v>
      </c>
      <c r="E984" s="53">
        <v>41630</v>
      </c>
      <c r="F984" s="52">
        <v>3.7999999999999999E-2</v>
      </c>
      <c r="G984" s="51">
        <v>0.29699999999999999</v>
      </c>
      <c r="H984" s="50">
        <v>32.4</v>
      </c>
      <c r="I984" s="50">
        <v>32.630000000000003</v>
      </c>
      <c r="J984" s="43">
        <v>67870</v>
      </c>
      <c r="K984" s="49">
        <v>0.01</v>
      </c>
    </row>
    <row r="985" spans="1:11" ht="15" hidden="1" x14ac:dyDescent="0.25">
      <c r="A985" s="41" t="s">
        <v>222</v>
      </c>
      <c r="B985" s="43">
        <v>55340</v>
      </c>
      <c r="C985" s="33">
        <f t="shared" si="15"/>
        <v>984</v>
      </c>
      <c r="D985" s="48" t="s">
        <v>113</v>
      </c>
      <c r="E985" s="47">
        <v>11970</v>
      </c>
      <c r="F985" s="46">
        <v>3.5999999999999997E-2</v>
      </c>
      <c r="G985" s="45">
        <v>8.5000000000000006E-2</v>
      </c>
      <c r="H985" s="44">
        <v>26.41</v>
      </c>
      <c r="I985" s="44">
        <v>26.61</v>
      </c>
      <c r="J985" s="43">
        <v>55340</v>
      </c>
      <c r="K985" s="42">
        <v>0.01</v>
      </c>
    </row>
    <row r="986" spans="1:11" ht="15" hidden="1" x14ac:dyDescent="0.25">
      <c r="A986" s="41" t="s">
        <v>221</v>
      </c>
      <c r="B986" s="43">
        <v>34950</v>
      </c>
      <c r="C986" s="33">
        <f t="shared" si="15"/>
        <v>985</v>
      </c>
      <c r="D986" s="54" t="s">
        <v>136</v>
      </c>
      <c r="E986" s="53">
        <v>2582350</v>
      </c>
      <c r="F986" s="52">
        <v>6.0000000000000001E-3</v>
      </c>
      <c r="G986" s="51">
        <v>18.393000000000001</v>
      </c>
      <c r="H986" s="50">
        <v>15.15</v>
      </c>
      <c r="I986" s="50">
        <v>16.8</v>
      </c>
      <c r="J986" s="43">
        <v>34950</v>
      </c>
      <c r="K986" s="49">
        <v>3.0000000000000001E-3</v>
      </c>
    </row>
    <row r="987" spans="1:11" ht="15" hidden="1" x14ac:dyDescent="0.25">
      <c r="A987" s="41" t="s">
        <v>220</v>
      </c>
      <c r="B987" s="43">
        <v>46850</v>
      </c>
      <c r="C987" s="33">
        <f t="shared" si="15"/>
        <v>986</v>
      </c>
      <c r="D987" s="48" t="s">
        <v>121</v>
      </c>
      <c r="E987" s="47">
        <v>121010</v>
      </c>
      <c r="F987" s="46">
        <v>1.9E-2</v>
      </c>
      <c r="G987" s="45">
        <v>0.86199999999999999</v>
      </c>
      <c r="H987" s="44">
        <v>20.96</v>
      </c>
      <c r="I987" s="44">
        <v>22.52</v>
      </c>
      <c r="J987" s="43">
        <v>46850</v>
      </c>
      <c r="K987" s="42">
        <v>1.0999999999999999E-2</v>
      </c>
    </row>
    <row r="988" spans="1:11" ht="15" hidden="1" x14ac:dyDescent="0.25">
      <c r="A988" s="41" t="s">
        <v>219</v>
      </c>
      <c r="B988" s="43">
        <v>50300</v>
      </c>
      <c r="C988" s="33">
        <f t="shared" si="15"/>
        <v>987</v>
      </c>
      <c r="D988" s="54" t="s">
        <v>113</v>
      </c>
      <c r="E988" s="53">
        <v>73840</v>
      </c>
      <c r="F988" s="52">
        <v>2.7E-2</v>
      </c>
      <c r="G988" s="51">
        <v>0.52600000000000002</v>
      </c>
      <c r="H988" s="50">
        <v>22.97</v>
      </c>
      <c r="I988" s="50">
        <v>24.18</v>
      </c>
      <c r="J988" s="43">
        <v>50300</v>
      </c>
      <c r="K988" s="49">
        <v>1.4E-2</v>
      </c>
    </row>
    <row r="989" spans="1:11" ht="30" hidden="1" x14ac:dyDescent="0.25">
      <c r="A989" s="41" t="s">
        <v>218</v>
      </c>
      <c r="B989" s="43">
        <v>41450</v>
      </c>
      <c r="C989" s="33">
        <f t="shared" si="15"/>
        <v>988</v>
      </c>
      <c r="D989" s="48" t="s">
        <v>113</v>
      </c>
      <c r="E989" s="47">
        <v>47160</v>
      </c>
      <c r="F989" s="46">
        <v>2.8000000000000001E-2</v>
      </c>
      <c r="G989" s="45">
        <v>0.33600000000000002</v>
      </c>
      <c r="H989" s="44">
        <v>18.440000000000001</v>
      </c>
      <c r="I989" s="44">
        <v>19.93</v>
      </c>
      <c r="J989" s="43">
        <v>41450</v>
      </c>
      <c r="K989" s="42">
        <v>1.2E-2</v>
      </c>
    </row>
    <row r="990" spans="1:11" ht="15" hidden="1" x14ac:dyDescent="0.25">
      <c r="A990" s="41" t="s">
        <v>217</v>
      </c>
      <c r="B990" s="43">
        <v>36410</v>
      </c>
      <c r="C990" s="33">
        <f t="shared" si="15"/>
        <v>989</v>
      </c>
      <c r="D990" s="54" t="s">
        <v>121</v>
      </c>
      <c r="E990" s="53">
        <v>186980</v>
      </c>
      <c r="F990" s="52">
        <v>1.4999999999999999E-2</v>
      </c>
      <c r="G990" s="51">
        <v>1.3320000000000001</v>
      </c>
      <c r="H990" s="50">
        <v>16.559999999999999</v>
      </c>
      <c r="I990" s="50">
        <v>17.510000000000002</v>
      </c>
      <c r="J990" s="43">
        <v>36410</v>
      </c>
      <c r="K990" s="49">
        <v>4.0000000000000001E-3</v>
      </c>
    </row>
    <row r="991" spans="1:11" ht="30" hidden="1" x14ac:dyDescent="0.25">
      <c r="A991" s="41" t="s">
        <v>216</v>
      </c>
      <c r="B991" s="43">
        <v>36050</v>
      </c>
      <c r="C991" s="33">
        <f t="shared" si="15"/>
        <v>990</v>
      </c>
      <c r="D991" s="48" t="s">
        <v>113</v>
      </c>
      <c r="E991" s="47">
        <v>29830</v>
      </c>
      <c r="F991" s="46">
        <v>0.03</v>
      </c>
      <c r="G991" s="45">
        <v>0.21199999999999999</v>
      </c>
      <c r="H991" s="44">
        <v>16.53</v>
      </c>
      <c r="I991" s="44">
        <v>17.329999999999998</v>
      </c>
      <c r="J991" s="43">
        <v>36050</v>
      </c>
      <c r="K991" s="42">
        <v>7.0000000000000001E-3</v>
      </c>
    </row>
    <row r="992" spans="1:11" ht="15" hidden="1" x14ac:dyDescent="0.25">
      <c r="A992" s="41" t="s">
        <v>215</v>
      </c>
      <c r="B992" s="43">
        <v>30860</v>
      </c>
      <c r="C992" s="33">
        <f t="shared" si="15"/>
        <v>991</v>
      </c>
      <c r="D992" s="54" t="s">
        <v>113</v>
      </c>
      <c r="E992" s="53">
        <v>26670</v>
      </c>
      <c r="F992" s="52">
        <v>3.2000000000000001E-2</v>
      </c>
      <c r="G992" s="51">
        <v>0.19</v>
      </c>
      <c r="H992" s="50">
        <v>13.81</v>
      </c>
      <c r="I992" s="50">
        <v>14.84</v>
      </c>
      <c r="J992" s="43">
        <v>30860</v>
      </c>
      <c r="K992" s="49">
        <v>8.0000000000000002E-3</v>
      </c>
    </row>
    <row r="993" spans="1:11" ht="15" hidden="1" x14ac:dyDescent="0.25">
      <c r="A993" s="41" t="s">
        <v>214</v>
      </c>
      <c r="B993" s="43">
        <v>37630</v>
      </c>
      <c r="C993" s="33">
        <f t="shared" si="15"/>
        <v>992</v>
      </c>
      <c r="D993" s="48" t="s">
        <v>113</v>
      </c>
      <c r="E993" s="47">
        <v>130480</v>
      </c>
      <c r="F993" s="46">
        <v>1.9E-2</v>
      </c>
      <c r="G993" s="45">
        <v>0.92900000000000005</v>
      </c>
      <c r="H993" s="44">
        <v>17.16</v>
      </c>
      <c r="I993" s="44">
        <v>18.09</v>
      </c>
      <c r="J993" s="43">
        <v>37630</v>
      </c>
      <c r="K993" s="42">
        <v>5.0000000000000001E-3</v>
      </c>
    </row>
    <row r="994" spans="1:11" ht="15" hidden="1" x14ac:dyDescent="0.25">
      <c r="A994" s="41" t="s">
        <v>213</v>
      </c>
      <c r="B994" s="43">
        <v>33170</v>
      </c>
      <c r="C994" s="33">
        <f t="shared" si="15"/>
        <v>993</v>
      </c>
      <c r="D994" s="54" t="s">
        <v>121</v>
      </c>
      <c r="E994" s="53">
        <v>75580</v>
      </c>
      <c r="F994" s="52">
        <v>2.3E-2</v>
      </c>
      <c r="G994" s="51">
        <v>0.53800000000000003</v>
      </c>
      <c r="H994" s="50">
        <v>15.28</v>
      </c>
      <c r="I994" s="50">
        <v>15.95</v>
      </c>
      <c r="J994" s="43">
        <v>33170</v>
      </c>
      <c r="K994" s="49">
        <v>5.0000000000000001E-3</v>
      </c>
    </row>
    <row r="995" spans="1:11" ht="15" hidden="1" x14ac:dyDescent="0.25">
      <c r="A995" s="41" t="s">
        <v>212</v>
      </c>
      <c r="B995" s="43">
        <v>29580</v>
      </c>
      <c r="C995" s="33">
        <f t="shared" si="15"/>
        <v>994</v>
      </c>
      <c r="D995" s="48" t="s">
        <v>113</v>
      </c>
      <c r="E995" s="47">
        <v>14250</v>
      </c>
      <c r="F995" s="46">
        <v>6.5000000000000002E-2</v>
      </c>
      <c r="G995" s="45">
        <v>0.10199999999999999</v>
      </c>
      <c r="H995" s="44">
        <v>13.27</v>
      </c>
      <c r="I995" s="44">
        <v>14.22</v>
      </c>
      <c r="J995" s="43">
        <v>29580</v>
      </c>
      <c r="K995" s="42">
        <v>1.2999999999999999E-2</v>
      </c>
    </row>
    <row r="996" spans="1:11" ht="15" hidden="1" x14ac:dyDescent="0.25">
      <c r="A996" s="41" t="s">
        <v>211</v>
      </c>
      <c r="B996" s="43">
        <v>34000</v>
      </c>
      <c r="C996" s="33">
        <f t="shared" si="15"/>
        <v>995</v>
      </c>
      <c r="D996" s="54" t="s">
        <v>113</v>
      </c>
      <c r="E996" s="53">
        <v>61330</v>
      </c>
      <c r="F996" s="52">
        <v>2.4E-2</v>
      </c>
      <c r="G996" s="51">
        <v>0.437</v>
      </c>
      <c r="H996" s="50">
        <v>15.8</v>
      </c>
      <c r="I996" s="50">
        <v>16.350000000000001</v>
      </c>
      <c r="J996" s="43">
        <v>34000</v>
      </c>
      <c r="K996" s="49">
        <v>6.0000000000000001E-3</v>
      </c>
    </row>
    <row r="997" spans="1:11" ht="30" hidden="1" x14ac:dyDescent="0.25">
      <c r="A997" s="41" t="s">
        <v>210</v>
      </c>
      <c r="B997" s="43">
        <v>34370</v>
      </c>
      <c r="C997" s="33">
        <f t="shared" si="15"/>
        <v>996</v>
      </c>
      <c r="D997" s="48" t="s">
        <v>113</v>
      </c>
      <c r="E997" s="47">
        <v>71260</v>
      </c>
      <c r="F997" s="46">
        <v>2.8000000000000001E-2</v>
      </c>
      <c r="G997" s="45">
        <v>0.50800000000000001</v>
      </c>
      <c r="H997" s="44">
        <v>15.63</v>
      </c>
      <c r="I997" s="44">
        <v>16.52</v>
      </c>
      <c r="J997" s="43">
        <v>34370</v>
      </c>
      <c r="K997" s="42">
        <v>7.0000000000000001E-3</v>
      </c>
    </row>
    <row r="998" spans="1:11" ht="15" hidden="1" x14ac:dyDescent="0.25">
      <c r="A998" s="41" t="s">
        <v>209</v>
      </c>
      <c r="B998" s="43">
        <v>37600</v>
      </c>
      <c r="C998" s="33">
        <f t="shared" si="15"/>
        <v>997</v>
      </c>
      <c r="D998" s="54" t="s">
        <v>113</v>
      </c>
      <c r="E998" s="53">
        <v>19520</v>
      </c>
      <c r="F998" s="52">
        <v>3.5000000000000003E-2</v>
      </c>
      <c r="G998" s="51">
        <v>0.13900000000000001</v>
      </c>
      <c r="H998" s="50">
        <v>17.329999999999998</v>
      </c>
      <c r="I998" s="50">
        <v>18.079999999999998</v>
      </c>
      <c r="J998" s="43">
        <v>37600</v>
      </c>
      <c r="K998" s="49">
        <v>1.0999999999999999E-2</v>
      </c>
    </row>
    <row r="999" spans="1:11" ht="15" hidden="1" x14ac:dyDescent="0.25">
      <c r="A999" s="41" t="s">
        <v>208</v>
      </c>
      <c r="B999" s="43">
        <v>40340</v>
      </c>
      <c r="C999" s="33">
        <f t="shared" si="15"/>
        <v>998</v>
      </c>
      <c r="D999" s="48" t="s">
        <v>113</v>
      </c>
      <c r="E999" s="47">
        <v>518950</v>
      </c>
      <c r="F999" s="46">
        <v>7.0000000000000001E-3</v>
      </c>
      <c r="G999" s="45">
        <v>3.6960000000000002</v>
      </c>
      <c r="H999" s="44">
        <v>17.68</v>
      </c>
      <c r="I999" s="44">
        <v>19.399999999999999</v>
      </c>
      <c r="J999" s="43">
        <v>40340</v>
      </c>
      <c r="K999" s="42">
        <v>4.0000000000000001E-3</v>
      </c>
    </row>
    <row r="1000" spans="1:11" ht="15" hidden="1" x14ac:dyDescent="0.25">
      <c r="A1000" s="41" t="s">
        <v>207</v>
      </c>
      <c r="B1000" s="43">
        <v>42310</v>
      </c>
      <c r="C1000" s="33">
        <f t="shared" si="15"/>
        <v>999</v>
      </c>
      <c r="D1000" s="54" t="s">
        <v>113</v>
      </c>
      <c r="E1000" s="53">
        <v>26480</v>
      </c>
      <c r="F1000" s="52">
        <v>4.7E-2</v>
      </c>
      <c r="G1000" s="51">
        <v>0.189</v>
      </c>
      <c r="H1000" s="50">
        <v>18.37</v>
      </c>
      <c r="I1000" s="50">
        <v>20.34</v>
      </c>
      <c r="J1000" s="43">
        <v>42310</v>
      </c>
      <c r="K1000" s="49">
        <v>0.02</v>
      </c>
    </row>
    <row r="1001" spans="1:11" ht="15" hidden="1" x14ac:dyDescent="0.25">
      <c r="A1001" s="41" t="s">
        <v>206</v>
      </c>
      <c r="B1001" s="43">
        <v>38270</v>
      </c>
      <c r="C1001" s="33">
        <f t="shared" si="15"/>
        <v>1000</v>
      </c>
      <c r="D1001" s="48" t="s">
        <v>121</v>
      </c>
      <c r="E1001" s="47">
        <v>80240</v>
      </c>
      <c r="F1001" s="46">
        <v>2.1000000000000001E-2</v>
      </c>
      <c r="G1001" s="45">
        <v>0.57199999999999995</v>
      </c>
      <c r="H1001" s="44">
        <v>16.649999999999999</v>
      </c>
      <c r="I1001" s="44">
        <v>18.399999999999999</v>
      </c>
      <c r="J1001" s="43">
        <v>38270</v>
      </c>
      <c r="K1001" s="42">
        <v>8.0000000000000002E-3</v>
      </c>
    </row>
    <row r="1002" spans="1:11" ht="15" hidden="1" x14ac:dyDescent="0.25">
      <c r="A1002" s="41" t="s">
        <v>205</v>
      </c>
      <c r="B1002" s="43">
        <v>40760</v>
      </c>
      <c r="C1002" s="33">
        <f t="shared" si="15"/>
        <v>1001</v>
      </c>
      <c r="D1002" s="54" t="s">
        <v>113</v>
      </c>
      <c r="E1002" s="53">
        <v>37110</v>
      </c>
      <c r="F1002" s="52">
        <v>2.8000000000000001E-2</v>
      </c>
      <c r="G1002" s="51">
        <v>0.26400000000000001</v>
      </c>
      <c r="H1002" s="50">
        <v>18.12</v>
      </c>
      <c r="I1002" s="50">
        <v>19.59</v>
      </c>
      <c r="J1002" s="43">
        <v>40760</v>
      </c>
      <c r="K1002" s="49">
        <v>8.9999999999999993E-3</v>
      </c>
    </row>
    <row r="1003" spans="1:11" ht="15" hidden="1" x14ac:dyDescent="0.25">
      <c r="A1003" s="41" t="s">
        <v>204</v>
      </c>
      <c r="B1003" s="43">
        <v>39880</v>
      </c>
      <c r="C1003" s="33">
        <f t="shared" si="15"/>
        <v>1002</v>
      </c>
      <c r="D1003" s="48" t="s">
        <v>113</v>
      </c>
      <c r="E1003" s="47">
        <v>14570</v>
      </c>
      <c r="F1003" s="46">
        <v>4.2000000000000003E-2</v>
      </c>
      <c r="G1003" s="45">
        <v>0.104</v>
      </c>
      <c r="H1003" s="44">
        <v>17.3</v>
      </c>
      <c r="I1003" s="44">
        <v>19.18</v>
      </c>
      <c r="J1003" s="43">
        <v>39880</v>
      </c>
      <c r="K1003" s="42">
        <v>1.4E-2</v>
      </c>
    </row>
    <row r="1004" spans="1:11" ht="15" hidden="1" x14ac:dyDescent="0.25">
      <c r="A1004" s="41" t="s">
        <v>203</v>
      </c>
      <c r="B1004" s="43">
        <v>34220</v>
      </c>
      <c r="C1004" s="33">
        <f t="shared" si="15"/>
        <v>1003</v>
      </c>
      <c r="D1004" s="54" t="s">
        <v>113</v>
      </c>
      <c r="E1004" s="53">
        <v>28570</v>
      </c>
      <c r="F1004" s="52">
        <v>4.2999999999999997E-2</v>
      </c>
      <c r="G1004" s="51">
        <v>0.20300000000000001</v>
      </c>
      <c r="H1004" s="50">
        <v>14.73</v>
      </c>
      <c r="I1004" s="50">
        <v>16.45</v>
      </c>
      <c r="J1004" s="43">
        <v>34220</v>
      </c>
      <c r="K1004" s="49">
        <v>1.9E-2</v>
      </c>
    </row>
    <row r="1005" spans="1:11" ht="15" hidden="1" x14ac:dyDescent="0.25">
      <c r="A1005" s="41" t="s">
        <v>202</v>
      </c>
      <c r="B1005" s="43">
        <v>30910</v>
      </c>
      <c r="C1005" s="33">
        <f t="shared" si="15"/>
        <v>1004</v>
      </c>
      <c r="D1005" s="48" t="s">
        <v>113</v>
      </c>
      <c r="E1005" s="47">
        <v>386520</v>
      </c>
      <c r="F1005" s="46">
        <v>1.2999999999999999E-2</v>
      </c>
      <c r="G1005" s="45">
        <v>2.7530000000000001</v>
      </c>
      <c r="H1005" s="44">
        <v>13.6</v>
      </c>
      <c r="I1005" s="44">
        <v>14.86</v>
      </c>
      <c r="J1005" s="43">
        <v>30910</v>
      </c>
      <c r="K1005" s="42">
        <v>5.0000000000000001E-3</v>
      </c>
    </row>
    <row r="1006" spans="1:11" ht="15" hidden="1" x14ac:dyDescent="0.25">
      <c r="A1006" s="41" t="s">
        <v>201</v>
      </c>
      <c r="B1006" s="43">
        <v>38370</v>
      </c>
      <c r="C1006" s="33">
        <f t="shared" si="15"/>
        <v>1005</v>
      </c>
      <c r="D1006" s="54" t="s">
        <v>121</v>
      </c>
      <c r="E1006" s="53">
        <v>156070</v>
      </c>
      <c r="F1006" s="52">
        <v>1.2E-2</v>
      </c>
      <c r="G1006" s="51">
        <v>1.1120000000000001</v>
      </c>
      <c r="H1006" s="50">
        <v>16.97</v>
      </c>
      <c r="I1006" s="50">
        <v>18.45</v>
      </c>
      <c r="J1006" s="43">
        <v>38370</v>
      </c>
      <c r="K1006" s="49">
        <v>5.0000000000000001E-3</v>
      </c>
    </row>
    <row r="1007" spans="1:11" ht="30" hidden="1" x14ac:dyDescent="0.25">
      <c r="A1007" s="41" t="s">
        <v>200</v>
      </c>
      <c r="B1007" s="43">
        <v>34460</v>
      </c>
      <c r="C1007" s="33">
        <f t="shared" si="15"/>
        <v>1006</v>
      </c>
      <c r="D1007" s="48" t="s">
        <v>113</v>
      </c>
      <c r="E1007" s="47">
        <v>85760</v>
      </c>
      <c r="F1007" s="46">
        <v>1.6E-2</v>
      </c>
      <c r="G1007" s="45">
        <v>0.61099999999999999</v>
      </c>
      <c r="H1007" s="44">
        <v>15.76</v>
      </c>
      <c r="I1007" s="44">
        <v>16.57</v>
      </c>
      <c r="J1007" s="43">
        <v>34460</v>
      </c>
      <c r="K1007" s="42">
        <v>4.0000000000000001E-3</v>
      </c>
    </row>
    <row r="1008" spans="1:11" ht="15" hidden="1" x14ac:dyDescent="0.25">
      <c r="A1008" s="41" t="s">
        <v>199</v>
      </c>
      <c r="B1008" s="43">
        <v>46270</v>
      </c>
      <c r="C1008" s="33">
        <f t="shared" si="15"/>
        <v>1007</v>
      </c>
      <c r="D1008" s="54" t="s">
        <v>113</v>
      </c>
      <c r="E1008" s="53">
        <v>54860</v>
      </c>
      <c r="F1008" s="52">
        <v>0.02</v>
      </c>
      <c r="G1008" s="51">
        <v>0.39100000000000001</v>
      </c>
      <c r="H1008" s="50">
        <v>20.27</v>
      </c>
      <c r="I1008" s="50">
        <v>22.25</v>
      </c>
      <c r="J1008" s="43">
        <v>46270</v>
      </c>
      <c r="K1008" s="49">
        <v>8.9999999999999993E-3</v>
      </c>
    </row>
    <row r="1009" spans="1:11" ht="15" hidden="1" x14ac:dyDescent="0.25">
      <c r="A1009" s="41" t="s">
        <v>198</v>
      </c>
      <c r="B1009" s="43">
        <v>32040</v>
      </c>
      <c r="C1009" s="33">
        <f t="shared" si="15"/>
        <v>1008</v>
      </c>
      <c r="D1009" s="48" t="s">
        <v>113</v>
      </c>
      <c r="E1009" s="47">
        <v>15450</v>
      </c>
      <c r="F1009" s="46">
        <v>4.7E-2</v>
      </c>
      <c r="G1009" s="45">
        <v>0.11</v>
      </c>
      <c r="H1009" s="44">
        <v>14.44</v>
      </c>
      <c r="I1009" s="44">
        <v>15.4</v>
      </c>
      <c r="J1009" s="43">
        <v>32040</v>
      </c>
      <c r="K1009" s="42">
        <v>0.01</v>
      </c>
    </row>
    <row r="1010" spans="1:11" ht="15" hidden="1" x14ac:dyDescent="0.25">
      <c r="A1010" s="41" t="s">
        <v>197</v>
      </c>
      <c r="B1010" s="43">
        <v>37890</v>
      </c>
      <c r="C1010" s="33">
        <f t="shared" si="15"/>
        <v>1009</v>
      </c>
      <c r="D1010" s="54" t="s">
        <v>113</v>
      </c>
      <c r="E1010" s="53">
        <v>24430</v>
      </c>
      <c r="F1010" s="52">
        <v>8.7999999999999995E-2</v>
      </c>
      <c r="G1010" s="51">
        <v>0.17399999999999999</v>
      </c>
      <c r="H1010" s="50">
        <v>17.149999999999999</v>
      </c>
      <c r="I1010" s="50">
        <v>18.22</v>
      </c>
      <c r="J1010" s="43">
        <v>37890</v>
      </c>
      <c r="K1010" s="49">
        <v>1.2E-2</v>
      </c>
    </row>
    <row r="1011" spans="1:11" ht="15" hidden="1" x14ac:dyDescent="0.25">
      <c r="A1011" s="41" t="s">
        <v>196</v>
      </c>
      <c r="B1011" s="43">
        <v>31740</v>
      </c>
      <c r="C1011" s="33">
        <f t="shared" si="15"/>
        <v>1010</v>
      </c>
      <c r="D1011" s="48" t="s">
        <v>113</v>
      </c>
      <c r="E1011" s="47">
        <v>26430</v>
      </c>
      <c r="F1011" s="46">
        <v>3.7999999999999999E-2</v>
      </c>
      <c r="G1011" s="45">
        <v>0.188</v>
      </c>
      <c r="H1011" s="44">
        <v>12.73</v>
      </c>
      <c r="I1011" s="44">
        <v>15.26</v>
      </c>
      <c r="J1011" s="43">
        <v>31740</v>
      </c>
      <c r="K1011" s="42">
        <v>1.7000000000000001E-2</v>
      </c>
    </row>
    <row r="1012" spans="1:11" ht="15" hidden="1" x14ac:dyDescent="0.25">
      <c r="A1012" s="41" t="s">
        <v>195</v>
      </c>
      <c r="B1012" s="43">
        <v>30680</v>
      </c>
      <c r="C1012" s="33">
        <f t="shared" si="15"/>
        <v>1011</v>
      </c>
      <c r="D1012" s="54" t="s">
        <v>121</v>
      </c>
      <c r="E1012" s="53">
        <v>888880</v>
      </c>
      <c r="F1012" s="52">
        <v>1.2E-2</v>
      </c>
      <c r="G1012" s="51">
        <v>6.3310000000000004</v>
      </c>
      <c r="H1012" s="50">
        <v>13.28</v>
      </c>
      <c r="I1012" s="50">
        <v>14.75</v>
      </c>
      <c r="J1012" s="43">
        <v>30680</v>
      </c>
      <c r="K1012" s="49">
        <v>4.0000000000000001E-3</v>
      </c>
    </row>
    <row r="1013" spans="1:11" ht="15" hidden="1" x14ac:dyDescent="0.25">
      <c r="A1013" s="41" t="s">
        <v>194</v>
      </c>
      <c r="B1013" s="43">
        <v>34610</v>
      </c>
      <c r="C1013" s="33">
        <f t="shared" si="15"/>
        <v>1012</v>
      </c>
      <c r="D1013" s="48" t="s">
        <v>113</v>
      </c>
      <c r="E1013" s="47">
        <v>16940</v>
      </c>
      <c r="F1013" s="46">
        <v>4.2999999999999997E-2</v>
      </c>
      <c r="G1013" s="45">
        <v>0.121</v>
      </c>
      <c r="H1013" s="44">
        <v>15.53</v>
      </c>
      <c r="I1013" s="44">
        <v>16.64</v>
      </c>
      <c r="J1013" s="43">
        <v>34610</v>
      </c>
      <c r="K1013" s="42">
        <v>1.4E-2</v>
      </c>
    </row>
    <row r="1014" spans="1:11" ht="30" hidden="1" x14ac:dyDescent="0.25">
      <c r="A1014" s="41" t="s">
        <v>193</v>
      </c>
      <c r="B1014" s="43">
        <v>30590</v>
      </c>
      <c r="C1014" s="33">
        <f t="shared" si="15"/>
        <v>1013</v>
      </c>
      <c r="D1014" s="54" t="s">
        <v>113</v>
      </c>
      <c r="E1014" s="53">
        <v>17860</v>
      </c>
      <c r="F1014" s="52">
        <v>4.3999999999999997E-2</v>
      </c>
      <c r="G1014" s="51">
        <v>0.127</v>
      </c>
      <c r="H1014" s="50">
        <v>13.73</v>
      </c>
      <c r="I1014" s="50">
        <v>14.71</v>
      </c>
      <c r="J1014" s="43">
        <v>30590</v>
      </c>
      <c r="K1014" s="49">
        <v>8.9999999999999993E-3</v>
      </c>
    </row>
    <row r="1015" spans="1:11" ht="15" hidden="1" x14ac:dyDescent="0.25">
      <c r="A1015" s="41" t="s">
        <v>192</v>
      </c>
      <c r="B1015" s="43">
        <v>32100</v>
      </c>
      <c r="C1015" s="33">
        <f t="shared" si="15"/>
        <v>1014</v>
      </c>
      <c r="D1015" s="48" t="s">
        <v>113</v>
      </c>
      <c r="E1015" s="47">
        <v>8170</v>
      </c>
      <c r="F1015" s="46">
        <v>0.05</v>
      </c>
      <c r="G1015" s="45">
        <v>5.8000000000000003E-2</v>
      </c>
      <c r="H1015" s="44">
        <v>14.04</v>
      </c>
      <c r="I1015" s="44">
        <v>15.43</v>
      </c>
      <c r="J1015" s="43">
        <v>32100</v>
      </c>
      <c r="K1015" s="42">
        <v>1.6E-2</v>
      </c>
    </row>
    <row r="1016" spans="1:11" ht="15" hidden="1" x14ac:dyDescent="0.25">
      <c r="A1016" s="41" t="s">
        <v>191</v>
      </c>
      <c r="B1016" s="43">
        <v>34390</v>
      </c>
      <c r="C1016" s="33">
        <f t="shared" si="15"/>
        <v>1015</v>
      </c>
      <c r="D1016" s="54" t="s">
        <v>113</v>
      </c>
      <c r="E1016" s="53">
        <v>9520</v>
      </c>
      <c r="F1016" s="52">
        <v>5.5E-2</v>
      </c>
      <c r="G1016" s="51">
        <v>6.8000000000000005E-2</v>
      </c>
      <c r="H1016" s="50">
        <v>14.96</v>
      </c>
      <c r="I1016" s="50">
        <v>16.54</v>
      </c>
      <c r="J1016" s="43">
        <v>34390</v>
      </c>
      <c r="K1016" s="49">
        <v>2.1999999999999999E-2</v>
      </c>
    </row>
    <row r="1017" spans="1:11" ht="15" hidden="1" x14ac:dyDescent="0.25">
      <c r="A1017" s="41" t="s">
        <v>190</v>
      </c>
      <c r="B1017" s="43">
        <v>32590</v>
      </c>
      <c r="C1017" s="33">
        <f t="shared" si="15"/>
        <v>1016</v>
      </c>
      <c r="D1017" s="48" t="s">
        <v>113</v>
      </c>
      <c r="E1017" s="47">
        <v>39450</v>
      </c>
      <c r="F1017" s="46">
        <v>2.7E-2</v>
      </c>
      <c r="G1017" s="45">
        <v>0.28100000000000003</v>
      </c>
      <c r="H1017" s="44">
        <v>14.72</v>
      </c>
      <c r="I1017" s="44">
        <v>15.67</v>
      </c>
      <c r="J1017" s="43">
        <v>32590</v>
      </c>
      <c r="K1017" s="42">
        <v>8.0000000000000002E-3</v>
      </c>
    </row>
    <row r="1018" spans="1:11" ht="15" hidden="1" x14ac:dyDescent="0.25">
      <c r="A1018" s="41" t="s">
        <v>189</v>
      </c>
      <c r="B1018" s="43">
        <v>38570</v>
      </c>
      <c r="C1018" s="33">
        <f t="shared" si="15"/>
        <v>1017</v>
      </c>
      <c r="D1018" s="54" t="s">
        <v>113</v>
      </c>
      <c r="E1018" s="53">
        <v>93100</v>
      </c>
      <c r="F1018" s="52">
        <v>2.1999999999999999E-2</v>
      </c>
      <c r="G1018" s="51">
        <v>0.66300000000000003</v>
      </c>
      <c r="H1018" s="50">
        <v>17.79</v>
      </c>
      <c r="I1018" s="50">
        <v>18.54</v>
      </c>
      <c r="J1018" s="43">
        <v>38570</v>
      </c>
      <c r="K1018" s="49">
        <v>1.0999999999999999E-2</v>
      </c>
    </row>
    <row r="1019" spans="1:11" ht="15" hidden="1" x14ac:dyDescent="0.25">
      <c r="A1019" s="41" t="s">
        <v>188</v>
      </c>
      <c r="B1019" s="43">
        <v>42230</v>
      </c>
      <c r="C1019" s="33">
        <f t="shared" si="15"/>
        <v>1018</v>
      </c>
      <c r="D1019" s="48" t="s">
        <v>113</v>
      </c>
      <c r="E1019" s="47">
        <v>22280</v>
      </c>
      <c r="F1019" s="46">
        <v>7.5999999999999998E-2</v>
      </c>
      <c r="G1019" s="45">
        <v>0.159</v>
      </c>
      <c r="H1019" s="44">
        <v>20.04</v>
      </c>
      <c r="I1019" s="44">
        <v>20.3</v>
      </c>
      <c r="J1019" s="43">
        <v>42230</v>
      </c>
      <c r="K1019" s="42">
        <v>2.3E-2</v>
      </c>
    </row>
    <row r="1020" spans="1:11" ht="15" hidden="1" x14ac:dyDescent="0.25">
      <c r="A1020" s="41" t="s">
        <v>187</v>
      </c>
      <c r="B1020" s="43">
        <v>26930</v>
      </c>
      <c r="C1020" s="33">
        <f t="shared" si="15"/>
        <v>1019</v>
      </c>
      <c r="D1020" s="54" t="s">
        <v>113</v>
      </c>
      <c r="E1020" s="53">
        <v>429890</v>
      </c>
      <c r="F1020" s="52">
        <v>1.7000000000000001E-2</v>
      </c>
      <c r="G1020" s="51">
        <v>3.0619999999999998</v>
      </c>
      <c r="H1020" s="50">
        <v>11.94</v>
      </c>
      <c r="I1020" s="50">
        <v>12.95</v>
      </c>
      <c r="J1020" s="43">
        <v>26930</v>
      </c>
      <c r="K1020" s="49">
        <v>4.0000000000000001E-3</v>
      </c>
    </row>
    <row r="1021" spans="1:11" ht="15" hidden="1" x14ac:dyDescent="0.25">
      <c r="A1021" s="41" t="s">
        <v>186</v>
      </c>
      <c r="B1021" s="43">
        <v>32380</v>
      </c>
      <c r="C1021" s="33">
        <f t="shared" si="15"/>
        <v>1020</v>
      </c>
      <c r="D1021" s="48" t="s">
        <v>113</v>
      </c>
      <c r="E1021" s="47">
        <v>251670</v>
      </c>
      <c r="F1021" s="46">
        <v>2.9000000000000001E-2</v>
      </c>
      <c r="G1021" s="45">
        <v>1.7929999999999999</v>
      </c>
      <c r="H1021" s="44">
        <v>13.83</v>
      </c>
      <c r="I1021" s="44">
        <v>15.57</v>
      </c>
      <c r="J1021" s="43">
        <v>32380</v>
      </c>
      <c r="K1021" s="42">
        <v>8.9999999999999993E-3</v>
      </c>
    </row>
    <row r="1022" spans="1:11" ht="15" hidden="1" x14ac:dyDescent="0.25">
      <c r="A1022" s="41" t="s">
        <v>185</v>
      </c>
      <c r="B1022" s="43">
        <v>36070</v>
      </c>
      <c r="C1022" s="33">
        <f t="shared" si="15"/>
        <v>1021</v>
      </c>
      <c r="D1022" s="54" t="s">
        <v>184</v>
      </c>
      <c r="E1022" s="53">
        <v>9731790</v>
      </c>
      <c r="F1022" s="52">
        <v>3.0000000000000001E-3</v>
      </c>
      <c r="G1022" s="51">
        <v>69.314999999999998</v>
      </c>
      <c r="H1022" s="50">
        <v>14.78</v>
      </c>
      <c r="I1022" s="50">
        <v>17.34</v>
      </c>
      <c r="J1022" s="43">
        <v>36070</v>
      </c>
      <c r="K1022" s="49">
        <v>4.0000000000000001E-3</v>
      </c>
    </row>
    <row r="1023" spans="1:11" ht="15" hidden="1" x14ac:dyDescent="0.25">
      <c r="A1023" s="41" t="s">
        <v>183</v>
      </c>
      <c r="B1023" s="43">
        <v>55160</v>
      </c>
      <c r="C1023" s="33">
        <f t="shared" si="15"/>
        <v>1022</v>
      </c>
      <c r="D1023" s="48" t="s">
        <v>136</v>
      </c>
      <c r="E1023" s="47">
        <v>393850</v>
      </c>
      <c r="F1023" s="46">
        <v>5.0000000000000001E-3</v>
      </c>
      <c r="G1023" s="45">
        <v>2.8050000000000002</v>
      </c>
      <c r="H1023" s="44">
        <v>25.12</v>
      </c>
      <c r="I1023" s="44">
        <v>26.52</v>
      </c>
      <c r="J1023" s="43">
        <v>55160</v>
      </c>
      <c r="K1023" s="42">
        <v>3.0000000000000001E-3</v>
      </c>
    </row>
    <row r="1024" spans="1:11" ht="15" hidden="1" x14ac:dyDescent="0.25">
      <c r="A1024" s="41" t="s">
        <v>182</v>
      </c>
      <c r="B1024" s="43">
        <v>51900</v>
      </c>
      <c r="C1024" s="33">
        <f t="shared" si="15"/>
        <v>1023</v>
      </c>
      <c r="D1024" s="54" t="s">
        <v>113</v>
      </c>
      <c r="E1024" s="53">
        <v>7460</v>
      </c>
      <c r="F1024" s="52">
        <v>5.5E-2</v>
      </c>
      <c r="G1024" s="51">
        <v>5.2999999999999999E-2</v>
      </c>
      <c r="H1024" s="50">
        <v>22.77</v>
      </c>
      <c r="I1024" s="50">
        <v>24.95</v>
      </c>
      <c r="J1024" s="43">
        <v>51900</v>
      </c>
      <c r="K1024" s="49">
        <v>3.1E-2</v>
      </c>
    </row>
    <row r="1025" spans="1:11" ht="30" hidden="1" x14ac:dyDescent="0.25">
      <c r="A1025" s="41" t="s">
        <v>181</v>
      </c>
      <c r="B1025" s="43">
        <v>50160</v>
      </c>
      <c r="C1025" s="33">
        <f t="shared" si="15"/>
        <v>1024</v>
      </c>
      <c r="D1025" s="48" t="s">
        <v>113</v>
      </c>
      <c r="E1025" s="47">
        <v>183620</v>
      </c>
      <c r="F1025" s="46">
        <v>8.0000000000000002E-3</v>
      </c>
      <c r="G1025" s="45">
        <v>1.3080000000000001</v>
      </c>
      <c r="H1025" s="44">
        <v>22.71</v>
      </c>
      <c r="I1025" s="44">
        <v>24.12</v>
      </c>
      <c r="J1025" s="43">
        <v>50160</v>
      </c>
      <c r="K1025" s="42">
        <v>3.0000000000000001E-3</v>
      </c>
    </row>
    <row r="1026" spans="1:11" ht="30" hidden="1" x14ac:dyDescent="0.25">
      <c r="A1026" s="41" t="s">
        <v>180</v>
      </c>
      <c r="B1026" s="43">
        <v>59800</v>
      </c>
      <c r="C1026" s="33">
        <f t="shared" si="15"/>
        <v>1025</v>
      </c>
      <c r="D1026" s="54" t="s">
        <v>113</v>
      </c>
      <c r="E1026" s="53">
        <v>202760</v>
      </c>
      <c r="F1026" s="52">
        <v>7.0000000000000001E-3</v>
      </c>
      <c r="G1026" s="51">
        <v>1.444</v>
      </c>
      <c r="H1026" s="50">
        <v>27.54</v>
      </c>
      <c r="I1026" s="50">
        <v>28.75</v>
      </c>
      <c r="J1026" s="43">
        <v>59800</v>
      </c>
      <c r="K1026" s="49">
        <v>3.0000000000000001E-3</v>
      </c>
    </row>
    <row r="1027" spans="1:11" ht="15" hidden="1" x14ac:dyDescent="0.25">
      <c r="A1027" s="41" t="s">
        <v>179</v>
      </c>
      <c r="B1027" s="43">
        <v>93560</v>
      </c>
      <c r="C1027" s="33">
        <f t="shared" ref="C1027:C1090" si="16">C1026+1</f>
        <v>1026</v>
      </c>
      <c r="D1027" s="48" t="s">
        <v>136</v>
      </c>
      <c r="E1027" s="47">
        <v>265890</v>
      </c>
      <c r="F1027" s="46">
        <v>3.7999999999999999E-2</v>
      </c>
      <c r="G1027" s="45">
        <v>1.8939999999999999</v>
      </c>
      <c r="H1027" s="56">
        <v>-4</v>
      </c>
      <c r="I1027" s="56">
        <v>-4</v>
      </c>
      <c r="J1027" s="43">
        <v>93560</v>
      </c>
      <c r="K1027" s="42">
        <v>2.5000000000000001E-2</v>
      </c>
    </row>
    <row r="1028" spans="1:11" ht="15" hidden="1" x14ac:dyDescent="0.25">
      <c r="A1028" s="41" t="s">
        <v>178</v>
      </c>
      <c r="B1028" s="43">
        <v>131250</v>
      </c>
      <c r="C1028" s="33">
        <f t="shared" si="16"/>
        <v>1027</v>
      </c>
      <c r="D1028" s="54" t="s">
        <v>121</v>
      </c>
      <c r="E1028" s="53">
        <v>120500</v>
      </c>
      <c r="F1028" s="52">
        <v>3.4000000000000002E-2</v>
      </c>
      <c r="G1028" s="51">
        <v>0.85799999999999998</v>
      </c>
      <c r="H1028" s="55">
        <v>-4</v>
      </c>
      <c r="I1028" s="55">
        <v>-4</v>
      </c>
      <c r="J1028" s="43">
        <v>131250</v>
      </c>
      <c r="K1028" s="49">
        <v>3.6999999999999998E-2</v>
      </c>
    </row>
    <row r="1029" spans="1:11" ht="15" hidden="1" x14ac:dyDescent="0.25">
      <c r="A1029" s="41" t="s">
        <v>177</v>
      </c>
      <c r="B1029" s="43">
        <v>152770</v>
      </c>
      <c r="C1029" s="33">
        <f t="shared" si="16"/>
        <v>1028</v>
      </c>
      <c r="D1029" s="48" t="s">
        <v>113</v>
      </c>
      <c r="E1029" s="47">
        <v>81520</v>
      </c>
      <c r="F1029" s="46">
        <v>4.8000000000000001E-2</v>
      </c>
      <c r="G1029" s="45">
        <v>0.58099999999999996</v>
      </c>
      <c r="H1029" s="56">
        <v>-4</v>
      </c>
      <c r="I1029" s="56">
        <v>-4</v>
      </c>
      <c r="J1029" s="43">
        <v>152770</v>
      </c>
      <c r="K1029" s="42">
        <v>3.7999999999999999E-2</v>
      </c>
    </row>
    <row r="1030" spans="1:11" ht="15" hidden="1" x14ac:dyDescent="0.25">
      <c r="A1030" s="41" t="s">
        <v>176</v>
      </c>
      <c r="B1030" s="43">
        <v>86260</v>
      </c>
      <c r="C1030" s="33">
        <f t="shared" si="16"/>
        <v>1029</v>
      </c>
      <c r="D1030" s="54" t="s">
        <v>113</v>
      </c>
      <c r="E1030" s="53">
        <v>38980</v>
      </c>
      <c r="F1030" s="52">
        <v>3.2000000000000001E-2</v>
      </c>
      <c r="G1030" s="51">
        <v>0.27800000000000002</v>
      </c>
      <c r="H1030" s="55">
        <v>-4</v>
      </c>
      <c r="I1030" s="55">
        <v>-4</v>
      </c>
      <c r="J1030" s="43">
        <v>86260</v>
      </c>
      <c r="K1030" s="49">
        <v>1.4E-2</v>
      </c>
    </row>
    <row r="1031" spans="1:11" ht="15" hidden="1" x14ac:dyDescent="0.25">
      <c r="A1031" s="41" t="s">
        <v>175</v>
      </c>
      <c r="B1031" s="43">
        <v>100190</v>
      </c>
      <c r="C1031" s="33">
        <f t="shared" si="16"/>
        <v>1030</v>
      </c>
      <c r="D1031" s="48" t="s">
        <v>121</v>
      </c>
      <c r="E1031" s="47">
        <v>32000</v>
      </c>
      <c r="F1031" s="46">
        <v>1.7999999999999999E-2</v>
      </c>
      <c r="G1031" s="45">
        <v>0.22800000000000001</v>
      </c>
      <c r="H1031" s="44">
        <v>46.57</v>
      </c>
      <c r="I1031" s="44">
        <v>48.17</v>
      </c>
      <c r="J1031" s="43">
        <v>100190</v>
      </c>
      <c r="K1031" s="42">
        <v>1.4999999999999999E-2</v>
      </c>
    </row>
    <row r="1032" spans="1:11" ht="15" hidden="1" x14ac:dyDescent="0.25">
      <c r="A1032" s="41" t="s">
        <v>174</v>
      </c>
      <c r="B1032" s="43">
        <v>118200</v>
      </c>
      <c r="C1032" s="33">
        <f t="shared" si="16"/>
        <v>1031</v>
      </c>
      <c r="D1032" s="54" t="s">
        <v>113</v>
      </c>
      <c r="E1032" s="53">
        <v>23240</v>
      </c>
      <c r="F1032" s="52">
        <v>1.7000000000000001E-2</v>
      </c>
      <c r="G1032" s="51">
        <v>0.16600000000000001</v>
      </c>
      <c r="H1032" s="50">
        <v>58.85</v>
      </c>
      <c r="I1032" s="50">
        <v>56.83</v>
      </c>
      <c r="J1032" s="43">
        <v>118200</v>
      </c>
      <c r="K1032" s="49">
        <v>7.0000000000000001E-3</v>
      </c>
    </row>
    <row r="1033" spans="1:11" ht="15" hidden="1" x14ac:dyDescent="0.25">
      <c r="A1033" s="41" t="s">
        <v>173</v>
      </c>
      <c r="B1033" s="43">
        <v>52380</v>
      </c>
      <c r="C1033" s="33">
        <f t="shared" si="16"/>
        <v>1032</v>
      </c>
      <c r="D1033" s="48" t="s">
        <v>113</v>
      </c>
      <c r="E1033" s="47">
        <v>8760</v>
      </c>
      <c r="F1033" s="46">
        <v>5.0999999999999997E-2</v>
      </c>
      <c r="G1033" s="45">
        <v>6.2E-2</v>
      </c>
      <c r="H1033" s="44">
        <v>23.51</v>
      </c>
      <c r="I1033" s="44">
        <v>25.19</v>
      </c>
      <c r="J1033" s="43">
        <v>52380</v>
      </c>
      <c r="K1033" s="42">
        <v>2.1999999999999999E-2</v>
      </c>
    </row>
    <row r="1034" spans="1:11" ht="15" hidden="1" x14ac:dyDescent="0.25">
      <c r="A1034" s="41" t="s">
        <v>172</v>
      </c>
      <c r="B1034" s="43">
        <v>51620</v>
      </c>
      <c r="C1034" s="33">
        <f t="shared" si="16"/>
        <v>1033</v>
      </c>
      <c r="D1034" s="54" t="s">
        <v>113</v>
      </c>
      <c r="E1034" s="53">
        <v>113390</v>
      </c>
      <c r="F1034" s="52">
        <v>5.6000000000000001E-2</v>
      </c>
      <c r="G1034" s="51">
        <v>0.80800000000000005</v>
      </c>
      <c r="H1034" s="55">
        <v>-4</v>
      </c>
      <c r="I1034" s="55">
        <v>-4</v>
      </c>
      <c r="J1034" s="43">
        <v>51620</v>
      </c>
      <c r="K1034" s="49">
        <v>2.5000000000000001E-2</v>
      </c>
    </row>
    <row r="1035" spans="1:11" ht="15" hidden="1" x14ac:dyDescent="0.25">
      <c r="A1035" s="41" t="s">
        <v>171</v>
      </c>
      <c r="B1035" s="43">
        <v>37280</v>
      </c>
      <c r="C1035" s="33">
        <f t="shared" si="16"/>
        <v>1034</v>
      </c>
      <c r="D1035" s="48" t="s">
        <v>136</v>
      </c>
      <c r="E1035" s="47">
        <v>3934070</v>
      </c>
      <c r="F1035" s="46">
        <v>4.0000000000000001E-3</v>
      </c>
      <c r="G1035" s="45">
        <v>28.02</v>
      </c>
      <c r="H1035" s="44">
        <v>16.82</v>
      </c>
      <c r="I1035" s="44">
        <v>17.93</v>
      </c>
      <c r="J1035" s="43">
        <v>37280</v>
      </c>
      <c r="K1035" s="42">
        <v>2E-3</v>
      </c>
    </row>
    <row r="1036" spans="1:11" ht="30" hidden="1" x14ac:dyDescent="0.25">
      <c r="A1036" s="41" t="s">
        <v>170</v>
      </c>
      <c r="B1036" s="43">
        <v>25600</v>
      </c>
      <c r="C1036" s="33">
        <f t="shared" si="16"/>
        <v>1035</v>
      </c>
      <c r="D1036" s="54" t="s">
        <v>113</v>
      </c>
      <c r="E1036" s="53">
        <v>17300</v>
      </c>
      <c r="F1036" s="52">
        <v>5.3999999999999999E-2</v>
      </c>
      <c r="G1036" s="51">
        <v>0.123</v>
      </c>
      <c r="H1036" s="50">
        <v>11.46</v>
      </c>
      <c r="I1036" s="50">
        <v>12.31</v>
      </c>
      <c r="J1036" s="43">
        <v>25600</v>
      </c>
      <c r="K1036" s="49">
        <v>1.0999999999999999E-2</v>
      </c>
    </row>
    <row r="1037" spans="1:11" ht="15" hidden="1" x14ac:dyDescent="0.25">
      <c r="A1037" s="41" t="s">
        <v>169</v>
      </c>
      <c r="B1037" s="43">
        <v>33760</v>
      </c>
      <c r="C1037" s="33">
        <f t="shared" si="16"/>
        <v>1036</v>
      </c>
      <c r="D1037" s="48" t="s">
        <v>121</v>
      </c>
      <c r="E1037" s="47">
        <v>684690</v>
      </c>
      <c r="F1037" s="46">
        <v>8.9999999999999993E-3</v>
      </c>
      <c r="G1037" s="45">
        <v>4.8769999999999998</v>
      </c>
      <c r="H1037" s="44">
        <v>15.35</v>
      </c>
      <c r="I1037" s="44">
        <v>16.23</v>
      </c>
      <c r="J1037" s="43">
        <v>33760</v>
      </c>
      <c r="K1037" s="42">
        <v>1.0999999999999999E-2</v>
      </c>
    </row>
    <row r="1038" spans="1:11" ht="15" hidden="1" x14ac:dyDescent="0.25">
      <c r="A1038" s="41" t="s">
        <v>168</v>
      </c>
      <c r="B1038" s="43">
        <v>41780</v>
      </c>
      <c r="C1038" s="33">
        <f t="shared" si="16"/>
        <v>1037</v>
      </c>
      <c r="D1038" s="54" t="s">
        <v>113</v>
      </c>
      <c r="E1038" s="53">
        <v>169680</v>
      </c>
      <c r="F1038" s="52">
        <v>2.1999999999999999E-2</v>
      </c>
      <c r="G1038" s="51">
        <v>1.2090000000000001</v>
      </c>
      <c r="H1038" s="50">
        <v>19.13</v>
      </c>
      <c r="I1038" s="50">
        <v>20.09</v>
      </c>
      <c r="J1038" s="43">
        <v>41780</v>
      </c>
      <c r="K1038" s="49">
        <v>2.1000000000000001E-2</v>
      </c>
    </row>
    <row r="1039" spans="1:11" ht="15" hidden="1" x14ac:dyDescent="0.25">
      <c r="A1039" s="41" t="s">
        <v>167</v>
      </c>
      <c r="B1039" s="43">
        <v>31110</v>
      </c>
      <c r="C1039" s="33">
        <f t="shared" si="16"/>
        <v>1038</v>
      </c>
      <c r="D1039" s="48" t="s">
        <v>113</v>
      </c>
      <c r="E1039" s="47">
        <v>515020</v>
      </c>
      <c r="F1039" s="46">
        <v>0.01</v>
      </c>
      <c r="G1039" s="45">
        <v>3.6680000000000001</v>
      </c>
      <c r="H1039" s="44">
        <v>14.5</v>
      </c>
      <c r="I1039" s="44">
        <v>14.96</v>
      </c>
      <c r="J1039" s="43">
        <v>31110</v>
      </c>
      <c r="K1039" s="42">
        <v>5.0000000000000001E-3</v>
      </c>
    </row>
    <row r="1040" spans="1:11" ht="15" hidden="1" x14ac:dyDescent="0.25">
      <c r="A1040" s="41" t="s">
        <v>166</v>
      </c>
      <c r="B1040" s="43">
        <v>38900</v>
      </c>
      <c r="C1040" s="33">
        <f t="shared" si="16"/>
        <v>1039</v>
      </c>
      <c r="D1040" s="54" t="s">
        <v>121</v>
      </c>
      <c r="E1040" s="53">
        <v>2989540</v>
      </c>
      <c r="F1040" s="52">
        <v>5.0000000000000001E-3</v>
      </c>
      <c r="G1040" s="51">
        <v>21.292999999999999</v>
      </c>
      <c r="H1040" s="50">
        <v>17.63</v>
      </c>
      <c r="I1040" s="50">
        <v>18.7</v>
      </c>
      <c r="J1040" s="43">
        <v>38900</v>
      </c>
      <c r="K1040" s="49">
        <v>2E-3</v>
      </c>
    </row>
    <row r="1041" spans="1:11" ht="15" hidden="1" x14ac:dyDescent="0.25">
      <c r="A1041" s="41" t="s">
        <v>165</v>
      </c>
      <c r="B1041" s="43">
        <v>28440</v>
      </c>
      <c r="C1041" s="33">
        <f t="shared" si="16"/>
        <v>1040</v>
      </c>
      <c r="D1041" s="48" t="s">
        <v>113</v>
      </c>
      <c r="E1041" s="47">
        <v>426310</v>
      </c>
      <c r="F1041" s="46">
        <v>1.7999999999999999E-2</v>
      </c>
      <c r="G1041" s="45">
        <v>3.036</v>
      </c>
      <c r="H1041" s="44">
        <v>10.98</v>
      </c>
      <c r="I1041" s="44">
        <v>13.67</v>
      </c>
      <c r="J1041" s="43">
        <v>28440</v>
      </c>
      <c r="K1041" s="42">
        <v>7.0000000000000001E-3</v>
      </c>
    </row>
    <row r="1042" spans="1:11" ht="15" hidden="1" x14ac:dyDescent="0.25">
      <c r="A1042" s="41" t="s">
        <v>164</v>
      </c>
      <c r="B1042" s="43">
        <v>43590</v>
      </c>
      <c r="C1042" s="33">
        <f t="shared" si="16"/>
        <v>1041</v>
      </c>
      <c r="D1042" s="54" t="s">
        <v>113</v>
      </c>
      <c r="E1042" s="53">
        <v>1704520</v>
      </c>
      <c r="F1042" s="52">
        <v>6.0000000000000001E-3</v>
      </c>
      <c r="G1042" s="51">
        <v>12.14</v>
      </c>
      <c r="H1042" s="50">
        <v>19.87</v>
      </c>
      <c r="I1042" s="50">
        <v>20.96</v>
      </c>
      <c r="J1042" s="43">
        <v>43590</v>
      </c>
      <c r="K1042" s="49">
        <v>2E-3</v>
      </c>
    </row>
    <row r="1043" spans="1:11" ht="15" hidden="1" x14ac:dyDescent="0.25">
      <c r="A1043" s="41" t="s">
        <v>163</v>
      </c>
      <c r="B1043" s="43">
        <v>34790</v>
      </c>
      <c r="C1043" s="33">
        <f t="shared" si="16"/>
        <v>1042</v>
      </c>
      <c r="D1043" s="48" t="s">
        <v>113</v>
      </c>
      <c r="E1043" s="47">
        <v>858710</v>
      </c>
      <c r="F1043" s="46">
        <v>7.0000000000000001E-3</v>
      </c>
      <c r="G1043" s="45">
        <v>6.1159999999999997</v>
      </c>
      <c r="H1043" s="44">
        <v>14.7</v>
      </c>
      <c r="I1043" s="44">
        <v>16.73</v>
      </c>
      <c r="J1043" s="43">
        <v>34790</v>
      </c>
      <c r="K1043" s="42">
        <v>3.0000000000000001E-3</v>
      </c>
    </row>
    <row r="1044" spans="1:11" ht="15" hidden="1" x14ac:dyDescent="0.25">
      <c r="A1044" s="41" t="s">
        <v>162</v>
      </c>
      <c r="B1044" s="43">
        <v>26790</v>
      </c>
      <c r="C1044" s="33">
        <f t="shared" si="16"/>
        <v>1043</v>
      </c>
      <c r="D1044" s="54" t="s">
        <v>113</v>
      </c>
      <c r="E1044" s="53">
        <v>188860</v>
      </c>
      <c r="F1044" s="52">
        <v>1.4999999999999999E-2</v>
      </c>
      <c r="G1044" s="51">
        <v>1.345</v>
      </c>
      <c r="H1044" s="50">
        <v>11.68</v>
      </c>
      <c r="I1044" s="50">
        <v>12.88</v>
      </c>
      <c r="J1044" s="43">
        <v>26790</v>
      </c>
      <c r="K1044" s="49">
        <v>5.0000000000000001E-3</v>
      </c>
    </row>
    <row r="1045" spans="1:11" ht="15" hidden="1" x14ac:dyDescent="0.25">
      <c r="A1045" s="41" t="s">
        <v>161</v>
      </c>
      <c r="B1045" s="43">
        <v>32930</v>
      </c>
      <c r="C1045" s="33">
        <f t="shared" si="16"/>
        <v>1044</v>
      </c>
      <c r="D1045" s="48" t="s">
        <v>113</v>
      </c>
      <c r="E1045" s="47">
        <v>53680</v>
      </c>
      <c r="F1045" s="46">
        <v>3.1E-2</v>
      </c>
      <c r="G1045" s="45">
        <v>0.38200000000000001</v>
      </c>
      <c r="H1045" s="44">
        <v>13.05</v>
      </c>
      <c r="I1045" s="44">
        <v>15.83</v>
      </c>
      <c r="J1045" s="43">
        <v>32930</v>
      </c>
      <c r="K1045" s="42">
        <v>1.4E-2</v>
      </c>
    </row>
    <row r="1046" spans="1:11" ht="15" hidden="1" x14ac:dyDescent="0.25">
      <c r="A1046" s="41" t="s">
        <v>160</v>
      </c>
      <c r="B1046" s="43">
        <v>58950</v>
      </c>
      <c r="C1046" s="33">
        <f t="shared" si="16"/>
        <v>1045</v>
      </c>
      <c r="D1046" s="54" t="s">
        <v>136</v>
      </c>
      <c r="E1046" s="53">
        <v>125200</v>
      </c>
      <c r="F1046" s="52">
        <v>6.0999999999999999E-2</v>
      </c>
      <c r="G1046" s="51">
        <v>0.89200000000000002</v>
      </c>
      <c r="H1046" s="50">
        <v>27.76</v>
      </c>
      <c r="I1046" s="50">
        <v>28.34</v>
      </c>
      <c r="J1046" s="43">
        <v>58950</v>
      </c>
      <c r="K1046" s="49">
        <v>1.2999999999999999E-2</v>
      </c>
    </row>
    <row r="1047" spans="1:11" ht="15" hidden="1" x14ac:dyDescent="0.25">
      <c r="A1047" s="41" t="s">
        <v>159</v>
      </c>
      <c r="B1047" s="43">
        <v>60230</v>
      </c>
      <c r="C1047" s="33">
        <f t="shared" si="16"/>
        <v>1046</v>
      </c>
      <c r="D1047" s="48" t="s">
        <v>121</v>
      </c>
      <c r="E1047" s="47">
        <v>45640</v>
      </c>
      <c r="F1047" s="46">
        <v>7.2999999999999995E-2</v>
      </c>
      <c r="G1047" s="45">
        <v>0.32500000000000001</v>
      </c>
      <c r="H1047" s="44">
        <v>27.47</v>
      </c>
      <c r="I1047" s="44">
        <v>28.96</v>
      </c>
      <c r="J1047" s="43">
        <v>60230</v>
      </c>
      <c r="K1047" s="42">
        <v>1.7000000000000001E-2</v>
      </c>
    </row>
    <row r="1048" spans="1:11" ht="15" hidden="1" x14ac:dyDescent="0.25">
      <c r="A1048" s="41" t="s">
        <v>158</v>
      </c>
      <c r="B1048" s="43">
        <v>61020</v>
      </c>
      <c r="C1048" s="33">
        <f t="shared" si="16"/>
        <v>1047</v>
      </c>
      <c r="D1048" s="54" t="s">
        <v>113</v>
      </c>
      <c r="E1048" s="53">
        <v>39900</v>
      </c>
      <c r="F1048" s="52">
        <v>7.9000000000000001E-2</v>
      </c>
      <c r="G1048" s="51">
        <v>0.28399999999999997</v>
      </c>
      <c r="H1048" s="50">
        <v>27.73</v>
      </c>
      <c r="I1048" s="50">
        <v>29.34</v>
      </c>
      <c r="J1048" s="43">
        <v>61020</v>
      </c>
      <c r="K1048" s="49">
        <v>1.7999999999999999E-2</v>
      </c>
    </row>
    <row r="1049" spans="1:11" ht="15" hidden="1" x14ac:dyDescent="0.25">
      <c r="A1049" s="41" t="s">
        <v>157</v>
      </c>
      <c r="B1049" s="43">
        <v>63750</v>
      </c>
      <c r="C1049" s="33">
        <f t="shared" si="16"/>
        <v>1048</v>
      </c>
      <c r="D1049" s="48" t="s">
        <v>113</v>
      </c>
      <c r="E1049" s="47">
        <v>1210</v>
      </c>
      <c r="F1049" s="46">
        <v>0.13100000000000001</v>
      </c>
      <c r="G1049" s="45">
        <v>8.9999999999999993E-3</v>
      </c>
      <c r="H1049" s="44">
        <v>27.99</v>
      </c>
      <c r="I1049" s="44">
        <v>30.65</v>
      </c>
      <c r="J1049" s="43">
        <v>63750</v>
      </c>
      <c r="K1049" s="42">
        <v>6.2E-2</v>
      </c>
    </row>
    <row r="1050" spans="1:11" ht="15" hidden="1" x14ac:dyDescent="0.25">
      <c r="A1050" s="41" t="s">
        <v>156</v>
      </c>
      <c r="B1050" s="43">
        <v>52320</v>
      </c>
      <c r="C1050" s="33">
        <f t="shared" si="16"/>
        <v>1049</v>
      </c>
      <c r="D1050" s="54" t="s">
        <v>113</v>
      </c>
      <c r="E1050" s="53">
        <v>4530</v>
      </c>
      <c r="F1050" s="52">
        <v>9.5000000000000001E-2</v>
      </c>
      <c r="G1050" s="51">
        <v>3.2000000000000001E-2</v>
      </c>
      <c r="H1050" s="50">
        <v>24.27</v>
      </c>
      <c r="I1050" s="50">
        <v>25.15</v>
      </c>
      <c r="J1050" s="43">
        <v>52320</v>
      </c>
      <c r="K1050" s="49">
        <v>4.3999999999999997E-2</v>
      </c>
    </row>
    <row r="1051" spans="1:11" ht="15" hidden="1" x14ac:dyDescent="0.25">
      <c r="A1051" s="41" t="s">
        <v>155</v>
      </c>
      <c r="B1051" s="43">
        <v>55320</v>
      </c>
      <c r="C1051" s="33">
        <f t="shared" si="16"/>
        <v>1050</v>
      </c>
      <c r="D1051" s="48" t="s">
        <v>113</v>
      </c>
      <c r="E1051" s="47">
        <v>19860</v>
      </c>
      <c r="F1051" s="46">
        <v>0.09</v>
      </c>
      <c r="G1051" s="45">
        <v>0.14099999999999999</v>
      </c>
      <c r="H1051" s="44">
        <v>27.2</v>
      </c>
      <c r="I1051" s="44">
        <v>26.6</v>
      </c>
      <c r="J1051" s="43">
        <v>55320</v>
      </c>
      <c r="K1051" s="42">
        <v>1.9E-2</v>
      </c>
    </row>
    <row r="1052" spans="1:11" ht="15" hidden="1" x14ac:dyDescent="0.25">
      <c r="A1052" s="41" t="s">
        <v>154</v>
      </c>
      <c r="B1052" s="43">
        <v>58220</v>
      </c>
      <c r="C1052" s="33">
        <f t="shared" si="16"/>
        <v>1051</v>
      </c>
      <c r="D1052" s="54" t="s">
        <v>113</v>
      </c>
      <c r="E1052" s="53">
        <v>42880</v>
      </c>
      <c r="F1052" s="52">
        <v>6.6000000000000003E-2</v>
      </c>
      <c r="G1052" s="51">
        <v>0.30499999999999999</v>
      </c>
      <c r="H1052" s="50">
        <v>27.64</v>
      </c>
      <c r="I1052" s="50">
        <v>27.99</v>
      </c>
      <c r="J1052" s="43">
        <v>58220</v>
      </c>
      <c r="K1052" s="49">
        <v>1.4E-2</v>
      </c>
    </row>
    <row r="1053" spans="1:11" ht="15" hidden="1" x14ac:dyDescent="0.25">
      <c r="A1053" s="41" t="s">
        <v>153</v>
      </c>
      <c r="B1053" s="43">
        <v>62380</v>
      </c>
      <c r="C1053" s="33">
        <f t="shared" si="16"/>
        <v>1052</v>
      </c>
      <c r="D1053" s="48" t="s">
        <v>113</v>
      </c>
      <c r="E1053" s="47">
        <v>12350</v>
      </c>
      <c r="F1053" s="46">
        <v>5.0999999999999997E-2</v>
      </c>
      <c r="G1053" s="45">
        <v>8.7999999999999995E-2</v>
      </c>
      <c r="H1053" s="44">
        <v>31.09</v>
      </c>
      <c r="I1053" s="44">
        <v>29.99</v>
      </c>
      <c r="J1053" s="43">
        <v>62380</v>
      </c>
      <c r="K1053" s="42">
        <v>4.1000000000000002E-2</v>
      </c>
    </row>
    <row r="1054" spans="1:11" ht="15" hidden="1" x14ac:dyDescent="0.25">
      <c r="A1054" s="41" t="s">
        <v>152</v>
      </c>
      <c r="B1054" s="43">
        <v>59480</v>
      </c>
      <c r="C1054" s="33">
        <f t="shared" si="16"/>
        <v>1053</v>
      </c>
      <c r="D1054" s="54" t="s">
        <v>113</v>
      </c>
      <c r="E1054" s="53">
        <v>4470</v>
      </c>
      <c r="F1054" s="52">
        <v>7.1999999999999995E-2</v>
      </c>
      <c r="G1054" s="51">
        <v>3.2000000000000001E-2</v>
      </c>
      <c r="H1054" s="50">
        <v>29.05</v>
      </c>
      <c r="I1054" s="50">
        <v>28.6</v>
      </c>
      <c r="J1054" s="43">
        <v>59480</v>
      </c>
      <c r="K1054" s="49">
        <v>4.3999999999999997E-2</v>
      </c>
    </row>
    <row r="1055" spans="1:11" ht="15" hidden="1" x14ac:dyDescent="0.25">
      <c r="A1055" s="41" t="s">
        <v>151</v>
      </c>
      <c r="B1055" s="43">
        <v>65140</v>
      </c>
      <c r="C1055" s="33">
        <f t="shared" si="16"/>
        <v>1054</v>
      </c>
      <c r="D1055" s="48" t="s">
        <v>136</v>
      </c>
      <c r="E1055" s="47">
        <v>82290</v>
      </c>
      <c r="F1055" s="46">
        <v>6.4000000000000001E-2</v>
      </c>
      <c r="G1055" s="45">
        <v>0.58599999999999997</v>
      </c>
      <c r="H1055" s="44">
        <v>26.38</v>
      </c>
      <c r="I1055" s="44">
        <v>31.32</v>
      </c>
      <c r="J1055" s="43">
        <v>65140</v>
      </c>
      <c r="K1055" s="42">
        <v>1.7999999999999999E-2</v>
      </c>
    </row>
    <row r="1056" spans="1:11" ht="15" hidden="1" x14ac:dyDescent="0.25">
      <c r="A1056" s="41" t="s">
        <v>150</v>
      </c>
      <c r="B1056" s="43">
        <v>46170</v>
      </c>
      <c r="C1056" s="33">
        <f t="shared" si="16"/>
        <v>1055</v>
      </c>
      <c r="D1056" s="54" t="s">
        <v>113</v>
      </c>
      <c r="E1056" s="53">
        <v>32530</v>
      </c>
      <c r="F1056" s="52">
        <v>6.6000000000000003E-2</v>
      </c>
      <c r="G1056" s="51">
        <v>0.23200000000000001</v>
      </c>
      <c r="H1056" s="50">
        <v>20.22</v>
      </c>
      <c r="I1056" s="50">
        <v>22.2</v>
      </c>
      <c r="J1056" s="43">
        <v>46170</v>
      </c>
      <c r="K1056" s="49">
        <v>3.2000000000000001E-2</v>
      </c>
    </row>
    <row r="1057" spans="1:11" ht="15" hidden="1" x14ac:dyDescent="0.25">
      <c r="A1057" s="41" t="s">
        <v>149</v>
      </c>
      <c r="B1057" s="43">
        <v>78380</v>
      </c>
      <c r="C1057" s="33">
        <f t="shared" si="16"/>
        <v>1056</v>
      </c>
      <c r="D1057" s="48" t="s">
        <v>121</v>
      </c>
      <c r="E1057" s="47">
        <v>40010</v>
      </c>
      <c r="F1057" s="46">
        <v>6.0999999999999999E-2</v>
      </c>
      <c r="G1057" s="45">
        <v>0.28499999999999998</v>
      </c>
      <c r="H1057" s="44">
        <v>33.479999999999997</v>
      </c>
      <c r="I1057" s="44">
        <v>37.68</v>
      </c>
      <c r="J1057" s="43">
        <v>78380</v>
      </c>
      <c r="K1057" s="42">
        <v>1.9E-2</v>
      </c>
    </row>
    <row r="1058" spans="1:11" ht="15" hidden="1" x14ac:dyDescent="0.25">
      <c r="A1058" s="41" t="s">
        <v>148</v>
      </c>
      <c r="B1058" s="43">
        <v>81520</v>
      </c>
      <c r="C1058" s="33">
        <f t="shared" si="16"/>
        <v>1057</v>
      </c>
      <c r="D1058" s="54" t="s">
        <v>113</v>
      </c>
      <c r="E1058" s="53">
        <v>36720</v>
      </c>
      <c r="F1058" s="52">
        <v>6.6000000000000003E-2</v>
      </c>
      <c r="G1058" s="51">
        <v>0.26200000000000001</v>
      </c>
      <c r="H1058" s="50">
        <v>34.94</v>
      </c>
      <c r="I1058" s="50">
        <v>39.19</v>
      </c>
      <c r="J1058" s="43">
        <v>81520</v>
      </c>
      <c r="K1058" s="49">
        <v>0.02</v>
      </c>
    </row>
    <row r="1059" spans="1:11" ht="15" hidden="1" x14ac:dyDescent="0.25">
      <c r="A1059" s="41" t="s">
        <v>147</v>
      </c>
      <c r="B1059" s="43">
        <v>43340</v>
      </c>
      <c r="C1059" s="33">
        <f t="shared" si="16"/>
        <v>1058</v>
      </c>
      <c r="D1059" s="48" t="s">
        <v>113</v>
      </c>
      <c r="E1059" s="47">
        <v>3290</v>
      </c>
      <c r="F1059" s="46">
        <v>0.125</v>
      </c>
      <c r="G1059" s="45">
        <v>2.3E-2</v>
      </c>
      <c r="H1059" s="44">
        <v>19.329999999999998</v>
      </c>
      <c r="I1059" s="44">
        <v>20.84</v>
      </c>
      <c r="J1059" s="43">
        <v>43340</v>
      </c>
      <c r="K1059" s="42">
        <v>4.4999999999999998E-2</v>
      </c>
    </row>
    <row r="1060" spans="1:11" ht="15" hidden="1" x14ac:dyDescent="0.25">
      <c r="A1060" s="41" t="s">
        <v>146</v>
      </c>
      <c r="B1060" s="43">
        <v>74120</v>
      </c>
      <c r="C1060" s="33">
        <f t="shared" si="16"/>
        <v>1059</v>
      </c>
      <c r="D1060" s="54" t="s">
        <v>113</v>
      </c>
      <c r="E1060" s="53">
        <v>9750</v>
      </c>
      <c r="F1060" s="52">
        <v>0.126</v>
      </c>
      <c r="G1060" s="51">
        <v>6.9000000000000006E-2</v>
      </c>
      <c r="H1060" s="50">
        <v>33.93</v>
      </c>
      <c r="I1060" s="50">
        <v>35.64</v>
      </c>
      <c r="J1060" s="43">
        <v>74120</v>
      </c>
      <c r="K1060" s="49">
        <v>2.1000000000000001E-2</v>
      </c>
    </row>
    <row r="1061" spans="1:11" ht="15" hidden="1" x14ac:dyDescent="0.25">
      <c r="A1061" s="41" t="s">
        <v>145</v>
      </c>
      <c r="B1061" s="43">
        <v>30230</v>
      </c>
      <c r="C1061" s="33">
        <f t="shared" si="16"/>
        <v>1060</v>
      </c>
      <c r="D1061" s="48" t="s">
        <v>136</v>
      </c>
      <c r="E1061" s="47">
        <v>349540</v>
      </c>
      <c r="F1061" s="46">
        <v>1.2999999999999999E-2</v>
      </c>
      <c r="G1061" s="45">
        <v>2.4900000000000002</v>
      </c>
      <c r="H1061" s="44">
        <v>11.33</v>
      </c>
      <c r="I1061" s="44">
        <v>14.53</v>
      </c>
      <c r="J1061" s="43">
        <v>30230</v>
      </c>
      <c r="K1061" s="42">
        <v>0.01</v>
      </c>
    </row>
    <row r="1062" spans="1:11" ht="15" hidden="1" x14ac:dyDescent="0.25">
      <c r="A1062" s="41" t="s">
        <v>144</v>
      </c>
      <c r="B1062" s="43">
        <v>46680</v>
      </c>
      <c r="C1062" s="33">
        <f t="shared" si="16"/>
        <v>1061</v>
      </c>
      <c r="D1062" s="54" t="s">
        <v>113</v>
      </c>
      <c r="E1062" s="53">
        <v>3510</v>
      </c>
      <c r="F1062" s="52">
        <v>3.2000000000000001E-2</v>
      </c>
      <c r="G1062" s="51">
        <v>2.5000000000000001E-2</v>
      </c>
      <c r="H1062" s="50">
        <v>23.6</v>
      </c>
      <c r="I1062" s="50">
        <v>22.44</v>
      </c>
      <c r="J1062" s="43">
        <v>46680</v>
      </c>
      <c r="K1062" s="49">
        <v>1.0999999999999999E-2</v>
      </c>
    </row>
    <row r="1063" spans="1:11" ht="15" hidden="1" x14ac:dyDescent="0.25">
      <c r="A1063" s="41" t="s">
        <v>143</v>
      </c>
      <c r="B1063" s="43">
        <v>23250</v>
      </c>
      <c r="C1063" s="33">
        <f t="shared" si="16"/>
        <v>1062</v>
      </c>
      <c r="D1063" s="48" t="s">
        <v>113</v>
      </c>
      <c r="E1063" s="47">
        <v>146350</v>
      </c>
      <c r="F1063" s="46">
        <v>2.1000000000000001E-2</v>
      </c>
      <c r="G1063" s="45">
        <v>1.042</v>
      </c>
      <c r="H1063" s="44">
        <v>10.45</v>
      </c>
      <c r="I1063" s="44">
        <v>11.18</v>
      </c>
      <c r="J1063" s="43">
        <v>23250</v>
      </c>
      <c r="K1063" s="42">
        <v>6.0000000000000001E-3</v>
      </c>
    </row>
    <row r="1064" spans="1:11" ht="15" hidden="1" x14ac:dyDescent="0.25">
      <c r="A1064" s="41" t="s">
        <v>142</v>
      </c>
      <c r="B1064" s="43">
        <v>24280</v>
      </c>
      <c r="C1064" s="33">
        <f t="shared" si="16"/>
        <v>1063</v>
      </c>
      <c r="D1064" s="54" t="s">
        <v>113</v>
      </c>
      <c r="E1064" s="53">
        <v>109790</v>
      </c>
      <c r="F1064" s="52">
        <v>2.1999999999999999E-2</v>
      </c>
      <c r="G1064" s="51">
        <v>0.78200000000000003</v>
      </c>
      <c r="H1064" s="50">
        <v>10.78</v>
      </c>
      <c r="I1064" s="50">
        <v>11.67</v>
      </c>
      <c r="J1064" s="43">
        <v>24280</v>
      </c>
      <c r="K1064" s="49">
        <v>5.0000000000000001E-3</v>
      </c>
    </row>
    <row r="1065" spans="1:11" ht="15" hidden="1" x14ac:dyDescent="0.25">
      <c r="A1065" s="41" t="s">
        <v>141</v>
      </c>
      <c r="B1065" s="43">
        <v>48650</v>
      </c>
      <c r="C1065" s="33">
        <f t="shared" si="16"/>
        <v>1064</v>
      </c>
      <c r="D1065" s="48" t="s">
        <v>113</v>
      </c>
      <c r="E1065" s="47">
        <v>6410</v>
      </c>
      <c r="F1065" s="46">
        <v>3.1E-2</v>
      </c>
      <c r="G1065" s="45">
        <v>4.5999999999999999E-2</v>
      </c>
      <c r="H1065" s="44">
        <v>21.71</v>
      </c>
      <c r="I1065" s="44">
        <v>23.39</v>
      </c>
      <c r="J1065" s="43">
        <v>48650</v>
      </c>
      <c r="K1065" s="42">
        <v>2.3E-2</v>
      </c>
    </row>
    <row r="1066" spans="1:11" ht="15" hidden="1" x14ac:dyDescent="0.25">
      <c r="A1066" s="41" t="s">
        <v>140</v>
      </c>
      <c r="B1066" s="43">
        <v>72650</v>
      </c>
      <c r="C1066" s="33">
        <f t="shared" si="16"/>
        <v>1065</v>
      </c>
      <c r="D1066" s="54" t="s">
        <v>113</v>
      </c>
      <c r="E1066" s="53">
        <v>27430</v>
      </c>
      <c r="F1066" s="52">
        <v>3.2000000000000001E-2</v>
      </c>
      <c r="G1066" s="51">
        <v>0.19500000000000001</v>
      </c>
      <c r="H1066" s="50">
        <v>34.72</v>
      </c>
      <c r="I1066" s="50">
        <v>34.93</v>
      </c>
      <c r="J1066" s="43">
        <v>72650</v>
      </c>
      <c r="K1066" s="49">
        <v>0.02</v>
      </c>
    </row>
    <row r="1067" spans="1:11" ht="15" hidden="1" x14ac:dyDescent="0.25">
      <c r="A1067" s="41" t="s">
        <v>139</v>
      </c>
      <c r="B1067" s="43">
        <v>31080</v>
      </c>
      <c r="C1067" s="33">
        <f t="shared" si="16"/>
        <v>1066</v>
      </c>
      <c r="D1067" s="48" t="s">
        <v>113</v>
      </c>
      <c r="E1067" s="47">
        <v>18410</v>
      </c>
      <c r="F1067" s="46">
        <v>8.5000000000000006E-2</v>
      </c>
      <c r="G1067" s="45">
        <v>0.13100000000000001</v>
      </c>
      <c r="H1067" s="44">
        <v>12.53</v>
      </c>
      <c r="I1067" s="44">
        <v>14.94</v>
      </c>
      <c r="J1067" s="43">
        <v>31080</v>
      </c>
      <c r="K1067" s="42">
        <v>2.8000000000000001E-2</v>
      </c>
    </row>
    <row r="1068" spans="1:11" ht="15" hidden="1" x14ac:dyDescent="0.25">
      <c r="A1068" s="41" t="s">
        <v>138</v>
      </c>
      <c r="B1068" s="43">
        <v>38740</v>
      </c>
      <c r="C1068" s="33">
        <f t="shared" si="16"/>
        <v>1067</v>
      </c>
      <c r="D1068" s="54" t="s">
        <v>113</v>
      </c>
      <c r="E1068" s="53">
        <v>37660</v>
      </c>
      <c r="F1068" s="52">
        <v>3.4000000000000002E-2</v>
      </c>
      <c r="G1068" s="51">
        <v>0.26800000000000002</v>
      </c>
      <c r="H1068" s="50">
        <v>17.149999999999999</v>
      </c>
      <c r="I1068" s="50">
        <v>18.63</v>
      </c>
      <c r="J1068" s="43">
        <v>38740</v>
      </c>
      <c r="K1068" s="49">
        <v>0.02</v>
      </c>
    </row>
    <row r="1069" spans="1:11" ht="15" hidden="1" x14ac:dyDescent="0.25">
      <c r="A1069" s="41" t="s">
        <v>137</v>
      </c>
      <c r="B1069" s="43">
        <v>29360</v>
      </c>
      <c r="C1069" s="33">
        <f t="shared" si="16"/>
        <v>1068</v>
      </c>
      <c r="D1069" s="48" t="s">
        <v>136</v>
      </c>
      <c r="E1069" s="47">
        <v>4580950</v>
      </c>
      <c r="F1069" s="46">
        <v>5.0000000000000001E-3</v>
      </c>
      <c r="G1069" s="45">
        <v>32.628</v>
      </c>
      <c r="H1069" s="44">
        <v>12.62</v>
      </c>
      <c r="I1069" s="44">
        <v>14.11</v>
      </c>
      <c r="J1069" s="43">
        <v>29360</v>
      </c>
      <c r="K1069" s="42">
        <v>2E-3</v>
      </c>
    </row>
    <row r="1070" spans="1:11" ht="15" hidden="1" x14ac:dyDescent="0.25">
      <c r="A1070" s="41" t="s">
        <v>135</v>
      </c>
      <c r="B1070" s="43">
        <v>33870</v>
      </c>
      <c r="C1070" s="33">
        <f t="shared" si="16"/>
        <v>1069</v>
      </c>
      <c r="D1070" s="54" t="s">
        <v>113</v>
      </c>
      <c r="E1070" s="53">
        <v>28590</v>
      </c>
      <c r="F1070" s="52">
        <v>0.03</v>
      </c>
      <c r="G1070" s="51">
        <v>0.20399999999999999</v>
      </c>
      <c r="H1070" s="50">
        <v>15.1</v>
      </c>
      <c r="I1070" s="50">
        <v>16.28</v>
      </c>
      <c r="J1070" s="43">
        <v>33870</v>
      </c>
      <c r="K1070" s="49">
        <v>8.0000000000000002E-3</v>
      </c>
    </row>
    <row r="1071" spans="1:11" ht="15" hidden="1" x14ac:dyDescent="0.25">
      <c r="A1071" s="41" t="s">
        <v>134</v>
      </c>
      <c r="B1071" s="43">
        <v>55280</v>
      </c>
      <c r="C1071" s="33">
        <f t="shared" si="16"/>
        <v>1070</v>
      </c>
      <c r="D1071" s="48" t="s">
        <v>113</v>
      </c>
      <c r="E1071" s="47">
        <v>45020</v>
      </c>
      <c r="F1071" s="46">
        <v>0.03</v>
      </c>
      <c r="G1071" s="45">
        <v>0.32100000000000001</v>
      </c>
      <c r="H1071" s="44">
        <v>25.08</v>
      </c>
      <c r="I1071" s="44">
        <v>26.58</v>
      </c>
      <c r="J1071" s="43">
        <v>55280</v>
      </c>
      <c r="K1071" s="42">
        <v>1.0999999999999999E-2</v>
      </c>
    </row>
    <row r="1072" spans="1:11" ht="15" hidden="1" x14ac:dyDescent="0.25">
      <c r="A1072" s="41" t="s">
        <v>133</v>
      </c>
      <c r="B1072" s="43">
        <v>45560</v>
      </c>
      <c r="C1072" s="33">
        <f t="shared" si="16"/>
        <v>1071</v>
      </c>
      <c r="D1072" s="54" t="s">
        <v>121</v>
      </c>
      <c r="E1072" s="53">
        <v>52620</v>
      </c>
      <c r="F1072" s="52">
        <v>2.5000000000000001E-2</v>
      </c>
      <c r="G1072" s="51">
        <v>0.375</v>
      </c>
      <c r="H1072" s="50">
        <v>20</v>
      </c>
      <c r="I1072" s="50">
        <v>21.91</v>
      </c>
      <c r="J1072" s="43">
        <v>45560</v>
      </c>
      <c r="K1072" s="49">
        <v>8.9999999999999993E-3</v>
      </c>
    </row>
    <row r="1073" spans="1:11" ht="15" hidden="1" x14ac:dyDescent="0.25">
      <c r="A1073" s="41" t="s">
        <v>132</v>
      </c>
      <c r="B1073" s="43">
        <v>46530</v>
      </c>
      <c r="C1073" s="33">
        <f t="shared" si="16"/>
        <v>1072</v>
      </c>
      <c r="D1073" s="48" t="s">
        <v>113</v>
      </c>
      <c r="E1073" s="47">
        <v>1760</v>
      </c>
      <c r="F1073" s="46">
        <v>0.23300000000000001</v>
      </c>
      <c r="G1073" s="45">
        <v>1.2999999999999999E-2</v>
      </c>
      <c r="H1073" s="44">
        <v>20.399999999999999</v>
      </c>
      <c r="I1073" s="44">
        <v>22.37</v>
      </c>
      <c r="J1073" s="43">
        <v>46530</v>
      </c>
      <c r="K1073" s="42">
        <v>3.1E-2</v>
      </c>
    </row>
    <row r="1074" spans="1:11" ht="15" hidden="1" x14ac:dyDescent="0.25">
      <c r="A1074" s="41" t="s">
        <v>131</v>
      </c>
      <c r="B1074" s="43">
        <v>45230</v>
      </c>
      <c r="C1074" s="33">
        <f t="shared" si="16"/>
        <v>1073</v>
      </c>
      <c r="D1074" s="54" t="s">
        <v>113</v>
      </c>
      <c r="E1074" s="53">
        <v>48320</v>
      </c>
      <c r="F1074" s="52">
        <v>2.5000000000000001E-2</v>
      </c>
      <c r="G1074" s="51">
        <v>0.34399999999999997</v>
      </c>
      <c r="H1074" s="50">
        <v>19.72</v>
      </c>
      <c r="I1074" s="50">
        <v>21.74</v>
      </c>
      <c r="J1074" s="43">
        <v>45230</v>
      </c>
      <c r="K1074" s="49">
        <v>8.9999999999999993E-3</v>
      </c>
    </row>
    <row r="1075" spans="1:11" ht="15" hidden="1" x14ac:dyDescent="0.25">
      <c r="A1075" s="41" t="s">
        <v>130</v>
      </c>
      <c r="B1075" s="43">
        <v>51260</v>
      </c>
      <c r="C1075" s="33">
        <f t="shared" si="16"/>
        <v>1074</v>
      </c>
      <c r="D1075" s="48" t="s">
        <v>113</v>
      </c>
      <c r="E1075" s="47">
        <v>2550</v>
      </c>
      <c r="F1075" s="46">
        <v>0.104</v>
      </c>
      <c r="G1075" s="45">
        <v>1.7999999999999999E-2</v>
      </c>
      <c r="H1075" s="44">
        <v>25.68</v>
      </c>
      <c r="I1075" s="44">
        <v>24.65</v>
      </c>
      <c r="J1075" s="43">
        <v>51260</v>
      </c>
      <c r="K1075" s="42">
        <v>1.9E-2</v>
      </c>
    </row>
    <row r="1076" spans="1:11" ht="15" hidden="1" x14ac:dyDescent="0.25">
      <c r="A1076" s="41" t="s">
        <v>129</v>
      </c>
      <c r="B1076" s="43">
        <v>50020</v>
      </c>
      <c r="C1076" s="33">
        <f t="shared" si="16"/>
        <v>1075</v>
      </c>
      <c r="D1076" s="54" t="s">
        <v>113</v>
      </c>
      <c r="E1076" s="53">
        <v>2960</v>
      </c>
      <c r="F1076" s="52">
        <v>7.6999999999999999E-2</v>
      </c>
      <c r="G1076" s="51">
        <v>2.1000000000000001E-2</v>
      </c>
      <c r="H1076" s="50">
        <v>20.45</v>
      </c>
      <c r="I1076" s="50">
        <v>24.05</v>
      </c>
      <c r="J1076" s="43">
        <v>50020</v>
      </c>
      <c r="K1076" s="49">
        <v>0.05</v>
      </c>
    </row>
    <row r="1077" spans="1:11" ht="15" hidden="1" x14ac:dyDescent="0.25">
      <c r="A1077" s="41" t="s">
        <v>128</v>
      </c>
      <c r="B1077" s="43">
        <v>34260</v>
      </c>
      <c r="C1077" s="33">
        <f t="shared" si="16"/>
        <v>1076</v>
      </c>
      <c r="D1077" s="48" t="s">
        <v>113</v>
      </c>
      <c r="E1077" s="47">
        <v>542750</v>
      </c>
      <c r="F1077" s="46">
        <v>1.0999999999999999E-2</v>
      </c>
      <c r="G1077" s="45">
        <v>3.8660000000000001</v>
      </c>
      <c r="H1077" s="44">
        <v>15.61</v>
      </c>
      <c r="I1077" s="44">
        <v>16.47</v>
      </c>
      <c r="J1077" s="43">
        <v>34260</v>
      </c>
      <c r="K1077" s="42">
        <v>3.0000000000000001E-3</v>
      </c>
    </row>
    <row r="1078" spans="1:11" ht="15" hidden="1" x14ac:dyDescent="0.25">
      <c r="A1078" s="41" t="s">
        <v>127</v>
      </c>
      <c r="B1078" s="43">
        <v>27570</v>
      </c>
      <c r="C1078" s="33">
        <f t="shared" si="16"/>
        <v>1077</v>
      </c>
      <c r="D1078" s="54" t="s">
        <v>121</v>
      </c>
      <c r="E1078" s="53">
        <v>3730410</v>
      </c>
      <c r="F1078" s="52">
        <v>5.0000000000000001E-3</v>
      </c>
      <c r="G1078" s="51">
        <v>26.57</v>
      </c>
      <c r="H1078" s="50">
        <v>11.88</v>
      </c>
      <c r="I1078" s="50">
        <v>13.25</v>
      </c>
      <c r="J1078" s="43">
        <v>27570</v>
      </c>
      <c r="K1078" s="49">
        <v>2E-3</v>
      </c>
    </row>
    <row r="1079" spans="1:11" ht="15" hidden="1" x14ac:dyDescent="0.25">
      <c r="A1079" s="41" t="s">
        <v>126</v>
      </c>
      <c r="B1079" s="43">
        <v>24660</v>
      </c>
      <c r="C1079" s="33">
        <f t="shared" si="16"/>
        <v>1078</v>
      </c>
      <c r="D1079" s="48" t="s">
        <v>113</v>
      </c>
      <c r="E1079" s="47">
        <v>348770</v>
      </c>
      <c r="F1079" s="46">
        <v>0.01</v>
      </c>
      <c r="G1079" s="45">
        <v>2.484</v>
      </c>
      <c r="H1079" s="44">
        <v>10.68</v>
      </c>
      <c r="I1079" s="44">
        <v>11.85</v>
      </c>
      <c r="J1079" s="43">
        <v>24660</v>
      </c>
      <c r="K1079" s="42">
        <v>8.0000000000000002E-3</v>
      </c>
    </row>
    <row r="1080" spans="1:11" ht="15" hidden="1" x14ac:dyDescent="0.25">
      <c r="A1080" s="41" t="s">
        <v>125</v>
      </c>
      <c r="B1080" s="43">
        <v>28720</v>
      </c>
      <c r="C1080" s="33">
        <f t="shared" si="16"/>
        <v>1079</v>
      </c>
      <c r="D1080" s="54" t="s">
        <v>113</v>
      </c>
      <c r="E1080" s="53">
        <v>2587900</v>
      </c>
      <c r="F1080" s="52">
        <v>7.0000000000000001E-3</v>
      </c>
      <c r="G1080" s="51">
        <v>18.431999999999999</v>
      </c>
      <c r="H1080" s="50">
        <v>12.49</v>
      </c>
      <c r="I1080" s="50">
        <v>13.81</v>
      </c>
      <c r="J1080" s="43">
        <v>28720</v>
      </c>
      <c r="K1080" s="49">
        <v>2E-3</v>
      </c>
    </row>
    <row r="1081" spans="1:11" ht="15" hidden="1" x14ac:dyDescent="0.25">
      <c r="A1081" s="41" t="s">
        <v>124</v>
      </c>
      <c r="B1081" s="43">
        <v>30490</v>
      </c>
      <c r="C1081" s="33">
        <f t="shared" si="16"/>
        <v>1080</v>
      </c>
      <c r="D1081" s="48" t="s">
        <v>113</v>
      </c>
      <c r="E1081" s="47">
        <v>88070</v>
      </c>
      <c r="F1081" s="46">
        <v>3.3000000000000002E-2</v>
      </c>
      <c r="G1081" s="45">
        <v>0.627</v>
      </c>
      <c r="H1081" s="44">
        <v>13.66</v>
      </c>
      <c r="I1081" s="44">
        <v>14.66</v>
      </c>
      <c r="J1081" s="43">
        <v>30490</v>
      </c>
      <c r="K1081" s="42">
        <v>8.0000000000000002E-3</v>
      </c>
    </row>
    <row r="1082" spans="1:11" ht="15" hidden="1" x14ac:dyDescent="0.25">
      <c r="A1082" s="41" t="s">
        <v>123</v>
      </c>
      <c r="B1082" s="43">
        <v>24430</v>
      </c>
      <c r="C1082" s="33">
        <f t="shared" si="16"/>
        <v>1081</v>
      </c>
      <c r="D1082" s="54" t="s">
        <v>113</v>
      </c>
      <c r="E1082" s="53">
        <v>705660</v>
      </c>
      <c r="F1082" s="52">
        <v>1.6E-2</v>
      </c>
      <c r="G1082" s="51">
        <v>5.0259999999999998</v>
      </c>
      <c r="H1082" s="50">
        <v>10.64</v>
      </c>
      <c r="I1082" s="50">
        <v>11.74</v>
      </c>
      <c r="J1082" s="43">
        <v>24430</v>
      </c>
      <c r="K1082" s="49">
        <v>4.0000000000000001E-3</v>
      </c>
    </row>
    <row r="1083" spans="1:11" ht="15" hidden="1" x14ac:dyDescent="0.25">
      <c r="A1083" s="41" t="s">
        <v>122</v>
      </c>
      <c r="B1083" s="43">
        <v>50030</v>
      </c>
      <c r="C1083" s="33">
        <f t="shared" si="16"/>
        <v>1082</v>
      </c>
      <c r="D1083" s="48" t="s">
        <v>121</v>
      </c>
      <c r="E1083" s="47">
        <v>27540</v>
      </c>
      <c r="F1083" s="46">
        <v>4.4999999999999998E-2</v>
      </c>
      <c r="G1083" s="45">
        <v>0.19600000000000001</v>
      </c>
      <c r="H1083" s="44">
        <v>23.48</v>
      </c>
      <c r="I1083" s="44">
        <v>24.05</v>
      </c>
      <c r="J1083" s="43">
        <v>50030</v>
      </c>
      <c r="K1083" s="42">
        <v>1.0999999999999999E-2</v>
      </c>
    </row>
    <row r="1084" spans="1:11" ht="15" hidden="1" x14ac:dyDescent="0.25">
      <c r="A1084" s="41" t="s">
        <v>120</v>
      </c>
      <c r="B1084" s="43">
        <v>59620</v>
      </c>
      <c r="C1084" s="33">
        <f t="shared" si="16"/>
        <v>1083</v>
      </c>
      <c r="D1084" s="54" t="s">
        <v>113</v>
      </c>
      <c r="E1084" s="53">
        <v>3890</v>
      </c>
      <c r="F1084" s="52">
        <v>7.5999999999999998E-2</v>
      </c>
      <c r="G1084" s="51">
        <v>2.8000000000000001E-2</v>
      </c>
      <c r="H1084" s="50">
        <v>29.07</v>
      </c>
      <c r="I1084" s="50">
        <v>28.66</v>
      </c>
      <c r="J1084" s="43">
        <v>59620</v>
      </c>
      <c r="K1084" s="49">
        <v>1.4E-2</v>
      </c>
    </row>
    <row r="1085" spans="1:11" ht="15" hidden="1" x14ac:dyDescent="0.25">
      <c r="A1085" s="41" t="s">
        <v>119</v>
      </c>
      <c r="B1085" s="43">
        <v>46270</v>
      </c>
      <c r="C1085" s="33">
        <f t="shared" si="16"/>
        <v>1084</v>
      </c>
      <c r="D1085" s="48" t="s">
        <v>113</v>
      </c>
      <c r="E1085" s="47">
        <v>12030</v>
      </c>
      <c r="F1085" s="46">
        <v>8.6999999999999994E-2</v>
      </c>
      <c r="G1085" s="45">
        <v>8.5999999999999993E-2</v>
      </c>
      <c r="H1085" s="44">
        <v>20.420000000000002</v>
      </c>
      <c r="I1085" s="44">
        <v>22.24</v>
      </c>
      <c r="J1085" s="43">
        <v>46270</v>
      </c>
      <c r="K1085" s="42">
        <v>1.9E-2</v>
      </c>
    </row>
    <row r="1086" spans="1:11" ht="15" hidden="1" x14ac:dyDescent="0.25">
      <c r="A1086" s="41" t="s">
        <v>118</v>
      </c>
      <c r="B1086" s="43">
        <v>50730</v>
      </c>
      <c r="C1086" s="33">
        <f t="shared" si="16"/>
        <v>1085</v>
      </c>
      <c r="D1086" s="54" t="s">
        <v>113</v>
      </c>
      <c r="E1086" s="53">
        <v>11610</v>
      </c>
      <c r="F1086" s="52">
        <v>5.1999999999999998E-2</v>
      </c>
      <c r="G1086" s="51">
        <v>8.3000000000000004E-2</v>
      </c>
      <c r="H1086" s="50">
        <v>23.85</v>
      </c>
      <c r="I1086" s="50">
        <v>24.39</v>
      </c>
      <c r="J1086" s="43">
        <v>50730</v>
      </c>
      <c r="K1086" s="49">
        <v>1.4999999999999999E-2</v>
      </c>
    </row>
    <row r="1087" spans="1:11" ht="15" hidden="1" x14ac:dyDescent="0.25">
      <c r="A1087" s="41" t="s">
        <v>117</v>
      </c>
      <c r="B1087" s="43">
        <v>37690</v>
      </c>
      <c r="C1087" s="33">
        <f t="shared" si="16"/>
        <v>1086</v>
      </c>
      <c r="D1087" s="48" t="s">
        <v>113</v>
      </c>
      <c r="E1087" s="47">
        <v>114680</v>
      </c>
      <c r="F1087" s="46">
        <v>1.4999999999999999E-2</v>
      </c>
      <c r="G1087" s="45">
        <v>0.81699999999999995</v>
      </c>
      <c r="H1087" s="44">
        <v>16.95</v>
      </c>
      <c r="I1087" s="44">
        <v>18.12</v>
      </c>
      <c r="J1087" s="43">
        <v>37690</v>
      </c>
      <c r="K1087" s="42">
        <v>1.2E-2</v>
      </c>
    </row>
    <row r="1088" spans="1:11" ht="15" hidden="1" x14ac:dyDescent="0.25">
      <c r="A1088" s="41" t="s">
        <v>116</v>
      </c>
      <c r="B1088" s="43">
        <v>56370</v>
      </c>
      <c r="C1088" s="33">
        <f t="shared" si="16"/>
        <v>1087</v>
      </c>
      <c r="D1088" s="54" t="s">
        <v>113</v>
      </c>
      <c r="E1088" s="53">
        <v>1590</v>
      </c>
      <c r="F1088" s="52">
        <v>7.0000000000000007E-2</v>
      </c>
      <c r="G1088" s="51">
        <v>1.0999999999999999E-2</v>
      </c>
      <c r="H1088" s="50">
        <v>27.14</v>
      </c>
      <c r="I1088" s="50">
        <v>27.1</v>
      </c>
      <c r="J1088" s="43">
        <v>56370</v>
      </c>
      <c r="K1088" s="49">
        <v>1.2999999999999999E-2</v>
      </c>
    </row>
    <row r="1089" spans="1:11" ht="15" hidden="1" x14ac:dyDescent="0.25">
      <c r="A1089" s="41" t="s">
        <v>115</v>
      </c>
      <c r="B1089" s="43">
        <v>39590</v>
      </c>
      <c r="C1089" s="33">
        <f t="shared" si="16"/>
        <v>1088</v>
      </c>
      <c r="D1089" s="48" t="s">
        <v>113</v>
      </c>
      <c r="E1089" s="47">
        <v>10920</v>
      </c>
      <c r="F1089" s="46">
        <v>0.13100000000000001</v>
      </c>
      <c r="G1089" s="45">
        <v>7.8E-2</v>
      </c>
      <c r="H1089" s="44">
        <v>17.2</v>
      </c>
      <c r="I1089" s="44">
        <v>19.04</v>
      </c>
      <c r="J1089" s="43">
        <v>39590</v>
      </c>
      <c r="K1089" s="42">
        <v>2.5000000000000001E-2</v>
      </c>
    </row>
    <row r="1090" spans="1:11" ht="15.75" hidden="1" thickBot="1" x14ac:dyDescent="0.3">
      <c r="A1090" s="41" t="s">
        <v>114</v>
      </c>
      <c r="B1090" s="35">
        <v>34540</v>
      </c>
      <c r="C1090" s="33">
        <f t="shared" si="16"/>
        <v>1089</v>
      </c>
      <c r="D1090" s="40" t="s">
        <v>113</v>
      </c>
      <c r="E1090" s="39">
        <v>23880</v>
      </c>
      <c r="F1090" s="38">
        <v>3.6999999999999998E-2</v>
      </c>
      <c r="G1090" s="37">
        <v>0.17</v>
      </c>
      <c r="H1090" s="36">
        <v>13.64</v>
      </c>
      <c r="I1090" s="36">
        <v>16.61</v>
      </c>
      <c r="J1090" s="35">
        <v>34540</v>
      </c>
      <c r="K1090" s="34">
        <v>0.02</v>
      </c>
    </row>
    <row r="1091" spans="1:11" ht="13.9" hidden="1" customHeight="1" x14ac:dyDescent="0.25">
      <c r="A1091" s="41"/>
    </row>
    <row r="1092" spans="1:11" ht="13.9" hidden="1" customHeight="1" x14ac:dyDescent="0.25">
      <c r="A1092" s="41"/>
    </row>
  </sheetData>
  <autoFilter ref="A1:A1092" xr:uid="{00000000-0009-0000-0000-000028000000}">
    <filterColumn colId="0">
      <customFilters>
        <customFilter val="*Financ*"/>
      </customFilters>
    </filterColumn>
  </autoFilter>
  <hyperlinks>
    <hyperlink ref="I7" r:id="rId1" location="(4)" display="https://www.bls.gov/oes/current/oes_nat.htm - (4)" xr:uid="{00000000-0004-0000-2800-000000000000}"/>
    <hyperlink ref="I29" r:id="rId2" location="(4)" display="https://www.bls.gov/oes/current/oes_nat.htm - (4)" xr:uid="{00000000-0004-0000-2800-000001000000}"/>
    <hyperlink ref="I255" r:id="rId3" location="(4)" display="https://www.bls.gov/oes/current/oes_nat.htm - (4)" xr:uid="{00000000-0004-0000-2800-000002000000}"/>
    <hyperlink ref="I256" r:id="rId4" location="(4)" display="https://www.bls.gov/oes/current/oes_nat.htm - (4)" xr:uid="{00000000-0004-0000-2800-000003000000}"/>
    <hyperlink ref="I257" r:id="rId5" location="(4)" display="https://www.bls.gov/oes/current/oes_nat.htm - (4)" xr:uid="{00000000-0004-0000-2800-000004000000}"/>
    <hyperlink ref="I258" r:id="rId6" location="(4)" display="https://www.bls.gov/oes/current/oes_nat.htm - (4)" xr:uid="{00000000-0004-0000-2800-000005000000}"/>
    <hyperlink ref="I259" r:id="rId7" location="(4)" display="https://www.bls.gov/oes/current/oes_nat.htm - (4)" xr:uid="{00000000-0004-0000-2800-000006000000}"/>
    <hyperlink ref="I260" r:id="rId8" location="(4)" display="https://www.bls.gov/oes/current/oes_nat.htm - (4)" xr:uid="{00000000-0004-0000-2800-000007000000}"/>
    <hyperlink ref="I261" r:id="rId9" location="(4)" display="https://www.bls.gov/oes/current/oes_nat.htm - (4)" xr:uid="{00000000-0004-0000-2800-000008000000}"/>
    <hyperlink ref="I262" r:id="rId10" location="(4)" display="https://www.bls.gov/oes/current/oes_nat.htm - (4)" xr:uid="{00000000-0004-0000-2800-000009000000}"/>
    <hyperlink ref="I263" r:id="rId11" location="(4)" display="https://www.bls.gov/oes/current/oes_nat.htm - (4)" xr:uid="{00000000-0004-0000-2800-00000A000000}"/>
    <hyperlink ref="I264" r:id="rId12" location="(4)" display="https://www.bls.gov/oes/current/oes_nat.htm - (4)" xr:uid="{00000000-0004-0000-2800-00000B000000}"/>
    <hyperlink ref="I265" r:id="rId13" location="(4)" display="https://www.bls.gov/oes/current/oes_nat.htm - (4)" xr:uid="{00000000-0004-0000-2800-00000C000000}"/>
    <hyperlink ref="I266" r:id="rId14" location="(4)" display="https://www.bls.gov/oes/current/oes_nat.htm - (4)" xr:uid="{00000000-0004-0000-2800-00000D000000}"/>
    <hyperlink ref="I267" r:id="rId15" location="(4)" display="https://www.bls.gov/oes/current/oes_nat.htm - (4)" xr:uid="{00000000-0004-0000-2800-00000E000000}"/>
    <hyperlink ref="I268" r:id="rId16" location="(4)" display="https://www.bls.gov/oes/current/oes_nat.htm - (4)" xr:uid="{00000000-0004-0000-2800-00000F000000}"/>
    <hyperlink ref="I269" r:id="rId17" location="(4)" display="https://www.bls.gov/oes/current/oes_nat.htm - (4)" xr:uid="{00000000-0004-0000-2800-000010000000}"/>
    <hyperlink ref="I270" r:id="rId18" location="(4)" display="https://www.bls.gov/oes/current/oes_nat.htm - (4)" xr:uid="{00000000-0004-0000-2800-000011000000}"/>
    <hyperlink ref="I271" r:id="rId19" location="(4)" display="https://www.bls.gov/oes/current/oes_nat.htm - (4)" xr:uid="{00000000-0004-0000-2800-000012000000}"/>
    <hyperlink ref="I272" r:id="rId20" location="(4)" display="https://www.bls.gov/oes/current/oes_nat.htm - (4)" xr:uid="{00000000-0004-0000-2800-000013000000}"/>
    <hyperlink ref="I273" r:id="rId21" location="(4)" display="https://www.bls.gov/oes/current/oes_nat.htm - (4)" xr:uid="{00000000-0004-0000-2800-000014000000}"/>
    <hyperlink ref="I274" r:id="rId22" location="(4)" display="https://www.bls.gov/oes/current/oes_nat.htm - (4)" xr:uid="{00000000-0004-0000-2800-000015000000}"/>
    <hyperlink ref="I275" r:id="rId23" location="(4)" display="https://www.bls.gov/oes/current/oes_nat.htm - (4)" xr:uid="{00000000-0004-0000-2800-000016000000}"/>
    <hyperlink ref="I276" r:id="rId24" location="(4)" display="https://www.bls.gov/oes/current/oes_nat.htm - (4)" xr:uid="{00000000-0004-0000-2800-000017000000}"/>
    <hyperlink ref="I277" r:id="rId25" location="(4)" display="https://www.bls.gov/oes/current/oes_nat.htm - (4)" xr:uid="{00000000-0004-0000-2800-000018000000}"/>
    <hyperlink ref="I278" r:id="rId26" location="(4)" display="https://www.bls.gov/oes/current/oes_nat.htm - (4)" xr:uid="{00000000-0004-0000-2800-000019000000}"/>
    <hyperlink ref="I279" r:id="rId27" location="(4)" display="https://www.bls.gov/oes/current/oes_nat.htm - (4)" xr:uid="{00000000-0004-0000-2800-00001A000000}"/>
    <hyperlink ref="I280" r:id="rId28" location="(4)" display="https://www.bls.gov/oes/current/oes_nat.htm - (4)" xr:uid="{00000000-0004-0000-2800-00001B000000}"/>
    <hyperlink ref="I281" r:id="rId29" location="(4)" display="https://www.bls.gov/oes/current/oes_nat.htm - (4)" xr:uid="{00000000-0004-0000-2800-00001C000000}"/>
    <hyperlink ref="I282" r:id="rId30" location="(4)" display="https://www.bls.gov/oes/current/oes_nat.htm - (4)" xr:uid="{00000000-0004-0000-2800-00001D000000}"/>
    <hyperlink ref="I283" r:id="rId31" location="(4)" display="https://www.bls.gov/oes/current/oes_nat.htm - (4)" xr:uid="{00000000-0004-0000-2800-00001E000000}"/>
    <hyperlink ref="I284" r:id="rId32" location="(4)" display="https://www.bls.gov/oes/current/oes_nat.htm - (4)" xr:uid="{00000000-0004-0000-2800-00001F000000}"/>
    <hyperlink ref="I285" r:id="rId33" location="(4)" display="https://www.bls.gov/oes/current/oes_nat.htm - (4)" xr:uid="{00000000-0004-0000-2800-000020000000}"/>
    <hyperlink ref="I286" r:id="rId34" location="(4)" display="https://www.bls.gov/oes/current/oes_nat.htm - (4)" xr:uid="{00000000-0004-0000-2800-000021000000}"/>
    <hyperlink ref="I287" r:id="rId35" location="(4)" display="https://www.bls.gov/oes/current/oes_nat.htm - (4)" xr:uid="{00000000-0004-0000-2800-000022000000}"/>
    <hyperlink ref="I288" r:id="rId36" location="(4)" display="https://www.bls.gov/oes/current/oes_nat.htm - (4)" xr:uid="{00000000-0004-0000-2800-000023000000}"/>
    <hyperlink ref="I289" r:id="rId37" location="(4)" display="https://www.bls.gov/oes/current/oes_nat.htm - (4)" xr:uid="{00000000-0004-0000-2800-000024000000}"/>
    <hyperlink ref="I290" r:id="rId38" location="(4)" display="https://www.bls.gov/oes/current/oes_nat.htm - (4)" xr:uid="{00000000-0004-0000-2800-000025000000}"/>
    <hyperlink ref="I291" r:id="rId39" location="(4)" display="https://www.bls.gov/oes/current/oes_nat.htm - (4)" xr:uid="{00000000-0004-0000-2800-000026000000}"/>
    <hyperlink ref="I292" r:id="rId40" location="(4)" display="https://www.bls.gov/oes/current/oes_nat.htm - (4)" xr:uid="{00000000-0004-0000-2800-000027000000}"/>
    <hyperlink ref="I293" r:id="rId41" location="(4)" display="https://www.bls.gov/oes/current/oes_nat.htm - (4)" xr:uid="{00000000-0004-0000-2800-000028000000}"/>
    <hyperlink ref="I294" r:id="rId42" location="(4)" display="https://www.bls.gov/oes/current/oes_nat.htm - (4)" xr:uid="{00000000-0004-0000-2800-000029000000}"/>
    <hyperlink ref="I295" r:id="rId43" location="(4)" display="https://www.bls.gov/oes/current/oes_nat.htm - (4)" xr:uid="{00000000-0004-0000-2800-00002A000000}"/>
    <hyperlink ref="I296" r:id="rId44" location="(4)" display="https://www.bls.gov/oes/current/oes_nat.htm - (4)" xr:uid="{00000000-0004-0000-2800-00002B000000}"/>
    <hyperlink ref="I297" r:id="rId45" location="(4)" display="https://www.bls.gov/oes/current/oes_nat.htm - (4)" xr:uid="{00000000-0004-0000-2800-00002C000000}"/>
    <hyperlink ref="I298" r:id="rId46" location="(4)" display="https://www.bls.gov/oes/current/oes_nat.htm - (4)" xr:uid="{00000000-0004-0000-2800-00002D000000}"/>
    <hyperlink ref="I299" r:id="rId47" location="(4)" display="https://www.bls.gov/oes/current/oes_nat.htm - (4)" xr:uid="{00000000-0004-0000-2800-00002E000000}"/>
    <hyperlink ref="I300" r:id="rId48" location="(4)" display="https://www.bls.gov/oes/current/oes_nat.htm - (4)" xr:uid="{00000000-0004-0000-2800-00002F000000}"/>
    <hyperlink ref="I301" r:id="rId49" location="(4)" display="https://www.bls.gov/oes/current/oes_nat.htm - (4)" xr:uid="{00000000-0004-0000-2800-000030000000}"/>
    <hyperlink ref="I303" r:id="rId50" location="(4)" display="https://www.bls.gov/oes/current/oes_nat.htm - (4)" xr:uid="{00000000-0004-0000-2800-000031000000}"/>
    <hyperlink ref="I304" r:id="rId51" location="(4)" display="https://www.bls.gov/oes/current/oes_nat.htm - (4)" xr:uid="{00000000-0004-0000-2800-000032000000}"/>
    <hyperlink ref="I307" r:id="rId52" location="(4)" display="https://www.bls.gov/oes/current/oes_nat.htm - (4)" xr:uid="{00000000-0004-0000-2800-000033000000}"/>
    <hyperlink ref="I308" r:id="rId53" location="(4)" display="https://www.bls.gov/oes/current/oes_nat.htm - (4)" xr:uid="{00000000-0004-0000-2800-000034000000}"/>
    <hyperlink ref="I309" r:id="rId54" location="(4)" display="https://www.bls.gov/oes/current/oes_nat.htm - (4)" xr:uid="{00000000-0004-0000-2800-000035000000}"/>
    <hyperlink ref="I310" r:id="rId55" location="(4)" display="https://www.bls.gov/oes/current/oes_nat.htm - (4)" xr:uid="{00000000-0004-0000-2800-000036000000}"/>
    <hyperlink ref="I311" r:id="rId56" location="(4)" display="https://www.bls.gov/oes/current/oes_nat.htm - (4)" xr:uid="{00000000-0004-0000-2800-000037000000}"/>
    <hyperlink ref="I312" r:id="rId57" location="(4)" display="https://www.bls.gov/oes/current/oes_nat.htm - (4)" xr:uid="{00000000-0004-0000-2800-000038000000}"/>
    <hyperlink ref="I313" r:id="rId58" location="(4)" display="https://www.bls.gov/oes/current/oes_nat.htm - (4)" xr:uid="{00000000-0004-0000-2800-000039000000}"/>
    <hyperlink ref="I314" r:id="rId59" location="(4)" display="https://www.bls.gov/oes/current/oes_nat.htm - (4)" xr:uid="{00000000-0004-0000-2800-00003A000000}"/>
    <hyperlink ref="I315" r:id="rId60" location="(4)" display="https://www.bls.gov/oes/current/oes_nat.htm - (4)" xr:uid="{00000000-0004-0000-2800-00003B000000}"/>
    <hyperlink ref="I316" r:id="rId61" location="(4)" display="https://www.bls.gov/oes/current/oes_nat.htm - (4)" xr:uid="{00000000-0004-0000-2800-00003C000000}"/>
    <hyperlink ref="I317" r:id="rId62" location="(4)" display="https://www.bls.gov/oes/current/oes_nat.htm - (4)" xr:uid="{00000000-0004-0000-2800-00003D000000}"/>
    <hyperlink ref="I318" r:id="rId63" location="(4)" display="https://www.bls.gov/oes/current/oes_nat.htm - (4)" xr:uid="{00000000-0004-0000-2800-00003E000000}"/>
    <hyperlink ref="I319" r:id="rId64" location="(4)" display="https://www.bls.gov/oes/current/oes_nat.htm - (4)" xr:uid="{00000000-0004-0000-2800-00003F000000}"/>
    <hyperlink ref="I320" r:id="rId65" location="(4)" display="https://www.bls.gov/oes/current/oes_nat.htm - (4)" xr:uid="{00000000-0004-0000-2800-000040000000}"/>
    <hyperlink ref="I325" r:id="rId66" location="(4)" display="https://www.bls.gov/oes/current/oes_nat.htm - (4)" xr:uid="{00000000-0004-0000-2800-000041000000}"/>
    <hyperlink ref="I334" r:id="rId67" location="(4)" display="https://www.bls.gov/oes/current/oes_nat.htm - (4)" xr:uid="{00000000-0004-0000-2800-000042000000}"/>
    <hyperlink ref="I338" r:id="rId68" location="(4)" display="https://www.bls.gov/oes/current/oes_nat.htm - (4)" xr:uid="{00000000-0004-0000-2800-000043000000}"/>
    <hyperlink ref="J359" r:id="rId69" location="(4)" display="https://www.bls.gov/oes/current/oes_nat.htm - (4)" xr:uid="{00000000-0004-0000-2800-000044000000}"/>
    <hyperlink ref="I361" r:id="rId70" location="(4)" display="https://www.bls.gov/oes/current/oes_nat.htm - (4)" xr:uid="{00000000-0004-0000-2800-000045000000}"/>
    <hyperlink ref="I362" r:id="rId71" location="(4)" display="https://www.bls.gov/oes/current/oes_nat.htm - (4)" xr:uid="{00000000-0004-0000-2800-000046000000}"/>
    <hyperlink ref="I363" r:id="rId72" location="(4)" display="https://www.bls.gov/oes/current/oes_nat.htm - (4)" xr:uid="{00000000-0004-0000-2800-000047000000}"/>
    <hyperlink ref="I364" r:id="rId73" location="(4)" display="https://www.bls.gov/oes/current/oes_nat.htm - (4)" xr:uid="{00000000-0004-0000-2800-000048000000}"/>
    <hyperlink ref="J366" r:id="rId74" location="(4)" display="https://www.bls.gov/oes/current/oes_nat.htm - (4)" xr:uid="{00000000-0004-0000-2800-000049000000}"/>
    <hyperlink ref="J368" r:id="rId75" location="(4)" display="https://www.bls.gov/oes/current/oes_nat.htm - (4)" xr:uid="{00000000-0004-0000-2800-00004A000000}"/>
    <hyperlink ref="J370" r:id="rId76" location="(4)" display="https://www.bls.gov/oes/current/oes_nat.htm - (4)" xr:uid="{00000000-0004-0000-2800-00004B000000}"/>
    <hyperlink ref="J371" r:id="rId77" location="(4)" display="https://www.bls.gov/oes/current/oes_nat.htm - (4)" xr:uid="{00000000-0004-0000-2800-00004C000000}"/>
    <hyperlink ref="H403" r:id="rId78" location="(5)" display="https://www.bls.gov/oes/current/oes_nat.htm - (5)" xr:uid="{00000000-0004-0000-2800-00004D000000}"/>
    <hyperlink ref="H404" r:id="rId79" location="(5)" display="https://www.bls.gov/oes/current/oes_nat.htm - (5)" xr:uid="{00000000-0004-0000-2800-00004E000000}"/>
    <hyperlink ref="H410" r:id="rId80" location="(5)" display="https://www.bls.gov/oes/current/oes_nat.htm - (5)" xr:uid="{00000000-0004-0000-2800-00004F000000}"/>
    <hyperlink ref="H411" r:id="rId81" location="(5)" display="https://www.bls.gov/oes/current/oes_nat.htm - (5)" xr:uid="{00000000-0004-0000-2800-000050000000}"/>
    <hyperlink ref="H414" r:id="rId82" location="(5)" display="https://www.bls.gov/oes/current/oes_nat.htm - (5)" xr:uid="{00000000-0004-0000-2800-000051000000}"/>
    <hyperlink ref="H417" r:id="rId83" location="(5)" display="https://www.bls.gov/oes/current/oes_nat.htm - (5)" xr:uid="{00000000-0004-0000-2800-000052000000}"/>
    <hyperlink ref="I469" r:id="rId84" location="(4)" display="https://www.bls.gov/oes/current/oes_nat.htm - (4)" xr:uid="{00000000-0004-0000-2800-000053000000}"/>
    <hyperlink ref="I1027" r:id="rId85" location="(4)" display="https://www.bls.gov/oes/current/oes_nat.htm - (4)" xr:uid="{00000000-0004-0000-2800-000054000000}"/>
    <hyperlink ref="I1028" r:id="rId86" location="(4)" display="https://www.bls.gov/oes/current/oes_nat.htm - (4)" xr:uid="{00000000-0004-0000-2800-000055000000}"/>
    <hyperlink ref="I1029" r:id="rId87" location="(4)" display="https://www.bls.gov/oes/current/oes_nat.htm - (4)" xr:uid="{00000000-0004-0000-2800-000056000000}"/>
    <hyperlink ref="I1030" r:id="rId88" location="(4)" display="https://www.bls.gov/oes/current/oes_nat.htm - (4)" xr:uid="{00000000-0004-0000-2800-000057000000}"/>
    <hyperlink ref="I1034" r:id="rId89" location="(4)" display="https://www.bls.gov/oes/current/oes_nat.htm - (4)" xr:uid="{00000000-0004-0000-2800-000058000000}"/>
    <hyperlink ref="H1034" r:id="rId90" location="(4)" display="https://www.bls.gov/oes/current/oes_nat.htm - (4)" xr:uid="{00000000-0004-0000-2800-000059000000}"/>
    <hyperlink ref="H1030" r:id="rId91" location="(4)" display="https://www.bls.gov/oes/current/oes_nat.htm - (4)" xr:uid="{00000000-0004-0000-2800-00005A000000}"/>
    <hyperlink ref="H1029" r:id="rId92" location="(4)" display="https://www.bls.gov/oes/current/oes_nat.htm - (4)" xr:uid="{00000000-0004-0000-2800-00005B000000}"/>
    <hyperlink ref="H1028" r:id="rId93" location="(4)" display="https://www.bls.gov/oes/current/oes_nat.htm - (4)" xr:uid="{00000000-0004-0000-2800-00005C000000}"/>
    <hyperlink ref="H1027" r:id="rId94" location="(4)" display="https://www.bls.gov/oes/current/oes_nat.htm - (4)" xr:uid="{00000000-0004-0000-2800-00005D000000}"/>
    <hyperlink ref="H469" r:id="rId95" location="(4)" display="https://www.bls.gov/oes/current/oes_nat.htm - (4)" xr:uid="{00000000-0004-0000-2800-00005E000000}"/>
    <hyperlink ref="H364" r:id="rId96" location="(4)" display="https://www.bls.gov/oes/current/oes_nat.htm - (4)" xr:uid="{00000000-0004-0000-2800-00005F000000}"/>
    <hyperlink ref="H363" r:id="rId97" location="(4)" display="https://www.bls.gov/oes/current/oes_nat.htm - (4)" xr:uid="{00000000-0004-0000-2800-000060000000}"/>
    <hyperlink ref="H362" r:id="rId98" location="(4)" display="https://www.bls.gov/oes/current/oes_nat.htm - (4)" xr:uid="{00000000-0004-0000-2800-000061000000}"/>
    <hyperlink ref="H361" r:id="rId99" location="(4)" display="https://www.bls.gov/oes/current/oes_nat.htm - (4)" xr:uid="{00000000-0004-0000-2800-000062000000}"/>
    <hyperlink ref="H338" r:id="rId100" location="(4)" display="https://www.bls.gov/oes/current/oes_nat.htm - (4)" xr:uid="{00000000-0004-0000-2800-000063000000}"/>
    <hyperlink ref="H334" r:id="rId101" location="(4)" display="https://www.bls.gov/oes/current/oes_nat.htm - (4)" xr:uid="{00000000-0004-0000-2800-000064000000}"/>
    <hyperlink ref="H325" r:id="rId102" location="(4)" display="https://www.bls.gov/oes/current/oes_nat.htm - (4)" xr:uid="{00000000-0004-0000-2800-000065000000}"/>
    <hyperlink ref="H320" r:id="rId103" location="(4)" display="https://www.bls.gov/oes/current/oes_nat.htm - (4)" xr:uid="{00000000-0004-0000-2800-000066000000}"/>
    <hyperlink ref="H319" r:id="rId104" location="(4)" display="https://www.bls.gov/oes/current/oes_nat.htm - (4)" xr:uid="{00000000-0004-0000-2800-000067000000}"/>
    <hyperlink ref="H318" r:id="rId105" location="(4)" display="https://www.bls.gov/oes/current/oes_nat.htm - (4)" xr:uid="{00000000-0004-0000-2800-000068000000}"/>
    <hyperlink ref="H317" r:id="rId106" location="(4)" display="https://www.bls.gov/oes/current/oes_nat.htm - (4)" xr:uid="{00000000-0004-0000-2800-000069000000}"/>
    <hyperlink ref="H316" r:id="rId107" location="(4)" display="https://www.bls.gov/oes/current/oes_nat.htm - (4)" xr:uid="{00000000-0004-0000-2800-00006A000000}"/>
    <hyperlink ref="H315" r:id="rId108" location="(4)" display="https://www.bls.gov/oes/current/oes_nat.htm - (4)" xr:uid="{00000000-0004-0000-2800-00006B000000}"/>
    <hyperlink ref="H314" r:id="rId109" location="(4)" display="https://www.bls.gov/oes/current/oes_nat.htm - (4)" xr:uid="{00000000-0004-0000-2800-00006C000000}"/>
    <hyperlink ref="H313" r:id="rId110" location="(4)" display="https://www.bls.gov/oes/current/oes_nat.htm - (4)" xr:uid="{00000000-0004-0000-2800-00006D000000}"/>
    <hyperlink ref="H312" r:id="rId111" location="(4)" display="https://www.bls.gov/oes/current/oes_nat.htm - (4)" xr:uid="{00000000-0004-0000-2800-00006E000000}"/>
    <hyperlink ref="H311" r:id="rId112" location="(4)" display="https://www.bls.gov/oes/current/oes_nat.htm - (4)" xr:uid="{00000000-0004-0000-2800-00006F000000}"/>
    <hyperlink ref="H310" r:id="rId113" location="(4)" display="https://www.bls.gov/oes/current/oes_nat.htm - (4)" xr:uid="{00000000-0004-0000-2800-000070000000}"/>
    <hyperlink ref="H309" r:id="rId114" location="(4)" display="https://www.bls.gov/oes/current/oes_nat.htm - (4)" xr:uid="{00000000-0004-0000-2800-000071000000}"/>
    <hyperlink ref="H308" r:id="rId115" location="(4)" display="https://www.bls.gov/oes/current/oes_nat.htm - (4)" xr:uid="{00000000-0004-0000-2800-000072000000}"/>
    <hyperlink ref="H307" r:id="rId116" location="(4)" display="https://www.bls.gov/oes/current/oes_nat.htm - (4)" xr:uid="{00000000-0004-0000-2800-000073000000}"/>
    <hyperlink ref="H304" r:id="rId117" location="(4)" display="https://www.bls.gov/oes/current/oes_nat.htm - (4)" xr:uid="{00000000-0004-0000-2800-000074000000}"/>
    <hyperlink ref="H303" r:id="rId118" location="(4)" display="https://www.bls.gov/oes/current/oes_nat.htm - (4)" xr:uid="{00000000-0004-0000-2800-000075000000}"/>
    <hyperlink ref="H301" r:id="rId119" location="(4)" display="https://www.bls.gov/oes/current/oes_nat.htm - (4)" xr:uid="{00000000-0004-0000-2800-000076000000}"/>
    <hyperlink ref="H300" r:id="rId120" location="(4)" display="https://www.bls.gov/oes/current/oes_nat.htm - (4)" xr:uid="{00000000-0004-0000-2800-000077000000}"/>
    <hyperlink ref="H299" r:id="rId121" location="(4)" display="https://www.bls.gov/oes/current/oes_nat.htm - (4)" xr:uid="{00000000-0004-0000-2800-000078000000}"/>
    <hyperlink ref="H298" r:id="rId122" location="(4)" display="https://www.bls.gov/oes/current/oes_nat.htm - (4)" xr:uid="{00000000-0004-0000-2800-000079000000}"/>
    <hyperlink ref="H297" r:id="rId123" location="(4)" display="https://www.bls.gov/oes/current/oes_nat.htm - (4)" xr:uid="{00000000-0004-0000-2800-00007A000000}"/>
    <hyperlink ref="H296" r:id="rId124" location="(4)" display="https://www.bls.gov/oes/current/oes_nat.htm - (4)" xr:uid="{00000000-0004-0000-2800-00007B000000}"/>
    <hyperlink ref="H295" r:id="rId125" location="(4)" display="https://www.bls.gov/oes/current/oes_nat.htm - (4)" xr:uid="{00000000-0004-0000-2800-00007C000000}"/>
    <hyperlink ref="H294" r:id="rId126" location="(4)" display="https://www.bls.gov/oes/current/oes_nat.htm - (4)" xr:uid="{00000000-0004-0000-2800-00007D000000}"/>
    <hyperlink ref="H293" r:id="rId127" location="(4)" display="https://www.bls.gov/oes/current/oes_nat.htm - (4)" xr:uid="{00000000-0004-0000-2800-00007E000000}"/>
    <hyperlink ref="H292" r:id="rId128" location="(4)" display="https://www.bls.gov/oes/current/oes_nat.htm - (4)" xr:uid="{00000000-0004-0000-2800-00007F000000}"/>
    <hyperlink ref="H291" r:id="rId129" location="(4)" display="https://www.bls.gov/oes/current/oes_nat.htm - (4)" xr:uid="{00000000-0004-0000-2800-000080000000}"/>
    <hyperlink ref="H290" r:id="rId130" location="(4)" display="https://www.bls.gov/oes/current/oes_nat.htm - (4)" xr:uid="{00000000-0004-0000-2800-000081000000}"/>
    <hyperlink ref="H289" r:id="rId131" location="(4)" display="https://www.bls.gov/oes/current/oes_nat.htm - (4)" xr:uid="{00000000-0004-0000-2800-000082000000}"/>
    <hyperlink ref="H288" r:id="rId132" location="(4)" display="https://www.bls.gov/oes/current/oes_nat.htm - (4)" xr:uid="{00000000-0004-0000-2800-000083000000}"/>
    <hyperlink ref="H287" r:id="rId133" location="(4)" display="https://www.bls.gov/oes/current/oes_nat.htm - (4)" xr:uid="{00000000-0004-0000-2800-000084000000}"/>
    <hyperlink ref="H286" r:id="rId134" location="(4)" display="https://www.bls.gov/oes/current/oes_nat.htm - (4)" xr:uid="{00000000-0004-0000-2800-000085000000}"/>
    <hyperlink ref="H285" r:id="rId135" location="(4)" display="https://www.bls.gov/oes/current/oes_nat.htm - (4)" xr:uid="{00000000-0004-0000-2800-000086000000}"/>
    <hyperlink ref="H284" r:id="rId136" location="(4)" display="https://www.bls.gov/oes/current/oes_nat.htm - (4)" xr:uid="{00000000-0004-0000-2800-000087000000}"/>
    <hyperlink ref="H283" r:id="rId137" location="(4)" display="https://www.bls.gov/oes/current/oes_nat.htm - (4)" xr:uid="{00000000-0004-0000-2800-000088000000}"/>
    <hyperlink ref="H282" r:id="rId138" location="(4)" display="https://www.bls.gov/oes/current/oes_nat.htm - (4)" xr:uid="{00000000-0004-0000-2800-000089000000}"/>
    <hyperlink ref="H281" r:id="rId139" location="(4)" display="https://www.bls.gov/oes/current/oes_nat.htm - (4)" xr:uid="{00000000-0004-0000-2800-00008A000000}"/>
    <hyperlink ref="H280" r:id="rId140" location="(4)" display="https://www.bls.gov/oes/current/oes_nat.htm - (4)" xr:uid="{00000000-0004-0000-2800-00008B000000}"/>
    <hyperlink ref="H279" r:id="rId141" location="(4)" display="https://www.bls.gov/oes/current/oes_nat.htm - (4)" xr:uid="{00000000-0004-0000-2800-00008C000000}"/>
    <hyperlink ref="H278" r:id="rId142" location="(4)" display="https://www.bls.gov/oes/current/oes_nat.htm - (4)" xr:uid="{00000000-0004-0000-2800-00008D000000}"/>
    <hyperlink ref="H277" r:id="rId143" location="(4)" display="https://www.bls.gov/oes/current/oes_nat.htm - (4)" xr:uid="{00000000-0004-0000-2800-00008E000000}"/>
    <hyperlink ref="H276" r:id="rId144" location="(4)" display="https://www.bls.gov/oes/current/oes_nat.htm - (4)" xr:uid="{00000000-0004-0000-2800-00008F000000}"/>
    <hyperlink ref="H275" r:id="rId145" location="(4)" display="https://www.bls.gov/oes/current/oes_nat.htm - (4)" xr:uid="{00000000-0004-0000-2800-000090000000}"/>
    <hyperlink ref="H274" r:id="rId146" location="(4)" display="https://www.bls.gov/oes/current/oes_nat.htm - (4)" xr:uid="{00000000-0004-0000-2800-000091000000}"/>
    <hyperlink ref="H273" r:id="rId147" location="(4)" display="https://www.bls.gov/oes/current/oes_nat.htm - (4)" xr:uid="{00000000-0004-0000-2800-000092000000}"/>
    <hyperlink ref="H272" r:id="rId148" location="(4)" display="https://www.bls.gov/oes/current/oes_nat.htm - (4)" xr:uid="{00000000-0004-0000-2800-000093000000}"/>
    <hyperlink ref="H271" r:id="rId149" location="(4)" display="https://www.bls.gov/oes/current/oes_nat.htm - (4)" xr:uid="{00000000-0004-0000-2800-000094000000}"/>
    <hyperlink ref="H270" r:id="rId150" location="(4)" display="https://www.bls.gov/oes/current/oes_nat.htm - (4)" xr:uid="{00000000-0004-0000-2800-000095000000}"/>
    <hyperlink ref="H269" r:id="rId151" location="(4)" display="https://www.bls.gov/oes/current/oes_nat.htm - (4)" xr:uid="{00000000-0004-0000-2800-000096000000}"/>
    <hyperlink ref="H268" r:id="rId152" location="(4)" display="https://www.bls.gov/oes/current/oes_nat.htm - (4)" xr:uid="{00000000-0004-0000-2800-000097000000}"/>
    <hyperlink ref="H267" r:id="rId153" location="(4)" display="https://www.bls.gov/oes/current/oes_nat.htm - (4)" xr:uid="{00000000-0004-0000-2800-000098000000}"/>
    <hyperlink ref="H266" r:id="rId154" location="(4)" display="https://www.bls.gov/oes/current/oes_nat.htm - (4)" xr:uid="{00000000-0004-0000-2800-000099000000}"/>
    <hyperlink ref="H265" r:id="rId155" location="(4)" display="https://www.bls.gov/oes/current/oes_nat.htm - (4)" xr:uid="{00000000-0004-0000-2800-00009A000000}"/>
    <hyperlink ref="H264" r:id="rId156" location="(4)" display="https://www.bls.gov/oes/current/oes_nat.htm - (4)" xr:uid="{00000000-0004-0000-2800-00009B000000}"/>
    <hyperlink ref="H263" r:id="rId157" location="(4)" display="https://www.bls.gov/oes/current/oes_nat.htm - (4)" xr:uid="{00000000-0004-0000-2800-00009C000000}"/>
    <hyperlink ref="H262" r:id="rId158" location="(4)" display="https://www.bls.gov/oes/current/oes_nat.htm - (4)" xr:uid="{00000000-0004-0000-2800-00009D000000}"/>
    <hyperlink ref="H261" r:id="rId159" location="(4)" display="https://www.bls.gov/oes/current/oes_nat.htm - (4)" xr:uid="{00000000-0004-0000-2800-00009E000000}"/>
    <hyperlink ref="H260" r:id="rId160" location="(4)" display="https://www.bls.gov/oes/current/oes_nat.htm - (4)" xr:uid="{00000000-0004-0000-2800-00009F000000}"/>
    <hyperlink ref="H259" r:id="rId161" location="(4)" display="https://www.bls.gov/oes/current/oes_nat.htm - (4)" xr:uid="{00000000-0004-0000-2800-0000A0000000}"/>
    <hyperlink ref="H258" r:id="rId162" location="(4)" display="https://www.bls.gov/oes/current/oes_nat.htm - (4)" xr:uid="{00000000-0004-0000-2800-0000A1000000}"/>
    <hyperlink ref="H257" r:id="rId163" location="(4)" display="https://www.bls.gov/oes/current/oes_nat.htm - (4)" xr:uid="{00000000-0004-0000-2800-0000A2000000}"/>
    <hyperlink ref="H256" r:id="rId164" location="(4)" display="https://www.bls.gov/oes/current/oes_nat.htm - (4)" xr:uid="{00000000-0004-0000-2800-0000A3000000}"/>
    <hyperlink ref="H255" r:id="rId165" location="(4)" display="https://www.bls.gov/oes/current/oes_nat.htm - (4)" xr:uid="{00000000-0004-0000-2800-0000A4000000}"/>
    <hyperlink ref="H29" r:id="rId166" location="(4)" display="https://www.bls.gov/oes/current/oes_nat.htm - (4)" xr:uid="{00000000-0004-0000-2800-0000A5000000}"/>
    <hyperlink ref="H7" r:id="rId167" location="(4)" display="https://www.bls.gov/oes/current/oes_nat.htm - (4)" xr:uid="{00000000-0004-0000-2800-0000A6000000}"/>
    <hyperlink ref="B359" r:id="rId168" location="(4)" display="https://www.bls.gov/oes/current/oes_nat.htm - (4)" xr:uid="{00000000-0004-0000-2800-0000A7000000}"/>
    <hyperlink ref="B366" r:id="rId169" location="(4)" display="https://www.bls.gov/oes/current/oes_nat.htm - (4)" xr:uid="{00000000-0004-0000-2800-0000A8000000}"/>
    <hyperlink ref="B368" r:id="rId170" location="(4)" display="https://www.bls.gov/oes/current/oes_nat.htm - (4)" xr:uid="{00000000-0004-0000-2800-0000A9000000}"/>
    <hyperlink ref="B370" r:id="rId171" location="(4)" display="https://www.bls.gov/oes/current/oes_nat.htm - (4)" xr:uid="{00000000-0004-0000-2800-0000AA000000}"/>
    <hyperlink ref="B371" r:id="rId172" location="(4)" display="https://www.bls.gov/oes/current/oes_nat.htm - (4)" xr:uid="{00000000-0004-0000-2800-0000AB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filterMode="1"/>
  <dimension ref="A1:J1090"/>
  <sheetViews>
    <sheetView workbookViewId="0">
      <selection activeCell="A8" sqref="A8"/>
    </sheetView>
  </sheetViews>
  <sheetFormatPr defaultColWidth="18.28515625" defaultRowHeight="16.149999999999999" customHeight="1" x14ac:dyDescent="0.25"/>
  <cols>
    <col min="1" max="1" width="81" style="31" customWidth="1"/>
    <col min="2" max="2" width="14.28515625" style="72" customWidth="1"/>
    <col min="3" max="5" width="14.28515625" style="31" customWidth="1"/>
    <col min="6" max="6" width="24.28515625" style="31" customWidth="1"/>
    <col min="7" max="8" width="14.28515625" style="31" customWidth="1"/>
    <col min="9" max="9" width="14.28515625" style="32" customWidth="1"/>
    <col min="10" max="10" width="14.28515625" style="31" customWidth="1"/>
    <col min="11" max="11" width="12" style="31" customWidth="1"/>
    <col min="12" max="12" width="46.140625" style="31" customWidth="1"/>
    <col min="13" max="16384" width="18.28515625" style="31"/>
  </cols>
  <sheetData>
    <row r="1" spans="1:10" ht="31.5" thickTop="1" thickBot="1" x14ac:dyDescent="0.3">
      <c r="A1" s="69" t="s">
        <v>1214</v>
      </c>
      <c r="B1" s="78" t="s">
        <v>1206</v>
      </c>
      <c r="C1" s="69" t="s">
        <v>1212</v>
      </c>
      <c r="D1" s="69" t="s">
        <v>1211</v>
      </c>
      <c r="E1" s="69" t="s">
        <v>1210</v>
      </c>
      <c r="F1" s="69" t="s">
        <v>1209</v>
      </c>
      <c r="G1" s="69" t="s">
        <v>1208</v>
      </c>
      <c r="H1" s="69" t="s">
        <v>1207</v>
      </c>
      <c r="I1" s="70" t="s">
        <v>1206</v>
      </c>
      <c r="J1" s="69" t="s">
        <v>1205</v>
      </c>
    </row>
    <row r="2" spans="1:10" ht="15.75" hidden="1" thickTop="1" x14ac:dyDescent="0.25">
      <c r="A2" s="41" t="s">
        <v>1204</v>
      </c>
      <c r="B2" s="74">
        <v>49630</v>
      </c>
      <c r="C2" s="54" t="s">
        <v>1203</v>
      </c>
      <c r="D2" s="53">
        <v>140400040</v>
      </c>
      <c r="E2" s="52">
        <v>1E-3</v>
      </c>
      <c r="F2" s="51">
        <v>1000</v>
      </c>
      <c r="G2" s="50">
        <v>17.809999999999999</v>
      </c>
      <c r="H2" s="50">
        <v>23.86</v>
      </c>
      <c r="I2" s="43">
        <v>49630</v>
      </c>
      <c r="J2" s="49">
        <v>1E-3</v>
      </c>
    </row>
    <row r="3" spans="1:10" ht="15.75" hidden="1" thickTop="1" x14ac:dyDescent="0.25">
      <c r="A3" s="41" t="s">
        <v>1202</v>
      </c>
      <c r="B3" s="74">
        <v>118020</v>
      </c>
      <c r="C3" s="48" t="s">
        <v>184</v>
      </c>
      <c r="D3" s="47">
        <v>7090790</v>
      </c>
      <c r="E3" s="46">
        <v>2E-3</v>
      </c>
      <c r="F3" s="45">
        <v>50.503999999999998</v>
      </c>
      <c r="G3" s="44">
        <v>48.46</v>
      </c>
      <c r="H3" s="44">
        <v>56.74</v>
      </c>
      <c r="I3" s="43">
        <v>118020</v>
      </c>
      <c r="J3" s="42">
        <v>1E-3</v>
      </c>
    </row>
    <row r="4" spans="1:10" ht="15.75" hidden="1" thickTop="1" x14ac:dyDescent="0.25">
      <c r="A4" s="41" t="s">
        <v>1201</v>
      </c>
      <c r="B4" s="74">
        <v>126950</v>
      </c>
      <c r="C4" s="54" t="s">
        <v>136</v>
      </c>
      <c r="D4" s="53">
        <v>2465800</v>
      </c>
      <c r="E4" s="52">
        <v>2E-3</v>
      </c>
      <c r="F4" s="51">
        <v>17.562999999999999</v>
      </c>
      <c r="G4" s="50">
        <v>49.19</v>
      </c>
      <c r="H4" s="50">
        <v>61.03</v>
      </c>
      <c r="I4" s="43">
        <v>126950</v>
      </c>
      <c r="J4" s="49">
        <v>2E-3</v>
      </c>
    </row>
    <row r="5" spans="1:10" ht="15.75" hidden="1" thickTop="1" x14ac:dyDescent="0.25">
      <c r="A5" s="41" t="s">
        <v>1200</v>
      </c>
      <c r="B5" s="74">
        <v>194350</v>
      </c>
      <c r="C5" s="48" t="s">
        <v>113</v>
      </c>
      <c r="D5" s="47">
        <v>223260</v>
      </c>
      <c r="E5" s="46">
        <v>7.0000000000000001E-3</v>
      </c>
      <c r="F5" s="45">
        <v>1.59</v>
      </c>
      <c r="G5" s="44">
        <v>87.12</v>
      </c>
      <c r="H5" s="44">
        <v>93.44</v>
      </c>
      <c r="I5" s="43">
        <v>194350</v>
      </c>
      <c r="J5" s="42">
        <v>4.0000000000000001E-3</v>
      </c>
    </row>
    <row r="6" spans="1:10" ht="15.75" hidden="1" thickTop="1" x14ac:dyDescent="0.25">
      <c r="A6" s="41" t="s">
        <v>1199</v>
      </c>
      <c r="B6" s="74">
        <v>122090</v>
      </c>
      <c r="C6" s="54" t="s">
        <v>113</v>
      </c>
      <c r="D6" s="53">
        <v>2188870</v>
      </c>
      <c r="E6" s="52">
        <v>3.0000000000000001E-3</v>
      </c>
      <c r="F6" s="51">
        <v>15.59</v>
      </c>
      <c r="G6" s="50">
        <v>47.74</v>
      </c>
      <c r="H6" s="50">
        <v>58.7</v>
      </c>
      <c r="I6" s="43">
        <v>122090</v>
      </c>
      <c r="J6" s="49">
        <v>2E-3</v>
      </c>
    </row>
    <row r="7" spans="1:10" ht="15.75" hidden="1" thickTop="1" x14ac:dyDescent="0.25">
      <c r="A7" s="41" t="s">
        <v>1198</v>
      </c>
      <c r="B7" s="74">
        <v>44820</v>
      </c>
      <c r="C7" s="48" t="s">
        <v>113</v>
      </c>
      <c r="D7" s="47">
        <v>53670</v>
      </c>
      <c r="E7" s="46">
        <v>1.2999999999999999E-2</v>
      </c>
      <c r="F7" s="45">
        <v>0.38200000000000001</v>
      </c>
      <c r="G7" s="56">
        <v>-4</v>
      </c>
      <c r="H7" s="56">
        <v>-4</v>
      </c>
      <c r="I7" s="43">
        <v>44820</v>
      </c>
      <c r="J7" s="42">
        <v>1.0999999999999999E-2</v>
      </c>
    </row>
    <row r="8" spans="1:10" ht="13.15" customHeight="1" thickTop="1" x14ac:dyDescent="0.25">
      <c r="A8" s="68" t="s">
        <v>1197</v>
      </c>
      <c r="B8" s="75">
        <v>136020</v>
      </c>
      <c r="C8" s="54" t="s">
        <v>136</v>
      </c>
      <c r="D8" s="53">
        <v>663960</v>
      </c>
      <c r="E8" s="52">
        <v>5.0000000000000001E-3</v>
      </c>
      <c r="F8" s="51">
        <v>4.7290000000000001</v>
      </c>
      <c r="G8" s="50">
        <v>57.89</v>
      </c>
      <c r="H8" s="50">
        <v>65.39</v>
      </c>
      <c r="I8" s="43">
        <v>136020</v>
      </c>
      <c r="J8" s="49">
        <v>3.0000000000000001E-3</v>
      </c>
    </row>
    <row r="9" spans="1:10" ht="15" hidden="1" x14ac:dyDescent="0.25">
      <c r="A9" s="41" t="s">
        <v>1196</v>
      </c>
      <c r="B9" s="74">
        <v>117810</v>
      </c>
      <c r="C9" s="48" t="s">
        <v>113</v>
      </c>
      <c r="D9" s="47">
        <v>28860</v>
      </c>
      <c r="E9" s="46">
        <v>2.3E-2</v>
      </c>
      <c r="F9" s="45">
        <v>0.20599999999999999</v>
      </c>
      <c r="G9" s="44">
        <v>48.47</v>
      </c>
      <c r="H9" s="44">
        <v>56.64</v>
      </c>
      <c r="I9" s="43">
        <v>117810</v>
      </c>
      <c r="J9" s="42">
        <v>1.4999999999999999E-2</v>
      </c>
    </row>
    <row r="10" spans="1:10" ht="13.15" customHeight="1" x14ac:dyDescent="0.25">
      <c r="A10" s="41" t="s">
        <v>1195</v>
      </c>
      <c r="B10" s="74">
        <v>138350</v>
      </c>
      <c r="C10" s="54" t="s">
        <v>121</v>
      </c>
      <c r="D10" s="53">
        <v>571120</v>
      </c>
      <c r="E10" s="52">
        <v>6.0000000000000001E-3</v>
      </c>
      <c r="F10" s="51">
        <v>4.0679999999999996</v>
      </c>
      <c r="G10" s="50">
        <v>59.1</v>
      </c>
      <c r="H10" s="50">
        <v>66.52</v>
      </c>
      <c r="I10" s="43">
        <v>138350</v>
      </c>
      <c r="J10" s="49">
        <v>3.0000000000000001E-3</v>
      </c>
    </row>
    <row r="11" spans="1:10" ht="15" hidden="1" x14ac:dyDescent="0.25">
      <c r="A11" s="41" t="s">
        <v>1194</v>
      </c>
      <c r="B11" s="74">
        <v>144140</v>
      </c>
      <c r="C11" s="48" t="s">
        <v>113</v>
      </c>
      <c r="D11" s="47">
        <v>205900</v>
      </c>
      <c r="E11" s="46">
        <v>0.01</v>
      </c>
      <c r="F11" s="45">
        <v>1.4670000000000001</v>
      </c>
      <c r="G11" s="44">
        <v>63.07</v>
      </c>
      <c r="H11" s="44">
        <v>69.3</v>
      </c>
      <c r="I11" s="43">
        <v>144140</v>
      </c>
      <c r="J11" s="42">
        <v>5.0000000000000001E-3</v>
      </c>
    </row>
    <row r="12" spans="1:10" ht="13.15" customHeight="1" x14ac:dyDescent="0.25">
      <c r="A12" s="41" t="s">
        <v>1193</v>
      </c>
      <c r="B12" s="74">
        <v>135090</v>
      </c>
      <c r="C12" s="54" t="s">
        <v>113</v>
      </c>
      <c r="D12" s="53">
        <v>365230</v>
      </c>
      <c r="E12" s="52">
        <v>6.0000000000000001E-3</v>
      </c>
      <c r="F12" s="51">
        <v>2.601</v>
      </c>
      <c r="G12" s="50">
        <v>56.71</v>
      </c>
      <c r="H12" s="50">
        <v>64.95</v>
      </c>
      <c r="I12" s="43">
        <v>135090</v>
      </c>
      <c r="J12" s="49">
        <v>3.0000000000000001E-3</v>
      </c>
    </row>
    <row r="13" spans="1:10" ht="15" hidden="1" x14ac:dyDescent="0.25">
      <c r="A13" s="41" t="s">
        <v>1192</v>
      </c>
      <c r="B13" s="74">
        <v>123360</v>
      </c>
      <c r="C13" s="48" t="s">
        <v>113</v>
      </c>
      <c r="D13" s="47">
        <v>63970</v>
      </c>
      <c r="E13" s="46">
        <v>1.0999999999999999E-2</v>
      </c>
      <c r="F13" s="45">
        <v>0.45600000000000002</v>
      </c>
      <c r="G13" s="44">
        <v>51.59</v>
      </c>
      <c r="H13" s="44">
        <v>59.31</v>
      </c>
      <c r="I13" s="43">
        <v>123360</v>
      </c>
      <c r="J13" s="42">
        <v>6.0000000000000001E-3</v>
      </c>
    </row>
    <row r="14" spans="1:10" ht="15" hidden="1" x14ac:dyDescent="0.25">
      <c r="A14" s="41" t="s">
        <v>1191</v>
      </c>
      <c r="B14" s="74">
        <v>125470</v>
      </c>
      <c r="C14" s="54" t="s">
        <v>136</v>
      </c>
      <c r="D14" s="53">
        <v>1693430</v>
      </c>
      <c r="E14" s="52">
        <v>4.0000000000000001E-3</v>
      </c>
      <c r="F14" s="51">
        <v>12.061</v>
      </c>
      <c r="G14" s="50">
        <v>53.88</v>
      </c>
      <c r="H14" s="50">
        <v>60.32</v>
      </c>
      <c r="I14" s="43">
        <v>125470</v>
      </c>
      <c r="J14" s="49">
        <v>2E-3</v>
      </c>
    </row>
    <row r="15" spans="1:10" ht="15" hidden="1" x14ac:dyDescent="0.25">
      <c r="A15" s="41" t="s">
        <v>1190</v>
      </c>
      <c r="B15" s="74">
        <v>98930</v>
      </c>
      <c r="C15" s="48" t="s">
        <v>113</v>
      </c>
      <c r="D15" s="47">
        <v>266280</v>
      </c>
      <c r="E15" s="46">
        <v>7.0000000000000001E-3</v>
      </c>
      <c r="F15" s="45">
        <v>1.897</v>
      </c>
      <c r="G15" s="44">
        <v>43.29</v>
      </c>
      <c r="H15" s="44">
        <v>47.56</v>
      </c>
      <c r="I15" s="43">
        <v>98930</v>
      </c>
      <c r="J15" s="42">
        <v>3.0000000000000001E-3</v>
      </c>
    </row>
    <row r="16" spans="1:10" ht="15" hidden="1" x14ac:dyDescent="0.25">
      <c r="A16" s="41" t="s">
        <v>1189</v>
      </c>
      <c r="B16" s="74">
        <v>145740</v>
      </c>
      <c r="C16" s="54" t="s">
        <v>113</v>
      </c>
      <c r="D16" s="53">
        <v>352510</v>
      </c>
      <c r="E16" s="52">
        <v>8.9999999999999993E-3</v>
      </c>
      <c r="F16" s="51">
        <v>2.5110000000000001</v>
      </c>
      <c r="G16" s="50">
        <v>65.290000000000006</v>
      </c>
      <c r="H16" s="50">
        <v>70.069999999999993</v>
      </c>
      <c r="I16" s="43">
        <v>145740</v>
      </c>
      <c r="J16" s="49">
        <v>4.0000000000000001E-3</v>
      </c>
    </row>
    <row r="17" spans="1:10" ht="15" hidden="1" x14ac:dyDescent="0.25">
      <c r="A17" s="41" t="s">
        <v>1188</v>
      </c>
      <c r="B17" s="74">
        <v>139720</v>
      </c>
      <c r="C17" s="48" t="s">
        <v>113</v>
      </c>
      <c r="D17" s="47">
        <v>543300</v>
      </c>
      <c r="E17" s="46">
        <v>6.0000000000000001E-3</v>
      </c>
      <c r="F17" s="45">
        <v>3.87</v>
      </c>
      <c r="G17" s="44">
        <v>58.54</v>
      </c>
      <c r="H17" s="44">
        <v>67.17</v>
      </c>
      <c r="I17" s="43">
        <v>139720</v>
      </c>
      <c r="J17" s="42">
        <v>3.0000000000000001E-3</v>
      </c>
    </row>
    <row r="18" spans="1:10" ht="15" hidden="1" x14ac:dyDescent="0.25">
      <c r="A18" s="41" t="s">
        <v>1187</v>
      </c>
      <c r="B18" s="74">
        <v>107060</v>
      </c>
      <c r="C18" s="54" t="s">
        <v>113</v>
      </c>
      <c r="D18" s="53">
        <v>168400</v>
      </c>
      <c r="E18" s="52">
        <v>6.0000000000000001E-3</v>
      </c>
      <c r="F18" s="51">
        <v>1.1990000000000001</v>
      </c>
      <c r="G18" s="50">
        <v>46.7</v>
      </c>
      <c r="H18" s="50">
        <v>51.47</v>
      </c>
      <c r="I18" s="43">
        <v>107060</v>
      </c>
      <c r="J18" s="49">
        <v>4.0000000000000001E-3</v>
      </c>
    </row>
    <row r="19" spans="1:10" ht="15" hidden="1" x14ac:dyDescent="0.25">
      <c r="A19" s="41" t="s">
        <v>1186</v>
      </c>
      <c r="B19" s="74">
        <v>117720</v>
      </c>
      <c r="C19" s="48" t="s">
        <v>113</v>
      </c>
      <c r="D19" s="47">
        <v>71750</v>
      </c>
      <c r="E19" s="46">
        <v>8.9999999999999993E-3</v>
      </c>
      <c r="F19" s="45">
        <v>0.51100000000000001</v>
      </c>
      <c r="G19" s="44">
        <v>53.65</v>
      </c>
      <c r="H19" s="44">
        <v>56.6</v>
      </c>
      <c r="I19" s="43">
        <v>117720</v>
      </c>
      <c r="J19" s="42">
        <v>4.0000000000000001E-3</v>
      </c>
    </row>
    <row r="20" spans="1:10" ht="15" hidden="1" x14ac:dyDescent="0.25">
      <c r="A20" s="41" t="s">
        <v>1185</v>
      </c>
      <c r="B20" s="74">
        <v>97630</v>
      </c>
      <c r="C20" s="54" t="s">
        <v>113</v>
      </c>
      <c r="D20" s="53">
        <v>113270</v>
      </c>
      <c r="E20" s="52">
        <v>1.0999999999999999E-2</v>
      </c>
      <c r="F20" s="51">
        <v>0.80700000000000005</v>
      </c>
      <c r="G20" s="50">
        <v>42.88</v>
      </c>
      <c r="H20" s="50">
        <v>46.94</v>
      </c>
      <c r="I20" s="43">
        <v>97630</v>
      </c>
      <c r="J20" s="49">
        <v>5.0000000000000001E-3</v>
      </c>
    </row>
    <row r="21" spans="1:10" ht="15" hidden="1" x14ac:dyDescent="0.25">
      <c r="A21" s="41" t="s">
        <v>1184</v>
      </c>
      <c r="B21" s="74">
        <v>126900</v>
      </c>
      <c r="C21" s="48" t="s">
        <v>113</v>
      </c>
      <c r="D21" s="47">
        <v>15230</v>
      </c>
      <c r="E21" s="46">
        <v>1.4999999999999999E-2</v>
      </c>
      <c r="F21" s="45">
        <v>0.108</v>
      </c>
      <c r="G21" s="44">
        <v>55.89</v>
      </c>
      <c r="H21" s="44">
        <v>61.01</v>
      </c>
      <c r="I21" s="43">
        <v>126900</v>
      </c>
      <c r="J21" s="42">
        <v>6.0000000000000001E-3</v>
      </c>
    </row>
    <row r="22" spans="1:10" ht="15" hidden="1" x14ac:dyDescent="0.25">
      <c r="A22" s="41" t="s">
        <v>1183</v>
      </c>
      <c r="B22" s="74">
        <v>120210</v>
      </c>
      <c r="C22" s="54" t="s">
        <v>113</v>
      </c>
      <c r="D22" s="53">
        <v>129810</v>
      </c>
      <c r="E22" s="52">
        <v>6.0000000000000001E-3</v>
      </c>
      <c r="F22" s="51">
        <v>0.92500000000000004</v>
      </c>
      <c r="G22" s="50">
        <v>51.4</v>
      </c>
      <c r="H22" s="50">
        <v>57.79</v>
      </c>
      <c r="I22" s="43">
        <v>120210</v>
      </c>
      <c r="J22" s="49">
        <v>4.0000000000000001E-3</v>
      </c>
    </row>
    <row r="23" spans="1:10" ht="15" hidden="1" x14ac:dyDescent="0.25">
      <c r="A23" s="41" t="s">
        <v>1182</v>
      </c>
      <c r="B23" s="74">
        <v>115180</v>
      </c>
      <c r="C23" s="48" t="s">
        <v>113</v>
      </c>
      <c r="D23" s="47">
        <v>32880</v>
      </c>
      <c r="E23" s="46">
        <v>1.4E-2</v>
      </c>
      <c r="F23" s="45">
        <v>0.23400000000000001</v>
      </c>
      <c r="G23" s="44">
        <v>50.88</v>
      </c>
      <c r="H23" s="44">
        <v>55.37</v>
      </c>
      <c r="I23" s="43">
        <v>115180</v>
      </c>
      <c r="J23" s="42">
        <v>6.0000000000000001E-3</v>
      </c>
    </row>
    <row r="24" spans="1:10" ht="15" hidden="1" x14ac:dyDescent="0.25">
      <c r="A24" s="41" t="s">
        <v>1181</v>
      </c>
      <c r="B24" s="74">
        <v>97480</v>
      </c>
      <c r="C24" s="54" t="s">
        <v>136</v>
      </c>
      <c r="D24" s="53">
        <v>2267610</v>
      </c>
      <c r="E24" s="52">
        <v>3.0000000000000001E-3</v>
      </c>
      <c r="F24" s="51">
        <v>16.151</v>
      </c>
      <c r="G24" s="50">
        <v>42.03</v>
      </c>
      <c r="H24" s="50">
        <v>46.86</v>
      </c>
      <c r="I24" s="43">
        <v>97480</v>
      </c>
      <c r="J24" s="49">
        <v>2E-3</v>
      </c>
    </row>
    <row r="25" spans="1:10" ht="15" hidden="1" x14ac:dyDescent="0.25">
      <c r="A25" s="41" t="s">
        <v>1180</v>
      </c>
      <c r="B25" s="74">
        <v>75790</v>
      </c>
      <c r="C25" s="48" t="s">
        <v>113</v>
      </c>
      <c r="D25" s="47">
        <v>4560</v>
      </c>
      <c r="E25" s="46">
        <v>4.8000000000000001E-2</v>
      </c>
      <c r="F25" s="45">
        <v>3.2000000000000001E-2</v>
      </c>
      <c r="G25" s="44">
        <v>31.91</v>
      </c>
      <c r="H25" s="44">
        <v>36.44</v>
      </c>
      <c r="I25" s="43">
        <v>75790</v>
      </c>
      <c r="J25" s="42">
        <v>2.5000000000000001E-2</v>
      </c>
    </row>
    <row r="26" spans="1:10" ht="15" hidden="1" x14ac:dyDescent="0.25">
      <c r="A26" s="41" t="s">
        <v>1179</v>
      </c>
      <c r="B26" s="74">
        <v>99510</v>
      </c>
      <c r="C26" s="54" t="s">
        <v>113</v>
      </c>
      <c r="D26" s="53">
        <v>249650</v>
      </c>
      <c r="E26" s="52">
        <v>8.9999999999999993E-3</v>
      </c>
      <c r="F26" s="51">
        <v>1.778</v>
      </c>
      <c r="G26" s="50">
        <v>42.93</v>
      </c>
      <c r="H26" s="50">
        <v>47.84</v>
      </c>
      <c r="I26" s="43">
        <v>99510</v>
      </c>
      <c r="J26" s="49">
        <v>4.0000000000000001E-3</v>
      </c>
    </row>
    <row r="27" spans="1:10" ht="15" hidden="1" x14ac:dyDescent="0.25">
      <c r="A27" s="41" t="s">
        <v>1178</v>
      </c>
      <c r="B27" s="74">
        <v>93160</v>
      </c>
      <c r="C27" s="48" t="s">
        <v>121</v>
      </c>
      <c r="D27" s="47">
        <v>464070</v>
      </c>
      <c r="E27" s="46">
        <v>5.0000000000000001E-3</v>
      </c>
      <c r="F27" s="45">
        <v>3.3050000000000002</v>
      </c>
      <c r="G27" s="44">
        <v>41.8</v>
      </c>
      <c r="H27" s="44">
        <v>44.79</v>
      </c>
      <c r="I27" s="43">
        <v>93160</v>
      </c>
      <c r="J27" s="42">
        <v>5.0000000000000001E-3</v>
      </c>
    </row>
    <row r="28" spans="1:10" ht="15" hidden="1" x14ac:dyDescent="0.25">
      <c r="A28" s="41" t="s">
        <v>1177</v>
      </c>
      <c r="B28" s="74">
        <v>52150</v>
      </c>
      <c r="C28" s="54" t="s">
        <v>113</v>
      </c>
      <c r="D28" s="53">
        <v>48530</v>
      </c>
      <c r="E28" s="52">
        <v>1.6E-2</v>
      </c>
      <c r="F28" s="51">
        <v>0.34599999999999997</v>
      </c>
      <c r="G28" s="50">
        <v>22.01</v>
      </c>
      <c r="H28" s="50">
        <v>25.07</v>
      </c>
      <c r="I28" s="43">
        <v>52150</v>
      </c>
      <c r="J28" s="49">
        <v>8.9999999999999993E-3</v>
      </c>
    </row>
    <row r="29" spans="1:10" ht="15" hidden="1" x14ac:dyDescent="0.25">
      <c r="A29" s="41" t="s">
        <v>1176</v>
      </c>
      <c r="B29" s="74">
        <v>95390</v>
      </c>
      <c r="C29" s="48" t="s">
        <v>113</v>
      </c>
      <c r="D29" s="47">
        <v>242970</v>
      </c>
      <c r="E29" s="46">
        <v>6.0000000000000001E-3</v>
      </c>
      <c r="F29" s="45">
        <v>1.7310000000000001</v>
      </c>
      <c r="G29" s="56">
        <v>-4</v>
      </c>
      <c r="H29" s="56">
        <v>-4</v>
      </c>
      <c r="I29" s="43">
        <v>95390</v>
      </c>
      <c r="J29" s="42">
        <v>6.0000000000000001E-3</v>
      </c>
    </row>
    <row r="30" spans="1:10" ht="15" hidden="1" x14ac:dyDescent="0.25">
      <c r="A30" s="41" t="s">
        <v>1175</v>
      </c>
      <c r="B30" s="74">
        <v>105770</v>
      </c>
      <c r="C30" s="54" t="s">
        <v>113</v>
      </c>
      <c r="D30" s="53">
        <v>138430</v>
      </c>
      <c r="E30" s="52">
        <v>1.0999999999999999E-2</v>
      </c>
      <c r="F30" s="51">
        <v>0.98599999999999999</v>
      </c>
      <c r="G30" s="50">
        <v>43.63</v>
      </c>
      <c r="H30" s="50">
        <v>50.85</v>
      </c>
      <c r="I30" s="43">
        <v>105770</v>
      </c>
      <c r="J30" s="49">
        <v>7.0000000000000001E-3</v>
      </c>
    </row>
    <row r="31" spans="1:10" ht="15" hidden="1" x14ac:dyDescent="0.25">
      <c r="A31" s="41" t="s">
        <v>1174</v>
      </c>
      <c r="B31" s="74">
        <v>84400</v>
      </c>
      <c r="C31" s="48" t="s">
        <v>113</v>
      </c>
      <c r="D31" s="47">
        <v>34140</v>
      </c>
      <c r="E31" s="46">
        <v>1.6E-2</v>
      </c>
      <c r="F31" s="45">
        <v>0.24299999999999999</v>
      </c>
      <c r="G31" s="44">
        <v>37.6</v>
      </c>
      <c r="H31" s="44">
        <v>40.58</v>
      </c>
      <c r="I31" s="43">
        <v>84400</v>
      </c>
      <c r="J31" s="42">
        <v>8.0000000000000002E-3</v>
      </c>
    </row>
    <row r="32" spans="1:10" ht="15" hidden="1" x14ac:dyDescent="0.25">
      <c r="A32" s="41" t="s">
        <v>1173</v>
      </c>
      <c r="B32" s="74">
        <v>143870</v>
      </c>
      <c r="C32" s="54" t="s">
        <v>113</v>
      </c>
      <c r="D32" s="53">
        <v>178390</v>
      </c>
      <c r="E32" s="52">
        <v>0.01</v>
      </c>
      <c r="F32" s="51">
        <v>1.2709999999999999</v>
      </c>
      <c r="G32" s="50">
        <v>64.78</v>
      </c>
      <c r="H32" s="50">
        <v>69.17</v>
      </c>
      <c r="I32" s="43">
        <v>143870</v>
      </c>
      <c r="J32" s="49">
        <v>5.0000000000000001E-3</v>
      </c>
    </row>
    <row r="33" spans="1:10" ht="15" hidden="1" x14ac:dyDescent="0.25">
      <c r="A33" s="41" t="s">
        <v>1172</v>
      </c>
      <c r="B33" s="74">
        <v>56010</v>
      </c>
      <c r="C33" s="48" t="s">
        <v>113</v>
      </c>
      <c r="D33" s="47">
        <v>201470</v>
      </c>
      <c r="E33" s="46">
        <v>1.6E-2</v>
      </c>
      <c r="F33" s="45">
        <v>1.4350000000000001</v>
      </c>
      <c r="G33" s="44">
        <v>24.43</v>
      </c>
      <c r="H33" s="44">
        <v>26.93</v>
      </c>
      <c r="I33" s="43">
        <v>56010</v>
      </c>
      <c r="J33" s="42">
        <v>8.0000000000000002E-3</v>
      </c>
    </row>
    <row r="34" spans="1:10" ht="15" hidden="1" x14ac:dyDescent="0.25">
      <c r="A34" s="41" t="s">
        <v>1171</v>
      </c>
      <c r="B34" s="74">
        <v>88970</v>
      </c>
      <c r="C34" s="54" t="s">
        <v>113</v>
      </c>
      <c r="D34" s="53">
        <v>8370</v>
      </c>
      <c r="E34" s="52">
        <v>4.2000000000000003E-2</v>
      </c>
      <c r="F34" s="51">
        <v>0.06</v>
      </c>
      <c r="G34" s="50">
        <v>35.5</v>
      </c>
      <c r="H34" s="50">
        <v>42.78</v>
      </c>
      <c r="I34" s="43">
        <v>88970</v>
      </c>
      <c r="J34" s="49">
        <v>2.9000000000000001E-2</v>
      </c>
    </row>
    <row r="35" spans="1:10" ht="15" hidden="1" x14ac:dyDescent="0.25">
      <c r="A35" s="41" t="s">
        <v>1170</v>
      </c>
      <c r="B35" s="74">
        <v>79690</v>
      </c>
      <c r="C35" s="48" t="s">
        <v>113</v>
      </c>
      <c r="D35" s="47">
        <v>4280</v>
      </c>
      <c r="E35" s="46">
        <v>3.5000000000000003E-2</v>
      </c>
      <c r="F35" s="45">
        <v>0.03</v>
      </c>
      <c r="G35" s="44">
        <v>33.26</v>
      </c>
      <c r="H35" s="44">
        <v>38.31</v>
      </c>
      <c r="I35" s="43">
        <v>79690</v>
      </c>
      <c r="J35" s="42">
        <v>1.2E-2</v>
      </c>
    </row>
    <row r="36" spans="1:10" ht="15" hidden="1" x14ac:dyDescent="0.25">
      <c r="A36" s="41" t="s">
        <v>1169</v>
      </c>
      <c r="B36" s="74">
        <v>59410</v>
      </c>
      <c r="C36" s="54" t="s">
        <v>113</v>
      </c>
      <c r="D36" s="53">
        <v>35410</v>
      </c>
      <c r="E36" s="52">
        <v>2.1999999999999999E-2</v>
      </c>
      <c r="F36" s="51">
        <v>0.252</v>
      </c>
      <c r="G36" s="50">
        <v>24.93</v>
      </c>
      <c r="H36" s="50">
        <v>28.56</v>
      </c>
      <c r="I36" s="43">
        <v>59410</v>
      </c>
      <c r="J36" s="49">
        <v>1.0999999999999999E-2</v>
      </c>
    </row>
    <row r="37" spans="1:10" ht="15" hidden="1" x14ac:dyDescent="0.25">
      <c r="A37" s="41" t="s">
        <v>1168</v>
      </c>
      <c r="B37" s="74">
        <v>109370</v>
      </c>
      <c r="C37" s="48" t="s">
        <v>113</v>
      </c>
      <c r="D37" s="47">
        <v>332150</v>
      </c>
      <c r="E37" s="46">
        <v>6.0000000000000001E-3</v>
      </c>
      <c r="F37" s="45">
        <v>2.3660000000000001</v>
      </c>
      <c r="G37" s="44">
        <v>46.41</v>
      </c>
      <c r="H37" s="44">
        <v>52.58</v>
      </c>
      <c r="I37" s="43">
        <v>109370</v>
      </c>
      <c r="J37" s="42">
        <v>3.0000000000000001E-3</v>
      </c>
    </row>
    <row r="38" spans="1:10" ht="15" hidden="1" x14ac:dyDescent="0.25">
      <c r="A38" s="41" t="s">
        <v>1167</v>
      </c>
      <c r="B38" s="74">
        <v>136150</v>
      </c>
      <c r="C38" s="54" t="s">
        <v>113</v>
      </c>
      <c r="D38" s="53">
        <v>54780</v>
      </c>
      <c r="E38" s="52">
        <v>2.1999999999999999E-2</v>
      </c>
      <c r="F38" s="51">
        <v>0.39</v>
      </c>
      <c r="G38" s="50">
        <v>57.62</v>
      </c>
      <c r="H38" s="50">
        <v>65.459999999999994</v>
      </c>
      <c r="I38" s="43">
        <v>136150</v>
      </c>
      <c r="J38" s="49">
        <v>1.4E-2</v>
      </c>
    </row>
    <row r="39" spans="1:10" ht="15" hidden="1" x14ac:dyDescent="0.25">
      <c r="A39" s="41" t="s">
        <v>1166</v>
      </c>
      <c r="B39" s="74">
        <v>71980</v>
      </c>
      <c r="C39" s="48" t="s">
        <v>113</v>
      </c>
      <c r="D39" s="47">
        <v>14720</v>
      </c>
      <c r="E39" s="46">
        <v>0</v>
      </c>
      <c r="F39" s="45">
        <v>0.105</v>
      </c>
      <c r="G39" s="44">
        <v>34.450000000000003</v>
      </c>
      <c r="H39" s="44">
        <v>34.61</v>
      </c>
      <c r="I39" s="43">
        <v>71980</v>
      </c>
      <c r="J39" s="42">
        <v>1E-3</v>
      </c>
    </row>
    <row r="40" spans="1:10" ht="15" hidden="1" x14ac:dyDescent="0.25">
      <c r="A40" s="41" t="s">
        <v>1165</v>
      </c>
      <c r="B40" s="74">
        <v>70290</v>
      </c>
      <c r="C40" s="54" t="s">
        <v>113</v>
      </c>
      <c r="D40" s="53">
        <v>180290</v>
      </c>
      <c r="E40" s="52">
        <v>1.0999999999999999E-2</v>
      </c>
      <c r="F40" s="51">
        <v>1.284</v>
      </c>
      <c r="G40" s="50">
        <v>27.42</v>
      </c>
      <c r="H40" s="50">
        <v>33.79</v>
      </c>
      <c r="I40" s="43">
        <v>70290</v>
      </c>
      <c r="J40" s="49">
        <v>8.0000000000000002E-3</v>
      </c>
    </row>
    <row r="41" spans="1:10" ht="15" hidden="1" x14ac:dyDescent="0.25">
      <c r="A41" s="41" t="s">
        <v>1164</v>
      </c>
      <c r="B41" s="74">
        <v>70870</v>
      </c>
      <c r="C41" s="48" t="s">
        <v>113</v>
      </c>
      <c r="D41" s="47">
        <v>126230</v>
      </c>
      <c r="E41" s="46">
        <v>8.0000000000000002E-3</v>
      </c>
      <c r="F41" s="45">
        <v>0.89900000000000002</v>
      </c>
      <c r="G41" s="44">
        <v>31.1</v>
      </c>
      <c r="H41" s="44">
        <v>34.07</v>
      </c>
      <c r="I41" s="43">
        <v>70870</v>
      </c>
      <c r="J41" s="42">
        <v>4.0000000000000001E-3</v>
      </c>
    </row>
    <row r="42" spans="1:10" ht="15" hidden="1" x14ac:dyDescent="0.25">
      <c r="A42" s="41" t="s">
        <v>1163</v>
      </c>
      <c r="B42" s="74">
        <v>78060</v>
      </c>
      <c r="C42" s="54" t="s">
        <v>113</v>
      </c>
      <c r="D42" s="53">
        <v>9570</v>
      </c>
      <c r="E42" s="52">
        <v>1.7999999999999999E-2</v>
      </c>
      <c r="F42" s="51">
        <v>6.8000000000000005E-2</v>
      </c>
      <c r="G42" s="50">
        <v>33.89</v>
      </c>
      <c r="H42" s="50">
        <v>37.53</v>
      </c>
      <c r="I42" s="43">
        <v>78060</v>
      </c>
      <c r="J42" s="49">
        <v>1.2E-2</v>
      </c>
    </row>
    <row r="43" spans="1:10" ht="15" hidden="1" x14ac:dyDescent="0.25">
      <c r="A43" s="41" t="s">
        <v>1162</v>
      </c>
      <c r="B43" s="74">
        <v>112150</v>
      </c>
      <c r="C43" s="48" t="s">
        <v>113</v>
      </c>
      <c r="D43" s="47">
        <v>403670</v>
      </c>
      <c r="E43" s="46">
        <v>6.0000000000000001E-3</v>
      </c>
      <c r="F43" s="45">
        <v>2.875</v>
      </c>
      <c r="G43" s="44">
        <v>50.47</v>
      </c>
      <c r="H43" s="44">
        <v>53.92</v>
      </c>
      <c r="I43" s="43">
        <v>112150</v>
      </c>
      <c r="J43" s="42">
        <v>3.0000000000000001E-3</v>
      </c>
    </row>
    <row r="44" spans="1:10" ht="15" hidden="1" x14ac:dyDescent="0.25">
      <c r="A44" s="41" t="s">
        <v>1161</v>
      </c>
      <c r="B44" s="74">
        <v>75070</v>
      </c>
      <c r="C44" s="54" t="s">
        <v>184</v>
      </c>
      <c r="D44" s="53">
        <v>7281190</v>
      </c>
      <c r="E44" s="52">
        <v>2E-3</v>
      </c>
      <c r="F44" s="51">
        <v>51.86</v>
      </c>
      <c r="G44" s="50">
        <v>31.99</v>
      </c>
      <c r="H44" s="50">
        <v>36.090000000000003</v>
      </c>
      <c r="I44" s="43">
        <v>75070</v>
      </c>
      <c r="J44" s="49">
        <v>2E-3</v>
      </c>
    </row>
    <row r="45" spans="1:10" ht="15" hidden="1" x14ac:dyDescent="0.25">
      <c r="A45" s="41" t="s">
        <v>1160</v>
      </c>
      <c r="B45" s="74">
        <v>71840</v>
      </c>
      <c r="C45" s="48" t="s">
        <v>136</v>
      </c>
      <c r="D45" s="47">
        <v>4629810</v>
      </c>
      <c r="E45" s="46">
        <v>3.0000000000000001E-3</v>
      </c>
      <c r="F45" s="45">
        <v>32.975999999999999</v>
      </c>
      <c r="G45" s="44">
        <v>31.37</v>
      </c>
      <c r="H45" s="44">
        <v>34.54</v>
      </c>
      <c r="I45" s="43">
        <v>71840</v>
      </c>
      <c r="J45" s="42">
        <v>2E-3</v>
      </c>
    </row>
    <row r="46" spans="1:10" ht="15" hidden="1" x14ac:dyDescent="0.25">
      <c r="A46" s="41" t="s">
        <v>1159</v>
      </c>
      <c r="B46" s="74">
        <v>86560</v>
      </c>
      <c r="C46" s="54" t="s">
        <v>113</v>
      </c>
      <c r="D46" s="53">
        <v>13470</v>
      </c>
      <c r="E46" s="52">
        <v>7.2999999999999995E-2</v>
      </c>
      <c r="F46" s="51">
        <v>9.6000000000000002E-2</v>
      </c>
      <c r="G46" s="50">
        <v>29.85</v>
      </c>
      <c r="H46" s="50">
        <v>41.62</v>
      </c>
      <c r="I46" s="43">
        <v>86560</v>
      </c>
      <c r="J46" s="49">
        <v>0.04</v>
      </c>
    </row>
    <row r="47" spans="1:10" ht="15" hidden="1" x14ac:dyDescent="0.25">
      <c r="A47" s="41" t="s">
        <v>1158</v>
      </c>
      <c r="B47" s="74">
        <v>65390</v>
      </c>
      <c r="C47" s="48" t="s">
        <v>121</v>
      </c>
      <c r="D47" s="47">
        <v>418530</v>
      </c>
      <c r="E47" s="46">
        <v>6.0000000000000001E-3</v>
      </c>
      <c r="F47" s="45">
        <v>2.9809999999999999</v>
      </c>
      <c r="G47" s="44">
        <v>29.18</v>
      </c>
      <c r="H47" s="44">
        <v>31.44</v>
      </c>
      <c r="I47" s="43">
        <v>65390</v>
      </c>
      <c r="J47" s="42">
        <v>3.0000000000000001E-3</v>
      </c>
    </row>
    <row r="48" spans="1:10" ht="15" hidden="1" x14ac:dyDescent="0.25">
      <c r="A48" s="41" t="s">
        <v>1157</v>
      </c>
      <c r="B48" s="74">
        <v>63910</v>
      </c>
      <c r="C48" s="54" t="s">
        <v>113</v>
      </c>
      <c r="D48" s="53">
        <v>11490</v>
      </c>
      <c r="E48" s="52">
        <v>3.4000000000000002E-2</v>
      </c>
      <c r="F48" s="51">
        <v>8.2000000000000003E-2</v>
      </c>
      <c r="G48" s="50">
        <v>28.09</v>
      </c>
      <c r="H48" s="50">
        <v>30.73</v>
      </c>
      <c r="I48" s="43">
        <v>63910</v>
      </c>
      <c r="J48" s="49">
        <v>1.7000000000000001E-2</v>
      </c>
    </row>
    <row r="49" spans="1:10" ht="15" hidden="1" x14ac:dyDescent="0.25">
      <c r="A49" s="41" t="s">
        <v>1156</v>
      </c>
      <c r="B49" s="74">
        <v>60040</v>
      </c>
      <c r="C49" s="48" t="s">
        <v>113</v>
      </c>
      <c r="D49" s="47">
        <v>109440</v>
      </c>
      <c r="E49" s="46">
        <v>1.7999999999999999E-2</v>
      </c>
      <c r="F49" s="45">
        <v>0.77900000000000003</v>
      </c>
      <c r="G49" s="44">
        <v>25.65</v>
      </c>
      <c r="H49" s="44">
        <v>28.87</v>
      </c>
      <c r="I49" s="43">
        <v>60040</v>
      </c>
      <c r="J49" s="42">
        <v>8.0000000000000002E-3</v>
      </c>
    </row>
    <row r="50" spans="1:10" ht="15" hidden="1" x14ac:dyDescent="0.25">
      <c r="A50" s="41" t="s">
        <v>1155</v>
      </c>
      <c r="B50" s="74">
        <v>67420</v>
      </c>
      <c r="C50" s="54" t="s">
        <v>113</v>
      </c>
      <c r="D50" s="53">
        <v>297600</v>
      </c>
      <c r="E50" s="52">
        <v>5.0000000000000001E-3</v>
      </c>
      <c r="F50" s="51">
        <v>2.12</v>
      </c>
      <c r="G50" s="50">
        <v>30.43</v>
      </c>
      <c r="H50" s="50">
        <v>32.409999999999997</v>
      </c>
      <c r="I50" s="43">
        <v>67420</v>
      </c>
      <c r="J50" s="49">
        <v>2E-3</v>
      </c>
    </row>
    <row r="51" spans="1:10" ht="15" hidden="1" x14ac:dyDescent="0.25">
      <c r="A51" s="41" t="s">
        <v>1154</v>
      </c>
      <c r="B51" s="74">
        <v>65040</v>
      </c>
      <c r="C51" s="48" t="s">
        <v>121</v>
      </c>
      <c r="D51" s="47">
        <v>289550</v>
      </c>
      <c r="E51" s="46">
        <v>1.2999999999999999E-2</v>
      </c>
      <c r="F51" s="45">
        <v>2.0619999999999998</v>
      </c>
      <c r="G51" s="44">
        <v>30.61</v>
      </c>
      <c r="H51" s="44">
        <v>31.27</v>
      </c>
      <c r="I51" s="43">
        <v>65040</v>
      </c>
      <c r="J51" s="42">
        <v>6.0000000000000001E-3</v>
      </c>
    </row>
    <row r="52" spans="1:10" ht="15" hidden="1" x14ac:dyDescent="0.25">
      <c r="A52" s="41" t="s">
        <v>1153</v>
      </c>
      <c r="B52" s="74">
        <v>64990</v>
      </c>
      <c r="C52" s="54" t="s">
        <v>113</v>
      </c>
      <c r="D52" s="53">
        <v>274420</v>
      </c>
      <c r="E52" s="52">
        <v>1.2999999999999999E-2</v>
      </c>
      <c r="F52" s="51">
        <v>1.9550000000000001</v>
      </c>
      <c r="G52" s="50">
        <v>30.62</v>
      </c>
      <c r="H52" s="50">
        <v>31.24</v>
      </c>
      <c r="I52" s="43">
        <v>64990</v>
      </c>
      <c r="J52" s="49">
        <v>7.0000000000000001E-3</v>
      </c>
    </row>
    <row r="53" spans="1:10" ht="15" hidden="1" x14ac:dyDescent="0.25">
      <c r="A53" s="41" t="s">
        <v>1152</v>
      </c>
      <c r="B53" s="74">
        <v>65930</v>
      </c>
      <c r="C53" s="48" t="s">
        <v>113</v>
      </c>
      <c r="D53" s="47">
        <v>15130</v>
      </c>
      <c r="E53" s="46">
        <v>4.4999999999999998E-2</v>
      </c>
      <c r="F53" s="45">
        <v>0.108</v>
      </c>
      <c r="G53" s="44">
        <v>30.53</v>
      </c>
      <c r="H53" s="44">
        <v>31.7</v>
      </c>
      <c r="I53" s="43">
        <v>65930</v>
      </c>
      <c r="J53" s="42">
        <v>0.01</v>
      </c>
    </row>
    <row r="54" spans="1:10" ht="15" hidden="1" x14ac:dyDescent="0.25">
      <c r="A54" s="41" t="s">
        <v>1151</v>
      </c>
      <c r="B54" s="74">
        <v>70250</v>
      </c>
      <c r="C54" s="54" t="s">
        <v>113</v>
      </c>
      <c r="D54" s="53">
        <v>273910</v>
      </c>
      <c r="E54" s="52">
        <v>7.0000000000000001E-3</v>
      </c>
      <c r="F54" s="51">
        <v>1.9510000000000001</v>
      </c>
      <c r="G54" s="50">
        <v>31.99</v>
      </c>
      <c r="H54" s="50">
        <v>33.770000000000003</v>
      </c>
      <c r="I54" s="43">
        <v>70250</v>
      </c>
      <c r="J54" s="49">
        <v>5.0000000000000001E-3</v>
      </c>
    </row>
    <row r="55" spans="1:10" ht="15" hidden="1" x14ac:dyDescent="0.25">
      <c r="A55" s="41" t="s">
        <v>1150</v>
      </c>
      <c r="B55" s="74">
        <v>66620</v>
      </c>
      <c r="C55" s="48" t="s">
        <v>113</v>
      </c>
      <c r="D55" s="47">
        <v>214610</v>
      </c>
      <c r="E55" s="46">
        <v>8.0000000000000002E-3</v>
      </c>
      <c r="F55" s="45">
        <v>1.5289999999999999</v>
      </c>
      <c r="G55" s="44">
        <v>29.71</v>
      </c>
      <c r="H55" s="44">
        <v>32.03</v>
      </c>
      <c r="I55" s="43">
        <v>66620</v>
      </c>
      <c r="J55" s="42">
        <v>3.0000000000000001E-3</v>
      </c>
    </row>
    <row r="56" spans="1:10" ht="15" hidden="1" x14ac:dyDescent="0.25">
      <c r="A56" s="41" t="s">
        <v>1149</v>
      </c>
      <c r="B56" s="74">
        <v>64780</v>
      </c>
      <c r="C56" s="54" t="s">
        <v>121</v>
      </c>
      <c r="D56" s="53">
        <v>605040</v>
      </c>
      <c r="E56" s="52">
        <v>5.0000000000000001E-3</v>
      </c>
      <c r="F56" s="51">
        <v>4.3090000000000002</v>
      </c>
      <c r="G56" s="50">
        <v>28.58</v>
      </c>
      <c r="H56" s="50">
        <v>31.14</v>
      </c>
      <c r="I56" s="43">
        <v>64780</v>
      </c>
      <c r="J56" s="49">
        <v>3.0000000000000001E-3</v>
      </c>
    </row>
    <row r="57" spans="1:10" ht="15" hidden="1" x14ac:dyDescent="0.25">
      <c r="A57" s="41" t="s">
        <v>1148</v>
      </c>
      <c r="B57" s="74">
        <v>64890</v>
      </c>
      <c r="C57" s="48" t="s">
        <v>113</v>
      </c>
      <c r="D57" s="47">
        <v>524800</v>
      </c>
      <c r="E57" s="46">
        <v>5.0000000000000001E-3</v>
      </c>
      <c r="F57" s="45">
        <v>3.738</v>
      </c>
      <c r="G57" s="44">
        <v>28.45</v>
      </c>
      <c r="H57" s="44">
        <v>31.2</v>
      </c>
      <c r="I57" s="43">
        <v>64890</v>
      </c>
      <c r="J57" s="42">
        <v>2E-3</v>
      </c>
    </row>
    <row r="58" spans="1:10" ht="15" hidden="1" x14ac:dyDescent="0.25">
      <c r="A58" s="41" t="s">
        <v>1147</v>
      </c>
      <c r="B58" s="74">
        <v>47290</v>
      </c>
      <c r="C58" s="54" t="s">
        <v>113</v>
      </c>
      <c r="D58" s="51">
        <v>810</v>
      </c>
      <c r="E58" s="52">
        <v>0.23400000000000001</v>
      </c>
      <c r="F58" s="51">
        <v>6.0000000000000001E-3</v>
      </c>
      <c r="G58" s="50">
        <v>16.899999999999999</v>
      </c>
      <c r="H58" s="50">
        <v>22.74</v>
      </c>
      <c r="I58" s="43">
        <v>47290</v>
      </c>
      <c r="J58" s="49">
        <v>0.09</v>
      </c>
    </row>
    <row r="59" spans="1:10" ht="15" hidden="1" x14ac:dyDescent="0.25">
      <c r="A59" s="41" t="s">
        <v>1146</v>
      </c>
      <c r="B59" s="74">
        <v>64250</v>
      </c>
      <c r="C59" s="48" t="s">
        <v>113</v>
      </c>
      <c r="D59" s="47">
        <v>79430</v>
      </c>
      <c r="E59" s="46">
        <v>1.7999999999999999E-2</v>
      </c>
      <c r="F59" s="45">
        <v>0.56599999999999995</v>
      </c>
      <c r="G59" s="44">
        <v>29.96</v>
      </c>
      <c r="H59" s="44">
        <v>30.89</v>
      </c>
      <c r="I59" s="43">
        <v>64250</v>
      </c>
      <c r="J59" s="42">
        <v>1.4E-2</v>
      </c>
    </row>
    <row r="60" spans="1:10" ht="15" hidden="1" x14ac:dyDescent="0.25">
      <c r="A60" s="41" t="s">
        <v>1145</v>
      </c>
      <c r="B60" s="74">
        <v>77810</v>
      </c>
      <c r="C60" s="54" t="s">
        <v>113</v>
      </c>
      <c r="D60" s="53">
        <v>146060</v>
      </c>
      <c r="E60" s="52">
        <v>1.0999999999999999E-2</v>
      </c>
      <c r="F60" s="51">
        <v>1.04</v>
      </c>
      <c r="G60" s="50">
        <v>35.659999999999997</v>
      </c>
      <c r="H60" s="50">
        <v>37.409999999999997</v>
      </c>
      <c r="I60" s="43">
        <v>77810</v>
      </c>
      <c r="J60" s="49">
        <v>3.0000000000000001E-3</v>
      </c>
    </row>
    <row r="61" spans="1:10" ht="15" hidden="1" x14ac:dyDescent="0.25">
      <c r="A61" s="41" t="s">
        <v>1144</v>
      </c>
      <c r="B61" s="74">
        <v>91910</v>
      </c>
      <c r="C61" s="48" t="s">
        <v>113</v>
      </c>
      <c r="D61" s="47">
        <v>637690</v>
      </c>
      <c r="E61" s="46">
        <v>8.9999999999999993E-3</v>
      </c>
      <c r="F61" s="45">
        <v>4.5419999999999998</v>
      </c>
      <c r="G61" s="44">
        <v>39.1</v>
      </c>
      <c r="H61" s="44">
        <v>44.19</v>
      </c>
      <c r="I61" s="43">
        <v>91910</v>
      </c>
      <c r="J61" s="42">
        <v>4.0000000000000001E-3</v>
      </c>
    </row>
    <row r="62" spans="1:10" ht="15" hidden="1" x14ac:dyDescent="0.25">
      <c r="A62" s="41" t="s">
        <v>1143</v>
      </c>
      <c r="B62" s="74">
        <v>52020</v>
      </c>
      <c r="C62" s="54" t="s">
        <v>113</v>
      </c>
      <c r="D62" s="53">
        <v>95850</v>
      </c>
      <c r="E62" s="52">
        <v>1.4999999999999999E-2</v>
      </c>
      <c r="F62" s="51">
        <v>0.68300000000000005</v>
      </c>
      <c r="G62" s="50">
        <v>22.76</v>
      </c>
      <c r="H62" s="50">
        <v>25.01</v>
      </c>
      <c r="I62" s="43">
        <v>52020</v>
      </c>
      <c r="J62" s="49">
        <v>8.9999999999999993E-3</v>
      </c>
    </row>
    <row r="63" spans="1:10" ht="15" hidden="1" x14ac:dyDescent="0.25">
      <c r="A63" s="41" t="s">
        <v>1142</v>
      </c>
      <c r="B63" s="74">
        <v>57930</v>
      </c>
      <c r="C63" s="48" t="s">
        <v>113</v>
      </c>
      <c r="D63" s="47">
        <v>68910</v>
      </c>
      <c r="E63" s="46">
        <v>1.4E-2</v>
      </c>
      <c r="F63" s="45">
        <v>0.49099999999999999</v>
      </c>
      <c r="G63" s="44">
        <v>26.02</v>
      </c>
      <c r="H63" s="44">
        <v>27.85</v>
      </c>
      <c r="I63" s="43">
        <v>57930</v>
      </c>
      <c r="J63" s="42">
        <v>6.0000000000000001E-3</v>
      </c>
    </row>
    <row r="64" spans="1:10" ht="15" hidden="1" x14ac:dyDescent="0.25">
      <c r="A64" s="41" t="s">
        <v>1141</v>
      </c>
      <c r="B64" s="74">
        <v>66490</v>
      </c>
      <c r="C64" s="54" t="s">
        <v>113</v>
      </c>
      <c r="D64" s="53">
        <v>79190</v>
      </c>
      <c r="E64" s="52">
        <v>1.2E-2</v>
      </c>
      <c r="F64" s="51">
        <v>0.56399999999999995</v>
      </c>
      <c r="G64" s="50">
        <v>29.85</v>
      </c>
      <c r="H64" s="50">
        <v>31.97</v>
      </c>
      <c r="I64" s="43">
        <v>66490</v>
      </c>
      <c r="J64" s="49">
        <v>4.0000000000000001E-3</v>
      </c>
    </row>
    <row r="65" spans="1:10" ht="15" hidden="1" x14ac:dyDescent="0.25">
      <c r="A65" s="41" t="s">
        <v>1140</v>
      </c>
      <c r="B65" s="74">
        <v>63350</v>
      </c>
      <c r="C65" s="48" t="s">
        <v>113</v>
      </c>
      <c r="D65" s="47">
        <v>269710</v>
      </c>
      <c r="E65" s="46">
        <v>1.0999999999999999E-2</v>
      </c>
      <c r="F65" s="45">
        <v>1.921</v>
      </c>
      <c r="G65" s="44">
        <v>28.37</v>
      </c>
      <c r="H65" s="44">
        <v>30.46</v>
      </c>
      <c r="I65" s="43">
        <v>63350</v>
      </c>
      <c r="J65" s="42">
        <v>3.0000000000000001E-3</v>
      </c>
    </row>
    <row r="66" spans="1:10" ht="15" hidden="1" x14ac:dyDescent="0.25">
      <c r="A66" s="41" t="s">
        <v>1139</v>
      </c>
      <c r="B66" s="74">
        <v>70620</v>
      </c>
      <c r="C66" s="54" t="s">
        <v>113</v>
      </c>
      <c r="D66" s="53">
        <v>558630</v>
      </c>
      <c r="E66" s="52">
        <v>8.0000000000000002E-3</v>
      </c>
      <c r="F66" s="51">
        <v>3.9790000000000001</v>
      </c>
      <c r="G66" s="50">
        <v>30.08</v>
      </c>
      <c r="H66" s="50">
        <v>33.950000000000003</v>
      </c>
      <c r="I66" s="43">
        <v>70620</v>
      </c>
      <c r="J66" s="49">
        <v>5.0000000000000001E-3</v>
      </c>
    </row>
    <row r="67" spans="1:10" ht="15" hidden="1" x14ac:dyDescent="0.25">
      <c r="A67" s="41" t="s">
        <v>1138</v>
      </c>
      <c r="B67" s="74">
        <v>74870</v>
      </c>
      <c r="C67" s="48" t="s">
        <v>113</v>
      </c>
      <c r="D67" s="47">
        <v>958670</v>
      </c>
      <c r="E67" s="46">
        <v>5.0000000000000001E-3</v>
      </c>
      <c r="F67" s="45">
        <v>6.8280000000000003</v>
      </c>
      <c r="G67" s="44">
        <v>33.19</v>
      </c>
      <c r="H67" s="44">
        <v>35.99</v>
      </c>
      <c r="I67" s="43">
        <v>74870</v>
      </c>
      <c r="J67" s="42">
        <v>3.0000000000000001E-3</v>
      </c>
    </row>
    <row r="68" spans="1:10" ht="15" hidden="1" x14ac:dyDescent="0.25">
      <c r="A68" s="41" t="s">
        <v>1137</v>
      </c>
      <c r="B68" s="74">
        <v>80700</v>
      </c>
      <c r="C68" s="54" t="s">
        <v>136</v>
      </c>
      <c r="D68" s="53">
        <v>2651370</v>
      </c>
      <c r="E68" s="52">
        <v>4.0000000000000001E-3</v>
      </c>
      <c r="F68" s="51">
        <v>18.884</v>
      </c>
      <c r="G68" s="50">
        <v>33.07</v>
      </c>
      <c r="H68" s="50">
        <v>38.799999999999997</v>
      </c>
      <c r="I68" s="43">
        <v>80700</v>
      </c>
      <c r="J68" s="49">
        <v>3.0000000000000001E-3</v>
      </c>
    </row>
    <row r="69" spans="1:10" ht="15" hidden="1" x14ac:dyDescent="0.25">
      <c r="A69" s="41" t="s">
        <v>1136</v>
      </c>
      <c r="B69" s="74">
        <v>76730</v>
      </c>
      <c r="C69" s="48" t="s">
        <v>113</v>
      </c>
      <c r="D69" s="47">
        <v>1246540</v>
      </c>
      <c r="E69" s="46">
        <v>6.0000000000000001E-3</v>
      </c>
      <c r="F69" s="45">
        <v>8.8780000000000001</v>
      </c>
      <c r="G69" s="44">
        <v>32.76</v>
      </c>
      <c r="H69" s="44">
        <v>36.89</v>
      </c>
      <c r="I69" s="43">
        <v>76730</v>
      </c>
      <c r="J69" s="42">
        <v>4.0000000000000001E-3</v>
      </c>
    </row>
    <row r="70" spans="1:10" ht="15" hidden="1" x14ac:dyDescent="0.25">
      <c r="A70" s="41" t="s">
        <v>1135</v>
      </c>
      <c r="B70" s="74">
        <v>58030</v>
      </c>
      <c r="C70" s="54" t="s">
        <v>113</v>
      </c>
      <c r="D70" s="53">
        <v>60770</v>
      </c>
      <c r="E70" s="52">
        <v>2.5999999999999999E-2</v>
      </c>
      <c r="F70" s="51">
        <v>0.433</v>
      </c>
      <c r="G70" s="50">
        <v>24.93</v>
      </c>
      <c r="H70" s="50">
        <v>27.9</v>
      </c>
      <c r="I70" s="43">
        <v>58030</v>
      </c>
      <c r="J70" s="49">
        <v>1.2E-2</v>
      </c>
    </row>
    <row r="71" spans="1:10" ht="15" hidden="1" x14ac:dyDescent="0.25">
      <c r="A71" s="41" t="s">
        <v>1134</v>
      </c>
      <c r="B71" s="74">
        <v>77170</v>
      </c>
      <c r="C71" s="48" t="s">
        <v>113</v>
      </c>
      <c r="D71" s="47">
        <v>54700</v>
      </c>
      <c r="E71" s="46">
        <v>1.0999999999999999E-2</v>
      </c>
      <c r="F71" s="45">
        <v>0.39</v>
      </c>
      <c r="G71" s="44">
        <v>35.5</v>
      </c>
      <c r="H71" s="44">
        <v>37.1</v>
      </c>
      <c r="I71" s="43">
        <v>77170</v>
      </c>
      <c r="J71" s="42">
        <v>4.0000000000000001E-3</v>
      </c>
    </row>
    <row r="72" spans="1:10" ht="15" hidden="1" x14ac:dyDescent="0.25">
      <c r="A72" s="41" t="s">
        <v>1133</v>
      </c>
      <c r="B72" s="74">
        <v>81160</v>
      </c>
      <c r="C72" s="54" t="s">
        <v>113</v>
      </c>
      <c r="D72" s="53">
        <v>72930</v>
      </c>
      <c r="E72" s="52">
        <v>1.9E-2</v>
      </c>
      <c r="F72" s="51">
        <v>0.51900000000000002</v>
      </c>
      <c r="G72" s="50">
        <v>33.619999999999997</v>
      </c>
      <c r="H72" s="50">
        <v>39.020000000000003</v>
      </c>
      <c r="I72" s="43">
        <v>81160</v>
      </c>
      <c r="J72" s="49">
        <v>8.9999999999999993E-3</v>
      </c>
    </row>
    <row r="73" spans="1:10" ht="15" hidden="1" x14ac:dyDescent="0.25">
      <c r="A73" s="41" t="s">
        <v>1132</v>
      </c>
      <c r="B73" s="74">
        <v>103050</v>
      </c>
      <c r="C73" s="48" t="s">
        <v>121</v>
      </c>
      <c r="D73" s="47">
        <v>575110</v>
      </c>
      <c r="E73" s="46">
        <v>8.9999999999999993E-3</v>
      </c>
      <c r="F73" s="45">
        <v>4.0960000000000001</v>
      </c>
      <c r="G73" s="44">
        <v>38.909999999999997</v>
      </c>
      <c r="H73" s="44">
        <v>49.54</v>
      </c>
      <c r="I73" s="43">
        <v>103050</v>
      </c>
      <c r="J73" s="42">
        <v>7.0000000000000001E-3</v>
      </c>
    </row>
    <row r="74" spans="1:10" ht="15" hidden="1" x14ac:dyDescent="0.25">
      <c r="A74" s="41" t="s">
        <v>1131</v>
      </c>
      <c r="B74" s="74">
        <v>97640</v>
      </c>
      <c r="C74" s="54" t="s">
        <v>113</v>
      </c>
      <c r="D74" s="53">
        <v>281610</v>
      </c>
      <c r="E74" s="52">
        <v>1.2999999999999999E-2</v>
      </c>
      <c r="F74" s="51">
        <v>2.0059999999999998</v>
      </c>
      <c r="G74" s="50">
        <v>39.31</v>
      </c>
      <c r="H74" s="50">
        <v>46.94</v>
      </c>
      <c r="I74" s="43">
        <v>97640</v>
      </c>
      <c r="J74" s="49">
        <v>0.01</v>
      </c>
    </row>
    <row r="75" spans="1:10" ht="15" hidden="1" x14ac:dyDescent="0.25">
      <c r="A75" s="41" t="s">
        <v>1130</v>
      </c>
      <c r="B75" s="74">
        <v>123100</v>
      </c>
      <c r="C75" s="48" t="s">
        <v>113</v>
      </c>
      <c r="D75" s="47">
        <v>201850</v>
      </c>
      <c r="E75" s="46">
        <v>1.4E-2</v>
      </c>
      <c r="F75" s="45">
        <v>1.4379999999999999</v>
      </c>
      <c r="G75" s="44">
        <v>43.53</v>
      </c>
      <c r="H75" s="44">
        <v>59.18</v>
      </c>
      <c r="I75" s="43">
        <v>123100</v>
      </c>
      <c r="J75" s="42">
        <v>0.01</v>
      </c>
    </row>
    <row r="76" spans="1:10" ht="15" hidden="1" x14ac:dyDescent="0.25">
      <c r="A76" s="41" t="s">
        <v>1129</v>
      </c>
      <c r="B76" s="74">
        <v>75480</v>
      </c>
      <c r="C76" s="54" t="s">
        <v>113</v>
      </c>
      <c r="D76" s="53">
        <v>91650</v>
      </c>
      <c r="E76" s="52">
        <v>2.3E-2</v>
      </c>
      <c r="F76" s="51">
        <v>0.65300000000000002</v>
      </c>
      <c r="G76" s="50">
        <v>32.54</v>
      </c>
      <c r="H76" s="50">
        <v>36.29</v>
      </c>
      <c r="I76" s="43">
        <v>75480</v>
      </c>
      <c r="J76" s="49">
        <v>8.0000000000000002E-3</v>
      </c>
    </row>
    <row r="77" spans="1:10" ht="15" hidden="1" x14ac:dyDescent="0.25">
      <c r="A77" s="41" t="s">
        <v>1128</v>
      </c>
      <c r="B77" s="74">
        <v>88940</v>
      </c>
      <c r="C77" s="48" t="s">
        <v>113</v>
      </c>
      <c r="D77" s="47">
        <v>49750</v>
      </c>
      <c r="E77" s="46">
        <v>1.7000000000000001E-2</v>
      </c>
      <c r="F77" s="45">
        <v>0.35399999999999998</v>
      </c>
      <c r="G77" s="44">
        <v>38.11</v>
      </c>
      <c r="H77" s="44">
        <v>42.76</v>
      </c>
      <c r="I77" s="43">
        <v>88940</v>
      </c>
      <c r="J77" s="42">
        <v>1.0999999999999999E-2</v>
      </c>
    </row>
    <row r="78" spans="1:10" ht="15" hidden="1" x14ac:dyDescent="0.25">
      <c r="A78" s="41" t="s">
        <v>1127</v>
      </c>
      <c r="B78" s="74">
        <v>73570</v>
      </c>
      <c r="C78" s="54" t="s">
        <v>121</v>
      </c>
      <c r="D78" s="53">
        <v>339800</v>
      </c>
      <c r="E78" s="52">
        <v>1.0999999999999999E-2</v>
      </c>
      <c r="F78" s="51">
        <v>2.42</v>
      </c>
      <c r="G78" s="50">
        <v>29.34</v>
      </c>
      <c r="H78" s="50">
        <v>35.369999999999997</v>
      </c>
      <c r="I78" s="43">
        <v>73570</v>
      </c>
      <c r="J78" s="49">
        <v>5.0000000000000001E-3</v>
      </c>
    </row>
    <row r="79" spans="1:10" ht="15" hidden="1" x14ac:dyDescent="0.25">
      <c r="A79" s="41" t="s">
        <v>1126</v>
      </c>
      <c r="B79" s="74">
        <v>49480</v>
      </c>
      <c r="C79" s="48" t="s">
        <v>113</v>
      </c>
      <c r="D79" s="47">
        <v>34110</v>
      </c>
      <c r="E79" s="46">
        <v>4.7E-2</v>
      </c>
      <c r="F79" s="45">
        <v>0.24299999999999999</v>
      </c>
      <c r="G79" s="44">
        <v>21.34</v>
      </c>
      <c r="H79" s="44">
        <v>23.79</v>
      </c>
      <c r="I79" s="43">
        <v>49480</v>
      </c>
      <c r="J79" s="42">
        <v>1.2999999999999999E-2</v>
      </c>
    </row>
    <row r="80" spans="1:10" ht="15" hidden="1" x14ac:dyDescent="0.25">
      <c r="A80" s="41" t="s">
        <v>1125</v>
      </c>
      <c r="B80" s="74">
        <v>76260</v>
      </c>
      <c r="C80" s="54" t="s">
        <v>113</v>
      </c>
      <c r="D80" s="53">
        <v>305700</v>
      </c>
      <c r="E80" s="52">
        <v>1.0999999999999999E-2</v>
      </c>
      <c r="F80" s="51">
        <v>2.177</v>
      </c>
      <c r="G80" s="50">
        <v>30.6</v>
      </c>
      <c r="H80" s="50">
        <v>36.67</v>
      </c>
      <c r="I80" s="43">
        <v>76260</v>
      </c>
      <c r="J80" s="49">
        <v>5.0000000000000001E-3</v>
      </c>
    </row>
    <row r="81" spans="1:10" ht="15" hidden="1" x14ac:dyDescent="0.25">
      <c r="A81" s="41" t="s">
        <v>1124</v>
      </c>
      <c r="B81" s="74">
        <v>51080</v>
      </c>
      <c r="C81" s="48" t="s">
        <v>121</v>
      </c>
      <c r="D81" s="47">
        <v>128480</v>
      </c>
      <c r="E81" s="46">
        <v>1.6E-2</v>
      </c>
      <c r="F81" s="45">
        <v>0.91500000000000004</v>
      </c>
      <c r="G81" s="44">
        <v>21.78</v>
      </c>
      <c r="H81" s="44">
        <v>24.56</v>
      </c>
      <c r="I81" s="43">
        <v>51080</v>
      </c>
      <c r="J81" s="42">
        <v>0.01</v>
      </c>
    </row>
    <row r="82" spans="1:10" ht="15" hidden="1" x14ac:dyDescent="0.25">
      <c r="A82" s="41" t="s">
        <v>1123</v>
      </c>
      <c r="B82" s="74">
        <v>57950</v>
      </c>
      <c r="C82" s="54" t="s">
        <v>113</v>
      </c>
      <c r="D82" s="53">
        <v>58450</v>
      </c>
      <c r="E82" s="52">
        <v>3.0000000000000001E-3</v>
      </c>
      <c r="F82" s="51">
        <v>0.41599999999999998</v>
      </c>
      <c r="G82" s="50">
        <v>25.03</v>
      </c>
      <c r="H82" s="50">
        <v>27.86</v>
      </c>
      <c r="I82" s="43">
        <v>57950</v>
      </c>
      <c r="J82" s="49">
        <v>3.0000000000000001E-3</v>
      </c>
    </row>
    <row r="83" spans="1:10" ht="15" hidden="1" x14ac:dyDescent="0.25">
      <c r="A83" s="41" t="s">
        <v>1122</v>
      </c>
      <c r="B83" s="74">
        <v>45340</v>
      </c>
      <c r="C83" s="48" t="s">
        <v>113</v>
      </c>
      <c r="D83" s="47">
        <v>70030</v>
      </c>
      <c r="E83" s="46">
        <v>2.8000000000000001E-2</v>
      </c>
      <c r="F83" s="45">
        <v>0.499</v>
      </c>
      <c r="G83" s="44">
        <v>17.57</v>
      </c>
      <c r="H83" s="44">
        <v>21.8</v>
      </c>
      <c r="I83" s="43">
        <v>45340</v>
      </c>
      <c r="J83" s="42">
        <v>1.7000000000000001E-2</v>
      </c>
    </row>
    <row r="84" spans="1:10" ht="15" hidden="1" x14ac:dyDescent="0.25">
      <c r="A84" s="41" t="s">
        <v>1121</v>
      </c>
      <c r="B84" s="74">
        <v>76230</v>
      </c>
      <c r="C84" s="54" t="s">
        <v>113</v>
      </c>
      <c r="D84" s="53">
        <v>123270</v>
      </c>
      <c r="E84" s="52">
        <v>1.2E-2</v>
      </c>
      <c r="F84" s="51">
        <v>0.878</v>
      </c>
      <c r="G84" s="50">
        <v>33.4</v>
      </c>
      <c r="H84" s="50">
        <v>36.65</v>
      </c>
      <c r="I84" s="43">
        <v>76230</v>
      </c>
      <c r="J84" s="49">
        <v>6.0000000000000001E-3</v>
      </c>
    </row>
    <row r="85" spans="1:10" s="58" customFormat="1" ht="15" hidden="1" x14ac:dyDescent="0.25">
      <c r="A85" s="41" t="s">
        <v>1120</v>
      </c>
      <c r="B85" s="77">
        <v>87880</v>
      </c>
      <c r="C85" s="65" t="s">
        <v>184</v>
      </c>
      <c r="D85" s="64">
        <v>4165140</v>
      </c>
      <c r="E85" s="63">
        <v>4.0000000000000001E-3</v>
      </c>
      <c r="F85" s="62">
        <v>29.666</v>
      </c>
      <c r="G85" s="61">
        <v>39.82</v>
      </c>
      <c r="H85" s="61">
        <v>42.25</v>
      </c>
      <c r="I85" s="60">
        <v>87880</v>
      </c>
      <c r="J85" s="59">
        <v>4.0000000000000001E-3</v>
      </c>
    </row>
    <row r="86" spans="1:10" s="58" customFormat="1" ht="15" hidden="1" x14ac:dyDescent="0.25">
      <c r="A86" s="41" t="s">
        <v>1119</v>
      </c>
      <c r="B86" s="77">
        <v>87870</v>
      </c>
      <c r="C86" s="65" t="s">
        <v>136</v>
      </c>
      <c r="D86" s="64">
        <v>3997370</v>
      </c>
      <c r="E86" s="63">
        <v>4.0000000000000001E-3</v>
      </c>
      <c r="F86" s="62">
        <v>28.471</v>
      </c>
      <c r="G86" s="61">
        <v>39.840000000000003</v>
      </c>
      <c r="H86" s="61">
        <v>42.24</v>
      </c>
      <c r="I86" s="60">
        <v>87870</v>
      </c>
      <c r="J86" s="59">
        <v>4.0000000000000001E-3</v>
      </c>
    </row>
    <row r="87" spans="1:10" s="58" customFormat="1" ht="15" hidden="1" x14ac:dyDescent="0.25">
      <c r="A87" s="41" t="s">
        <v>1118</v>
      </c>
      <c r="B87" s="77">
        <v>116320</v>
      </c>
      <c r="C87" s="65" t="s">
        <v>113</v>
      </c>
      <c r="D87" s="64">
        <v>26580</v>
      </c>
      <c r="E87" s="63">
        <v>4.1000000000000002E-2</v>
      </c>
      <c r="F87" s="62">
        <v>0.189</v>
      </c>
      <c r="G87" s="61">
        <v>53.77</v>
      </c>
      <c r="H87" s="61">
        <v>55.92</v>
      </c>
      <c r="I87" s="60">
        <v>116320</v>
      </c>
      <c r="J87" s="59">
        <v>1.4E-2</v>
      </c>
    </row>
    <row r="88" spans="1:10" s="58" customFormat="1" ht="15" hidden="1" x14ac:dyDescent="0.25">
      <c r="A88" s="41" t="s">
        <v>1117</v>
      </c>
      <c r="B88" s="77">
        <v>92260</v>
      </c>
      <c r="C88" s="65" t="s">
        <v>121</v>
      </c>
      <c r="D88" s="64">
        <v>665830</v>
      </c>
      <c r="E88" s="63">
        <v>0.01</v>
      </c>
      <c r="F88" s="62">
        <v>4.742</v>
      </c>
      <c r="G88" s="61">
        <v>42.29</v>
      </c>
      <c r="H88" s="61">
        <v>44.36</v>
      </c>
      <c r="I88" s="60">
        <v>92260</v>
      </c>
      <c r="J88" s="59">
        <v>3.0000000000000001E-3</v>
      </c>
    </row>
    <row r="89" spans="1:10" s="58" customFormat="1" ht="15" hidden="1" x14ac:dyDescent="0.25">
      <c r="A89" s="41" t="s">
        <v>1116</v>
      </c>
      <c r="B89" s="77">
        <v>91620</v>
      </c>
      <c r="C89" s="65" t="s">
        <v>113</v>
      </c>
      <c r="D89" s="64">
        <v>568960</v>
      </c>
      <c r="E89" s="63">
        <v>0.01</v>
      </c>
      <c r="F89" s="62">
        <v>4.0519999999999996</v>
      </c>
      <c r="G89" s="61">
        <v>41.93</v>
      </c>
      <c r="H89" s="61">
        <v>44.05</v>
      </c>
      <c r="I89" s="60">
        <v>91620</v>
      </c>
      <c r="J89" s="59">
        <v>3.0000000000000001E-3</v>
      </c>
    </row>
    <row r="90" spans="1:10" s="58" customFormat="1" ht="15" hidden="1" x14ac:dyDescent="0.25">
      <c r="A90" s="41" t="s">
        <v>1115</v>
      </c>
      <c r="B90" s="77">
        <v>96040</v>
      </c>
      <c r="C90" s="65" t="s">
        <v>113</v>
      </c>
      <c r="D90" s="64">
        <v>96870</v>
      </c>
      <c r="E90" s="63">
        <v>2.4E-2</v>
      </c>
      <c r="F90" s="62">
        <v>0.69</v>
      </c>
      <c r="G90" s="61">
        <v>44.52</v>
      </c>
      <c r="H90" s="61">
        <v>46.17</v>
      </c>
      <c r="I90" s="60">
        <v>96040</v>
      </c>
      <c r="J90" s="59">
        <v>6.0000000000000001E-3</v>
      </c>
    </row>
    <row r="91" spans="1:10" s="58" customFormat="1" ht="15" hidden="1" x14ac:dyDescent="0.25">
      <c r="A91" s="41" t="s">
        <v>1114</v>
      </c>
      <c r="B91" s="77">
        <v>100080</v>
      </c>
      <c r="C91" s="65" t="s">
        <v>121</v>
      </c>
      <c r="D91" s="64">
        <v>1604570</v>
      </c>
      <c r="E91" s="63">
        <v>8.9999999999999993E-3</v>
      </c>
      <c r="F91" s="62">
        <v>11.429</v>
      </c>
      <c r="G91" s="61">
        <v>46.07</v>
      </c>
      <c r="H91" s="61">
        <v>48.11</v>
      </c>
      <c r="I91" s="60">
        <v>100080</v>
      </c>
      <c r="J91" s="59">
        <v>6.0000000000000001E-3</v>
      </c>
    </row>
    <row r="92" spans="1:10" s="58" customFormat="1" ht="15" hidden="1" x14ac:dyDescent="0.25">
      <c r="A92" s="41" t="s">
        <v>1113</v>
      </c>
      <c r="B92" s="77">
        <v>85180</v>
      </c>
      <c r="C92" s="65" t="s">
        <v>113</v>
      </c>
      <c r="D92" s="64">
        <v>271200</v>
      </c>
      <c r="E92" s="63">
        <v>1.7000000000000001E-2</v>
      </c>
      <c r="F92" s="62">
        <v>1.9319999999999999</v>
      </c>
      <c r="G92" s="61">
        <v>38.39</v>
      </c>
      <c r="H92" s="61">
        <v>40.950000000000003</v>
      </c>
      <c r="I92" s="60">
        <v>85180</v>
      </c>
      <c r="J92" s="59">
        <v>8.9999999999999993E-3</v>
      </c>
    </row>
    <row r="93" spans="1:10" s="58" customFormat="1" ht="15" hidden="1" x14ac:dyDescent="0.25">
      <c r="A93" s="41" t="s">
        <v>1112</v>
      </c>
      <c r="B93" s="77">
        <v>104300</v>
      </c>
      <c r="C93" s="65" t="s">
        <v>113</v>
      </c>
      <c r="D93" s="64">
        <v>794000</v>
      </c>
      <c r="E93" s="63">
        <v>1.2999999999999999E-2</v>
      </c>
      <c r="F93" s="62">
        <v>5.6550000000000002</v>
      </c>
      <c r="G93" s="61">
        <v>48.12</v>
      </c>
      <c r="H93" s="61">
        <v>50.14</v>
      </c>
      <c r="I93" s="60">
        <v>104300</v>
      </c>
      <c r="J93" s="59">
        <v>8.0000000000000002E-3</v>
      </c>
    </row>
    <row r="94" spans="1:10" s="58" customFormat="1" ht="15" hidden="1" x14ac:dyDescent="0.25">
      <c r="A94" s="41" t="s">
        <v>1111</v>
      </c>
      <c r="B94" s="77">
        <v>110590</v>
      </c>
      <c r="C94" s="65" t="s">
        <v>113</v>
      </c>
      <c r="D94" s="64">
        <v>409820</v>
      </c>
      <c r="E94" s="63">
        <v>1.2999999999999999E-2</v>
      </c>
      <c r="F94" s="62">
        <v>2.919</v>
      </c>
      <c r="G94" s="61">
        <v>51.38</v>
      </c>
      <c r="H94" s="61">
        <v>53.17</v>
      </c>
      <c r="I94" s="60">
        <v>110590</v>
      </c>
      <c r="J94" s="59">
        <v>7.0000000000000001E-3</v>
      </c>
    </row>
    <row r="95" spans="1:10" s="58" customFormat="1" ht="15" hidden="1" x14ac:dyDescent="0.25">
      <c r="A95" s="41" t="s">
        <v>1110</v>
      </c>
      <c r="B95" s="77">
        <v>72150</v>
      </c>
      <c r="C95" s="65" t="s">
        <v>113</v>
      </c>
      <c r="D95" s="64">
        <v>129540</v>
      </c>
      <c r="E95" s="63">
        <v>1.4E-2</v>
      </c>
      <c r="F95" s="62">
        <v>0.92300000000000004</v>
      </c>
      <c r="G95" s="61">
        <v>31.79</v>
      </c>
      <c r="H95" s="61">
        <v>34.69</v>
      </c>
      <c r="I95" s="60">
        <v>72150</v>
      </c>
      <c r="J95" s="59">
        <v>7.0000000000000001E-3</v>
      </c>
    </row>
    <row r="96" spans="1:10" s="58" customFormat="1" ht="15" hidden="1" x14ac:dyDescent="0.25">
      <c r="A96" s="41" t="s">
        <v>1109</v>
      </c>
      <c r="B96" s="77">
        <v>89750</v>
      </c>
      <c r="C96" s="65" t="s">
        <v>121</v>
      </c>
      <c r="D96" s="64">
        <v>647610</v>
      </c>
      <c r="E96" s="63">
        <v>7.0000000000000001E-3</v>
      </c>
      <c r="F96" s="62">
        <v>4.6130000000000004</v>
      </c>
      <c r="G96" s="61">
        <v>40.85</v>
      </c>
      <c r="H96" s="61">
        <v>43.15</v>
      </c>
      <c r="I96" s="60">
        <v>89750</v>
      </c>
      <c r="J96" s="59">
        <v>2E-3</v>
      </c>
    </row>
    <row r="97" spans="1:10" s="58" customFormat="1" ht="15" hidden="1" x14ac:dyDescent="0.25">
      <c r="A97" s="41" t="s">
        <v>1108</v>
      </c>
      <c r="B97" s="77">
        <v>87130</v>
      </c>
      <c r="C97" s="65" t="s">
        <v>113</v>
      </c>
      <c r="D97" s="64">
        <v>113730</v>
      </c>
      <c r="E97" s="63">
        <v>0.01</v>
      </c>
      <c r="F97" s="62">
        <v>0.81</v>
      </c>
      <c r="G97" s="61">
        <v>40.840000000000003</v>
      </c>
      <c r="H97" s="61">
        <v>41.89</v>
      </c>
      <c r="I97" s="60">
        <v>87130</v>
      </c>
      <c r="J97" s="59">
        <v>3.0000000000000001E-3</v>
      </c>
    </row>
    <row r="98" spans="1:10" s="58" customFormat="1" ht="15" hidden="1" x14ac:dyDescent="0.25">
      <c r="A98" s="41" t="s">
        <v>1107</v>
      </c>
      <c r="B98" s="77">
        <v>84500</v>
      </c>
      <c r="C98" s="65" t="s">
        <v>113</v>
      </c>
      <c r="D98" s="64">
        <v>376820</v>
      </c>
      <c r="E98" s="63">
        <v>8.0000000000000002E-3</v>
      </c>
      <c r="F98" s="62">
        <v>2.6840000000000002</v>
      </c>
      <c r="G98" s="61">
        <v>38.32</v>
      </c>
      <c r="H98" s="61">
        <v>40.630000000000003</v>
      </c>
      <c r="I98" s="60">
        <v>84500</v>
      </c>
      <c r="J98" s="59">
        <v>3.0000000000000001E-3</v>
      </c>
    </row>
    <row r="99" spans="1:10" s="58" customFormat="1" ht="15" hidden="1" x14ac:dyDescent="0.25">
      <c r="A99" s="41" t="s">
        <v>1106</v>
      </c>
      <c r="B99" s="77">
        <v>104240</v>
      </c>
      <c r="C99" s="65" t="s">
        <v>113</v>
      </c>
      <c r="D99" s="64">
        <v>157070</v>
      </c>
      <c r="E99" s="63">
        <v>1.4999999999999999E-2</v>
      </c>
      <c r="F99" s="62">
        <v>1.119</v>
      </c>
      <c r="G99" s="61">
        <v>48.66</v>
      </c>
      <c r="H99" s="61">
        <v>50.12</v>
      </c>
      <c r="I99" s="60">
        <v>104240</v>
      </c>
      <c r="J99" s="59">
        <v>5.0000000000000001E-3</v>
      </c>
    </row>
    <row r="100" spans="1:10" s="58" customFormat="1" ht="15" hidden="1" x14ac:dyDescent="0.25">
      <c r="A100" s="41" t="s">
        <v>1105</v>
      </c>
      <c r="B100" s="77">
        <v>56600</v>
      </c>
      <c r="C100" s="65" t="s">
        <v>121</v>
      </c>
      <c r="D100" s="64">
        <v>791580</v>
      </c>
      <c r="E100" s="63">
        <v>7.0000000000000001E-3</v>
      </c>
      <c r="F100" s="62">
        <v>5.6379999999999999</v>
      </c>
      <c r="G100" s="61">
        <v>25.08</v>
      </c>
      <c r="H100" s="61">
        <v>27.21</v>
      </c>
      <c r="I100" s="60">
        <v>56600</v>
      </c>
      <c r="J100" s="59">
        <v>3.0000000000000001E-3</v>
      </c>
    </row>
    <row r="101" spans="1:10" s="58" customFormat="1" ht="15" hidden="1" x14ac:dyDescent="0.25">
      <c r="A101" s="41" t="s">
        <v>1104</v>
      </c>
      <c r="B101" s="77">
        <v>53100</v>
      </c>
      <c r="C101" s="65" t="s">
        <v>113</v>
      </c>
      <c r="D101" s="64">
        <v>602840</v>
      </c>
      <c r="E101" s="63">
        <v>7.0000000000000001E-3</v>
      </c>
      <c r="F101" s="62">
        <v>4.2939999999999996</v>
      </c>
      <c r="G101" s="61">
        <v>23.74</v>
      </c>
      <c r="H101" s="61">
        <v>25.53</v>
      </c>
      <c r="I101" s="60">
        <v>53100</v>
      </c>
      <c r="J101" s="59">
        <v>3.0000000000000001E-3</v>
      </c>
    </row>
    <row r="102" spans="1:10" s="58" customFormat="1" ht="15" hidden="1" x14ac:dyDescent="0.25">
      <c r="A102" s="41" t="s">
        <v>1103</v>
      </c>
      <c r="B102" s="77">
        <v>67770</v>
      </c>
      <c r="C102" s="65" t="s">
        <v>113</v>
      </c>
      <c r="D102" s="64">
        <v>188740</v>
      </c>
      <c r="E102" s="63">
        <v>1.2999999999999999E-2</v>
      </c>
      <c r="F102" s="62">
        <v>1.3440000000000001</v>
      </c>
      <c r="G102" s="61">
        <v>30.13</v>
      </c>
      <c r="H102" s="61">
        <v>32.58</v>
      </c>
      <c r="I102" s="60">
        <v>67770</v>
      </c>
      <c r="J102" s="59">
        <v>4.0000000000000001E-3</v>
      </c>
    </row>
    <row r="103" spans="1:10" s="58" customFormat="1" ht="15" hidden="1" x14ac:dyDescent="0.25">
      <c r="A103" s="41" t="s">
        <v>1102</v>
      </c>
      <c r="B103" s="77">
        <v>88880</v>
      </c>
      <c r="C103" s="65" t="s">
        <v>113</v>
      </c>
      <c r="D103" s="64">
        <v>261210</v>
      </c>
      <c r="E103" s="63">
        <v>8.9999999999999993E-3</v>
      </c>
      <c r="F103" s="62">
        <v>1.86</v>
      </c>
      <c r="G103" s="61">
        <v>41.59</v>
      </c>
      <c r="H103" s="61">
        <v>42.73</v>
      </c>
      <c r="I103" s="60">
        <v>88880</v>
      </c>
      <c r="J103" s="59">
        <v>4.0000000000000001E-3</v>
      </c>
    </row>
    <row r="104" spans="1:10" ht="15" hidden="1" x14ac:dyDescent="0.25">
      <c r="A104" s="41" t="s">
        <v>1101</v>
      </c>
      <c r="B104" s="74">
        <v>88230</v>
      </c>
      <c r="C104" s="54" t="s">
        <v>136</v>
      </c>
      <c r="D104" s="53">
        <v>167770</v>
      </c>
      <c r="E104" s="52">
        <v>1.7000000000000001E-2</v>
      </c>
      <c r="F104" s="51">
        <v>1.1950000000000001</v>
      </c>
      <c r="G104" s="50">
        <v>39.299999999999997</v>
      </c>
      <c r="H104" s="50">
        <v>42.42</v>
      </c>
      <c r="I104" s="43">
        <v>88230</v>
      </c>
      <c r="J104" s="49">
        <v>5.0000000000000001E-3</v>
      </c>
    </row>
    <row r="105" spans="1:10" ht="15" hidden="1" x14ac:dyDescent="0.25">
      <c r="A105" s="41" t="s">
        <v>1100</v>
      </c>
      <c r="B105" s="74">
        <v>114120</v>
      </c>
      <c r="C105" s="48" t="s">
        <v>113</v>
      </c>
      <c r="D105" s="47">
        <v>19940</v>
      </c>
      <c r="E105" s="46">
        <v>3.5000000000000003E-2</v>
      </c>
      <c r="F105" s="45">
        <v>0.14199999999999999</v>
      </c>
      <c r="G105" s="44">
        <v>48.37</v>
      </c>
      <c r="H105" s="44">
        <v>54.87</v>
      </c>
      <c r="I105" s="43">
        <v>114120</v>
      </c>
      <c r="J105" s="42">
        <v>1.2999999999999999E-2</v>
      </c>
    </row>
    <row r="106" spans="1:10" ht="15" hidden="1" x14ac:dyDescent="0.25">
      <c r="A106" s="41" t="s">
        <v>1099</v>
      </c>
      <c r="B106" s="74">
        <v>105600</v>
      </c>
      <c r="C106" s="54" t="s">
        <v>113</v>
      </c>
      <c r="D106" s="53">
        <v>2730</v>
      </c>
      <c r="E106" s="52">
        <v>5.0999999999999997E-2</v>
      </c>
      <c r="F106" s="51">
        <v>1.9E-2</v>
      </c>
      <c r="G106" s="50">
        <v>50.87</v>
      </c>
      <c r="H106" s="50">
        <v>50.77</v>
      </c>
      <c r="I106" s="43">
        <v>105600</v>
      </c>
      <c r="J106" s="49">
        <v>1.7000000000000001E-2</v>
      </c>
    </row>
    <row r="107" spans="1:10" ht="15" hidden="1" x14ac:dyDescent="0.25">
      <c r="A107" s="41" t="s">
        <v>1098</v>
      </c>
      <c r="B107" s="74">
        <v>84340</v>
      </c>
      <c r="C107" s="48" t="s">
        <v>113</v>
      </c>
      <c r="D107" s="47">
        <v>109150</v>
      </c>
      <c r="E107" s="46">
        <v>2.4E-2</v>
      </c>
      <c r="F107" s="45">
        <v>0.77700000000000002</v>
      </c>
      <c r="G107" s="44">
        <v>38.08</v>
      </c>
      <c r="H107" s="44">
        <v>40.549999999999997</v>
      </c>
      <c r="I107" s="43">
        <v>84340</v>
      </c>
      <c r="J107" s="42">
        <v>7.0000000000000001E-3</v>
      </c>
    </row>
    <row r="108" spans="1:10" ht="15" hidden="1" x14ac:dyDescent="0.25">
      <c r="A108" s="41" t="s">
        <v>1097</v>
      </c>
      <c r="B108" s="74">
        <v>85160</v>
      </c>
      <c r="C108" s="54" t="s">
        <v>113</v>
      </c>
      <c r="D108" s="53">
        <v>33440</v>
      </c>
      <c r="E108" s="52">
        <v>1.9E-2</v>
      </c>
      <c r="F108" s="51">
        <v>0.23799999999999999</v>
      </c>
      <c r="G108" s="50">
        <v>38.700000000000003</v>
      </c>
      <c r="H108" s="50">
        <v>40.94</v>
      </c>
      <c r="I108" s="43">
        <v>85160</v>
      </c>
      <c r="J108" s="49">
        <v>0.01</v>
      </c>
    </row>
    <row r="109" spans="1:10" ht="15" hidden="1" x14ac:dyDescent="0.25">
      <c r="A109" s="41" t="s">
        <v>1096</v>
      </c>
      <c r="B109" s="74">
        <v>73700</v>
      </c>
      <c r="C109" s="48" t="s">
        <v>121</v>
      </c>
      <c r="D109" s="47">
        <v>2510</v>
      </c>
      <c r="E109" s="46">
        <v>9.2999999999999999E-2</v>
      </c>
      <c r="F109" s="45">
        <v>1.7999999999999999E-2</v>
      </c>
      <c r="G109" s="44">
        <v>28.98</v>
      </c>
      <c r="H109" s="44">
        <v>35.44</v>
      </c>
      <c r="I109" s="43">
        <v>73700</v>
      </c>
      <c r="J109" s="42">
        <v>2.8000000000000001E-2</v>
      </c>
    </row>
    <row r="110" spans="1:10" ht="15" hidden="1" x14ac:dyDescent="0.25">
      <c r="A110" s="41" t="s">
        <v>1095</v>
      </c>
      <c r="B110" s="74">
        <v>58490</v>
      </c>
      <c r="C110" s="54" t="s">
        <v>113</v>
      </c>
      <c r="D110" s="51">
        <v>510</v>
      </c>
      <c r="E110" s="52">
        <v>0.08</v>
      </c>
      <c r="F110" s="51">
        <v>4.0000000000000001E-3</v>
      </c>
      <c r="G110" s="50">
        <v>23.87</v>
      </c>
      <c r="H110" s="50">
        <v>28.12</v>
      </c>
      <c r="I110" s="43">
        <v>58490</v>
      </c>
      <c r="J110" s="49">
        <v>4.9000000000000002E-2</v>
      </c>
    </row>
    <row r="111" spans="1:10" ht="15" hidden="1" x14ac:dyDescent="0.25">
      <c r="A111" s="41" t="s">
        <v>1094</v>
      </c>
      <c r="B111" s="74">
        <v>77550</v>
      </c>
      <c r="C111" s="48" t="s">
        <v>113</v>
      </c>
      <c r="D111" s="47">
        <v>2000</v>
      </c>
      <c r="E111" s="46">
        <v>0.113</v>
      </c>
      <c r="F111" s="45">
        <v>1.4E-2</v>
      </c>
      <c r="G111" s="44">
        <v>31.27</v>
      </c>
      <c r="H111" s="44">
        <v>37.28</v>
      </c>
      <c r="I111" s="43">
        <v>77550</v>
      </c>
      <c r="J111" s="42">
        <v>0.03</v>
      </c>
    </row>
    <row r="112" spans="1:10" ht="15" hidden="1" x14ac:dyDescent="0.25">
      <c r="A112" s="41" t="s">
        <v>1093</v>
      </c>
      <c r="B112" s="74">
        <v>84300</v>
      </c>
      <c r="C112" s="54" t="s">
        <v>184</v>
      </c>
      <c r="D112" s="53">
        <v>2499050</v>
      </c>
      <c r="E112" s="52">
        <v>6.0000000000000001E-3</v>
      </c>
      <c r="F112" s="51">
        <v>17.798999999999999</v>
      </c>
      <c r="G112" s="50">
        <v>37.450000000000003</v>
      </c>
      <c r="H112" s="50">
        <v>40.53</v>
      </c>
      <c r="I112" s="43">
        <v>84300</v>
      </c>
      <c r="J112" s="49">
        <v>3.0000000000000001E-3</v>
      </c>
    </row>
    <row r="113" spans="1:10" ht="15" hidden="1" x14ac:dyDescent="0.25">
      <c r="A113" s="41" t="s">
        <v>1092</v>
      </c>
      <c r="B113" s="74">
        <v>76260</v>
      </c>
      <c r="C113" s="48" t="s">
        <v>136</v>
      </c>
      <c r="D113" s="47">
        <v>174720</v>
      </c>
      <c r="E113" s="46">
        <v>1.2E-2</v>
      </c>
      <c r="F113" s="45">
        <v>1.244</v>
      </c>
      <c r="G113" s="44">
        <v>33.659999999999997</v>
      </c>
      <c r="H113" s="44">
        <v>36.659999999999997</v>
      </c>
      <c r="I113" s="43">
        <v>76260</v>
      </c>
      <c r="J113" s="42">
        <v>6.0000000000000001E-3</v>
      </c>
    </row>
    <row r="114" spans="1:10" ht="15" hidden="1" x14ac:dyDescent="0.25">
      <c r="A114" s="41" t="s">
        <v>1091</v>
      </c>
      <c r="B114" s="74">
        <v>81920</v>
      </c>
      <c r="C114" s="54" t="s">
        <v>121</v>
      </c>
      <c r="D114" s="53">
        <v>119280</v>
      </c>
      <c r="E114" s="52">
        <v>1.6E-2</v>
      </c>
      <c r="F114" s="51">
        <v>0.85</v>
      </c>
      <c r="G114" s="50">
        <v>35.979999999999997</v>
      </c>
      <c r="H114" s="50">
        <v>39.39</v>
      </c>
      <c r="I114" s="43">
        <v>81920</v>
      </c>
      <c r="J114" s="49">
        <v>8.0000000000000002E-3</v>
      </c>
    </row>
    <row r="115" spans="1:10" ht="15" hidden="1" x14ac:dyDescent="0.25">
      <c r="A115" s="41" t="s">
        <v>1090</v>
      </c>
      <c r="B115" s="74">
        <v>84470</v>
      </c>
      <c r="C115" s="48" t="s">
        <v>113</v>
      </c>
      <c r="D115" s="47">
        <v>99860</v>
      </c>
      <c r="E115" s="46">
        <v>1.9E-2</v>
      </c>
      <c r="F115" s="45">
        <v>0.71099999999999997</v>
      </c>
      <c r="G115" s="44">
        <v>36.99</v>
      </c>
      <c r="H115" s="44">
        <v>40.61</v>
      </c>
      <c r="I115" s="43">
        <v>84470</v>
      </c>
      <c r="J115" s="42">
        <v>8.0000000000000002E-3</v>
      </c>
    </row>
    <row r="116" spans="1:10" ht="15" hidden="1" x14ac:dyDescent="0.25">
      <c r="A116" s="41" t="s">
        <v>1089</v>
      </c>
      <c r="B116" s="74">
        <v>68820</v>
      </c>
      <c r="C116" s="54" t="s">
        <v>113</v>
      </c>
      <c r="D116" s="53">
        <v>19420</v>
      </c>
      <c r="E116" s="52">
        <v>4.7E-2</v>
      </c>
      <c r="F116" s="51">
        <v>0.13800000000000001</v>
      </c>
      <c r="G116" s="50">
        <v>30.52</v>
      </c>
      <c r="H116" s="50">
        <v>33.08</v>
      </c>
      <c r="I116" s="43">
        <v>68820</v>
      </c>
      <c r="J116" s="49">
        <v>1.4999999999999999E-2</v>
      </c>
    </row>
    <row r="117" spans="1:10" ht="15" hidden="1" x14ac:dyDescent="0.25">
      <c r="A117" s="41" t="s">
        <v>1088</v>
      </c>
      <c r="B117" s="74">
        <v>64070</v>
      </c>
      <c r="C117" s="48" t="s">
        <v>121</v>
      </c>
      <c r="D117" s="47">
        <v>55440</v>
      </c>
      <c r="E117" s="46">
        <v>1.4999999999999999E-2</v>
      </c>
      <c r="F117" s="45">
        <v>0.39500000000000002</v>
      </c>
      <c r="G117" s="44">
        <v>28.94</v>
      </c>
      <c r="H117" s="44">
        <v>30.8</v>
      </c>
      <c r="I117" s="43">
        <v>64070</v>
      </c>
      <c r="J117" s="42">
        <v>6.0000000000000001E-3</v>
      </c>
    </row>
    <row r="118" spans="1:10" ht="15" hidden="1" x14ac:dyDescent="0.25">
      <c r="A118" s="41" t="s">
        <v>1087</v>
      </c>
      <c r="B118" s="74">
        <v>66160</v>
      </c>
      <c r="C118" s="54" t="s">
        <v>113</v>
      </c>
      <c r="D118" s="53">
        <v>12100</v>
      </c>
      <c r="E118" s="52">
        <v>2.5000000000000001E-2</v>
      </c>
      <c r="F118" s="51">
        <v>8.5999999999999993E-2</v>
      </c>
      <c r="G118" s="50">
        <v>30.17</v>
      </c>
      <c r="H118" s="50">
        <v>31.81</v>
      </c>
      <c r="I118" s="43">
        <v>66160</v>
      </c>
      <c r="J118" s="49">
        <v>7.0000000000000001E-3</v>
      </c>
    </row>
    <row r="119" spans="1:10" ht="15" hidden="1" x14ac:dyDescent="0.25">
      <c r="A119" s="41" t="s">
        <v>1086</v>
      </c>
      <c r="B119" s="74">
        <v>63480</v>
      </c>
      <c r="C119" s="48" t="s">
        <v>113</v>
      </c>
      <c r="D119" s="47">
        <v>43340</v>
      </c>
      <c r="E119" s="46">
        <v>1.7999999999999999E-2</v>
      </c>
      <c r="F119" s="45">
        <v>0.309</v>
      </c>
      <c r="G119" s="44">
        <v>28.56</v>
      </c>
      <c r="H119" s="44">
        <v>30.52</v>
      </c>
      <c r="I119" s="43">
        <v>63480</v>
      </c>
      <c r="J119" s="42">
        <v>7.0000000000000001E-3</v>
      </c>
    </row>
    <row r="120" spans="1:10" ht="15" hidden="1" x14ac:dyDescent="0.25">
      <c r="A120" s="41" t="s">
        <v>1085</v>
      </c>
      <c r="B120" s="74">
        <v>96440</v>
      </c>
      <c r="C120" s="54" t="s">
        <v>136</v>
      </c>
      <c r="D120" s="53">
        <v>1635420</v>
      </c>
      <c r="E120" s="52">
        <v>7.0000000000000001E-3</v>
      </c>
      <c r="F120" s="51">
        <v>11.648</v>
      </c>
      <c r="G120" s="50">
        <v>43.75</v>
      </c>
      <c r="H120" s="50">
        <v>46.37</v>
      </c>
      <c r="I120" s="43">
        <v>96440</v>
      </c>
      <c r="J120" s="49">
        <v>3.0000000000000001E-3</v>
      </c>
    </row>
    <row r="121" spans="1:10" ht="15" hidden="1" x14ac:dyDescent="0.25">
      <c r="A121" s="41" t="s">
        <v>1084</v>
      </c>
      <c r="B121" s="74">
        <v>112010</v>
      </c>
      <c r="C121" s="48" t="s">
        <v>113</v>
      </c>
      <c r="D121" s="47">
        <v>68510</v>
      </c>
      <c r="E121" s="46">
        <v>2.5000000000000001E-2</v>
      </c>
      <c r="F121" s="45">
        <v>0.48799999999999999</v>
      </c>
      <c r="G121" s="44">
        <v>52.72</v>
      </c>
      <c r="H121" s="44">
        <v>53.85</v>
      </c>
      <c r="I121" s="43">
        <v>112010</v>
      </c>
      <c r="J121" s="42">
        <v>7.0000000000000001E-3</v>
      </c>
    </row>
    <row r="122" spans="1:10" ht="15" hidden="1" x14ac:dyDescent="0.25">
      <c r="A122" s="41" t="s">
        <v>1083</v>
      </c>
      <c r="B122" s="74">
        <v>77330</v>
      </c>
      <c r="C122" s="54" t="s">
        <v>113</v>
      </c>
      <c r="D122" s="53">
        <v>1980</v>
      </c>
      <c r="E122" s="52">
        <v>7.0999999999999994E-2</v>
      </c>
      <c r="F122" s="51">
        <v>1.4E-2</v>
      </c>
      <c r="G122" s="50">
        <v>35.4</v>
      </c>
      <c r="H122" s="50">
        <v>37.18</v>
      </c>
      <c r="I122" s="43">
        <v>77330</v>
      </c>
      <c r="J122" s="49">
        <v>1.6E-2</v>
      </c>
    </row>
    <row r="123" spans="1:10" ht="15" hidden="1" x14ac:dyDescent="0.25">
      <c r="A123" s="41" t="s">
        <v>1082</v>
      </c>
      <c r="B123" s="74">
        <v>89970</v>
      </c>
      <c r="C123" s="48" t="s">
        <v>113</v>
      </c>
      <c r="D123" s="47">
        <v>20590</v>
      </c>
      <c r="E123" s="46">
        <v>4.1000000000000002E-2</v>
      </c>
      <c r="F123" s="45">
        <v>0.14699999999999999</v>
      </c>
      <c r="G123" s="44">
        <v>41.16</v>
      </c>
      <c r="H123" s="44">
        <v>43.25</v>
      </c>
      <c r="I123" s="43">
        <v>89970</v>
      </c>
      <c r="J123" s="42">
        <v>8.9999999999999993E-3</v>
      </c>
    </row>
    <row r="124" spans="1:10" ht="15" hidden="1" x14ac:dyDescent="0.25">
      <c r="A124" s="41" t="s">
        <v>1081</v>
      </c>
      <c r="B124" s="74">
        <v>105420</v>
      </c>
      <c r="C124" s="54" t="s">
        <v>113</v>
      </c>
      <c r="D124" s="53">
        <v>31990</v>
      </c>
      <c r="E124" s="52">
        <v>2.8000000000000001E-2</v>
      </c>
      <c r="F124" s="51">
        <v>0.22800000000000001</v>
      </c>
      <c r="G124" s="50">
        <v>47.28</v>
      </c>
      <c r="H124" s="50">
        <v>50.68</v>
      </c>
      <c r="I124" s="43">
        <v>105420</v>
      </c>
      <c r="J124" s="49">
        <v>8.0000000000000002E-3</v>
      </c>
    </row>
    <row r="125" spans="1:10" ht="15" hidden="1" x14ac:dyDescent="0.25">
      <c r="A125" s="41" t="s">
        <v>1080</v>
      </c>
      <c r="B125" s="74">
        <v>89730</v>
      </c>
      <c r="C125" s="48" t="s">
        <v>113</v>
      </c>
      <c r="D125" s="47">
        <v>287800</v>
      </c>
      <c r="E125" s="46">
        <v>1.0999999999999999E-2</v>
      </c>
      <c r="F125" s="45">
        <v>2.0499999999999998</v>
      </c>
      <c r="G125" s="44">
        <v>40.159999999999997</v>
      </c>
      <c r="H125" s="44">
        <v>43.14</v>
      </c>
      <c r="I125" s="43">
        <v>89730</v>
      </c>
      <c r="J125" s="42">
        <v>4.0000000000000001E-3</v>
      </c>
    </row>
    <row r="126" spans="1:10" ht="15" hidden="1" x14ac:dyDescent="0.25">
      <c r="A126" s="41" t="s">
        <v>1079</v>
      </c>
      <c r="B126" s="74">
        <v>118700</v>
      </c>
      <c r="C126" s="54" t="s">
        <v>113</v>
      </c>
      <c r="D126" s="53">
        <v>72950</v>
      </c>
      <c r="E126" s="52">
        <v>4.9000000000000002E-2</v>
      </c>
      <c r="F126" s="51">
        <v>0.52</v>
      </c>
      <c r="G126" s="50">
        <v>55.33</v>
      </c>
      <c r="H126" s="50">
        <v>57.07</v>
      </c>
      <c r="I126" s="43">
        <v>118700</v>
      </c>
      <c r="J126" s="49">
        <v>1.4E-2</v>
      </c>
    </row>
    <row r="127" spans="1:10" ht="15" hidden="1" x14ac:dyDescent="0.25">
      <c r="A127" s="41" t="s">
        <v>1078</v>
      </c>
      <c r="B127" s="74">
        <v>100770</v>
      </c>
      <c r="C127" s="48" t="s">
        <v>121</v>
      </c>
      <c r="D127" s="47">
        <v>315870</v>
      </c>
      <c r="E127" s="46">
        <v>1.2E-2</v>
      </c>
      <c r="F127" s="45">
        <v>2.25</v>
      </c>
      <c r="G127" s="44">
        <v>46.28</v>
      </c>
      <c r="H127" s="44">
        <v>48.45</v>
      </c>
      <c r="I127" s="43">
        <v>100770</v>
      </c>
      <c r="J127" s="42">
        <v>4.0000000000000001E-3</v>
      </c>
    </row>
    <row r="128" spans="1:10" ht="15" hidden="1" x14ac:dyDescent="0.25">
      <c r="A128" s="41" t="s">
        <v>1077</v>
      </c>
      <c r="B128" s="74">
        <v>98620</v>
      </c>
      <c r="C128" s="54" t="s">
        <v>113</v>
      </c>
      <c r="D128" s="53">
        <v>183770</v>
      </c>
      <c r="E128" s="52">
        <v>1.2999999999999999E-2</v>
      </c>
      <c r="F128" s="51">
        <v>1.3089999999999999</v>
      </c>
      <c r="G128" s="50">
        <v>45.29</v>
      </c>
      <c r="H128" s="50">
        <v>47.41</v>
      </c>
      <c r="I128" s="43">
        <v>98620</v>
      </c>
      <c r="J128" s="49">
        <v>4.0000000000000001E-3</v>
      </c>
    </row>
    <row r="129" spans="1:10" ht="15" hidden="1" x14ac:dyDescent="0.25">
      <c r="A129" s="41" t="s">
        <v>1076</v>
      </c>
      <c r="B129" s="74">
        <v>103760</v>
      </c>
      <c r="C129" s="48" t="s">
        <v>113</v>
      </c>
      <c r="D129" s="47">
        <v>132100</v>
      </c>
      <c r="E129" s="46">
        <v>2.3E-2</v>
      </c>
      <c r="F129" s="45">
        <v>0.94099999999999995</v>
      </c>
      <c r="G129" s="44">
        <v>47.7</v>
      </c>
      <c r="H129" s="44">
        <v>49.89</v>
      </c>
      <c r="I129" s="43">
        <v>103760</v>
      </c>
      <c r="J129" s="42">
        <v>5.0000000000000001E-3</v>
      </c>
    </row>
    <row r="130" spans="1:10" ht="15" hidden="1" x14ac:dyDescent="0.25">
      <c r="A130" s="41" t="s">
        <v>1075</v>
      </c>
      <c r="B130" s="74">
        <v>88530</v>
      </c>
      <c r="C130" s="54" t="s">
        <v>113</v>
      </c>
      <c r="D130" s="53">
        <v>52280</v>
      </c>
      <c r="E130" s="52">
        <v>1.7999999999999999E-2</v>
      </c>
      <c r="F130" s="51">
        <v>0.372</v>
      </c>
      <c r="G130" s="50">
        <v>40.81</v>
      </c>
      <c r="H130" s="50">
        <v>42.56</v>
      </c>
      <c r="I130" s="43">
        <v>88530</v>
      </c>
      <c r="J130" s="49">
        <v>6.0000000000000001E-3</v>
      </c>
    </row>
    <row r="131" spans="1:10" ht="15" hidden="1" x14ac:dyDescent="0.25">
      <c r="A131" s="41" t="s">
        <v>1074</v>
      </c>
      <c r="B131" s="74">
        <v>88680</v>
      </c>
      <c r="C131" s="48" t="s">
        <v>121</v>
      </c>
      <c r="D131" s="47">
        <v>281950</v>
      </c>
      <c r="E131" s="46">
        <v>0.01</v>
      </c>
      <c r="F131" s="45">
        <v>2.008</v>
      </c>
      <c r="G131" s="44">
        <v>40.630000000000003</v>
      </c>
      <c r="H131" s="44">
        <v>42.63</v>
      </c>
      <c r="I131" s="43">
        <v>88680</v>
      </c>
      <c r="J131" s="42">
        <v>4.0000000000000001E-3</v>
      </c>
    </row>
    <row r="132" spans="1:10" ht="15" hidden="1" x14ac:dyDescent="0.25">
      <c r="A132" s="41" t="s">
        <v>1073</v>
      </c>
      <c r="B132" s="74">
        <v>90190</v>
      </c>
      <c r="C132" s="54" t="s">
        <v>113</v>
      </c>
      <c r="D132" s="53">
        <v>25410</v>
      </c>
      <c r="E132" s="52">
        <v>2.1000000000000001E-2</v>
      </c>
      <c r="F132" s="51">
        <v>0.18099999999999999</v>
      </c>
      <c r="G132" s="50">
        <v>41.69</v>
      </c>
      <c r="H132" s="50">
        <v>43.36</v>
      </c>
      <c r="I132" s="43">
        <v>90190</v>
      </c>
      <c r="J132" s="49">
        <v>6.0000000000000001E-3</v>
      </c>
    </row>
    <row r="133" spans="1:10" ht="15" hidden="1" x14ac:dyDescent="0.25">
      <c r="A133" s="41" t="s">
        <v>1072</v>
      </c>
      <c r="B133" s="74">
        <v>88530</v>
      </c>
      <c r="C133" s="48" t="s">
        <v>113</v>
      </c>
      <c r="D133" s="47">
        <v>256550</v>
      </c>
      <c r="E133" s="46">
        <v>1.0999999999999999E-2</v>
      </c>
      <c r="F133" s="45">
        <v>1.827</v>
      </c>
      <c r="G133" s="44">
        <v>40.53</v>
      </c>
      <c r="H133" s="44">
        <v>42.56</v>
      </c>
      <c r="I133" s="43">
        <v>88530</v>
      </c>
      <c r="J133" s="42">
        <v>4.0000000000000001E-3</v>
      </c>
    </row>
    <row r="134" spans="1:10" ht="15" hidden="1" x14ac:dyDescent="0.25">
      <c r="A134" s="41" t="s">
        <v>1071</v>
      </c>
      <c r="B134" s="74">
        <v>99860</v>
      </c>
      <c r="C134" s="54" t="s">
        <v>113</v>
      </c>
      <c r="D134" s="53">
        <v>8120</v>
      </c>
      <c r="E134" s="52">
        <v>6.8000000000000005E-2</v>
      </c>
      <c r="F134" s="51">
        <v>5.8000000000000003E-2</v>
      </c>
      <c r="G134" s="50">
        <v>44.88</v>
      </c>
      <c r="H134" s="50">
        <v>48.01</v>
      </c>
      <c r="I134" s="43">
        <v>99860</v>
      </c>
      <c r="J134" s="49">
        <v>0.02</v>
      </c>
    </row>
    <row r="135" spans="1:10" ht="15" hidden="1" x14ac:dyDescent="0.25">
      <c r="A135" s="41" t="s">
        <v>1070</v>
      </c>
      <c r="B135" s="74">
        <v>97050</v>
      </c>
      <c r="C135" s="48" t="s">
        <v>113</v>
      </c>
      <c r="D135" s="47">
        <v>26800</v>
      </c>
      <c r="E135" s="46">
        <v>0.04</v>
      </c>
      <c r="F135" s="45">
        <v>0.191</v>
      </c>
      <c r="G135" s="44">
        <v>44.86</v>
      </c>
      <c r="H135" s="44">
        <v>46.66</v>
      </c>
      <c r="I135" s="43">
        <v>97050</v>
      </c>
      <c r="J135" s="42">
        <v>1.4E-2</v>
      </c>
    </row>
    <row r="136" spans="1:10" ht="15" hidden="1" x14ac:dyDescent="0.25">
      <c r="A136" s="41" t="s">
        <v>1069</v>
      </c>
      <c r="B136" s="74">
        <v>89800</v>
      </c>
      <c r="C136" s="54" t="s">
        <v>113</v>
      </c>
      <c r="D136" s="53">
        <v>285790</v>
      </c>
      <c r="E136" s="52">
        <v>1.6E-2</v>
      </c>
      <c r="F136" s="51">
        <v>2.036</v>
      </c>
      <c r="G136" s="50">
        <v>40.479999999999997</v>
      </c>
      <c r="H136" s="50">
        <v>43.17</v>
      </c>
      <c r="I136" s="43">
        <v>89800</v>
      </c>
      <c r="J136" s="49">
        <v>4.0000000000000001E-3</v>
      </c>
    </row>
    <row r="137" spans="1:10" ht="15" hidden="1" x14ac:dyDescent="0.25">
      <c r="A137" s="41" t="s">
        <v>1068</v>
      </c>
      <c r="B137" s="74">
        <v>103010</v>
      </c>
      <c r="C137" s="48" t="s">
        <v>113</v>
      </c>
      <c r="D137" s="47">
        <v>6940</v>
      </c>
      <c r="E137" s="46">
        <v>5.7000000000000002E-2</v>
      </c>
      <c r="F137" s="45">
        <v>4.9000000000000002E-2</v>
      </c>
      <c r="G137" s="44">
        <v>45.06</v>
      </c>
      <c r="H137" s="44">
        <v>49.52</v>
      </c>
      <c r="I137" s="43">
        <v>103010</v>
      </c>
      <c r="J137" s="42">
        <v>2.4E-2</v>
      </c>
    </row>
    <row r="138" spans="1:10" ht="15" hidden="1" x14ac:dyDescent="0.25">
      <c r="A138" s="41" t="s">
        <v>1067</v>
      </c>
      <c r="B138" s="74">
        <v>105950</v>
      </c>
      <c r="C138" s="54" t="s">
        <v>113</v>
      </c>
      <c r="D138" s="53">
        <v>17680</v>
      </c>
      <c r="E138" s="52">
        <v>5.1999999999999998E-2</v>
      </c>
      <c r="F138" s="51">
        <v>0.126</v>
      </c>
      <c r="G138" s="50">
        <v>49.14</v>
      </c>
      <c r="H138" s="50">
        <v>50.94</v>
      </c>
      <c r="I138" s="43">
        <v>105950</v>
      </c>
      <c r="J138" s="49">
        <v>1.4999999999999999E-2</v>
      </c>
    </row>
    <row r="139" spans="1:10" ht="15" hidden="1" x14ac:dyDescent="0.25">
      <c r="A139" s="41" t="s">
        <v>1066</v>
      </c>
      <c r="B139" s="74">
        <v>147030</v>
      </c>
      <c r="C139" s="48" t="s">
        <v>113</v>
      </c>
      <c r="D139" s="47">
        <v>32780</v>
      </c>
      <c r="E139" s="46">
        <v>0.05</v>
      </c>
      <c r="F139" s="45">
        <v>0.23300000000000001</v>
      </c>
      <c r="G139" s="44">
        <v>61.65</v>
      </c>
      <c r="H139" s="44">
        <v>70.69</v>
      </c>
      <c r="I139" s="43">
        <v>147030</v>
      </c>
      <c r="J139" s="42">
        <v>1.2999999999999999E-2</v>
      </c>
    </row>
    <row r="140" spans="1:10" ht="15" hidden="1" x14ac:dyDescent="0.25">
      <c r="A140" s="41" t="s">
        <v>1065</v>
      </c>
      <c r="B140" s="74">
        <v>99250</v>
      </c>
      <c r="C140" s="54" t="s">
        <v>113</v>
      </c>
      <c r="D140" s="53">
        <v>123390</v>
      </c>
      <c r="E140" s="52">
        <v>1.4E-2</v>
      </c>
      <c r="F140" s="51">
        <v>0.879</v>
      </c>
      <c r="G140" s="50">
        <v>46.78</v>
      </c>
      <c r="H140" s="50">
        <v>47.71</v>
      </c>
      <c r="I140" s="43">
        <v>99250</v>
      </c>
      <c r="J140" s="49">
        <v>4.0000000000000001E-3</v>
      </c>
    </row>
    <row r="141" spans="1:10" ht="15" hidden="1" x14ac:dyDescent="0.25">
      <c r="A141" s="41" t="s">
        <v>1064</v>
      </c>
      <c r="B141" s="74">
        <v>57530</v>
      </c>
      <c r="C141" s="48" t="s">
        <v>136</v>
      </c>
      <c r="D141" s="47">
        <v>688900</v>
      </c>
      <c r="E141" s="46">
        <v>8.0000000000000002E-3</v>
      </c>
      <c r="F141" s="45">
        <v>4.907</v>
      </c>
      <c r="G141" s="44">
        <v>26.41</v>
      </c>
      <c r="H141" s="44">
        <v>27.66</v>
      </c>
      <c r="I141" s="43">
        <v>57530</v>
      </c>
      <c r="J141" s="42">
        <v>3.0000000000000001E-3</v>
      </c>
    </row>
    <row r="142" spans="1:10" ht="15" hidden="1" x14ac:dyDescent="0.25">
      <c r="A142" s="41" t="s">
        <v>1063</v>
      </c>
      <c r="B142" s="74">
        <v>56500</v>
      </c>
      <c r="C142" s="54" t="s">
        <v>121</v>
      </c>
      <c r="D142" s="53">
        <v>202710</v>
      </c>
      <c r="E142" s="52">
        <v>1.0999999999999999E-2</v>
      </c>
      <c r="F142" s="51">
        <v>1.444</v>
      </c>
      <c r="G142" s="50">
        <v>25.71</v>
      </c>
      <c r="H142" s="50">
        <v>27.16</v>
      </c>
      <c r="I142" s="43">
        <v>56500</v>
      </c>
      <c r="J142" s="49">
        <v>4.0000000000000001E-3</v>
      </c>
    </row>
    <row r="143" spans="1:10" ht="15" hidden="1" x14ac:dyDescent="0.25">
      <c r="A143" s="41" t="s">
        <v>1062</v>
      </c>
      <c r="B143" s="74">
        <v>54290</v>
      </c>
      <c r="C143" s="48" t="s">
        <v>113</v>
      </c>
      <c r="D143" s="47">
        <v>96810</v>
      </c>
      <c r="E143" s="46">
        <v>1.6E-2</v>
      </c>
      <c r="F143" s="45">
        <v>0.69</v>
      </c>
      <c r="G143" s="44">
        <v>24.83</v>
      </c>
      <c r="H143" s="44">
        <v>26.1</v>
      </c>
      <c r="I143" s="43">
        <v>54290</v>
      </c>
      <c r="J143" s="42">
        <v>5.0000000000000001E-3</v>
      </c>
    </row>
    <row r="144" spans="1:10" ht="15" hidden="1" x14ac:dyDescent="0.25">
      <c r="A144" s="41" t="s">
        <v>1061</v>
      </c>
      <c r="B144" s="74">
        <v>63390</v>
      </c>
      <c r="C144" s="54" t="s">
        <v>113</v>
      </c>
      <c r="D144" s="53">
        <v>26750</v>
      </c>
      <c r="E144" s="52">
        <v>4.3999999999999997E-2</v>
      </c>
      <c r="F144" s="51">
        <v>0.19</v>
      </c>
      <c r="G144" s="50">
        <v>28.83</v>
      </c>
      <c r="H144" s="50">
        <v>30.48</v>
      </c>
      <c r="I144" s="43">
        <v>63390</v>
      </c>
      <c r="J144" s="49">
        <v>8.0000000000000002E-3</v>
      </c>
    </row>
    <row r="145" spans="1:10" ht="15" hidden="1" x14ac:dyDescent="0.25">
      <c r="A145" s="41" t="s">
        <v>1060</v>
      </c>
      <c r="B145" s="74">
        <v>57480</v>
      </c>
      <c r="C145" s="48" t="s">
        <v>113</v>
      </c>
      <c r="D145" s="47">
        <v>63630</v>
      </c>
      <c r="E145" s="46">
        <v>1.7000000000000001E-2</v>
      </c>
      <c r="F145" s="45">
        <v>0.45300000000000001</v>
      </c>
      <c r="G145" s="44">
        <v>26.19</v>
      </c>
      <c r="H145" s="44">
        <v>27.63</v>
      </c>
      <c r="I145" s="43">
        <v>57480</v>
      </c>
      <c r="J145" s="42">
        <v>7.0000000000000001E-3</v>
      </c>
    </row>
    <row r="146" spans="1:10" ht="15" hidden="1" x14ac:dyDescent="0.25">
      <c r="A146" s="41" t="s">
        <v>1059</v>
      </c>
      <c r="B146" s="74">
        <v>54410</v>
      </c>
      <c r="C146" s="54" t="s">
        <v>113</v>
      </c>
      <c r="D146" s="53">
        <v>15530</v>
      </c>
      <c r="E146" s="52">
        <v>3.3000000000000002E-2</v>
      </c>
      <c r="F146" s="51">
        <v>0.111</v>
      </c>
      <c r="G146" s="50">
        <v>24.26</v>
      </c>
      <c r="H146" s="50">
        <v>26.16</v>
      </c>
      <c r="I146" s="43">
        <v>54410</v>
      </c>
      <c r="J146" s="49">
        <v>1.2999999999999999E-2</v>
      </c>
    </row>
    <row r="147" spans="1:10" ht="15" hidden="1" x14ac:dyDescent="0.25">
      <c r="A147" s="41" t="s">
        <v>1058</v>
      </c>
      <c r="B147" s="74">
        <v>59510</v>
      </c>
      <c r="C147" s="48" t="s">
        <v>121</v>
      </c>
      <c r="D147" s="47">
        <v>432270</v>
      </c>
      <c r="E147" s="46">
        <v>0.01</v>
      </c>
      <c r="F147" s="45">
        <v>3.0790000000000002</v>
      </c>
      <c r="G147" s="44">
        <v>27.55</v>
      </c>
      <c r="H147" s="44">
        <v>28.61</v>
      </c>
      <c r="I147" s="43">
        <v>59510</v>
      </c>
      <c r="J147" s="42">
        <v>4.0000000000000001E-3</v>
      </c>
    </row>
    <row r="148" spans="1:10" ht="15" hidden="1" x14ac:dyDescent="0.25">
      <c r="A148" s="41" t="s">
        <v>1057</v>
      </c>
      <c r="B148" s="74">
        <v>71070</v>
      </c>
      <c r="C148" s="54" t="s">
        <v>113</v>
      </c>
      <c r="D148" s="53">
        <v>11970</v>
      </c>
      <c r="E148" s="52">
        <v>0.08</v>
      </c>
      <c r="F148" s="51">
        <v>8.5000000000000006E-2</v>
      </c>
      <c r="G148" s="50">
        <v>32.700000000000003</v>
      </c>
      <c r="H148" s="50">
        <v>34.17</v>
      </c>
      <c r="I148" s="43">
        <v>71070</v>
      </c>
      <c r="J148" s="49">
        <v>3.4000000000000002E-2</v>
      </c>
    </row>
    <row r="149" spans="1:10" ht="15" hidden="1" x14ac:dyDescent="0.25">
      <c r="A149" s="41" t="s">
        <v>1056</v>
      </c>
      <c r="B149" s="74">
        <v>52120</v>
      </c>
      <c r="C149" s="48" t="s">
        <v>113</v>
      </c>
      <c r="D149" s="47">
        <v>72150</v>
      </c>
      <c r="E149" s="46">
        <v>1.2999999999999999E-2</v>
      </c>
      <c r="F149" s="45">
        <v>0.51400000000000001</v>
      </c>
      <c r="G149" s="44">
        <v>24.03</v>
      </c>
      <c r="H149" s="44">
        <v>25.06</v>
      </c>
      <c r="I149" s="43">
        <v>52120</v>
      </c>
      <c r="J149" s="42">
        <v>5.0000000000000001E-3</v>
      </c>
    </row>
    <row r="150" spans="1:10" ht="15" hidden="1" x14ac:dyDescent="0.25">
      <c r="A150" s="41" t="s">
        <v>1055</v>
      </c>
      <c r="B150" s="74">
        <v>62950</v>
      </c>
      <c r="C150" s="54" t="s">
        <v>113</v>
      </c>
      <c r="D150" s="53">
        <v>134870</v>
      </c>
      <c r="E150" s="52">
        <v>2.4E-2</v>
      </c>
      <c r="F150" s="51">
        <v>0.96099999999999997</v>
      </c>
      <c r="G150" s="50">
        <v>29.9</v>
      </c>
      <c r="H150" s="50">
        <v>30.27</v>
      </c>
      <c r="I150" s="43">
        <v>62950</v>
      </c>
      <c r="J150" s="49">
        <v>4.0000000000000001E-3</v>
      </c>
    </row>
    <row r="151" spans="1:10" ht="15" hidden="1" x14ac:dyDescent="0.25">
      <c r="A151" s="41" t="s">
        <v>1054</v>
      </c>
      <c r="B151" s="74">
        <v>57860</v>
      </c>
      <c r="C151" s="48" t="s">
        <v>113</v>
      </c>
      <c r="D151" s="47">
        <v>13710</v>
      </c>
      <c r="E151" s="46">
        <v>4.3999999999999997E-2</v>
      </c>
      <c r="F151" s="45">
        <v>9.8000000000000004E-2</v>
      </c>
      <c r="G151" s="44">
        <v>26.74</v>
      </c>
      <c r="H151" s="44">
        <v>27.82</v>
      </c>
      <c r="I151" s="43">
        <v>57860</v>
      </c>
      <c r="J151" s="42">
        <v>1.2999999999999999E-2</v>
      </c>
    </row>
    <row r="152" spans="1:10" ht="15" hidden="1" x14ac:dyDescent="0.25">
      <c r="A152" s="41" t="s">
        <v>1053</v>
      </c>
      <c r="B152" s="74">
        <v>52500</v>
      </c>
      <c r="C152" s="54" t="s">
        <v>113</v>
      </c>
      <c r="D152" s="53">
        <v>16550</v>
      </c>
      <c r="E152" s="52">
        <v>3.1E-2</v>
      </c>
      <c r="F152" s="51">
        <v>0.11799999999999999</v>
      </c>
      <c r="G152" s="50">
        <v>23.64</v>
      </c>
      <c r="H152" s="50">
        <v>25.24</v>
      </c>
      <c r="I152" s="43">
        <v>52500</v>
      </c>
      <c r="J152" s="49">
        <v>0.01</v>
      </c>
    </row>
    <row r="153" spans="1:10" ht="15" hidden="1" x14ac:dyDescent="0.25">
      <c r="A153" s="41" t="s">
        <v>1052</v>
      </c>
      <c r="B153" s="74">
        <v>56920</v>
      </c>
      <c r="C153" s="48" t="s">
        <v>113</v>
      </c>
      <c r="D153" s="47">
        <v>63220</v>
      </c>
      <c r="E153" s="46">
        <v>2.3E-2</v>
      </c>
      <c r="F153" s="45">
        <v>0.45</v>
      </c>
      <c r="G153" s="44">
        <v>25.64</v>
      </c>
      <c r="H153" s="44">
        <v>27.37</v>
      </c>
      <c r="I153" s="43">
        <v>56920</v>
      </c>
      <c r="J153" s="42">
        <v>8.9999999999999993E-3</v>
      </c>
    </row>
    <row r="154" spans="1:10" ht="15" hidden="1" x14ac:dyDescent="0.25">
      <c r="A154" s="41" t="s">
        <v>1051</v>
      </c>
      <c r="B154" s="74">
        <v>57180</v>
      </c>
      <c r="C154" s="54" t="s">
        <v>113</v>
      </c>
      <c r="D154" s="53">
        <v>45510</v>
      </c>
      <c r="E154" s="52">
        <v>2.1999999999999999E-2</v>
      </c>
      <c r="F154" s="51">
        <v>0.32400000000000001</v>
      </c>
      <c r="G154" s="50">
        <v>26.19</v>
      </c>
      <c r="H154" s="50">
        <v>27.49</v>
      </c>
      <c r="I154" s="43">
        <v>57180</v>
      </c>
      <c r="J154" s="49">
        <v>8.0000000000000002E-3</v>
      </c>
    </row>
    <row r="155" spans="1:10" ht="15" hidden="1" x14ac:dyDescent="0.25">
      <c r="A155" s="41" t="s">
        <v>1050</v>
      </c>
      <c r="B155" s="74">
        <v>64050</v>
      </c>
      <c r="C155" s="48" t="s">
        <v>113</v>
      </c>
      <c r="D155" s="47">
        <v>74290</v>
      </c>
      <c r="E155" s="46">
        <v>1.6E-2</v>
      </c>
      <c r="F155" s="45">
        <v>0.52900000000000003</v>
      </c>
      <c r="G155" s="44">
        <v>29.96</v>
      </c>
      <c r="H155" s="44">
        <v>30.8</v>
      </c>
      <c r="I155" s="43">
        <v>64050</v>
      </c>
      <c r="J155" s="42">
        <v>7.0000000000000001E-3</v>
      </c>
    </row>
    <row r="156" spans="1:10" ht="15" hidden="1" x14ac:dyDescent="0.25">
      <c r="A156" s="41" t="s">
        <v>1049</v>
      </c>
      <c r="B156" s="74">
        <v>45490</v>
      </c>
      <c r="C156" s="54" t="s">
        <v>113</v>
      </c>
      <c r="D156" s="53">
        <v>53920</v>
      </c>
      <c r="E156" s="52">
        <v>2.5000000000000001E-2</v>
      </c>
      <c r="F156" s="51">
        <v>0.38400000000000001</v>
      </c>
      <c r="G156" s="50">
        <v>20.41</v>
      </c>
      <c r="H156" s="50">
        <v>21.87</v>
      </c>
      <c r="I156" s="43">
        <v>45490</v>
      </c>
      <c r="J156" s="49">
        <v>7.0000000000000001E-3</v>
      </c>
    </row>
    <row r="157" spans="1:10" ht="15" hidden="1" x14ac:dyDescent="0.25">
      <c r="A157" s="41" t="s">
        <v>1048</v>
      </c>
      <c r="B157" s="74">
        <v>72930</v>
      </c>
      <c r="C157" s="48" t="s">
        <v>184</v>
      </c>
      <c r="D157" s="47">
        <v>1152840</v>
      </c>
      <c r="E157" s="46">
        <v>7.0000000000000001E-3</v>
      </c>
      <c r="F157" s="45">
        <v>8.2110000000000003</v>
      </c>
      <c r="G157" s="44">
        <v>30.45</v>
      </c>
      <c r="H157" s="44">
        <v>35.06</v>
      </c>
      <c r="I157" s="43">
        <v>72930</v>
      </c>
      <c r="J157" s="42">
        <v>4.0000000000000001E-3</v>
      </c>
    </row>
    <row r="158" spans="1:10" ht="15" hidden="1" x14ac:dyDescent="0.25">
      <c r="A158" s="41" t="s">
        <v>1047</v>
      </c>
      <c r="B158" s="74">
        <v>83080</v>
      </c>
      <c r="C158" s="54" t="s">
        <v>136</v>
      </c>
      <c r="D158" s="53">
        <v>286390</v>
      </c>
      <c r="E158" s="52">
        <v>1.4999999999999999E-2</v>
      </c>
      <c r="F158" s="51">
        <v>2.04</v>
      </c>
      <c r="G158" s="50">
        <v>34.590000000000003</v>
      </c>
      <c r="H158" s="50">
        <v>39.94</v>
      </c>
      <c r="I158" s="43">
        <v>83080</v>
      </c>
      <c r="J158" s="49">
        <v>8.0000000000000002E-3</v>
      </c>
    </row>
    <row r="159" spans="1:10" ht="15" hidden="1" x14ac:dyDescent="0.25">
      <c r="A159" s="41" t="s">
        <v>1046</v>
      </c>
      <c r="B159" s="74">
        <v>70470</v>
      </c>
      <c r="C159" s="48" t="s">
        <v>121</v>
      </c>
      <c r="D159" s="47">
        <v>31350</v>
      </c>
      <c r="E159" s="46">
        <v>3.5999999999999997E-2</v>
      </c>
      <c r="F159" s="45">
        <v>0.223</v>
      </c>
      <c r="G159" s="44">
        <v>30.25</v>
      </c>
      <c r="H159" s="44">
        <v>33.880000000000003</v>
      </c>
      <c r="I159" s="43">
        <v>70470</v>
      </c>
      <c r="J159" s="42">
        <v>0.01</v>
      </c>
    </row>
    <row r="160" spans="1:10" ht="15" hidden="1" x14ac:dyDescent="0.25">
      <c r="A160" s="41" t="s">
        <v>1045</v>
      </c>
      <c r="B160" s="74">
        <v>72890</v>
      </c>
      <c r="C160" s="54" t="s">
        <v>113</v>
      </c>
      <c r="D160" s="53">
        <v>2470</v>
      </c>
      <c r="E160" s="52">
        <v>4.4999999999999998E-2</v>
      </c>
      <c r="F160" s="51">
        <v>1.7999999999999999E-2</v>
      </c>
      <c r="G160" s="50">
        <v>29.01</v>
      </c>
      <c r="H160" s="50">
        <v>35.04</v>
      </c>
      <c r="I160" s="43">
        <v>72890</v>
      </c>
      <c r="J160" s="49">
        <v>3.6999999999999998E-2</v>
      </c>
    </row>
    <row r="161" spans="1:10" ht="15" hidden="1" x14ac:dyDescent="0.25">
      <c r="A161" s="41" t="s">
        <v>1044</v>
      </c>
      <c r="B161" s="74">
        <v>71270</v>
      </c>
      <c r="C161" s="48" t="s">
        <v>113</v>
      </c>
      <c r="D161" s="47">
        <v>14200</v>
      </c>
      <c r="E161" s="46">
        <v>6.5000000000000002E-2</v>
      </c>
      <c r="F161" s="45">
        <v>0.10100000000000001</v>
      </c>
      <c r="G161" s="44">
        <v>30.74</v>
      </c>
      <c r="H161" s="44">
        <v>34.26</v>
      </c>
      <c r="I161" s="43">
        <v>71270</v>
      </c>
      <c r="J161" s="42">
        <v>1.7000000000000001E-2</v>
      </c>
    </row>
    <row r="162" spans="1:10" ht="15" hidden="1" x14ac:dyDescent="0.25">
      <c r="A162" s="41" t="s">
        <v>1043</v>
      </c>
      <c r="B162" s="74">
        <v>69290</v>
      </c>
      <c r="C162" s="54" t="s">
        <v>113</v>
      </c>
      <c r="D162" s="53">
        <v>14690</v>
      </c>
      <c r="E162" s="52">
        <v>4.2999999999999997E-2</v>
      </c>
      <c r="F162" s="51">
        <v>0.105</v>
      </c>
      <c r="G162" s="50">
        <v>29.95</v>
      </c>
      <c r="H162" s="50">
        <v>33.31</v>
      </c>
      <c r="I162" s="43">
        <v>69290</v>
      </c>
      <c r="J162" s="49">
        <v>1.2999999999999999E-2</v>
      </c>
    </row>
    <row r="163" spans="1:10" ht="15" hidden="1" x14ac:dyDescent="0.25">
      <c r="A163" s="41" t="s">
        <v>1042</v>
      </c>
      <c r="B163" s="74">
        <v>80060</v>
      </c>
      <c r="C163" s="48" t="s">
        <v>121</v>
      </c>
      <c r="D163" s="47">
        <v>103690</v>
      </c>
      <c r="E163" s="46">
        <v>2.3E-2</v>
      </c>
      <c r="F163" s="45">
        <v>0.73899999999999999</v>
      </c>
      <c r="G163" s="44">
        <v>34.56</v>
      </c>
      <c r="H163" s="44">
        <v>38.49</v>
      </c>
      <c r="I163" s="43">
        <v>80060</v>
      </c>
      <c r="J163" s="42">
        <v>8.9999999999999993E-3</v>
      </c>
    </row>
    <row r="164" spans="1:10" ht="15" hidden="1" x14ac:dyDescent="0.25">
      <c r="A164" s="41" t="s">
        <v>1041</v>
      </c>
      <c r="B164" s="74">
        <v>94340</v>
      </c>
      <c r="C164" s="54" t="s">
        <v>113</v>
      </c>
      <c r="D164" s="53">
        <v>29200</v>
      </c>
      <c r="E164" s="52">
        <v>4.4999999999999998E-2</v>
      </c>
      <c r="F164" s="51">
        <v>0.20799999999999999</v>
      </c>
      <c r="G164" s="50">
        <v>39.51</v>
      </c>
      <c r="H164" s="50">
        <v>45.36</v>
      </c>
      <c r="I164" s="43">
        <v>94340</v>
      </c>
      <c r="J164" s="49">
        <v>1.7999999999999999E-2</v>
      </c>
    </row>
    <row r="165" spans="1:10" ht="15" hidden="1" x14ac:dyDescent="0.25">
      <c r="A165" s="41" t="s">
        <v>1040</v>
      </c>
      <c r="B165" s="74">
        <v>76850</v>
      </c>
      <c r="C165" s="48" t="s">
        <v>113</v>
      </c>
      <c r="D165" s="47">
        <v>21670</v>
      </c>
      <c r="E165" s="46">
        <v>5.8999999999999997E-2</v>
      </c>
      <c r="F165" s="45">
        <v>0.154</v>
      </c>
      <c r="G165" s="44">
        <v>32.14</v>
      </c>
      <c r="H165" s="44">
        <v>36.950000000000003</v>
      </c>
      <c r="I165" s="43">
        <v>76850</v>
      </c>
      <c r="J165" s="42">
        <v>2.1999999999999999E-2</v>
      </c>
    </row>
    <row r="166" spans="1:10" ht="15" hidden="1" x14ac:dyDescent="0.25">
      <c r="A166" s="41" t="s">
        <v>1039</v>
      </c>
      <c r="B166" s="74">
        <v>64890</v>
      </c>
      <c r="C166" s="54" t="s">
        <v>113</v>
      </c>
      <c r="D166" s="53">
        <v>17720</v>
      </c>
      <c r="E166" s="52">
        <v>3.1E-2</v>
      </c>
      <c r="F166" s="51">
        <v>0.126</v>
      </c>
      <c r="G166" s="50">
        <v>29.1</v>
      </c>
      <c r="H166" s="50">
        <v>31.2</v>
      </c>
      <c r="I166" s="43">
        <v>64890</v>
      </c>
      <c r="J166" s="49">
        <v>6.0000000000000001E-3</v>
      </c>
    </row>
    <row r="167" spans="1:10" ht="15" hidden="1" x14ac:dyDescent="0.25">
      <c r="A167" s="41" t="s">
        <v>1038</v>
      </c>
      <c r="B167" s="74">
        <v>77830</v>
      </c>
      <c r="C167" s="48" t="s">
        <v>113</v>
      </c>
      <c r="D167" s="47">
        <v>35110</v>
      </c>
      <c r="E167" s="46">
        <v>3.1E-2</v>
      </c>
      <c r="F167" s="45">
        <v>0.25</v>
      </c>
      <c r="G167" s="44">
        <v>35.96</v>
      </c>
      <c r="H167" s="44">
        <v>37.42</v>
      </c>
      <c r="I167" s="43">
        <v>77830</v>
      </c>
      <c r="J167" s="42">
        <v>1.2999999999999999E-2</v>
      </c>
    </row>
    <row r="168" spans="1:10" ht="15" hidden="1" x14ac:dyDescent="0.25">
      <c r="A168" s="41" t="s">
        <v>1037</v>
      </c>
      <c r="B168" s="74">
        <v>63720</v>
      </c>
      <c r="C168" s="54" t="s">
        <v>121</v>
      </c>
      <c r="D168" s="53">
        <v>28890</v>
      </c>
      <c r="E168" s="52">
        <v>1.7000000000000001E-2</v>
      </c>
      <c r="F168" s="51">
        <v>0.20599999999999999</v>
      </c>
      <c r="G168" s="50">
        <v>29.14</v>
      </c>
      <c r="H168" s="50">
        <v>30.63</v>
      </c>
      <c r="I168" s="43">
        <v>63720</v>
      </c>
      <c r="J168" s="49">
        <v>6.0000000000000001E-3</v>
      </c>
    </row>
    <row r="169" spans="1:10" ht="15" hidden="1" x14ac:dyDescent="0.25">
      <c r="A169" s="41" t="s">
        <v>1036</v>
      </c>
      <c r="B169" s="74">
        <v>65130</v>
      </c>
      <c r="C169" s="48" t="s">
        <v>113</v>
      </c>
      <c r="D169" s="47">
        <v>20470</v>
      </c>
      <c r="E169" s="46">
        <v>1.9E-2</v>
      </c>
      <c r="F169" s="45">
        <v>0.14599999999999999</v>
      </c>
      <c r="G169" s="44">
        <v>29.72</v>
      </c>
      <c r="H169" s="44">
        <v>31.31</v>
      </c>
      <c r="I169" s="43">
        <v>65130</v>
      </c>
      <c r="J169" s="42">
        <v>8.0000000000000002E-3</v>
      </c>
    </row>
    <row r="170" spans="1:10" ht="15" hidden="1" x14ac:dyDescent="0.25">
      <c r="A170" s="41" t="s">
        <v>1035</v>
      </c>
      <c r="B170" s="74">
        <v>60300</v>
      </c>
      <c r="C170" s="54" t="s">
        <v>113</v>
      </c>
      <c r="D170" s="53">
        <v>8420</v>
      </c>
      <c r="E170" s="52">
        <v>3.4000000000000002E-2</v>
      </c>
      <c r="F170" s="51">
        <v>0.06</v>
      </c>
      <c r="G170" s="50">
        <v>28.22</v>
      </c>
      <c r="H170" s="50">
        <v>28.99</v>
      </c>
      <c r="I170" s="43">
        <v>60300</v>
      </c>
      <c r="J170" s="49">
        <v>6.0000000000000001E-3</v>
      </c>
    </row>
    <row r="171" spans="1:10" ht="15" hidden="1" x14ac:dyDescent="0.25">
      <c r="A171" s="41" t="s">
        <v>1034</v>
      </c>
      <c r="B171" s="74">
        <v>94150</v>
      </c>
      <c r="C171" s="48" t="s">
        <v>121</v>
      </c>
      <c r="D171" s="47">
        <v>114560</v>
      </c>
      <c r="E171" s="46">
        <v>2.9000000000000001E-2</v>
      </c>
      <c r="F171" s="45">
        <v>0.81599999999999995</v>
      </c>
      <c r="G171" s="44">
        <v>38.33</v>
      </c>
      <c r="H171" s="44">
        <v>45.26</v>
      </c>
      <c r="I171" s="43">
        <v>94150</v>
      </c>
      <c r="J171" s="42">
        <v>1.4999999999999999E-2</v>
      </c>
    </row>
    <row r="172" spans="1:10" ht="15" hidden="1" x14ac:dyDescent="0.25">
      <c r="A172" s="41" t="s">
        <v>1033</v>
      </c>
      <c r="B172" s="74">
        <v>77720</v>
      </c>
      <c r="C172" s="54" t="s">
        <v>113</v>
      </c>
      <c r="D172" s="53">
        <v>5690</v>
      </c>
      <c r="E172" s="52">
        <v>2.1999999999999999E-2</v>
      </c>
      <c r="F172" s="51">
        <v>4.1000000000000002E-2</v>
      </c>
      <c r="G172" s="50">
        <v>34.049999999999997</v>
      </c>
      <c r="H172" s="50">
        <v>37.369999999999997</v>
      </c>
      <c r="I172" s="43">
        <v>77720</v>
      </c>
      <c r="J172" s="49">
        <v>1.6E-2</v>
      </c>
    </row>
    <row r="173" spans="1:10" ht="15" hidden="1" x14ac:dyDescent="0.25">
      <c r="A173" s="41" t="s">
        <v>1032</v>
      </c>
      <c r="B173" s="74">
        <v>95000</v>
      </c>
      <c r="C173" s="48" t="s">
        <v>113</v>
      </c>
      <c r="D173" s="47">
        <v>108870</v>
      </c>
      <c r="E173" s="46">
        <v>0.03</v>
      </c>
      <c r="F173" s="45">
        <v>0.77500000000000002</v>
      </c>
      <c r="G173" s="44">
        <v>38.72</v>
      </c>
      <c r="H173" s="44">
        <v>45.68</v>
      </c>
      <c r="I173" s="43">
        <v>95000</v>
      </c>
      <c r="J173" s="42">
        <v>1.6E-2</v>
      </c>
    </row>
    <row r="174" spans="1:10" ht="15" hidden="1" x14ac:dyDescent="0.25">
      <c r="A174" s="41" t="s">
        <v>1031</v>
      </c>
      <c r="B174" s="74">
        <v>83150</v>
      </c>
      <c r="C174" s="54" t="s">
        <v>113</v>
      </c>
      <c r="D174" s="53">
        <v>7890</v>
      </c>
      <c r="E174" s="52">
        <v>4.1000000000000002E-2</v>
      </c>
      <c r="F174" s="51">
        <v>5.6000000000000001E-2</v>
      </c>
      <c r="G174" s="50">
        <v>35.51</v>
      </c>
      <c r="H174" s="50">
        <v>39.979999999999997</v>
      </c>
      <c r="I174" s="43">
        <v>83150</v>
      </c>
      <c r="J174" s="49">
        <v>2.1000000000000001E-2</v>
      </c>
    </row>
    <row r="175" spans="1:10" ht="15" hidden="1" x14ac:dyDescent="0.25">
      <c r="A175" s="41" t="s">
        <v>1030</v>
      </c>
      <c r="B175" s="74">
        <v>87310</v>
      </c>
      <c r="C175" s="48" t="s">
        <v>136</v>
      </c>
      <c r="D175" s="47">
        <v>262640</v>
      </c>
      <c r="E175" s="46">
        <v>0.01</v>
      </c>
      <c r="F175" s="45">
        <v>1.871</v>
      </c>
      <c r="G175" s="44">
        <v>37.4</v>
      </c>
      <c r="H175" s="44">
        <v>41.98</v>
      </c>
      <c r="I175" s="43">
        <v>87310</v>
      </c>
      <c r="J175" s="42">
        <v>6.0000000000000001E-3</v>
      </c>
    </row>
    <row r="176" spans="1:10" ht="15" hidden="1" x14ac:dyDescent="0.25">
      <c r="A176" s="41" t="s">
        <v>1029</v>
      </c>
      <c r="B176" s="74">
        <v>120650</v>
      </c>
      <c r="C176" s="54" t="s">
        <v>121</v>
      </c>
      <c r="D176" s="53">
        <v>18510</v>
      </c>
      <c r="E176" s="52">
        <v>4.1000000000000002E-2</v>
      </c>
      <c r="F176" s="51">
        <v>0.13200000000000001</v>
      </c>
      <c r="G176" s="50">
        <v>55.23</v>
      </c>
      <c r="H176" s="50">
        <v>58</v>
      </c>
      <c r="I176" s="43">
        <v>120650</v>
      </c>
      <c r="J176" s="49">
        <v>1.4999999999999999E-2</v>
      </c>
    </row>
    <row r="177" spans="1:10" ht="15" hidden="1" x14ac:dyDescent="0.25">
      <c r="A177" s="41" t="s">
        <v>1028</v>
      </c>
      <c r="B177" s="74">
        <v>110380</v>
      </c>
      <c r="C177" s="48" t="s">
        <v>113</v>
      </c>
      <c r="D177" s="47">
        <v>1830</v>
      </c>
      <c r="E177" s="46">
        <v>0.23599999999999999</v>
      </c>
      <c r="F177" s="45">
        <v>1.2999999999999999E-2</v>
      </c>
      <c r="G177" s="44">
        <v>50.35</v>
      </c>
      <c r="H177" s="44">
        <v>53.07</v>
      </c>
      <c r="I177" s="43">
        <v>110380</v>
      </c>
      <c r="J177" s="42">
        <v>3.3000000000000002E-2</v>
      </c>
    </row>
    <row r="178" spans="1:10" ht="15" hidden="1" x14ac:dyDescent="0.25">
      <c r="A178" s="41" t="s">
        <v>1027</v>
      </c>
      <c r="B178" s="74">
        <v>121770</v>
      </c>
      <c r="C178" s="54" t="s">
        <v>113</v>
      </c>
      <c r="D178" s="53">
        <v>16680</v>
      </c>
      <c r="E178" s="52">
        <v>3.7999999999999999E-2</v>
      </c>
      <c r="F178" s="51">
        <v>0.11899999999999999</v>
      </c>
      <c r="G178" s="50">
        <v>55.71</v>
      </c>
      <c r="H178" s="50">
        <v>58.54</v>
      </c>
      <c r="I178" s="43">
        <v>121770</v>
      </c>
      <c r="J178" s="49">
        <v>1.4999999999999999E-2</v>
      </c>
    </row>
    <row r="179" spans="1:10" ht="15" hidden="1" x14ac:dyDescent="0.25">
      <c r="A179" s="41" t="s">
        <v>1026</v>
      </c>
      <c r="B179" s="74">
        <v>94840</v>
      </c>
      <c r="C179" s="48" t="s">
        <v>113</v>
      </c>
      <c r="D179" s="47">
        <v>9800</v>
      </c>
      <c r="E179" s="46">
        <v>5.1999999999999998E-2</v>
      </c>
      <c r="F179" s="45">
        <v>7.0000000000000007E-2</v>
      </c>
      <c r="G179" s="44">
        <v>44.45</v>
      </c>
      <c r="H179" s="44">
        <v>45.6</v>
      </c>
      <c r="I179" s="43">
        <v>94840</v>
      </c>
      <c r="J179" s="42">
        <v>1.2999999999999999E-2</v>
      </c>
    </row>
    <row r="180" spans="1:10" ht="15" hidden="1" x14ac:dyDescent="0.25">
      <c r="A180" s="41" t="s">
        <v>1025</v>
      </c>
      <c r="B180" s="74">
        <v>82520</v>
      </c>
      <c r="C180" s="54" t="s">
        <v>121</v>
      </c>
      <c r="D180" s="53">
        <v>94410</v>
      </c>
      <c r="E180" s="52">
        <v>2.1000000000000001E-2</v>
      </c>
      <c r="F180" s="51">
        <v>0.67200000000000004</v>
      </c>
      <c r="G180" s="50">
        <v>36.26</v>
      </c>
      <c r="H180" s="50">
        <v>39.68</v>
      </c>
      <c r="I180" s="43">
        <v>82520</v>
      </c>
      <c r="J180" s="49">
        <v>8.0000000000000002E-3</v>
      </c>
    </row>
    <row r="181" spans="1:10" ht="15" hidden="1" x14ac:dyDescent="0.25">
      <c r="A181" s="41" t="s">
        <v>1024</v>
      </c>
      <c r="B181" s="74">
        <v>80820</v>
      </c>
      <c r="C181" s="48" t="s">
        <v>113</v>
      </c>
      <c r="D181" s="47">
        <v>86660</v>
      </c>
      <c r="E181" s="46">
        <v>2.3E-2</v>
      </c>
      <c r="F181" s="45">
        <v>0.61699999999999999</v>
      </c>
      <c r="G181" s="44">
        <v>35.450000000000003</v>
      </c>
      <c r="H181" s="44">
        <v>38.86</v>
      </c>
      <c r="I181" s="43">
        <v>80820</v>
      </c>
      <c r="J181" s="42">
        <v>8.9999999999999993E-3</v>
      </c>
    </row>
    <row r="182" spans="1:10" ht="15" hidden="1" x14ac:dyDescent="0.25">
      <c r="A182" s="41" t="s">
        <v>1023</v>
      </c>
      <c r="B182" s="74">
        <v>101570</v>
      </c>
      <c r="C182" s="54" t="s">
        <v>113</v>
      </c>
      <c r="D182" s="53">
        <v>7750</v>
      </c>
      <c r="E182" s="52">
        <v>4.5999999999999999E-2</v>
      </c>
      <c r="F182" s="51">
        <v>5.5E-2</v>
      </c>
      <c r="G182" s="50">
        <v>47.8</v>
      </c>
      <c r="H182" s="50">
        <v>48.83</v>
      </c>
      <c r="I182" s="43">
        <v>101570</v>
      </c>
      <c r="J182" s="49">
        <v>1.4999999999999999E-2</v>
      </c>
    </row>
    <row r="183" spans="1:10" ht="15" hidden="1" x14ac:dyDescent="0.25">
      <c r="A183" s="41" t="s">
        <v>1022</v>
      </c>
      <c r="B183" s="74">
        <v>83600</v>
      </c>
      <c r="C183" s="48" t="s">
        <v>121</v>
      </c>
      <c r="D183" s="47">
        <v>120970</v>
      </c>
      <c r="E183" s="46">
        <v>1.4E-2</v>
      </c>
      <c r="F183" s="45">
        <v>0.86199999999999999</v>
      </c>
      <c r="G183" s="44">
        <v>35.25</v>
      </c>
      <c r="H183" s="44">
        <v>40.19</v>
      </c>
      <c r="I183" s="43">
        <v>83600</v>
      </c>
      <c r="J183" s="42">
        <v>8.0000000000000002E-3</v>
      </c>
    </row>
    <row r="184" spans="1:10" ht="15" hidden="1" x14ac:dyDescent="0.25">
      <c r="A184" s="41" t="s">
        <v>1021</v>
      </c>
      <c r="B184" s="74">
        <v>75360</v>
      </c>
      <c r="C184" s="54" t="s">
        <v>113</v>
      </c>
      <c r="D184" s="53">
        <v>84250</v>
      </c>
      <c r="E184" s="52">
        <v>1.4999999999999999E-2</v>
      </c>
      <c r="F184" s="51">
        <v>0.6</v>
      </c>
      <c r="G184" s="50">
        <v>33.130000000000003</v>
      </c>
      <c r="H184" s="50">
        <v>36.229999999999997</v>
      </c>
      <c r="I184" s="43">
        <v>75360</v>
      </c>
      <c r="J184" s="49">
        <v>8.0000000000000002E-3</v>
      </c>
    </row>
    <row r="185" spans="1:10" ht="15" hidden="1" x14ac:dyDescent="0.25">
      <c r="A185" s="41" t="s">
        <v>1020</v>
      </c>
      <c r="B185" s="74">
        <v>106390</v>
      </c>
      <c r="C185" s="48" t="s">
        <v>113</v>
      </c>
      <c r="D185" s="47">
        <v>30420</v>
      </c>
      <c r="E185" s="46">
        <v>0.03</v>
      </c>
      <c r="F185" s="45">
        <v>0.217</v>
      </c>
      <c r="G185" s="44">
        <v>43.16</v>
      </c>
      <c r="H185" s="44">
        <v>51.15</v>
      </c>
      <c r="I185" s="43">
        <v>106390</v>
      </c>
      <c r="J185" s="42">
        <v>1.7000000000000001E-2</v>
      </c>
    </row>
    <row r="186" spans="1:10" ht="15" hidden="1" x14ac:dyDescent="0.25">
      <c r="A186" s="41" t="s">
        <v>1019</v>
      </c>
      <c r="B186" s="74">
        <v>83740</v>
      </c>
      <c r="C186" s="54" t="s">
        <v>113</v>
      </c>
      <c r="D186" s="53">
        <v>6300</v>
      </c>
      <c r="E186" s="52">
        <v>3.6999999999999998E-2</v>
      </c>
      <c r="F186" s="51">
        <v>4.4999999999999998E-2</v>
      </c>
      <c r="G186" s="50">
        <v>38.69</v>
      </c>
      <c r="H186" s="50">
        <v>40.26</v>
      </c>
      <c r="I186" s="43">
        <v>83740</v>
      </c>
      <c r="J186" s="49">
        <v>1.0999999999999999E-2</v>
      </c>
    </row>
    <row r="187" spans="1:10" ht="15" hidden="1" x14ac:dyDescent="0.25">
      <c r="A187" s="41" t="s">
        <v>1018</v>
      </c>
      <c r="B187" s="74">
        <v>98460</v>
      </c>
      <c r="C187" s="48" t="s">
        <v>113</v>
      </c>
      <c r="D187" s="47">
        <v>18960</v>
      </c>
      <c r="E187" s="46">
        <v>1.0999999999999999E-2</v>
      </c>
      <c r="F187" s="45">
        <v>0.13500000000000001</v>
      </c>
      <c r="G187" s="44">
        <v>46.19</v>
      </c>
      <c r="H187" s="44">
        <v>47.34</v>
      </c>
      <c r="I187" s="43">
        <v>98460</v>
      </c>
      <c r="J187" s="42">
        <v>1.7999999999999999E-2</v>
      </c>
    </row>
    <row r="188" spans="1:10" ht="15" hidden="1" x14ac:dyDescent="0.25">
      <c r="A188" s="41" t="s">
        <v>1017</v>
      </c>
      <c r="B188" s="74">
        <v>81380</v>
      </c>
      <c r="C188" s="54" t="s">
        <v>136</v>
      </c>
      <c r="D188" s="53">
        <v>244820</v>
      </c>
      <c r="E188" s="52">
        <v>0.01</v>
      </c>
      <c r="F188" s="51">
        <v>1.744</v>
      </c>
      <c r="G188" s="50">
        <v>36.19</v>
      </c>
      <c r="H188" s="50">
        <v>39.130000000000003</v>
      </c>
      <c r="I188" s="43">
        <v>81380</v>
      </c>
      <c r="J188" s="49">
        <v>0.01</v>
      </c>
    </row>
    <row r="189" spans="1:10" ht="15" hidden="1" x14ac:dyDescent="0.25">
      <c r="A189" s="41" t="s">
        <v>1016</v>
      </c>
      <c r="B189" s="74">
        <v>112860</v>
      </c>
      <c r="C189" s="48" t="s">
        <v>113</v>
      </c>
      <c r="D189" s="47">
        <v>19380</v>
      </c>
      <c r="E189" s="46">
        <v>4.2999999999999997E-2</v>
      </c>
      <c r="F189" s="45">
        <v>0.13800000000000001</v>
      </c>
      <c r="G189" s="44">
        <v>48.58</v>
      </c>
      <c r="H189" s="44">
        <v>54.26</v>
      </c>
      <c r="I189" s="43">
        <v>112860</v>
      </c>
      <c r="J189" s="42">
        <v>1.2999999999999999E-2</v>
      </c>
    </row>
    <row r="190" spans="1:10" ht="15" hidden="1" x14ac:dyDescent="0.25">
      <c r="A190" s="41" t="s">
        <v>1015</v>
      </c>
      <c r="B190" s="74">
        <v>59950</v>
      </c>
      <c r="C190" s="54" t="s">
        <v>113</v>
      </c>
      <c r="D190" s="53">
        <v>11930</v>
      </c>
      <c r="E190" s="52">
        <v>4.9000000000000002E-2</v>
      </c>
      <c r="F190" s="51">
        <v>8.5000000000000006E-2</v>
      </c>
      <c r="G190" s="50">
        <v>26.19</v>
      </c>
      <c r="H190" s="50">
        <v>28.82</v>
      </c>
      <c r="I190" s="43">
        <v>59950</v>
      </c>
      <c r="J190" s="49">
        <v>2.9000000000000001E-2</v>
      </c>
    </row>
    <row r="191" spans="1:10" ht="15" hidden="1" x14ac:dyDescent="0.25">
      <c r="A191" s="41" t="s">
        <v>1014</v>
      </c>
      <c r="B191" s="74">
        <v>80640</v>
      </c>
      <c r="C191" s="48" t="s">
        <v>121</v>
      </c>
      <c r="D191" s="47">
        <v>122310</v>
      </c>
      <c r="E191" s="46">
        <v>1.2999999999999999E-2</v>
      </c>
      <c r="F191" s="45">
        <v>0.871</v>
      </c>
      <c r="G191" s="44">
        <v>36.17</v>
      </c>
      <c r="H191" s="44">
        <v>38.770000000000003</v>
      </c>
      <c r="I191" s="43">
        <v>80640</v>
      </c>
      <c r="J191" s="42">
        <v>8.0000000000000002E-3</v>
      </c>
    </row>
    <row r="192" spans="1:10" ht="15" hidden="1" x14ac:dyDescent="0.25">
      <c r="A192" s="41" t="s">
        <v>1013</v>
      </c>
      <c r="B192" s="74">
        <v>78690</v>
      </c>
      <c r="C192" s="54" t="s">
        <v>113</v>
      </c>
      <c r="D192" s="53">
        <v>107980</v>
      </c>
      <c r="E192" s="52">
        <v>1.4E-2</v>
      </c>
      <c r="F192" s="51">
        <v>0.76900000000000002</v>
      </c>
      <c r="G192" s="50">
        <v>35.229999999999997</v>
      </c>
      <c r="H192" s="50">
        <v>37.83</v>
      </c>
      <c r="I192" s="43">
        <v>78690</v>
      </c>
      <c r="J192" s="49">
        <v>7.0000000000000001E-3</v>
      </c>
    </row>
    <row r="193" spans="1:10" ht="15" hidden="1" x14ac:dyDescent="0.25">
      <c r="A193" s="41" t="s">
        <v>1012</v>
      </c>
      <c r="B193" s="74">
        <v>104570</v>
      </c>
      <c r="C193" s="48" t="s">
        <v>113</v>
      </c>
      <c r="D193" s="47">
        <v>1020</v>
      </c>
      <c r="E193" s="46">
        <v>0.11700000000000001</v>
      </c>
      <c r="F193" s="45">
        <v>7.0000000000000001E-3</v>
      </c>
      <c r="G193" s="44">
        <v>39.79</v>
      </c>
      <c r="H193" s="44">
        <v>50.27</v>
      </c>
      <c r="I193" s="43">
        <v>104570</v>
      </c>
      <c r="J193" s="42">
        <v>5.8999999999999997E-2</v>
      </c>
    </row>
    <row r="194" spans="1:10" ht="15" hidden="1" x14ac:dyDescent="0.25">
      <c r="A194" s="41" t="s">
        <v>1011</v>
      </c>
      <c r="B194" s="74">
        <v>94650</v>
      </c>
      <c r="C194" s="54" t="s">
        <v>113</v>
      </c>
      <c r="D194" s="53">
        <v>13310</v>
      </c>
      <c r="E194" s="52">
        <v>2.8000000000000001E-2</v>
      </c>
      <c r="F194" s="51">
        <v>9.5000000000000001E-2</v>
      </c>
      <c r="G194" s="50">
        <v>46.02</v>
      </c>
      <c r="H194" s="50">
        <v>45.51</v>
      </c>
      <c r="I194" s="43">
        <v>94650</v>
      </c>
      <c r="J194" s="49">
        <v>3.5000000000000003E-2</v>
      </c>
    </row>
    <row r="195" spans="1:10" ht="15" hidden="1" x14ac:dyDescent="0.25">
      <c r="A195" s="41" t="s">
        <v>1010</v>
      </c>
      <c r="B195" s="74">
        <v>86840</v>
      </c>
      <c r="C195" s="48" t="s">
        <v>113</v>
      </c>
      <c r="D195" s="47">
        <v>2870</v>
      </c>
      <c r="E195" s="46">
        <v>5.2999999999999999E-2</v>
      </c>
      <c r="F195" s="45">
        <v>0.02</v>
      </c>
      <c r="G195" s="44">
        <v>38.340000000000003</v>
      </c>
      <c r="H195" s="44">
        <v>41.75</v>
      </c>
      <c r="I195" s="43">
        <v>86840</v>
      </c>
      <c r="J195" s="42">
        <v>2.8000000000000001E-2</v>
      </c>
    </row>
    <row r="196" spans="1:10" ht="15" hidden="1" x14ac:dyDescent="0.25">
      <c r="A196" s="41" t="s">
        <v>1009</v>
      </c>
      <c r="B196" s="74">
        <v>73060</v>
      </c>
      <c r="C196" s="54" t="s">
        <v>113</v>
      </c>
      <c r="D196" s="53">
        <v>34810</v>
      </c>
      <c r="E196" s="52">
        <v>1.4999999999999999E-2</v>
      </c>
      <c r="F196" s="51">
        <v>0.248</v>
      </c>
      <c r="G196" s="50">
        <v>33.659999999999997</v>
      </c>
      <c r="H196" s="50">
        <v>35.119999999999997</v>
      </c>
      <c r="I196" s="43">
        <v>73060</v>
      </c>
      <c r="J196" s="49">
        <v>6.0000000000000001E-3</v>
      </c>
    </row>
    <row r="197" spans="1:10" ht="15" hidden="1" x14ac:dyDescent="0.25">
      <c r="A197" s="41" t="s">
        <v>1008</v>
      </c>
      <c r="B197" s="74">
        <v>81570</v>
      </c>
      <c r="C197" s="48" t="s">
        <v>121</v>
      </c>
      <c r="D197" s="47">
        <v>53530</v>
      </c>
      <c r="E197" s="46">
        <v>2.5000000000000001E-2</v>
      </c>
      <c r="F197" s="45">
        <v>0.38100000000000001</v>
      </c>
      <c r="G197" s="44">
        <v>37.03</v>
      </c>
      <c r="H197" s="44">
        <v>39.22</v>
      </c>
      <c r="I197" s="43">
        <v>81570</v>
      </c>
      <c r="J197" s="42">
        <v>1.7000000000000001E-2</v>
      </c>
    </row>
    <row r="198" spans="1:10" ht="15" hidden="1" x14ac:dyDescent="0.25">
      <c r="A198" s="41" t="s">
        <v>1007</v>
      </c>
      <c r="B198" s="74">
        <v>66440</v>
      </c>
      <c r="C198" s="54" t="s">
        <v>113</v>
      </c>
      <c r="D198" s="53">
        <v>6470</v>
      </c>
      <c r="E198" s="52">
        <v>4.3999999999999997E-2</v>
      </c>
      <c r="F198" s="51">
        <v>4.5999999999999999E-2</v>
      </c>
      <c r="G198" s="50">
        <v>30.38</v>
      </c>
      <c r="H198" s="50">
        <v>31.94</v>
      </c>
      <c r="I198" s="43">
        <v>66440</v>
      </c>
      <c r="J198" s="49">
        <v>1.0999999999999999E-2</v>
      </c>
    </row>
    <row r="199" spans="1:10" ht="15" hidden="1" x14ac:dyDescent="0.25">
      <c r="A199" s="41" t="s">
        <v>1006</v>
      </c>
      <c r="B199" s="74">
        <v>74090</v>
      </c>
      <c r="C199" s="48" t="s">
        <v>113</v>
      </c>
      <c r="D199" s="47">
        <v>1370</v>
      </c>
      <c r="E199" s="46">
        <v>6.4000000000000001E-2</v>
      </c>
      <c r="F199" s="45">
        <v>0.01</v>
      </c>
      <c r="G199" s="44">
        <v>35.700000000000003</v>
      </c>
      <c r="H199" s="44">
        <v>35.619999999999997</v>
      </c>
      <c r="I199" s="43">
        <v>74090</v>
      </c>
      <c r="J199" s="42">
        <v>1.2999999999999999E-2</v>
      </c>
    </row>
    <row r="200" spans="1:10" ht="15" hidden="1" x14ac:dyDescent="0.25">
      <c r="A200" s="41" t="s">
        <v>1005</v>
      </c>
      <c r="B200" s="74">
        <v>60990</v>
      </c>
      <c r="C200" s="54" t="s">
        <v>113</v>
      </c>
      <c r="D200" s="53">
        <v>2950</v>
      </c>
      <c r="E200" s="52">
        <v>0.04</v>
      </c>
      <c r="F200" s="51">
        <v>2.1000000000000001E-2</v>
      </c>
      <c r="G200" s="50">
        <v>26.49</v>
      </c>
      <c r="H200" s="50">
        <v>29.32</v>
      </c>
      <c r="I200" s="43">
        <v>60990</v>
      </c>
      <c r="J200" s="49">
        <v>2.4E-2</v>
      </c>
    </row>
    <row r="201" spans="1:10" ht="15" hidden="1" x14ac:dyDescent="0.25">
      <c r="A201" s="41" t="s">
        <v>1004</v>
      </c>
      <c r="B201" s="74">
        <v>112250</v>
      </c>
      <c r="C201" s="48" t="s">
        <v>113</v>
      </c>
      <c r="D201" s="47">
        <v>6350</v>
      </c>
      <c r="E201" s="46">
        <v>6.9000000000000006E-2</v>
      </c>
      <c r="F201" s="45">
        <v>4.4999999999999998E-2</v>
      </c>
      <c r="G201" s="44">
        <v>54.95</v>
      </c>
      <c r="H201" s="44">
        <v>53.97</v>
      </c>
      <c r="I201" s="43">
        <v>112250</v>
      </c>
      <c r="J201" s="42">
        <v>0.02</v>
      </c>
    </row>
    <row r="202" spans="1:10" ht="15" hidden="1" x14ac:dyDescent="0.25">
      <c r="A202" s="41" t="s">
        <v>1003</v>
      </c>
      <c r="B202" s="74">
        <v>80860</v>
      </c>
      <c r="C202" s="54" t="s">
        <v>113</v>
      </c>
      <c r="D202" s="53">
        <v>36380</v>
      </c>
      <c r="E202" s="52">
        <v>3.5999999999999997E-2</v>
      </c>
      <c r="F202" s="51">
        <v>0.25900000000000001</v>
      </c>
      <c r="G202" s="50">
        <v>37.03</v>
      </c>
      <c r="H202" s="50">
        <v>38.869999999999997</v>
      </c>
      <c r="I202" s="43">
        <v>80860</v>
      </c>
      <c r="J202" s="49">
        <v>1.0999999999999999E-2</v>
      </c>
    </row>
    <row r="203" spans="1:10" ht="15" hidden="1" x14ac:dyDescent="0.25">
      <c r="A203" s="41" t="s">
        <v>1002</v>
      </c>
      <c r="B203" s="74">
        <v>48550</v>
      </c>
      <c r="C203" s="48" t="s">
        <v>136</v>
      </c>
      <c r="D203" s="47">
        <v>358980</v>
      </c>
      <c r="E203" s="46">
        <v>8.9999999999999993E-3</v>
      </c>
      <c r="F203" s="45">
        <v>2.5569999999999999</v>
      </c>
      <c r="G203" s="44">
        <v>21.27</v>
      </c>
      <c r="H203" s="44">
        <v>23.34</v>
      </c>
      <c r="I203" s="43">
        <v>48550</v>
      </c>
      <c r="J203" s="42">
        <v>5.0000000000000001E-3</v>
      </c>
    </row>
    <row r="204" spans="1:10" ht="15" hidden="1" x14ac:dyDescent="0.25">
      <c r="A204" s="41" t="s">
        <v>1001</v>
      </c>
      <c r="B204" s="74">
        <v>40470</v>
      </c>
      <c r="C204" s="54" t="s">
        <v>113</v>
      </c>
      <c r="D204" s="53">
        <v>20420</v>
      </c>
      <c r="E204" s="52">
        <v>0.03</v>
      </c>
      <c r="F204" s="51">
        <v>0.14499999999999999</v>
      </c>
      <c r="G204" s="50">
        <v>18.05</v>
      </c>
      <c r="H204" s="50">
        <v>19.46</v>
      </c>
      <c r="I204" s="43">
        <v>40470</v>
      </c>
      <c r="J204" s="49">
        <v>1.2E-2</v>
      </c>
    </row>
    <row r="205" spans="1:10" ht="15" hidden="1" x14ac:dyDescent="0.25">
      <c r="A205" s="41" t="s">
        <v>1000</v>
      </c>
      <c r="B205" s="74">
        <v>46130</v>
      </c>
      <c r="C205" s="48" t="s">
        <v>113</v>
      </c>
      <c r="D205" s="47">
        <v>74720</v>
      </c>
      <c r="E205" s="46">
        <v>2.4E-2</v>
      </c>
      <c r="F205" s="45">
        <v>0.53200000000000003</v>
      </c>
      <c r="G205" s="44">
        <v>20.440000000000001</v>
      </c>
      <c r="H205" s="44">
        <v>22.18</v>
      </c>
      <c r="I205" s="43">
        <v>46130</v>
      </c>
      <c r="J205" s="42">
        <v>7.0000000000000001E-3</v>
      </c>
    </row>
    <row r="206" spans="1:10" ht="15" hidden="1" x14ac:dyDescent="0.25">
      <c r="A206" s="41" t="s">
        <v>999</v>
      </c>
      <c r="B206" s="74">
        <v>49770</v>
      </c>
      <c r="C206" s="54" t="s">
        <v>113</v>
      </c>
      <c r="D206" s="53">
        <v>65510</v>
      </c>
      <c r="E206" s="52">
        <v>1.9E-2</v>
      </c>
      <c r="F206" s="51">
        <v>0.46700000000000003</v>
      </c>
      <c r="G206" s="50">
        <v>22.04</v>
      </c>
      <c r="H206" s="50">
        <v>23.93</v>
      </c>
      <c r="I206" s="43">
        <v>49770</v>
      </c>
      <c r="J206" s="49">
        <v>1.2E-2</v>
      </c>
    </row>
    <row r="207" spans="1:10" ht="15" hidden="1" x14ac:dyDescent="0.25">
      <c r="A207" s="41" t="s">
        <v>998</v>
      </c>
      <c r="B207" s="74">
        <v>62240</v>
      </c>
      <c r="C207" s="48" t="s">
        <v>113</v>
      </c>
      <c r="D207" s="47">
        <v>15100</v>
      </c>
      <c r="E207" s="46">
        <v>4.5999999999999999E-2</v>
      </c>
      <c r="F207" s="45">
        <v>0.108</v>
      </c>
      <c r="G207" s="44">
        <v>27.15</v>
      </c>
      <c r="H207" s="44">
        <v>29.92</v>
      </c>
      <c r="I207" s="43">
        <v>62240</v>
      </c>
      <c r="J207" s="42">
        <v>2.5000000000000001E-2</v>
      </c>
    </row>
    <row r="208" spans="1:10" ht="15" hidden="1" x14ac:dyDescent="0.25">
      <c r="A208" s="41" t="s">
        <v>997</v>
      </c>
      <c r="B208" s="74">
        <v>77820</v>
      </c>
      <c r="C208" s="54" t="s">
        <v>113</v>
      </c>
      <c r="D208" s="53">
        <v>6840</v>
      </c>
      <c r="E208" s="52">
        <v>5.7000000000000002E-2</v>
      </c>
      <c r="F208" s="51">
        <v>4.9000000000000002E-2</v>
      </c>
      <c r="G208" s="50">
        <v>38.049999999999997</v>
      </c>
      <c r="H208" s="50">
        <v>37.409999999999997</v>
      </c>
      <c r="I208" s="43">
        <v>77820</v>
      </c>
      <c r="J208" s="49">
        <v>1.7000000000000001E-2</v>
      </c>
    </row>
    <row r="209" spans="1:10" ht="15" hidden="1" x14ac:dyDescent="0.25">
      <c r="A209" s="41" t="s">
        <v>996</v>
      </c>
      <c r="B209" s="74">
        <v>46820</v>
      </c>
      <c r="C209" s="48" t="s">
        <v>113</v>
      </c>
      <c r="D209" s="47">
        <v>30030</v>
      </c>
      <c r="E209" s="46">
        <v>3.3000000000000002E-2</v>
      </c>
      <c r="F209" s="45">
        <v>0.214</v>
      </c>
      <c r="G209" s="44">
        <v>20.76</v>
      </c>
      <c r="H209" s="44">
        <v>22.51</v>
      </c>
      <c r="I209" s="43">
        <v>46820</v>
      </c>
      <c r="J209" s="42">
        <v>1.4E-2</v>
      </c>
    </row>
    <row r="210" spans="1:10" ht="15" hidden="1" x14ac:dyDescent="0.25">
      <c r="A210" s="41" t="s">
        <v>995</v>
      </c>
      <c r="B210" s="74">
        <v>47940</v>
      </c>
      <c r="C210" s="54" t="s">
        <v>121</v>
      </c>
      <c r="D210" s="53">
        <v>146370</v>
      </c>
      <c r="E210" s="52">
        <v>1.0999999999999999E-2</v>
      </c>
      <c r="F210" s="51">
        <v>1.0429999999999999</v>
      </c>
      <c r="G210" s="50">
        <v>21.25</v>
      </c>
      <c r="H210" s="50">
        <v>23.05</v>
      </c>
      <c r="I210" s="43">
        <v>47940</v>
      </c>
      <c r="J210" s="49">
        <v>7.0000000000000001E-3</v>
      </c>
    </row>
    <row r="211" spans="1:10" ht="15" hidden="1" x14ac:dyDescent="0.25">
      <c r="A211" s="41" t="s">
        <v>994</v>
      </c>
      <c r="B211" s="74">
        <v>47930</v>
      </c>
      <c r="C211" s="48" t="s">
        <v>113</v>
      </c>
      <c r="D211" s="47">
        <v>32950</v>
      </c>
      <c r="E211" s="46">
        <v>2.1999999999999999E-2</v>
      </c>
      <c r="F211" s="45">
        <v>0.23499999999999999</v>
      </c>
      <c r="G211" s="44">
        <v>21.25</v>
      </c>
      <c r="H211" s="44">
        <v>23.05</v>
      </c>
      <c r="I211" s="43">
        <v>47930</v>
      </c>
      <c r="J211" s="42">
        <v>8.0000000000000002E-3</v>
      </c>
    </row>
    <row r="212" spans="1:10" ht="15" hidden="1" x14ac:dyDescent="0.25">
      <c r="A212" s="41" t="s">
        <v>993</v>
      </c>
      <c r="B212" s="74">
        <v>60690</v>
      </c>
      <c r="C212" s="54" t="s">
        <v>113</v>
      </c>
      <c r="D212" s="53">
        <v>14800</v>
      </c>
      <c r="E212" s="52">
        <v>1.7000000000000001E-2</v>
      </c>
      <c r="F212" s="51">
        <v>0.105</v>
      </c>
      <c r="G212" s="50">
        <v>27.29</v>
      </c>
      <c r="H212" s="50">
        <v>29.18</v>
      </c>
      <c r="I212" s="43">
        <v>60690</v>
      </c>
      <c r="J212" s="49">
        <v>0.01</v>
      </c>
    </row>
    <row r="213" spans="1:10" ht="15" hidden="1" x14ac:dyDescent="0.25">
      <c r="A213" s="41" t="s">
        <v>992</v>
      </c>
      <c r="B213" s="74">
        <v>38630</v>
      </c>
      <c r="C213" s="48" t="s">
        <v>113</v>
      </c>
      <c r="D213" s="47">
        <v>30090</v>
      </c>
      <c r="E213" s="46">
        <v>8.0000000000000002E-3</v>
      </c>
      <c r="F213" s="45">
        <v>0.214</v>
      </c>
      <c r="G213" s="44">
        <v>17.100000000000001</v>
      </c>
      <c r="H213" s="44">
        <v>18.57</v>
      </c>
      <c r="I213" s="43">
        <v>38630</v>
      </c>
      <c r="J213" s="42">
        <v>3.0000000000000001E-3</v>
      </c>
    </row>
    <row r="214" spans="1:10" ht="15" hidden="1" x14ac:dyDescent="0.25">
      <c r="A214" s="41" t="s">
        <v>991</v>
      </c>
      <c r="B214" s="74">
        <v>49270</v>
      </c>
      <c r="C214" s="54" t="s">
        <v>113</v>
      </c>
      <c r="D214" s="53">
        <v>68540</v>
      </c>
      <c r="E214" s="52">
        <v>2.1000000000000001E-2</v>
      </c>
      <c r="F214" s="51">
        <v>0.48799999999999999</v>
      </c>
      <c r="G214" s="50">
        <v>22.14</v>
      </c>
      <c r="H214" s="50">
        <v>23.69</v>
      </c>
      <c r="I214" s="43">
        <v>49270</v>
      </c>
      <c r="J214" s="49">
        <v>1.2999999999999999E-2</v>
      </c>
    </row>
    <row r="215" spans="1:10" ht="15" hidden="1" x14ac:dyDescent="0.25">
      <c r="A215" s="41" t="s">
        <v>990</v>
      </c>
      <c r="B215" s="74">
        <v>47200</v>
      </c>
      <c r="C215" s="48" t="s">
        <v>184</v>
      </c>
      <c r="D215" s="47">
        <v>2019250</v>
      </c>
      <c r="E215" s="46">
        <v>4.0000000000000001E-3</v>
      </c>
      <c r="F215" s="45">
        <v>14.382</v>
      </c>
      <c r="G215" s="44">
        <v>20.67</v>
      </c>
      <c r="H215" s="44">
        <v>22.69</v>
      </c>
      <c r="I215" s="43">
        <v>47200</v>
      </c>
      <c r="J215" s="42">
        <v>4.0000000000000001E-3</v>
      </c>
    </row>
    <row r="216" spans="1:10" ht="15" hidden="1" x14ac:dyDescent="0.25">
      <c r="A216" s="41" t="s">
        <v>989</v>
      </c>
      <c r="B216" s="74">
        <v>47220</v>
      </c>
      <c r="C216" s="54" t="s">
        <v>136</v>
      </c>
      <c r="D216" s="53">
        <v>1941090</v>
      </c>
      <c r="E216" s="52">
        <v>4.0000000000000001E-3</v>
      </c>
      <c r="F216" s="51">
        <v>13.824999999999999</v>
      </c>
      <c r="G216" s="50">
        <v>20.68</v>
      </c>
      <c r="H216" s="50">
        <v>22.7</v>
      </c>
      <c r="I216" s="43">
        <v>47220</v>
      </c>
      <c r="J216" s="49">
        <v>4.0000000000000001E-3</v>
      </c>
    </row>
    <row r="217" spans="1:10" ht="15" hidden="1" x14ac:dyDescent="0.25">
      <c r="A217" s="41" t="s">
        <v>988</v>
      </c>
      <c r="B217" s="74">
        <v>49740</v>
      </c>
      <c r="C217" s="48" t="s">
        <v>121</v>
      </c>
      <c r="D217" s="47">
        <v>659890</v>
      </c>
      <c r="E217" s="46">
        <v>6.0000000000000001E-3</v>
      </c>
      <c r="F217" s="45">
        <v>4.7</v>
      </c>
      <c r="G217" s="44">
        <v>22.1</v>
      </c>
      <c r="H217" s="44">
        <v>23.91</v>
      </c>
      <c r="I217" s="43">
        <v>49740</v>
      </c>
      <c r="J217" s="42">
        <v>5.0000000000000001E-3</v>
      </c>
    </row>
    <row r="218" spans="1:10" ht="15" hidden="1" x14ac:dyDescent="0.25">
      <c r="A218" s="41" t="s">
        <v>987</v>
      </c>
      <c r="B218" s="74">
        <v>44160</v>
      </c>
      <c r="C218" s="54" t="s">
        <v>113</v>
      </c>
      <c r="D218" s="53">
        <v>91040</v>
      </c>
      <c r="E218" s="52">
        <v>1.7999999999999999E-2</v>
      </c>
      <c r="F218" s="51">
        <v>0.64800000000000002</v>
      </c>
      <c r="G218" s="50">
        <v>19.75</v>
      </c>
      <c r="H218" s="50">
        <v>21.23</v>
      </c>
      <c r="I218" s="43">
        <v>44160</v>
      </c>
      <c r="J218" s="49">
        <v>6.0000000000000001E-3</v>
      </c>
    </row>
    <row r="219" spans="1:10" ht="15" hidden="1" x14ac:dyDescent="0.25">
      <c r="A219" s="41" t="s">
        <v>986</v>
      </c>
      <c r="B219" s="74">
        <v>57620</v>
      </c>
      <c r="C219" s="48" t="s">
        <v>113</v>
      </c>
      <c r="D219" s="47">
        <v>260670</v>
      </c>
      <c r="E219" s="46">
        <v>8.0000000000000002E-3</v>
      </c>
      <c r="F219" s="45">
        <v>1.857</v>
      </c>
      <c r="G219" s="44">
        <v>26.23</v>
      </c>
      <c r="H219" s="44">
        <v>27.7</v>
      </c>
      <c r="I219" s="43">
        <v>57620</v>
      </c>
      <c r="J219" s="42">
        <v>7.0000000000000001E-3</v>
      </c>
    </row>
    <row r="220" spans="1:10" ht="15" hidden="1" x14ac:dyDescent="0.25">
      <c r="A220" s="41" t="s">
        <v>985</v>
      </c>
      <c r="B220" s="74">
        <v>54090</v>
      </c>
      <c r="C220" s="54" t="s">
        <v>113</v>
      </c>
      <c r="D220" s="53">
        <v>36960</v>
      </c>
      <c r="E220" s="52">
        <v>3.1E-2</v>
      </c>
      <c r="F220" s="51">
        <v>0.26300000000000001</v>
      </c>
      <c r="G220" s="50">
        <v>23.64</v>
      </c>
      <c r="H220" s="50">
        <v>26</v>
      </c>
      <c r="I220" s="43">
        <v>54090</v>
      </c>
      <c r="J220" s="49">
        <v>1.4E-2</v>
      </c>
    </row>
    <row r="221" spans="1:10" ht="15" hidden="1" x14ac:dyDescent="0.25">
      <c r="A221" s="41" t="s">
        <v>984</v>
      </c>
      <c r="B221" s="74">
        <v>46050</v>
      </c>
      <c r="C221" s="48" t="s">
        <v>113</v>
      </c>
      <c r="D221" s="47">
        <v>139820</v>
      </c>
      <c r="E221" s="46">
        <v>1.4E-2</v>
      </c>
      <c r="F221" s="45">
        <v>0.996</v>
      </c>
      <c r="G221" s="44">
        <v>20.59</v>
      </c>
      <c r="H221" s="44">
        <v>22.14</v>
      </c>
      <c r="I221" s="43">
        <v>46050</v>
      </c>
      <c r="J221" s="42">
        <v>6.0000000000000001E-3</v>
      </c>
    </row>
    <row r="222" spans="1:10" ht="15" hidden="1" x14ac:dyDescent="0.25">
      <c r="A222" s="41" t="s">
        <v>983</v>
      </c>
      <c r="B222" s="74">
        <v>38740</v>
      </c>
      <c r="C222" s="54" t="s">
        <v>113</v>
      </c>
      <c r="D222" s="53">
        <v>103030</v>
      </c>
      <c r="E222" s="52">
        <v>1.6E-2</v>
      </c>
      <c r="F222" s="51">
        <v>0.73399999999999999</v>
      </c>
      <c r="G222" s="50">
        <v>16.670000000000002</v>
      </c>
      <c r="H222" s="50">
        <v>18.62</v>
      </c>
      <c r="I222" s="43">
        <v>38740</v>
      </c>
      <c r="J222" s="49">
        <v>7.0000000000000001E-3</v>
      </c>
    </row>
    <row r="223" spans="1:10" ht="15" hidden="1" x14ac:dyDescent="0.25">
      <c r="A223" s="41" t="s">
        <v>982</v>
      </c>
      <c r="B223" s="74">
        <v>47640</v>
      </c>
      <c r="C223" s="48" t="s">
        <v>113</v>
      </c>
      <c r="D223" s="47">
        <v>28380</v>
      </c>
      <c r="E223" s="46">
        <v>2.5999999999999999E-2</v>
      </c>
      <c r="F223" s="45">
        <v>0.20200000000000001</v>
      </c>
      <c r="G223" s="44">
        <v>21.32</v>
      </c>
      <c r="H223" s="44">
        <v>22.9</v>
      </c>
      <c r="I223" s="43">
        <v>47640</v>
      </c>
      <c r="J223" s="42">
        <v>1.0999999999999999E-2</v>
      </c>
    </row>
    <row r="224" spans="1:10" ht="15" hidden="1" x14ac:dyDescent="0.25">
      <c r="A224" s="41" t="s">
        <v>981</v>
      </c>
      <c r="B224" s="74">
        <v>50710</v>
      </c>
      <c r="C224" s="54" t="s">
        <v>121</v>
      </c>
      <c r="D224" s="53">
        <v>631730</v>
      </c>
      <c r="E224" s="52">
        <v>7.0000000000000001E-3</v>
      </c>
      <c r="F224" s="51">
        <v>4.4989999999999997</v>
      </c>
      <c r="G224" s="50">
        <v>22.54</v>
      </c>
      <c r="H224" s="50">
        <v>24.38</v>
      </c>
      <c r="I224" s="43">
        <v>50710</v>
      </c>
      <c r="J224" s="49">
        <v>6.0000000000000001E-3</v>
      </c>
    </row>
    <row r="225" spans="1:10" ht="15" hidden="1" x14ac:dyDescent="0.25">
      <c r="A225" s="41" t="s">
        <v>980</v>
      </c>
      <c r="B225" s="74">
        <v>47510</v>
      </c>
      <c r="C225" s="48" t="s">
        <v>113</v>
      </c>
      <c r="D225" s="47">
        <v>298840</v>
      </c>
      <c r="E225" s="46">
        <v>8.0000000000000002E-3</v>
      </c>
      <c r="F225" s="45">
        <v>2.129</v>
      </c>
      <c r="G225" s="44">
        <v>20.79</v>
      </c>
      <c r="H225" s="44">
        <v>22.84</v>
      </c>
      <c r="I225" s="43">
        <v>47510</v>
      </c>
      <c r="J225" s="42">
        <v>0.01</v>
      </c>
    </row>
    <row r="226" spans="1:10" ht="15" hidden="1" x14ac:dyDescent="0.25">
      <c r="A226" s="41" t="s">
        <v>979</v>
      </c>
      <c r="B226" s="74">
        <v>55510</v>
      </c>
      <c r="C226" s="54" t="s">
        <v>113</v>
      </c>
      <c r="D226" s="53">
        <v>159310</v>
      </c>
      <c r="E226" s="52">
        <v>1.7999999999999999E-2</v>
      </c>
      <c r="F226" s="51">
        <v>1.135</v>
      </c>
      <c r="G226" s="50">
        <v>25.85</v>
      </c>
      <c r="H226" s="50">
        <v>26.69</v>
      </c>
      <c r="I226" s="43">
        <v>55510</v>
      </c>
      <c r="J226" s="49">
        <v>5.0000000000000001E-3</v>
      </c>
    </row>
    <row r="227" spans="1:10" ht="15" hidden="1" x14ac:dyDescent="0.25">
      <c r="A227" s="41" t="s">
        <v>978</v>
      </c>
      <c r="B227" s="74">
        <v>47880</v>
      </c>
      <c r="C227" s="48" t="s">
        <v>113</v>
      </c>
      <c r="D227" s="47">
        <v>114040</v>
      </c>
      <c r="E227" s="46">
        <v>1.6E-2</v>
      </c>
      <c r="F227" s="45">
        <v>0.81200000000000006</v>
      </c>
      <c r="G227" s="44">
        <v>20.53</v>
      </c>
      <c r="H227" s="44">
        <v>23.02</v>
      </c>
      <c r="I227" s="43">
        <v>47880</v>
      </c>
      <c r="J227" s="42">
        <v>1.2E-2</v>
      </c>
    </row>
    <row r="228" spans="1:10" ht="15" hidden="1" x14ac:dyDescent="0.25">
      <c r="A228" s="41" t="s">
        <v>977</v>
      </c>
      <c r="B228" s="74">
        <v>59410</v>
      </c>
      <c r="C228" s="54" t="s">
        <v>113</v>
      </c>
      <c r="D228" s="53">
        <v>59540</v>
      </c>
      <c r="E228" s="52">
        <v>1.6E-2</v>
      </c>
      <c r="F228" s="51">
        <v>0.42399999999999999</v>
      </c>
      <c r="G228" s="50">
        <v>28.96</v>
      </c>
      <c r="H228" s="50">
        <v>28.56</v>
      </c>
      <c r="I228" s="43">
        <v>59410</v>
      </c>
      <c r="J228" s="49">
        <v>7.0000000000000001E-3</v>
      </c>
    </row>
    <row r="229" spans="1:10" ht="15" hidden="1" x14ac:dyDescent="0.25">
      <c r="A229" s="41" t="s">
        <v>976</v>
      </c>
      <c r="B229" s="74">
        <v>41270</v>
      </c>
      <c r="C229" s="48" t="s">
        <v>121</v>
      </c>
      <c r="D229" s="47">
        <v>649470</v>
      </c>
      <c r="E229" s="46">
        <v>7.0000000000000001E-3</v>
      </c>
      <c r="F229" s="45">
        <v>4.6260000000000003</v>
      </c>
      <c r="G229" s="44">
        <v>17.77</v>
      </c>
      <c r="H229" s="44">
        <v>19.84</v>
      </c>
      <c r="I229" s="43">
        <v>41270</v>
      </c>
      <c r="J229" s="42">
        <v>6.0000000000000001E-3</v>
      </c>
    </row>
    <row r="230" spans="1:10" ht="15" hidden="1" x14ac:dyDescent="0.25">
      <c r="A230" s="41" t="s">
        <v>975</v>
      </c>
      <c r="B230" s="74">
        <v>57900</v>
      </c>
      <c r="C230" s="54" t="s">
        <v>113</v>
      </c>
      <c r="D230" s="53">
        <v>57570</v>
      </c>
      <c r="E230" s="52">
        <v>1.4999999999999999E-2</v>
      </c>
      <c r="F230" s="51">
        <v>0.41</v>
      </c>
      <c r="G230" s="50">
        <v>25.51</v>
      </c>
      <c r="H230" s="50">
        <v>27.84</v>
      </c>
      <c r="I230" s="43">
        <v>57900</v>
      </c>
      <c r="J230" s="49">
        <v>1.4999999999999999E-2</v>
      </c>
    </row>
    <row r="231" spans="1:10" ht="15" hidden="1" x14ac:dyDescent="0.25">
      <c r="A231" s="41" t="s">
        <v>974</v>
      </c>
      <c r="B231" s="74">
        <v>55380</v>
      </c>
      <c r="C231" s="48" t="s">
        <v>113</v>
      </c>
      <c r="D231" s="47">
        <v>87500</v>
      </c>
      <c r="E231" s="46">
        <v>8.0000000000000002E-3</v>
      </c>
      <c r="F231" s="45">
        <v>0.623</v>
      </c>
      <c r="G231" s="44">
        <v>24.12</v>
      </c>
      <c r="H231" s="44">
        <v>26.63</v>
      </c>
      <c r="I231" s="43">
        <v>55380</v>
      </c>
      <c r="J231" s="42">
        <v>8.0000000000000002E-3</v>
      </c>
    </row>
    <row r="232" spans="1:10" ht="15" hidden="1" x14ac:dyDescent="0.25">
      <c r="A232" s="41" t="s">
        <v>973</v>
      </c>
      <c r="B232" s="74">
        <v>34120</v>
      </c>
      <c r="C232" s="54" t="s">
        <v>113</v>
      </c>
      <c r="D232" s="53">
        <v>360650</v>
      </c>
      <c r="E232" s="52">
        <v>0.01</v>
      </c>
      <c r="F232" s="51">
        <v>2.569</v>
      </c>
      <c r="G232" s="50">
        <v>15.29</v>
      </c>
      <c r="H232" s="50">
        <v>16.41</v>
      </c>
      <c r="I232" s="43">
        <v>34120</v>
      </c>
      <c r="J232" s="49">
        <v>6.0000000000000001E-3</v>
      </c>
    </row>
    <row r="233" spans="1:10" ht="15" hidden="1" x14ac:dyDescent="0.25">
      <c r="A233" s="41" t="s">
        <v>972</v>
      </c>
      <c r="B233" s="74">
        <v>41170</v>
      </c>
      <c r="C233" s="48" t="s">
        <v>113</v>
      </c>
      <c r="D233" s="47">
        <v>51900</v>
      </c>
      <c r="E233" s="46">
        <v>1.9E-2</v>
      </c>
      <c r="F233" s="45">
        <v>0.37</v>
      </c>
      <c r="G233" s="44">
        <v>17.95</v>
      </c>
      <c r="H233" s="44">
        <v>19.8</v>
      </c>
      <c r="I233" s="43">
        <v>41170</v>
      </c>
      <c r="J233" s="42">
        <v>8.0000000000000002E-3</v>
      </c>
    </row>
    <row r="234" spans="1:10" ht="15" hidden="1" x14ac:dyDescent="0.25">
      <c r="A234" s="41" t="s">
        <v>971</v>
      </c>
      <c r="B234" s="74">
        <v>45540</v>
      </c>
      <c r="C234" s="54" t="s">
        <v>113</v>
      </c>
      <c r="D234" s="53">
        <v>91860</v>
      </c>
      <c r="E234" s="52">
        <v>1.6E-2</v>
      </c>
      <c r="F234" s="51">
        <v>0.65400000000000003</v>
      </c>
      <c r="G234" s="50">
        <v>20.73</v>
      </c>
      <c r="H234" s="50">
        <v>21.89</v>
      </c>
      <c r="I234" s="43">
        <v>45540</v>
      </c>
      <c r="J234" s="49">
        <v>7.0000000000000001E-3</v>
      </c>
    </row>
    <row r="235" spans="1:10" ht="15" hidden="1" x14ac:dyDescent="0.25">
      <c r="A235" s="41" t="s">
        <v>970</v>
      </c>
      <c r="B235" s="74">
        <v>46630</v>
      </c>
      <c r="C235" s="48" t="s">
        <v>136</v>
      </c>
      <c r="D235" s="47">
        <v>78160</v>
      </c>
      <c r="E235" s="46">
        <v>1.4999999999999999E-2</v>
      </c>
      <c r="F235" s="45">
        <v>0.55700000000000005</v>
      </c>
      <c r="G235" s="44">
        <v>20.3</v>
      </c>
      <c r="H235" s="44">
        <v>22.42</v>
      </c>
      <c r="I235" s="43">
        <v>46630</v>
      </c>
      <c r="J235" s="42">
        <v>8.0000000000000002E-3</v>
      </c>
    </row>
    <row r="236" spans="1:10" ht="15" hidden="1" x14ac:dyDescent="0.25">
      <c r="A236" s="41" t="s">
        <v>969</v>
      </c>
      <c r="B236" s="74">
        <v>49450</v>
      </c>
      <c r="C236" s="54" t="s">
        <v>113</v>
      </c>
      <c r="D236" s="53">
        <v>49320</v>
      </c>
      <c r="E236" s="52">
        <v>1.7999999999999999E-2</v>
      </c>
      <c r="F236" s="51">
        <v>0.35099999999999998</v>
      </c>
      <c r="G236" s="50">
        <v>21.99</v>
      </c>
      <c r="H236" s="50">
        <v>23.77</v>
      </c>
      <c r="I236" s="43">
        <v>49450</v>
      </c>
      <c r="J236" s="49">
        <v>8.9999999999999993E-3</v>
      </c>
    </row>
    <row r="237" spans="1:10" ht="15" hidden="1" x14ac:dyDescent="0.25">
      <c r="A237" s="41" t="s">
        <v>968</v>
      </c>
      <c r="B237" s="74">
        <v>44840</v>
      </c>
      <c r="C237" s="48" t="s">
        <v>113</v>
      </c>
      <c r="D237" s="47">
        <v>20590</v>
      </c>
      <c r="E237" s="46">
        <v>0.03</v>
      </c>
      <c r="F237" s="45">
        <v>0.14699999999999999</v>
      </c>
      <c r="G237" s="44">
        <v>18.559999999999999</v>
      </c>
      <c r="H237" s="44">
        <v>21.56</v>
      </c>
      <c r="I237" s="43">
        <v>44840</v>
      </c>
      <c r="J237" s="42">
        <v>1.6E-2</v>
      </c>
    </row>
    <row r="238" spans="1:10" ht="15" hidden="1" x14ac:dyDescent="0.25">
      <c r="A238" s="41" t="s">
        <v>967</v>
      </c>
      <c r="B238" s="74">
        <v>34300</v>
      </c>
      <c r="C238" s="54" t="s">
        <v>113</v>
      </c>
      <c r="D238" s="53">
        <v>8250</v>
      </c>
      <c r="E238" s="52">
        <v>6.3E-2</v>
      </c>
      <c r="F238" s="51">
        <v>5.8999999999999997E-2</v>
      </c>
      <c r="G238" s="50">
        <v>13.85</v>
      </c>
      <c r="H238" s="50">
        <v>16.489999999999998</v>
      </c>
      <c r="I238" s="43">
        <v>34300</v>
      </c>
      <c r="J238" s="49">
        <v>2.5000000000000001E-2</v>
      </c>
    </row>
    <row r="239" spans="1:10" ht="15" hidden="1" x14ac:dyDescent="0.25">
      <c r="A239" s="41" t="s">
        <v>966</v>
      </c>
      <c r="B239" s="74">
        <v>105980</v>
      </c>
      <c r="C239" s="48" t="s">
        <v>184</v>
      </c>
      <c r="D239" s="47">
        <v>1075520</v>
      </c>
      <c r="E239" s="46">
        <v>5.0000000000000001E-3</v>
      </c>
      <c r="F239" s="45">
        <v>7.66</v>
      </c>
      <c r="G239" s="44">
        <v>38.299999999999997</v>
      </c>
      <c r="H239" s="44">
        <v>50.95</v>
      </c>
      <c r="I239" s="43">
        <v>105980</v>
      </c>
      <c r="J239" s="42">
        <v>6.0000000000000001E-3</v>
      </c>
    </row>
    <row r="240" spans="1:10" ht="15" hidden="1" x14ac:dyDescent="0.25">
      <c r="A240" s="41" t="s">
        <v>965</v>
      </c>
      <c r="B240" s="74">
        <v>135760</v>
      </c>
      <c r="C240" s="54" t="s">
        <v>136</v>
      </c>
      <c r="D240" s="53">
        <v>680990</v>
      </c>
      <c r="E240" s="52">
        <v>6.0000000000000001E-3</v>
      </c>
      <c r="F240" s="51">
        <v>4.8499999999999996</v>
      </c>
      <c r="G240" s="50">
        <v>55.31</v>
      </c>
      <c r="H240" s="50">
        <v>65.27</v>
      </c>
      <c r="I240" s="43">
        <v>135760</v>
      </c>
      <c r="J240" s="49">
        <v>6.0000000000000001E-3</v>
      </c>
    </row>
    <row r="241" spans="1:10" ht="15" hidden="1" x14ac:dyDescent="0.25">
      <c r="A241" s="41" t="s">
        <v>964</v>
      </c>
      <c r="B241" s="74">
        <v>138190</v>
      </c>
      <c r="C241" s="48" t="s">
        <v>121</v>
      </c>
      <c r="D241" s="47">
        <v>632940</v>
      </c>
      <c r="E241" s="46">
        <v>6.0000000000000001E-3</v>
      </c>
      <c r="F241" s="45">
        <v>4.508</v>
      </c>
      <c r="G241" s="44">
        <v>55.89</v>
      </c>
      <c r="H241" s="44">
        <v>66.44</v>
      </c>
      <c r="I241" s="43">
        <v>138190</v>
      </c>
      <c r="J241" s="42">
        <v>6.0000000000000001E-3</v>
      </c>
    </row>
    <row r="242" spans="1:10" ht="15" hidden="1" x14ac:dyDescent="0.25">
      <c r="A242" s="41" t="s">
        <v>963</v>
      </c>
      <c r="B242" s="74">
        <v>139880</v>
      </c>
      <c r="C242" s="54" t="s">
        <v>113</v>
      </c>
      <c r="D242" s="53">
        <v>619530</v>
      </c>
      <c r="E242" s="52">
        <v>7.0000000000000001E-3</v>
      </c>
      <c r="F242" s="51">
        <v>4.4130000000000003</v>
      </c>
      <c r="G242" s="50">
        <v>56.81</v>
      </c>
      <c r="H242" s="50">
        <v>67.25</v>
      </c>
      <c r="I242" s="43">
        <v>139880</v>
      </c>
      <c r="J242" s="49">
        <v>6.0000000000000001E-3</v>
      </c>
    </row>
    <row r="243" spans="1:10" ht="15" hidden="1" x14ac:dyDescent="0.25">
      <c r="A243" s="41" t="s">
        <v>962</v>
      </c>
      <c r="B243" s="74">
        <v>59840</v>
      </c>
      <c r="C243" s="48" t="s">
        <v>113</v>
      </c>
      <c r="D243" s="47">
        <v>13410</v>
      </c>
      <c r="E243" s="46">
        <v>1.4E-2</v>
      </c>
      <c r="F243" s="45">
        <v>9.6000000000000002E-2</v>
      </c>
      <c r="G243" s="44">
        <v>24.89</v>
      </c>
      <c r="H243" s="44">
        <v>28.77</v>
      </c>
      <c r="I243" s="43">
        <v>59840</v>
      </c>
      <c r="J243" s="42">
        <v>0.03</v>
      </c>
    </row>
    <row r="244" spans="1:10" ht="15" hidden="1" x14ac:dyDescent="0.25">
      <c r="A244" s="41" t="s">
        <v>961</v>
      </c>
      <c r="B244" s="74">
        <v>103740</v>
      </c>
      <c r="C244" s="54" t="s">
        <v>121</v>
      </c>
      <c r="D244" s="53">
        <v>48050</v>
      </c>
      <c r="E244" s="52">
        <v>8.9999999999999993E-3</v>
      </c>
      <c r="F244" s="51">
        <v>0.34200000000000003</v>
      </c>
      <c r="G244" s="50">
        <v>48.54</v>
      </c>
      <c r="H244" s="50">
        <v>49.88</v>
      </c>
      <c r="I244" s="43">
        <v>103740</v>
      </c>
      <c r="J244" s="49">
        <v>0.01</v>
      </c>
    </row>
    <row r="245" spans="1:10" ht="15" hidden="1" x14ac:dyDescent="0.25">
      <c r="A245" s="41" t="s">
        <v>960</v>
      </c>
      <c r="B245" s="74">
        <v>95240</v>
      </c>
      <c r="C245" s="48" t="s">
        <v>113</v>
      </c>
      <c r="D245" s="47">
        <v>14540</v>
      </c>
      <c r="E245" s="46">
        <v>4.0000000000000001E-3</v>
      </c>
      <c r="F245" s="45">
        <v>0.104</v>
      </c>
      <c r="G245" s="44">
        <v>44.28</v>
      </c>
      <c r="H245" s="44">
        <v>45.79</v>
      </c>
      <c r="I245" s="43">
        <v>95240</v>
      </c>
      <c r="J245" s="42">
        <v>7.0000000000000001E-3</v>
      </c>
    </row>
    <row r="246" spans="1:10" ht="15" hidden="1" x14ac:dyDescent="0.25">
      <c r="A246" s="41" t="s">
        <v>959</v>
      </c>
      <c r="B246" s="74">
        <v>72730</v>
      </c>
      <c r="C246" s="54" t="s">
        <v>113</v>
      </c>
      <c r="D246" s="53">
        <v>6300</v>
      </c>
      <c r="E246" s="52">
        <v>5.6000000000000001E-2</v>
      </c>
      <c r="F246" s="51">
        <v>4.4999999999999998E-2</v>
      </c>
      <c r="G246" s="50">
        <v>28.74</v>
      </c>
      <c r="H246" s="50">
        <v>34.97</v>
      </c>
      <c r="I246" s="43">
        <v>72730</v>
      </c>
      <c r="J246" s="49">
        <v>4.9000000000000002E-2</v>
      </c>
    </row>
    <row r="247" spans="1:10" ht="15" hidden="1" x14ac:dyDescent="0.25">
      <c r="A247" s="41" t="s">
        <v>958</v>
      </c>
      <c r="B247" s="74">
        <v>115460</v>
      </c>
      <c r="C247" s="48" t="s">
        <v>113</v>
      </c>
      <c r="D247" s="47">
        <v>27210</v>
      </c>
      <c r="E247" s="46">
        <v>8.0000000000000002E-3</v>
      </c>
      <c r="F247" s="45">
        <v>0.19400000000000001</v>
      </c>
      <c r="G247" s="44">
        <v>60.52</v>
      </c>
      <c r="H247" s="44">
        <v>55.51</v>
      </c>
      <c r="I247" s="43">
        <v>115460</v>
      </c>
      <c r="J247" s="42">
        <v>8.0000000000000002E-3</v>
      </c>
    </row>
    <row r="248" spans="1:10" ht="15" hidden="1" x14ac:dyDescent="0.25">
      <c r="A248" s="41" t="s">
        <v>957</v>
      </c>
      <c r="B248" s="74">
        <v>54590</v>
      </c>
      <c r="C248" s="54" t="s">
        <v>136</v>
      </c>
      <c r="D248" s="53">
        <v>394530</v>
      </c>
      <c r="E248" s="52">
        <v>0.01</v>
      </c>
      <c r="F248" s="51">
        <v>2.81</v>
      </c>
      <c r="G248" s="50">
        <v>23.83</v>
      </c>
      <c r="H248" s="50">
        <v>26.25</v>
      </c>
      <c r="I248" s="43">
        <v>54590</v>
      </c>
      <c r="J248" s="49">
        <v>4.0000000000000001E-3</v>
      </c>
    </row>
    <row r="249" spans="1:10" ht="15" hidden="1" x14ac:dyDescent="0.25">
      <c r="A249" s="41" t="s">
        <v>956</v>
      </c>
      <c r="B249" s="74">
        <v>53180</v>
      </c>
      <c r="C249" s="48" t="s">
        <v>113</v>
      </c>
      <c r="D249" s="47">
        <v>277310</v>
      </c>
      <c r="E249" s="46">
        <v>1.2E-2</v>
      </c>
      <c r="F249" s="45">
        <v>1.9750000000000001</v>
      </c>
      <c r="G249" s="44">
        <v>23.8</v>
      </c>
      <c r="H249" s="44">
        <v>25.57</v>
      </c>
      <c r="I249" s="43">
        <v>53180</v>
      </c>
      <c r="J249" s="42">
        <v>5.0000000000000001E-3</v>
      </c>
    </row>
    <row r="250" spans="1:10" ht="15" hidden="1" x14ac:dyDescent="0.25">
      <c r="A250" s="41" t="s">
        <v>955</v>
      </c>
      <c r="B250" s="74">
        <v>57940</v>
      </c>
      <c r="C250" s="54" t="s">
        <v>121</v>
      </c>
      <c r="D250" s="53">
        <v>117220</v>
      </c>
      <c r="E250" s="52">
        <v>0.02</v>
      </c>
      <c r="F250" s="51">
        <v>0.83499999999999996</v>
      </c>
      <c r="G250" s="50">
        <v>23.93</v>
      </c>
      <c r="H250" s="50">
        <v>27.86</v>
      </c>
      <c r="I250" s="43">
        <v>57940</v>
      </c>
      <c r="J250" s="49">
        <v>7.0000000000000001E-3</v>
      </c>
    </row>
    <row r="251" spans="1:10" ht="15" hidden="1" x14ac:dyDescent="0.25">
      <c r="A251" s="41" t="s">
        <v>954</v>
      </c>
      <c r="B251" s="74">
        <v>56940</v>
      </c>
      <c r="C251" s="48" t="s">
        <v>113</v>
      </c>
      <c r="D251" s="47">
        <v>17700</v>
      </c>
      <c r="E251" s="46">
        <v>3.4000000000000002E-2</v>
      </c>
      <c r="F251" s="45">
        <v>0.126</v>
      </c>
      <c r="G251" s="44">
        <v>24.68</v>
      </c>
      <c r="H251" s="44">
        <v>27.37</v>
      </c>
      <c r="I251" s="43">
        <v>56940</v>
      </c>
      <c r="J251" s="42">
        <v>1.9E-2</v>
      </c>
    </row>
    <row r="252" spans="1:10" ht="15" hidden="1" x14ac:dyDescent="0.25">
      <c r="A252" s="41" t="s">
        <v>953</v>
      </c>
      <c r="B252" s="74">
        <v>51490</v>
      </c>
      <c r="C252" s="54" t="s">
        <v>113</v>
      </c>
      <c r="D252" s="53">
        <v>54560</v>
      </c>
      <c r="E252" s="52">
        <v>3.7999999999999999E-2</v>
      </c>
      <c r="F252" s="51">
        <v>0.38900000000000001</v>
      </c>
      <c r="G252" s="50">
        <v>22.02</v>
      </c>
      <c r="H252" s="50">
        <v>24.75</v>
      </c>
      <c r="I252" s="43">
        <v>51490</v>
      </c>
      <c r="J252" s="49">
        <v>1.2E-2</v>
      </c>
    </row>
    <row r="253" spans="1:10" ht="15" hidden="1" x14ac:dyDescent="0.25">
      <c r="A253" s="41" t="s">
        <v>952</v>
      </c>
      <c r="B253" s="74">
        <v>66170</v>
      </c>
      <c r="C253" s="48" t="s">
        <v>113</v>
      </c>
      <c r="D253" s="47">
        <v>44960</v>
      </c>
      <c r="E253" s="46">
        <v>2.1000000000000001E-2</v>
      </c>
      <c r="F253" s="45">
        <v>0.32</v>
      </c>
      <c r="G253" s="44">
        <v>26.27</v>
      </c>
      <c r="H253" s="44">
        <v>31.81</v>
      </c>
      <c r="I253" s="43">
        <v>66170</v>
      </c>
      <c r="J253" s="42">
        <v>0.01</v>
      </c>
    </row>
    <row r="254" spans="1:10" ht="15" hidden="1" x14ac:dyDescent="0.25">
      <c r="A254" s="41" t="s">
        <v>951</v>
      </c>
      <c r="B254" s="74">
        <v>54520</v>
      </c>
      <c r="C254" s="54" t="s">
        <v>184</v>
      </c>
      <c r="D254" s="53">
        <v>8636430</v>
      </c>
      <c r="E254" s="52">
        <v>3.0000000000000001E-3</v>
      </c>
      <c r="F254" s="51">
        <v>61.512999999999998</v>
      </c>
      <c r="G254" s="50">
        <v>23.08</v>
      </c>
      <c r="H254" s="50">
        <v>26.21</v>
      </c>
      <c r="I254" s="43">
        <v>54520</v>
      </c>
      <c r="J254" s="49">
        <v>5.0000000000000001E-3</v>
      </c>
    </row>
    <row r="255" spans="1:10" ht="15" hidden="1" x14ac:dyDescent="0.25">
      <c r="A255" s="41" t="s">
        <v>950</v>
      </c>
      <c r="B255" s="74">
        <v>81880</v>
      </c>
      <c r="C255" s="48" t="s">
        <v>136</v>
      </c>
      <c r="D255" s="47">
        <v>1530010</v>
      </c>
      <c r="E255" s="46">
        <v>8.9999999999999993E-3</v>
      </c>
      <c r="F255" s="45">
        <v>10.897</v>
      </c>
      <c r="G255" s="56">
        <v>-4</v>
      </c>
      <c r="H255" s="56">
        <v>-4</v>
      </c>
      <c r="I255" s="43">
        <v>81880</v>
      </c>
      <c r="J255" s="42">
        <v>8.9999999999999993E-3</v>
      </c>
    </row>
    <row r="256" spans="1:10" ht="15" hidden="1" x14ac:dyDescent="0.25">
      <c r="A256" s="41" t="s">
        <v>949</v>
      </c>
      <c r="B256" s="74">
        <v>96770</v>
      </c>
      <c r="C256" s="54" t="s">
        <v>113</v>
      </c>
      <c r="D256" s="53">
        <v>83030</v>
      </c>
      <c r="E256" s="52">
        <v>0.02</v>
      </c>
      <c r="F256" s="51">
        <v>0.59099999999999997</v>
      </c>
      <c r="G256" s="55">
        <v>-4</v>
      </c>
      <c r="H256" s="55">
        <v>-4</v>
      </c>
      <c r="I256" s="43">
        <v>96770</v>
      </c>
      <c r="J256" s="49">
        <v>1.2999999999999999E-2</v>
      </c>
    </row>
    <row r="257" spans="1:10" ht="15" hidden="1" x14ac:dyDescent="0.25">
      <c r="A257" s="41" t="s">
        <v>948</v>
      </c>
      <c r="B257" s="74">
        <v>85350</v>
      </c>
      <c r="C257" s="48" t="s">
        <v>121</v>
      </c>
      <c r="D257" s="47">
        <v>84560</v>
      </c>
      <c r="E257" s="46">
        <v>1.4E-2</v>
      </c>
      <c r="F257" s="45">
        <v>0.60199999999999998</v>
      </c>
      <c r="G257" s="56">
        <v>-4</v>
      </c>
      <c r="H257" s="56">
        <v>-4</v>
      </c>
      <c r="I257" s="43">
        <v>85350</v>
      </c>
      <c r="J257" s="42">
        <v>0.01</v>
      </c>
    </row>
    <row r="258" spans="1:10" ht="15" hidden="1" x14ac:dyDescent="0.25">
      <c r="A258" s="41" t="s">
        <v>947</v>
      </c>
      <c r="B258" s="74">
        <v>89670</v>
      </c>
      <c r="C258" s="54" t="s">
        <v>113</v>
      </c>
      <c r="D258" s="53">
        <v>32540</v>
      </c>
      <c r="E258" s="52">
        <v>1.9E-2</v>
      </c>
      <c r="F258" s="51">
        <v>0.23200000000000001</v>
      </c>
      <c r="G258" s="55">
        <v>-4</v>
      </c>
      <c r="H258" s="55">
        <v>-4</v>
      </c>
      <c r="I258" s="43">
        <v>89670</v>
      </c>
      <c r="J258" s="49">
        <v>1.0999999999999999E-2</v>
      </c>
    </row>
    <row r="259" spans="1:10" ht="15" hidden="1" x14ac:dyDescent="0.25">
      <c r="A259" s="41" t="s">
        <v>946</v>
      </c>
      <c r="B259" s="74">
        <v>82650</v>
      </c>
      <c r="C259" s="48" t="s">
        <v>113</v>
      </c>
      <c r="D259" s="47">
        <v>52020</v>
      </c>
      <c r="E259" s="46">
        <v>1.4999999999999999E-2</v>
      </c>
      <c r="F259" s="45">
        <v>0.371</v>
      </c>
      <c r="G259" s="56">
        <v>-4</v>
      </c>
      <c r="H259" s="56">
        <v>-4</v>
      </c>
      <c r="I259" s="43">
        <v>82650</v>
      </c>
      <c r="J259" s="42">
        <v>0.01</v>
      </c>
    </row>
    <row r="260" spans="1:10" ht="15" hidden="1" x14ac:dyDescent="0.25">
      <c r="A260" s="41" t="s">
        <v>945</v>
      </c>
      <c r="B260" s="74">
        <v>105120</v>
      </c>
      <c r="C260" s="54" t="s">
        <v>121</v>
      </c>
      <c r="D260" s="53">
        <v>45370</v>
      </c>
      <c r="E260" s="52">
        <v>2.4E-2</v>
      </c>
      <c r="F260" s="51">
        <v>0.32300000000000001</v>
      </c>
      <c r="G260" s="55">
        <v>-4</v>
      </c>
      <c r="H260" s="55">
        <v>-4</v>
      </c>
      <c r="I260" s="43">
        <v>105120</v>
      </c>
      <c r="J260" s="49">
        <v>1.2E-2</v>
      </c>
    </row>
    <row r="261" spans="1:10" ht="15" hidden="1" x14ac:dyDescent="0.25">
      <c r="A261" s="41" t="s">
        <v>944</v>
      </c>
      <c r="B261" s="74">
        <v>92890</v>
      </c>
      <c r="C261" s="48" t="s">
        <v>113</v>
      </c>
      <c r="D261" s="47">
        <v>7370</v>
      </c>
      <c r="E261" s="46">
        <v>5.5E-2</v>
      </c>
      <c r="F261" s="45">
        <v>5.1999999999999998E-2</v>
      </c>
      <c r="G261" s="56">
        <v>-4</v>
      </c>
      <c r="H261" s="56">
        <v>-4</v>
      </c>
      <c r="I261" s="43">
        <v>92890</v>
      </c>
      <c r="J261" s="42">
        <v>3.1E-2</v>
      </c>
    </row>
    <row r="262" spans="1:10" ht="15" hidden="1" x14ac:dyDescent="0.25">
      <c r="A262" s="41" t="s">
        <v>943</v>
      </c>
      <c r="B262" s="74">
        <v>107490</v>
      </c>
      <c r="C262" s="54" t="s">
        <v>113</v>
      </c>
      <c r="D262" s="53">
        <v>38000</v>
      </c>
      <c r="E262" s="52">
        <v>2.1000000000000001E-2</v>
      </c>
      <c r="F262" s="51">
        <v>0.27100000000000002</v>
      </c>
      <c r="G262" s="55">
        <v>-4</v>
      </c>
      <c r="H262" s="55">
        <v>-4</v>
      </c>
      <c r="I262" s="43">
        <v>107490</v>
      </c>
      <c r="J262" s="49">
        <v>1.2E-2</v>
      </c>
    </row>
    <row r="263" spans="1:10" ht="15" hidden="1" x14ac:dyDescent="0.25">
      <c r="A263" s="41" t="s">
        <v>942</v>
      </c>
      <c r="B263" s="74">
        <v>91440</v>
      </c>
      <c r="C263" s="48" t="s">
        <v>121</v>
      </c>
      <c r="D263" s="47">
        <v>62920</v>
      </c>
      <c r="E263" s="46">
        <v>1.7000000000000001E-2</v>
      </c>
      <c r="F263" s="45">
        <v>0.44800000000000001</v>
      </c>
      <c r="G263" s="56">
        <v>-4</v>
      </c>
      <c r="H263" s="56">
        <v>-4</v>
      </c>
      <c r="I263" s="43">
        <v>91440</v>
      </c>
      <c r="J263" s="42">
        <v>8.9999999999999993E-3</v>
      </c>
    </row>
    <row r="264" spans="1:10" ht="15" hidden="1" x14ac:dyDescent="0.25">
      <c r="A264" s="41" t="s">
        <v>941</v>
      </c>
      <c r="B264" s="74">
        <v>96630</v>
      </c>
      <c r="C264" s="54" t="s">
        <v>113</v>
      </c>
      <c r="D264" s="53">
        <v>10340</v>
      </c>
      <c r="E264" s="52">
        <v>3.6999999999999998E-2</v>
      </c>
      <c r="F264" s="51">
        <v>7.3999999999999996E-2</v>
      </c>
      <c r="G264" s="55">
        <v>-4</v>
      </c>
      <c r="H264" s="55">
        <v>-4</v>
      </c>
      <c r="I264" s="43">
        <v>96630</v>
      </c>
      <c r="J264" s="49">
        <v>1.4E-2</v>
      </c>
    </row>
    <row r="265" spans="1:10" ht="15" hidden="1" x14ac:dyDescent="0.25">
      <c r="A265" s="41" t="s">
        <v>940</v>
      </c>
      <c r="B265" s="74">
        <v>90420</v>
      </c>
      <c r="C265" s="48" t="s">
        <v>113</v>
      </c>
      <c r="D265" s="47">
        <v>50820</v>
      </c>
      <c r="E265" s="46">
        <v>1.9E-2</v>
      </c>
      <c r="F265" s="45">
        <v>0.36199999999999999</v>
      </c>
      <c r="G265" s="56">
        <v>-4</v>
      </c>
      <c r="H265" s="56">
        <v>-4</v>
      </c>
      <c r="I265" s="43">
        <v>90420</v>
      </c>
      <c r="J265" s="42">
        <v>0.01</v>
      </c>
    </row>
    <row r="266" spans="1:10" ht="15" hidden="1" x14ac:dyDescent="0.25">
      <c r="A266" s="41" t="s">
        <v>939</v>
      </c>
      <c r="B266" s="74">
        <v>90480</v>
      </c>
      <c r="C266" s="54" t="s">
        <v>113</v>
      </c>
      <c r="D266" s="53">
        <v>1750</v>
      </c>
      <c r="E266" s="52">
        <v>5.7000000000000002E-2</v>
      </c>
      <c r="F266" s="51">
        <v>1.2E-2</v>
      </c>
      <c r="G266" s="55">
        <v>-4</v>
      </c>
      <c r="H266" s="55">
        <v>-4</v>
      </c>
      <c r="I266" s="43">
        <v>90480</v>
      </c>
      <c r="J266" s="49">
        <v>1.9E-2</v>
      </c>
    </row>
    <row r="267" spans="1:10" ht="15" hidden="1" x14ac:dyDescent="0.25">
      <c r="A267" s="41" t="s">
        <v>938</v>
      </c>
      <c r="B267" s="74">
        <v>92900</v>
      </c>
      <c r="C267" s="48" t="s">
        <v>121</v>
      </c>
      <c r="D267" s="47">
        <v>51780</v>
      </c>
      <c r="E267" s="46">
        <v>1.4E-2</v>
      </c>
      <c r="F267" s="45">
        <v>0.36899999999999999</v>
      </c>
      <c r="G267" s="56">
        <v>-4</v>
      </c>
      <c r="H267" s="56">
        <v>-4</v>
      </c>
      <c r="I267" s="43">
        <v>92900</v>
      </c>
      <c r="J267" s="42">
        <v>0.01</v>
      </c>
    </row>
    <row r="268" spans="1:10" ht="15" hidden="1" x14ac:dyDescent="0.25">
      <c r="A268" s="41" t="s">
        <v>937</v>
      </c>
      <c r="B268" s="74">
        <v>95900</v>
      </c>
      <c r="C268" s="54" t="s">
        <v>113</v>
      </c>
      <c r="D268" s="53">
        <v>10850</v>
      </c>
      <c r="E268" s="52">
        <v>3.7999999999999999E-2</v>
      </c>
      <c r="F268" s="51">
        <v>7.6999999999999999E-2</v>
      </c>
      <c r="G268" s="55">
        <v>-4</v>
      </c>
      <c r="H268" s="55">
        <v>-4</v>
      </c>
      <c r="I268" s="43">
        <v>95900</v>
      </c>
      <c r="J268" s="49">
        <v>1.2999999999999999E-2</v>
      </c>
    </row>
    <row r="269" spans="1:10" ht="15" hidden="1" x14ac:dyDescent="0.25">
      <c r="A269" s="41" t="s">
        <v>936</v>
      </c>
      <c r="B269" s="74">
        <v>89320</v>
      </c>
      <c r="C269" s="48" t="s">
        <v>113</v>
      </c>
      <c r="D269" s="47">
        <v>21250</v>
      </c>
      <c r="E269" s="46">
        <v>1.4999999999999999E-2</v>
      </c>
      <c r="F269" s="45">
        <v>0.151</v>
      </c>
      <c r="G269" s="56">
        <v>-4</v>
      </c>
      <c r="H269" s="56">
        <v>-4</v>
      </c>
      <c r="I269" s="43">
        <v>89320</v>
      </c>
      <c r="J269" s="42">
        <v>0.01</v>
      </c>
    </row>
    <row r="270" spans="1:10" ht="15" hidden="1" x14ac:dyDescent="0.25">
      <c r="A270" s="41" t="s">
        <v>935</v>
      </c>
      <c r="B270" s="74">
        <v>88880</v>
      </c>
      <c r="C270" s="54" t="s">
        <v>113</v>
      </c>
      <c r="D270" s="53">
        <v>5520</v>
      </c>
      <c r="E270" s="52">
        <v>2.5000000000000001E-2</v>
      </c>
      <c r="F270" s="51">
        <v>3.9E-2</v>
      </c>
      <c r="G270" s="55">
        <v>-4</v>
      </c>
      <c r="H270" s="55">
        <v>-4</v>
      </c>
      <c r="I270" s="43">
        <v>88880</v>
      </c>
      <c r="J270" s="49">
        <v>1.4999999999999999E-2</v>
      </c>
    </row>
    <row r="271" spans="1:10" ht="15" hidden="1" x14ac:dyDescent="0.25">
      <c r="A271" s="41" t="s">
        <v>934</v>
      </c>
      <c r="B271" s="74">
        <v>97520</v>
      </c>
      <c r="C271" s="48" t="s">
        <v>113</v>
      </c>
      <c r="D271" s="47">
        <v>14160</v>
      </c>
      <c r="E271" s="46">
        <v>1.6E-2</v>
      </c>
      <c r="F271" s="45">
        <v>0.10100000000000001</v>
      </c>
      <c r="G271" s="56">
        <v>-4</v>
      </c>
      <c r="H271" s="56">
        <v>-4</v>
      </c>
      <c r="I271" s="43">
        <v>97520</v>
      </c>
      <c r="J271" s="42">
        <v>1.2999999999999999E-2</v>
      </c>
    </row>
    <row r="272" spans="1:10" ht="15" hidden="1" x14ac:dyDescent="0.25">
      <c r="A272" s="41" t="s">
        <v>933</v>
      </c>
      <c r="B272" s="74">
        <v>89150</v>
      </c>
      <c r="C272" s="54" t="s">
        <v>121</v>
      </c>
      <c r="D272" s="53">
        <v>114230</v>
      </c>
      <c r="E272" s="52">
        <v>1.2999999999999999E-2</v>
      </c>
      <c r="F272" s="51">
        <v>0.81399999999999995</v>
      </c>
      <c r="G272" s="55">
        <v>-4</v>
      </c>
      <c r="H272" s="55">
        <v>-4</v>
      </c>
      <c r="I272" s="43">
        <v>89150</v>
      </c>
      <c r="J272" s="49">
        <v>0.01</v>
      </c>
    </row>
    <row r="273" spans="1:10" ht="15" hidden="1" x14ac:dyDescent="0.25">
      <c r="A273" s="41" t="s">
        <v>932</v>
      </c>
      <c r="B273" s="74">
        <v>91940</v>
      </c>
      <c r="C273" s="48" t="s">
        <v>113</v>
      </c>
      <c r="D273" s="47">
        <v>5700</v>
      </c>
      <c r="E273" s="46">
        <v>2.4E-2</v>
      </c>
      <c r="F273" s="45">
        <v>4.1000000000000002E-2</v>
      </c>
      <c r="G273" s="56">
        <v>-4</v>
      </c>
      <c r="H273" s="56">
        <v>-4</v>
      </c>
      <c r="I273" s="43">
        <v>91940</v>
      </c>
      <c r="J273" s="42">
        <v>1.4E-2</v>
      </c>
    </row>
    <row r="274" spans="1:10" ht="15" hidden="1" x14ac:dyDescent="0.25">
      <c r="A274" s="41" t="s">
        <v>931</v>
      </c>
      <c r="B274" s="74">
        <v>84590</v>
      </c>
      <c r="C274" s="54" t="s">
        <v>113</v>
      </c>
      <c r="D274" s="53">
        <v>9060</v>
      </c>
      <c r="E274" s="52">
        <v>2.7E-2</v>
      </c>
      <c r="F274" s="51">
        <v>6.5000000000000002E-2</v>
      </c>
      <c r="G274" s="55">
        <v>-4</v>
      </c>
      <c r="H274" s="55">
        <v>-4</v>
      </c>
      <c r="I274" s="43">
        <v>84590</v>
      </c>
      <c r="J274" s="49">
        <v>1.7000000000000001E-2</v>
      </c>
    </row>
    <row r="275" spans="1:10" ht="15" hidden="1" x14ac:dyDescent="0.25">
      <c r="A275" s="41" t="s">
        <v>930</v>
      </c>
      <c r="B275" s="74">
        <v>111520</v>
      </c>
      <c r="C275" s="48" t="s">
        <v>113</v>
      </c>
      <c r="D275" s="47">
        <v>13060</v>
      </c>
      <c r="E275" s="46">
        <v>1.9E-2</v>
      </c>
      <c r="F275" s="45">
        <v>9.2999999999999999E-2</v>
      </c>
      <c r="G275" s="56">
        <v>-4</v>
      </c>
      <c r="H275" s="56">
        <v>-4</v>
      </c>
      <c r="I275" s="43">
        <v>111520</v>
      </c>
      <c r="J275" s="42">
        <v>1.4E-2</v>
      </c>
    </row>
    <row r="276" spans="1:10" ht="15" hidden="1" x14ac:dyDescent="0.25">
      <c r="A276" s="41" t="s">
        <v>929</v>
      </c>
      <c r="B276" s="74">
        <v>84660</v>
      </c>
      <c r="C276" s="54" t="s">
        <v>113</v>
      </c>
      <c r="D276" s="53">
        <v>4140</v>
      </c>
      <c r="E276" s="52">
        <v>2.7E-2</v>
      </c>
      <c r="F276" s="51">
        <v>2.9000000000000001E-2</v>
      </c>
      <c r="G276" s="55">
        <v>-4</v>
      </c>
      <c r="H276" s="55">
        <v>-4</v>
      </c>
      <c r="I276" s="43">
        <v>84660</v>
      </c>
      <c r="J276" s="49">
        <v>1.4E-2</v>
      </c>
    </row>
    <row r="277" spans="1:10" ht="15" hidden="1" x14ac:dyDescent="0.25">
      <c r="A277" s="41" t="s">
        <v>928</v>
      </c>
      <c r="B277" s="74">
        <v>94090</v>
      </c>
      <c r="C277" s="48" t="s">
        <v>113</v>
      </c>
      <c r="D277" s="47">
        <v>16720</v>
      </c>
      <c r="E277" s="46">
        <v>1.7000000000000001E-2</v>
      </c>
      <c r="F277" s="45">
        <v>0.11899999999999999</v>
      </c>
      <c r="G277" s="56">
        <v>-4</v>
      </c>
      <c r="H277" s="56">
        <v>-4</v>
      </c>
      <c r="I277" s="43">
        <v>94090</v>
      </c>
      <c r="J277" s="42">
        <v>1.7000000000000001E-2</v>
      </c>
    </row>
    <row r="278" spans="1:10" ht="15" hidden="1" x14ac:dyDescent="0.25">
      <c r="A278" s="41" t="s">
        <v>927</v>
      </c>
      <c r="B278" s="74">
        <v>84440</v>
      </c>
      <c r="C278" s="54" t="s">
        <v>113</v>
      </c>
      <c r="D278" s="53">
        <v>37640</v>
      </c>
      <c r="E278" s="52">
        <v>1.7999999999999999E-2</v>
      </c>
      <c r="F278" s="51">
        <v>0.26800000000000002</v>
      </c>
      <c r="G278" s="55">
        <v>-4</v>
      </c>
      <c r="H278" s="55">
        <v>-4</v>
      </c>
      <c r="I278" s="43">
        <v>84440</v>
      </c>
      <c r="J278" s="49">
        <v>1.0999999999999999E-2</v>
      </c>
    </row>
    <row r="279" spans="1:10" ht="15" hidden="1" x14ac:dyDescent="0.25">
      <c r="A279" s="41" t="s">
        <v>926</v>
      </c>
      <c r="B279" s="74">
        <v>81600</v>
      </c>
      <c r="C279" s="48" t="s">
        <v>113</v>
      </c>
      <c r="D279" s="47">
        <v>14580</v>
      </c>
      <c r="E279" s="46">
        <v>0.02</v>
      </c>
      <c r="F279" s="45">
        <v>0.104</v>
      </c>
      <c r="G279" s="56">
        <v>-4</v>
      </c>
      <c r="H279" s="56">
        <v>-4</v>
      </c>
      <c r="I279" s="43">
        <v>81600</v>
      </c>
      <c r="J279" s="42">
        <v>0.01</v>
      </c>
    </row>
    <row r="280" spans="1:10" ht="15" hidden="1" x14ac:dyDescent="0.25">
      <c r="A280" s="41" t="s">
        <v>925</v>
      </c>
      <c r="B280" s="74">
        <v>85950</v>
      </c>
      <c r="C280" s="54" t="s">
        <v>113</v>
      </c>
      <c r="D280" s="53">
        <v>13320</v>
      </c>
      <c r="E280" s="52">
        <v>2.9000000000000001E-2</v>
      </c>
      <c r="F280" s="51">
        <v>9.5000000000000001E-2</v>
      </c>
      <c r="G280" s="55">
        <v>-4</v>
      </c>
      <c r="H280" s="55">
        <v>-4</v>
      </c>
      <c r="I280" s="43">
        <v>85950</v>
      </c>
      <c r="J280" s="49">
        <v>2.1999999999999999E-2</v>
      </c>
    </row>
    <row r="281" spans="1:10" ht="15" hidden="1" x14ac:dyDescent="0.25">
      <c r="A281" s="41" t="s">
        <v>924</v>
      </c>
      <c r="B281" s="74">
        <v>113770</v>
      </c>
      <c r="C281" s="48" t="s">
        <v>121</v>
      </c>
      <c r="D281" s="47">
        <v>242940</v>
      </c>
      <c r="E281" s="46">
        <v>1.9E-2</v>
      </c>
      <c r="F281" s="45">
        <v>1.73</v>
      </c>
      <c r="G281" s="56">
        <v>-4</v>
      </c>
      <c r="H281" s="56">
        <v>-4</v>
      </c>
      <c r="I281" s="43">
        <v>113770</v>
      </c>
      <c r="J281" s="42">
        <v>1.9E-2</v>
      </c>
    </row>
    <row r="282" spans="1:10" ht="15" hidden="1" x14ac:dyDescent="0.25">
      <c r="A282" s="41" t="s">
        <v>923</v>
      </c>
      <c r="B282" s="74">
        <v>125430</v>
      </c>
      <c r="C282" s="54" t="s">
        <v>113</v>
      </c>
      <c r="D282" s="53">
        <v>186740</v>
      </c>
      <c r="E282" s="52">
        <v>2.4E-2</v>
      </c>
      <c r="F282" s="51">
        <v>1.33</v>
      </c>
      <c r="G282" s="55">
        <v>-4</v>
      </c>
      <c r="H282" s="55">
        <v>-4</v>
      </c>
      <c r="I282" s="43">
        <v>125430</v>
      </c>
      <c r="J282" s="49">
        <v>0.02</v>
      </c>
    </row>
    <row r="283" spans="1:10" ht="15" hidden="1" x14ac:dyDescent="0.25">
      <c r="A283" s="41" t="s">
        <v>922</v>
      </c>
      <c r="B283" s="74">
        <v>75030</v>
      </c>
      <c r="C283" s="48" t="s">
        <v>113</v>
      </c>
      <c r="D283" s="47">
        <v>56210</v>
      </c>
      <c r="E283" s="46">
        <v>2.1000000000000001E-2</v>
      </c>
      <c r="F283" s="45">
        <v>0.4</v>
      </c>
      <c r="G283" s="56">
        <v>-4</v>
      </c>
      <c r="H283" s="56">
        <v>-4</v>
      </c>
      <c r="I283" s="43">
        <v>75030</v>
      </c>
      <c r="J283" s="42">
        <v>8.9999999999999993E-3</v>
      </c>
    </row>
    <row r="284" spans="1:10" ht="15" hidden="1" x14ac:dyDescent="0.25">
      <c r="A284" s="41" t="s">
        <v>921</v>
      </c>
      <c r="B284" s="74">
        <v>70420</v>
      </c>
      <c r="C284" s="54" t="s">
        <v>121</v>
      </c>
      <c r="D284" s="53">
        <v>63720</v>
      </c>
      <c r="E284" s="52">
        <v>1.9E-2</v>
      </c>
      <c r="F284" s="51">
        <v>0.45400000000000001</v>
      </c>
      <c r="G284" s="55">
        <v>-4</v>
      </c>
      <c r="H284" s="55">
        <v>-4</v>
      </c>
      <c r="I284" s="43">
        <v>70420</v>
      </c>
      <c r="J284" s="49">
        <v>0.01</v>
      </c>
    </row>
    <row r="285" spans="1:10" ht="15" hidden="1" x14ac:dyDescent="0.25">
      <c r="A285" s="41" t="s">
        <v>920</v>
      </c>
      <c r="B285" s="74">
        <v>70260</v>
      </c>
      <c r="C285" s="48" t="s">
        <v>113</v>
      </c>
      <c r="D285" s="47">
        <v>58850</v>
      </c>
      <c r="E285" s="46">
        <v>1.9E-2</v>
      </c>
      <c r="F285" s="45">
        <v>0.41899999999999998</v>
      </c>
      <c r="G285" s="56">
        <v>-4</v>
      </c>
      <c r="H285" s="56">
        <v>-4</v>
      </c>
      <c r="I285" s="43">
        <v>70260</v>
      </c>
      <c r="J285" s="42">
        <v>1.0999999999999999E-2</v>
      </c>
    </row>
    <row r="286" spans="1:10" ht="15" hidden="1" x14ac:dyDescent="0.25">
      <c r="A286" s="41" t="s">
        <v>919</v>
      </c>
      <c r="B286" s="74">
        <v>72340</v>
      </c>
      <c r="C286" s="54" t="s">
        <v>113</v>
      </c>
      <c r="D286" s="53">
        <v>4870</v>
      </c>
      <c r="E286" s="52">
        <v>0.05</v>
      </c>
      <c r="F286" s="51">
        <v>3.5000000000000003E-2</v>
      </c>
      <c r="G286" s="55">
        <v>-4</v>
      </c>
      <c r="H286" s="55">
        <v>-4</v>
      </c>
      <c r="I286" s="43">
        <v>72340</v>
      </c>
      <c r="J286" s="49">
        <v>1.2E-2</v>
      </c>
    </row>
    <row r="287" spans="1:10" ht="15" hidden="1" x14ac:dyDescent="0.25">
      <c r="A287" s="41" t="s">
        <v>918</v>
      </c>
      <c r="B287" s="74">
        <v>94490</v>
      </c>
      <c r="C287" s="48" t="s">
        <v>121</v>
      </c>
      <c r="D287" s="47">
        <v>42490</v>
      </c>
      <c r="E287" s="46">
        <v>2.7E-2</v>
      </c>
      <c r="F287" s="45">
        <v>0.30299999999999999</v>
      </c>
      <c r="G287" s="56">
        <v>-4</v>
      </c>
      <c r="H287" s="56">
        <v>-4</v>
      </c>
      <c r="I287" s="43">
        <v>94490</v>
      </c>
      <c r="J287" s="42">
        <v>1.7000000000000001E-2</v>
      </c>
    </row>
    <row r="288" spans="1:10" ht="15" hidden="1" x14ac:dyDescent="0.25">
      <c r="A288" s="41" t="s">
        <v>917</v>
      </c>
      <c r="B288" s="74">
        <v>67040</v>
      </c>
      <c r="C288" s="54" t="s">
        <v>113</v>
      </c>
      <c r="D288" s="53">
        <v>14620</v>
      </c>
      <c r="E288" s="52">
        <v>3.5000000000000003E-2</v>
      </c>
      <c r="F288" s="51">
        <v>0.104</v>
      </c>
      <c r="G288" s="55">
        <v>-4</v>
      </c>
      <c r="H288" s="55">
        <v>-4</v>
      </c>
      <c r="I288" s="43">
        <v>67040</v>
      </c>
      <c r="J288" s="49">
        <v>1.4E-2</v>
      </c>
    </row>
    <row r="289" spans="1:10" ht="15" hidden="1" x14ac:dyDescent="0.25">
      <c r="A289" s="41" t="s">
        <v>916</v>
      </c>
      <c r="B289" s="74">
        <v>134530</v>
      </c>
      <c r="C289" s="48" t="s">
        <v>113</v>
      </c>
      <c r="D289" s="47">
        <v>16010</v>
      </c>
      <c r="E289" s="46">
        <v>4.2000000000000003E-2</v>
      </c>
      <c r="F289" s="45">
        <v>0.114</v>
      </c>
      <c r="G289" s="56">
        <v>-4</v>
      </c>
      <c r="H289" s="56">
        <v>-4</v>
      </c>
      <c r="I289" s="43">
        <v>134530</v>
      </c>
      <c r="J289" s="42">
        <v>2.1000000000000001E-2</v>
      </c>
    </row>
    <row r="290" spans="1:10" ht="15" hidden="1" x14ac:dyDescent="0.25">
      <c r="A290" s="41" t="s">
        <v>915</v>
      </c>
      <c r="B290" s="74">
        <v>74280</v>
      </c>
      <c r="C290" s="54" t="s">
        <v>113</v>
      </c>
      <c r="D290" s="53">
        <v>11860</v>
      </c>
      <c r="E290" s="52">
        <v>3.6999999999999998E-2</v>
      </c>
      <c r="F290" s="51">
        <v>8.4000000000000005E-2</v>
      </c>
      <c r="G290" s="55">
        <v>-4</v>
      </c>
      <c r="H290" s="55">
        <v>-4</v>
      </c>
      <c r="I290" s="43">
        <v>74280</v>
      </c>
      <c r="J290" s="49">
        <v>1.9E-2</v>
      </c>
    </row>
    <row r="291" spans="1:10" ht="15" hidden="1" x14ac:dyDescent="0.25">
      <c r="A291" s="41" t="s">
        <v>914</v>
      </c>
      <c r="B291" s="74">
        <v>77980</v>
      </c>
      <c r="C291" s="48" t="s">
        <v>121</v>
      </c>
      <c r="D291" s="47">
        <v>272170</v>
      </c>
      <c r="E291" s="46">
        <v>1.4999999999999999E-2</v>
      </c>
      <c r="F291" s="45">
        <v>1.9390000000000001</v>
      </c>
      <c r="G291" s="56">
        <v>-4</v>
      </c>
      <c r="H291" s="56">
        <v>-4</v>
      </c>
      <c r="I291" s="43">
        <v>77980</v>
      </c>
      <c r="J291" s="42">
        <v>1.0999999999999999E-2</v>
      </c>
    </row>
    <row r="292" spans="1:10" ht="15" hidden="1" x14ac:dyDescent="0.25">
      <c r="A292" s="41" t="s">
        <v>913</v>
      </c>
      <c r="B292" s="74">
        <v>81050</v>
      </c>
      <c r="C292" s="54" t="s">
        <v>113</v>
      </c>
      <c r="D292" s="53">
        <v>99020</v>
      </c>
      <c r="E292" s="52">
        <v>2.4E-2</v>
      </c>
      <c r="F292" s="51">
        <v>0.70499999999999996</v>
      </c>
      <c r="G292" s="55">
        <v>-4</v>
      </c>
      <c r="H292" s="55">
        <v>-4</v>
      </c>
      <c r="I292" s="43">
        <v>81050</v>
      </c>
      <c r="J292" s="49">
        <v>0.02</v>
      </c>
    </row>
    <row r="293" spans="1:10" ht="15" hidden="1" x14ac:dyDescent="0.25">
      <c r="A293" s="41" t="s">
        <v>912</v>
      </c>
      <c r="B293" s="74">
        <v>74360</v>
      </c>
      <c r="C293" s="48" t="s">
        <v>113</v>
      </c>
      <c r="D293" s="47">
        <v>28180</v>
      </c>
      <c r="E293" s="46">
        <v>1.7999999999999999E-2</v>
      </c>
      <c r="F293" s="45">
        <v>0.20100000000000001</v>
      </c>
      <c r="G293" s="56">
        <v>-4</v>
      </c>
      <c r="H293" s="56">
        <v>-4</v>
      </c>
      <c r="I293" s="43">
        <v>74360</v>
      </c>
      <c r="J293" s="42">
        <v>1.2E-2</v>
      </c>
    </row>
    <row r="294" spans="1:10" ht="15" hidden="1" x14ac:dyDescent="0.25">
      <c r="A294" s="41" t="s">
        <v>911</v>
      </c>
      <c r="B294" s="74">
        <v>76140</v>
      </c>
      <c r="C294" s="54" t="s">
        <v>113</v>
      </c>
      <c r="D294" s="53">
        <v>71270</v>
      </c>
      <c r="E294" s="52">
        <v>1.6E-2</v>
      </c>
      <c r="F294" s="51">
        <v>0.50800000000000001</v>
      </c>
      <c r="G294" s="55">
        <v>-4</v>
      </c>
      <c r="H294" s="55">
        <v>-4</v>
      </c>
      <c r="I294" s="43">
        <v>76140</v>
      </c>
      <c r="J294" s="49">
        <v>1.0999999999999999E-2</v>
      </c>
    </row>
    <row r="295" spans="1:10" ht="15" hidden="1" x14ac:dyDescent="0.25">
      <c r="A295" s="41" t="s">
        <v>910</v>
      </c>
      <c r="B295" s="74">
        <v>73750</v>
      </c>
      <c r="C295" s="48" t="s">
        <v>113</v>
      </c>
      <c r="D295" s="47">
        <v>28720</v>
      </c>
      <c r="E295" s="46">
        <v>2.3E-2</v>
      </c>
      <c r="F295" s="45">
        <v>0.20499999999999999</v>
      </c>
      <c r="G295" s="56">
        <v>-4</v>
      </c>
      <c r="H295" s="56">
        <v>-4</v>
      </c>
      <c r="I295" s="43">
        <v>73750</v>
      </c>
      <c r="J295" s="42">
        <v>1.0999999999999999E-2</v>
      </c>
    </row>
    <row r="296" spans="1:10" ht="15" hidden="1" x14ac:dyDescent="0.25">
      <c r="A296" s="41" t="s">
        <v>909</v>
      </c>
      <c r="B296" s="74">
        <v>80880</v>
      </c>
      <c r="C296" s="54" t="s">
        <v>113</v>
      </c>
      <c r="D296" s="53">
        <v>21800</v>
      </c>
      <c r="E296" s="52">
        <v>2.1000000000000001E-2</v>
      </c>
      <c r="F296" s="51">
        <v>0.155</v>
      </c>
      <c r="G296" s="55">
        <v>-4</v>
      </c>
      <c r="H296" s="55">
        <v>-4</v>
      </c>
      <c r="I296" s="43">
        <v>80880</v>
      </c>
      <c r="J296" s="49">
        <v>0.01</v>
      </c>
    </row>
    <row r="297" spans="1:10" ht="15" hidden="1" x14ac:dyDescent="0.25">
      <c r="A297" s="41" t="s">
        <v>908</v>
      </c>
      <c r="B297" s="74">
        <v>77420</v>
      </c>
      <c r="C297" s="48" t="s">
        <v>113</v>
      </c>
      <c r="D297" s="47">
        <v>23180</v>
      </c>
      <c r="E297" s="46">
        <v>3.2000000000000001E-2</v>
      </c>
      <c r="F297" s="45">
        <v>0.16500000000000001</v>
      </c>
      <c r="G297" s="56">
        <v>-4</v>
      </c>
      <c r="H297" s="56">
        <v>-4</v>
      </c>
      <c r="I297" s="43">
        <v>77420</v>
      </c>
      <c r="J297" s="42">
        <v>0.01</v>
      </c>
    </row>
    <row r="298" spans="1:10" ht="15" hidden="1" x14ac:dyDescent="0.25">
      <c r="A298" s="41" t="s">
        <v>907</v>
      </c>
      <c r="B298" s="74">
        <v>58150</v>
      </c>
      <c r="C298" s="54" t="s">
        <v>121</v>
      </c>
      <c r="D298" s="53">
        <v>466790</v>
      </c>
      <c r="E298" s="52">
        <v>1.6E-2</v>
      </c>
      <c r="F298" s="51">
        <v>3.3250000000000002</v>
      </c>
      <c r="G298" s="55">
        <v>-4</v>
      </c>
      <c r="H298" s="55">
        <v>-4</v>
      </c>
      <c r="I298" s="43">
        <v>58150</v>
      </c>
      <c r="J298" s="49">
        <v>1.2999999999999999E-2</v>
      </c>
    </row>
    <row r="299" spans="1:10" ht="15" hidden="1" x14ac:dyDescent="0.25">
      <c r="A299" s="41" t="s">
        <v>906</v>
      </c>
      <c r="B299" s="74">
        <v>35810</v>
      </c>
      <c r="C299" s="48" t="s">
        <v>113</v>
      </c>
      <c r="D299" s="47">
        <v>135130</v>
      </c>
      <c r="E299" s="46">
        <v>2.1999999999999999E-2</v>
      </c>
      <c r="F299" s="45">
        <v>0.96199999999999997</v>
      </c>
      <c r="G299" s="56">
        <v>-4</v>
      </c>
      <c r="H299" s="56">
        <v>-4</v>
      </c>
      <c r="I299" s="43">
        <v>35810</v>
      </c>
      <c r="J299" s="42">
        <v>1.7999999999999999E-2</v>
      </c>
    </row>
    <row r="300" spans="1:10" ht="15" hidden="1" x14ac:dyDescent="0.25">
      <c r="A300" s="41" t="s">
        <v>905</v>
      </c>
      <c r="B300" s="74">
        <v>72790</v>
      </c>
      <c r="C300" s="54" t="s">
        <v>113</v>
      </c>
      <c r="D300" s="53">
        <v>2970</v>
      </c>
      <c r="E300" s="52">
        <v>4.7E-2</v>
      </c>
      <c r="F300" s="51">
        <v>2.1000000000000001E-2</v>
      </c>
      <c r="G300" s="55">
        <v>-4</v>
      </c>
      <c r="H300" s="55">
        <v>-4</v>
      </c>
      <c r="I300" s="43">
        <v>72790</v>
      </c>
      <c r="J300" s="49">
        <v>1.7000000000000001E-2</v>
      </c>
    </row>
    <row r="301" spans="1:10" ht="15" hidden="1" x14ac:dyDescent="0.25">
      <c r="A301" s="41" t="s">
        <v>904</v>
      </c>
      <c r="B301" s="74">
        <v>67870</v>
      </c>
      <c r="C301" s="48" t="s">
        <v>113</v>
      </c>
      <c r="D301" s="47">
        <v>17390</v>
      </c>
      <c r="E301" s="46">
        <v>2.4E-2</v>
      </c>
      <c r="F301" s="45">
        <v>0.124</v>
      </c>
      <c r="G301" s="56">
        <v>-4</v>
      </c>
      <c r="H301" s="56">
        <v>-4</v>
      </c>
      <c r="I301" s="43">
        <v>67870</v>
      </c>
      <c r="J301" s="42">
        <v>1.4999999999999999E-2</v>
      </c>
    </row>
    <row r="302" spans="1:10" ht="15" hidden="1" x14ac:dyDescent="0.25">
      <c r="A302" s="41" t="s">
        <v>903</v>
      </c>
      <c r="B302" s="74">
        <v>55730</v>
      </c>
      <c r="C302" s="54" t="s">
        <v>113</v>
      </c>
      <c r="D302" s="53">
        <v>116430</v>
      </c>
      <c r="E302" s="52">
        <v>1.7999999999999999E-2</v>
      </c>
      <c r="F302" s="51">
        <v>0.82899999999999996</v>
      </c>
      <c r="G302" s="50">
        <v>24.36</v>
      </c>
      <c r="H302" s="50">
        <v>26.8</v>
      </c>
      <c r="I302" s="43">
        <v>55730</v>
      </c>
      <c r="J302" s="49">
        <v>8.9999999999999993E-3</v>
      </c>
    </row>
    <row r="303" spans="1:10" ht="15" hidden="1" x14ac:dyDescent="0.25">
      <c r="A303" s="41" t="s">
        <v>902</v>
      </c>
      <c r="B303" s="74">
        <v>73990</v>
      </c>
      <c r="C303" s="48" t="s">
        <v>113</v>
      </c>
      <c r="D303" s="47">
        <v>194870</v>
      </c>
      <c r="E303" s="46">
        <v>3.5000000000000003E-2</v>
      </c>
      <c r="F303" s="45">
        <v>1.3879999999999999</v>
      </c>
      <c r="G303" s="56">
        <v>-4</v>
      </c>
      <c r="H303" s="56">
        <v>-4</v>
      </c>
      <c r="I303" s="43">
        <v>73990</v>
      </c>
      <c r="J303" s="42">
        <v>1.4E-2</v>
      </c>
    </row>
    <row r="304" spans="1:10" ht="15" hidden="1" x14ac:dyDescent="0.25">
      <c r="A304" s="41" t="s">
        <v>901</v>
      </c>
      <c r="B304" s="74">
        <v>57470</v>
      </c>
      <c r="C304" s="54" t="s">
        <v>136</v>
      </c>
      <c r="D304" s="53">
        <v>4133490</v>
      </c>
      <c r="E304" s="52">
        <v>4.0000000000000001E-3</v>
      </c>
      <c r="F304" s="51">
        <v>29.440999999999999</v>
      </c>
      <c r="G304" s="55">
        <v>-4</v>
      </c>
      <c r="H304" s="55">
        <v>-4</v>
      </c>
      <c r="I304" s="43">
        <v>57470</v>
      </c>
      <c r="J304" s="49">
        <v>7.0000000000000001E-3</v>
      </c>
    </row>
    <row r="305" spans="1:10" ht="15" hidden="1" x14ac:dyDescent="0.25">
      <c r="A305" s="41" t="s">
        <v>900</v>
      </c>
      <c r="B305" s="74">
        <v>39550</v>
      </c>
      <c r="C305" s="48" t="s">
        <v>121</v>
      </c>
      <c r="D305" s="47">
        <v>536840</v>
      </c>
      <c r="E305" s="46">
        <v>0.01</v>
      </c>
      <c r="F305" s="45">
        <v>3.8239999999999998</v>
      </c>
      <c r="G305" s="44">
        <v>16.350000000000001</v>
      </c>
      <c r="H305" s="44">
        <v>19.010000000000002</v>
      </c>
      <c r="I305" s="43">
        <v>39550</v>
      </c>
      <c r="J305" s="42">
        <v>1.0999999999999999E-2</v>
      </c>
    </row>
    <row r="306" spans="1:10" ht="15" hidden="1" x14ac:dyDescent="0.25">
      <c r="A306" s="41" t="s">
        <v>899</v>
      </c>
      <c r="B306" s="74">
        <v>33300</v>
      </c>
      <c r="C306" s="54" t="s">
        <v>113</v>
      </c>
      <c r="D306" s="53">
        <v>385550</v>
      </c>
      <c r="E306" s="52">
        <v>1.2999999999999999E-2</v>
      </c>
      <c r="F306" s="51">
        <v>2.746</v>
      </c>
      <c r="G306" s="50">
        <v>13.84</v>
      </c>
      <c r="H306" s="50">
        <v>16.010000000000002</v>
      </c>
      <c r="I306" s="43">
        <v>33300</v>
      </c>
      <c r="J306" s="49">
        <v>1.7000000000000001E-2</v>
      </c>
    </row>
    <row r="307" spans="1:10" ht="15" hidden="1" x14ac:dyDescent="0.25">
      <c r="A307" s="41" t="s">
        <v>898</v>
      </c>
      <c r="B307" s="74">
        <v>55460</v>
      </c>
      <c r="C307" s="48" t="s">
        <v>113</v>
      </c>
      <c r="D307" s="47">
        <v>151290</v>
      </c>
      <c r="E307" s="46">
        <v>1.2999999999999999E-2</v>
      </c>
      <c r="F307" s="45">
        <v>1.0780000000000001</v>
      </c>
      <c r="G307" s="56">
        <v>-4</v>
      </c>
      <c r="H307" s="56">
        <v>-4</v>
      </c>
      <c r="I307" s="43">
        <v>55460</v>
      </c>
      <c r="J307" s="42">
        <v>6.0000000000000001E-3</v>
      </c>
    </row>
    <row r="308" spans="1:10" ht="15" hidden="1" x14ac:dyDescent="0.25">
      <c r="A308" s="41" t="s">
        <v>897</v>
      </c>
      <c r="B308" s="74">
        <v>59270</v>
      </c>
      <c r="C308" s="54" t="s">
        <v>121</v>
      </c>
      <c r="D308" s="53">
        <v>2031700</v>
      </c>
      <c r="E308" s="52">
        <v>6.0000000000000001E-3</v>
      </c>
      <c r="F308" s="51">
        <v>14.471</v>
      </c>
      <c r="G308" s="55">
        <v>-4</v>
      </c>
      <c r="H308" s="55">
        <v>-4</v>
      </c>
      <c r="I308" s="43">
        <v>59270</v>
      </c>
      <c r="J308" s="49">
        <v>6.0000000000000001E-3</v>
      </c>
    </row>
    <row r="309" spans="1:10" ht="15" hidden="1" x14ac:dyDescent="0.25">
      <c r="A309" s="41" t="s">
        <v>896</v>
      </c>
      <c r="B309" s="74">
        <v>59020</v>
      </c>
      <c r="C309" s="48" t="s">
        <v>113</v>
      </c>
      <c r="D309" s="47">
        <v>1392660</v>
      </c>
      <c r="E309" s="46">
        <v>7.0000000000000001E-3</v>
      </c>
      <c r="F309" s="45">
        <v>9.9190000000000005</v>
      </c>
      <c r="G309" s="56">
        <v>-4</v>
      </c>
      <c r="H309" s="56">
        <v>-4</v>
      </c>
      <c r="I309" s="43">
        <v>59020</v>
      </c>
      <c r="J309" s="42">
        <v>7.0000000000000001E-3</v>
      </c>
    </row>
    <row r="310" spans="1:10" ht="15" hidden="1" x14ac:dyDescent="0.25">
      <c r="A310" s="41" t="s">
        <v>895</v>
      </c>
      <c r="B310" s="74">
        <v>59800</v>
      </c>
      <c r="C310" s="54" t="s">
        <v>113</v>
      </c>
      <c r="D310" s="53">
        <v>626310</v>
      </c>
      <c r="E310" s="52">
        <v>1.2999999999999999E-2</v>
      </c>
      <c r="F310" s="51">
        <v>4.4610000000000003</v>
      </c>
      <c r="G310" s="55">
        <v>-4</v>
      </c>
      <c r="H310" s="55">
        <v>-4</v>
      </c>
      <c r="I310" s="43">
        <v>59800</v>
      </c>
      <c r="J310" s="49">
        <v>7.0000000000000001E-3</v>
      </c>
    </row>
    <row r="311" spans="1:10" ht="15" hidden="1" x14ac:dyDescent="0.25">
      <c r="A311" s="41" t="s">
        <v>894</v>
      </c>
      <c r="B311" s="74">
        <v>60350</v>
      </c>
      <c r="C311" s="48" t="s">
        <v>113</v>
      </c>
      <c r="D311" s="47">
        <v>12730</v>
      </c>
      <c r="E311" s="46">
        <v>7.1999999999999995E-2</v>
      </c>
      <c r="F311" s="45">
        <v>9.0999999999999998E-2</v>
      </c>
      <c r="G311" s="56">
        <v>-4</v>
      </c>
      <c r="H311" s="56">
        <v>-4</v>
      </c>
      <c r="I311" s="43">
        <v>60350</v>
      </c>
      <c r="J311" s="42">
        <v>1.2E-2</v>
      </c>
    </row>
    <row r="312" spans="1:10" ht="15" hidden="1" x14ac:dyDescent="0.25">
      <c r="A312" s="41" t="s">
        <v>893</v>
      </c>
      <c r="B312" s="74">
        <v>61280</v>
      </c>
      <c r="C312" s="54" t="s">
        <v>121</v>
      </c>
      <c r="D312" s="53">
        <v>1083350</v>
      </c>
      <c r="E312" s="52">
        <v>8.9999999999999993E-3</v>
      </c>
      <c r="F312" s="51">
        <v>7.7160000000000002</v>
      </c>
      <c r="G312" s="55">
        <v>-4</v>
      </c>
      <c r="H312" s="55">
        <v>-4</v>
      </c>
      <c r="I312" s="43">
        <v>61280</v>
      </c>
      <c r="J312" s="49">
        <v>5.0000000000000001E-3</v>
      </c>
    </row>
    <row r="313" spans="1:10" ht="15" hidden="1" x14ac:dyDescent="0.25">
      <c r="A313" s="41" t="s">
        <v>892</v>
      </c>
      <c r="B313" s="74">
        <v>61420</v>
      </c>
      <c r="C313" s="48" t="s">
        <v>113</v>
      </c>
      <c r="D313" s="47">
        <v>1003250</v>
      </c>
      <c r="E313" s="46">
        <v>0.01</v>
      </c>
      <c r="F313" s="45">
        <v>7.1459999999999999</v>
      </c>
      <c r="G313" s="56">
        <v>-4</v>
      </c>
      <c r="H313" s="56">
        <v>-4</v>
      </c>
      <c r="I313" s="43">
        <v>61420</v>
      </c>
      <c r="J313" s="42">
        <v>6.0000000000000001E-3</v>
      </c>
    </row>
    <row r="314" spans="1:10" ht="15" hidden="1" x14ac:dyDescent="0.25">
      <c r="A314" s="41" t="s">
        <v>891</v>
      </c>
      <c r="B314" s="74">
        <v>59480</v>
      </c>
      <c r="C314" s="54" t="s">
        <v>113</v>
      </c>
      <c r="D314" s="53">
        <v>80100</v>
      </c>
      <c r="E314" s="52">
        <v>2.1999999999999999E-2</v>
      </c>
      <c r="F314" s="51">
        <v>0.57099999999999995</v>
      </c>
      <c r="G314" s="55">
        <v>-4</v>
      </c>
      <c r="H314" s="55">
        <v>-4</v>
      </c>
      <c r="I314" s="43">
        <v>59480</v>
      </c>
      <c r="J314" s="49">
        <v>7.0000000000000001E-3</v>
      </c>
    </row>
    <row r="315" spans="1:10" ht="15" hidden="1" x14ac:dyDescent="0.25">
      <c r="A315" s="41" t="s">
        <v>890</v>
      </c>
      <c r="B315" s="74">
        <v>61280</v>
      </c>
      <c r="C315" s="48" t="s">
        <v>121</v>
      </c>
      <c r="D315" s="47">
        <v>481600</v>
      </c>
      <c r="E315" s="46">
        <v>8.0000000000000002E-3</v>
      </c>
      <c r="F315" s="45">
        <v>3.43</v>
      </c>
      <c r="G315" s="56">
        <v>-4</v>
      </c>
      <c r="H315" s="56">
        <v>-4</v>
      </c>
      <c r="I315" s="43">
        <v>61280</v>
      </c>
      <c r="J315" s="42">
        <v>8.9999999999999993E-3</v>
      </c>
    </row>
    <row r="316" spans="1:10" ht="15" hidden="1" x14ac:dyDescent="0.25">
      <c r="A316" s="41" t="s">
        <v>889</v>
      </c>
      <c r="B316" s="74">
        <v>56990</v>
      </c>
      <c r="C316" s="54" t="s">
        <v>113</v>
      </c>
      <c r="D316" s="53">
        <v>28140</v>
      </c>
      <c r="E316" s="52">
        <v>3.4000000000000002E-2</v>
      </c>
      <c r="F316" s="51">
        <v>0.2</v>
      </c>
      <c r="G316" s="55">
        <v>-4</v>
      </c>
      <c r="H316" s="55">
        <v>-4</v>
      </c>
      <c r="I316" s="43">
        <v>56990</v>
      </c>
      <c r="J316" s="49">
        <v>1.6E-2</v>
      </c>
    </row>
    <row r="317" spans="1:10" ht="15" hidden="1" x14ac:dyDescent="0.25">
      <c r="A317" s="41" t="s">
        <v>888</v>
      </c>
      <c r="B317" s="74">
        <v>60090</v>
      </c>
      <c r="C317" s="48" t="s">
        <v>113</v>
      </c>
      <c r="D317" s="47">
        <v>190530</v>
      </c>
      <c r="E317" s="46">
        <v>1.2999999999999999E-2</v>
      </c>
      <c r="F317" s="45">
        <v>1.357</v>
      </c>
      <c r="G317" s="56">
        <v>-4</v>
      </c>
      <c r="H317" s="56">
        <v>-4</v>
      </c>
      <c r="I317" s="43">
        <v>60090</v>
      </c>
      <c r="J317" s="42">
        <v>8.9999999999999993E-3</v>
      </c>
    </row>
    <row r="318" spans="1:10" ht="15" hidden="1" x14ac:dyDescent="0.25">
      <c r="A318" s="41" t="s">
        <v>887</v>
      </c>
      <c r="B318" s="74">
        <v>61910</v>
      </c>
      <c r="C318" s="54" t="s">
        <v>113</v>
      </c>
      <c r="D318" s="53">
        <v>90250</v>
      </c>
      <c r="E318" s="52">
        <v>1.7999999999999999E-2</v>
      </c>
      <c r="F318" s="51">
        <v>0.64300000000000002</v>
      </c>
      <c r="G318" s="55">
        <v>-4</v>
      </c>
      <c r="H318" s="55">
        <v>-4</v>
      </c>
      <c r="I318" s="43">
        <v>61910</v>
      </c>
      <c r="J318" s="49">
        <v>1.2999999999999999E-2</v>
      </c>
    </row>
    <row r="319" spans="1:10" ht="15" hidden="1" x14ac:dyDescent="0.25">
      <c r="A319" s="41" t="s">
        <v>886</v>
      </c>
      <c r="B319" s="74">
        <v>64020</v>
      </c>
      <c r="C319" s="48" t="s">
        <v>113</v>
      </c>
      <c r="D319" s="47">
        <v>132490</v>
      </c>
      <c r="E319" s="46">
        <v>1.4999999999999999E-2</v>
      </c>
      <c r="F319" s="45">
        <v>0.94399999999999995</v>
      </c>
      <c r="G319" s="56">
        <v>-4</v>
      </c>
      <c r="H319" s="56">
        <v>-4</v>
      </c>
      <c r="I319" s="43">
        <v>64020</v>
      </c>
      <c r="J319" s="42">
        <v>0.01</v>
      </c>
    </row>
    <row r="320" spans="1:10" ht="15" hidden="1" x14ac:dyDescent="0.25">
      <c r="A320" s="41" t="s">
        <v>885</v>
      </c>
      <c r="B320" s="74">
        <v>59450</v>
      </c>
      <c r="C320" s="54" t="s">
        <v>113</v>
      </c>
      <c r="D320" s="53">
        <v>40190</v>
      </c>
      <c r="E320" s="52">
        <v>2.8000000000000001E-2</v>
      </c>
      <c r="F320" s="51">
        <v>0.28599999999999998</v>
      </c>
      <c r="G320" s="55">
        <v>-4</v>
      </c>
      <c r="H320" s="55">
        <v>-4</v>
      </c>
      <c r="I320" s="43">
        <v>59450</v>
      </c>
      <c r="J320" s="49">
        <v>2.1000000000000001E-2</v>
      </c>
    </row>
    <row r="321" spans="1:10" ht="15" hidden="1" x14ac:dyDescent="0.25">
      <c r="A321" s="41" t="s">
        <v>884</v>
      </c>
      <c r="B321" s="74">
        <v>38560</v>
      </c>
      <c r="C321" s="48" t="s">
        <v>136</v>
      </c>
      <c r="D321" s="47">
        <v>1191570</v>
      </c>
      <c r="E321" s="46">
        <v>8.9999999999999993E-3</v>
      </c>
      <c r="F321" s="45">
        <v>8.4870000000000001</v>
      </c>
      <c r="G321" s="44">
        <v>15.34</v>
      </c>
      <c r="H321" s="44">
        <v>18.54</v>
      </c>
      <c r="I321" s="43">
        <v>38560</v>
      </c>
      <c r="J321" s="42">
        <v>7.0000000000000001E-3</v>
      </c>
    </row>
    <row r="322" spans="1:10" ht="15" hidden="1" x14ac:dyDescent="0.25">
      <c r="A322" s="41" t="s">
        <v>883</v>
      </c>
      <c r="B322" s="74">
        <v>55140</v>
      </c>
      <c r="C322" s="54" t="s">
        <v>113</v>
      </c>
      <c r="D322" s="53">
        <v>58810</v>
      </c>
      <c r="E322" s="52">
        <v>4.1000000000000002E-2</v>
      </c>
      <c r="F322" s="51">
        <v>0.41899999999999998</v>
      </c>
      <c r="G322" s="50">
        <v>24.35</v>
      </c>
      <c r="H322" s="50">
        <v>26.51</v>
      </c>
      <c r="I322" s="43">
        <v>55140</v>
      </c>
      <c r="J322" s="49">
        <v>1.2999999999999999E-2</v>
      </c>
    </row>
    <row r="323" spans="1:10" ht="15" hidden="1" x14ac:dyDescent="0.25">
      <c r="A323" s="41" t="s">
        <v>882</v>
      </c>
      <c r="B323" s="74">
        <v>43150</v>
      </c>
      <c r="C323" s="48" t="s">
        <v>113</v>
      </c>
      <c r="D323" s="47">
        <v>229840</v>
      </c>
      <c r="E323" s="46">
        <v>1.4999999999999999E-2</v>
      </c>
      <c r="F323" s="45">
        <v>1.637</v>
      </c>
      <c r="G323" s="44">
        <v>17.95</v>
      </c>
      <c r="H323" s="44">
        <v>20.75</v>
      </c>
      <c r="I323" s="43">
        <v>43150</v>
      </c>
      <c r="J323" s="42">
        <v>8.9999999999999993E-3</v>
      </c>
    </row>
    <row r="324" spans="1:10" ht="15" hidden="1" x14ac:dyDescent="0.25">
      <c r="A324" s="41" t="s">
        <v>881</v>
      </c>
      <c r="B324" s="74">
        <v>36310</v>
      </c>
      <c r="C324" s="54" t="s">
        <v>121</v>
      </c>
      <c r="D324" s="53">
        <v>902910</v>
      </c>
      <c r="E324" s="52">
        <v>0.01</v>
      </c>
      <c r="F324" s="51">
        <v>6.431</v>
      </c>
      <c r="G324" s="50">
        <v>14.48</v>
      </c>
      <c r="H324" s="50">
        <v>17.46</v>
      </c>
      <c r="I324" s="43">
        <v>36310</v>
      </c>
      <c r="J324" s="49">
        <v>8.9999999999999993E-3</v>
      </c>
    </row>
    <row r="325" spans="1:10" ht="15" hidden="1" x14ac:dyDescent="0.25">
      <c r="A325" s="41" t="s">
        <v>880</v>
      </c>
      <c r="B325" s="74">
        <v>47570</v>
      </c>
      <c r="C325" s="48" t="s">
        <v>113</v>
      </c>
      <c r="D325" s="47">
        <v>292950</v>
      </c>
      <c r="E325" s="46">
        <v>1.6E-2</v>
      </c>
      <c r="F325" s="45">
        <v>2.0870000000000002</v>
      </c>
      <c r="G325" s="56">
        <v>-4</v>
      </c>
      <c r="H325" s="56">
        <v>-4</v>
      </c>
      <c r="I325" s="43">
        <v>47570</v>
      </c>
      <c r="J325" s="42">
        <v>1.0999999999999999E-2</v>
      </c>
    </row>
    <row r="326" spans="1:10" ht="15" hidden="1" x14ac:dyDescent="0.25">
      <c r="A326" s="41" t="s">
        <v>879</v>
      </c>
      <c r="B326" s="74">
        <v>30900</v>
      </c>
      <c r="C326" s="54" t="s">
        <v>113</v>
      </c>
      <c r="D326" s="53">
        <v>609960</v>
      </c>
      <c r="E326" s="52">
        <v>1.2999999999999999E-2</v>
      </c>
      <c r="F326" s="51">
        <v>4.3440000000000003</v>
      </c>
      <c r="G326" s="50">
        <v>13.47</v>
      </c>
      <c r="H326" s="50">
        <v>14.86</v>
      </c>
      <c r="I326" s="43">
        <v>30900</v>
      </c>
      <c r="J326" s="49">
        <v>1.2999999999999999E-2</v>
      </c>
    </row>
    <row r="327" spans="1:10" ht="15" hidden="1" x14ac:dyDescent="0.25">
      <c r="A327" s="41" t="s">
        <v>878</v>
      </c>
      <c r="B327" s="74">
        <v>49700</v>
      </c>
      <c r="C327" s="48" t="s">
        <v>136</v>
      </c>
      <c r="D327" s="47">
        <v>250660</v>
      </c>
      <c r="E327" s="46">
        <v>8.9999999999999993E-3</v>
      </c>
      <c r="F327" s="45">
        <v>1.7849999999999999</v>
      </c>
      <c r="G327" s="44">
        <v>22.41</v>
      </c>
      <c r="H327" s="44">
        <v>23.89</v>
      </c>
      <c r="I327" s="43">
        <v>49700</v>
      </c>
      <c r="J327" s="42">
        <v>5.0000000000000001E-3</v>
      </c>
    </row>
    <row r="328" spans="1:10" ht="15" hidden="1" x14ac:dyDescent="0.25">
      <c r="A328" s="41" t="s">
        <v>877</v>
      </c>
      <c r="B328" s="74">
        <v>52460</v>
      </c>
      <c r="C328" s="54" t="s">
        <v>121</v>
      </c>
      <c r="D328" s="53">
        <v>27900</v>
      </c>
      <c r="E328" s="52">
        <v>0.02</v>
      </c>
      <c r="F328" s="51">
        <v>0.19900000000000001</v>
      </c>
      <c r="G328" s="50">
        <v>22.71</v>
      </c>
      <c r="H328" s="50">
        <v>25.22</v>
      </c>
      <c r="I328" s="43">
        <v>52460</v>
      </c>
      <c r="J328" s="49">
        <v>1.0999999999999999E-2</v>
      </c>
    </row>
    <row r="329" spans="1:10" ht="15" hidden="1" x14ac:dyDescent="0.25">
      <c r="A329" s="41" t="s">
        <v>876</v>
      </c>
      <c r="B329" s="74">
        <v>54570</v>
      </c>
      <c r="C329" s="48" t="s">
        <v>113</v>
      </c>
      <c r="D329" s="47">
        <v>5760</v>
      </c>
      <c r="E329" s="46">
        <v>0.04</v>
      </c>
      <c r="F329" s="45">
        <v>4.1000000000000002E-2</v>
      </c>
      <c r="G329" s="44">
        <v>24.28</v>
      </c>
      <c r="H329" s="44">
        <v>26.24</v>
      </c>
      <c r="I329" s="43">
        <v>54570</v>
      </c>
      <c r="J329" s="42">
        <v>1.7000000000000001E-2</v>
      </c>
    </row>
    <row r="330" spans="1:10" ht="15" hidden="1" x14ac:dyDescent="0.25">
      <c r="A330" s="41" t="s">
        <v>875</v>
      </c>
      <c r="B330" s="74">
        <v>58910</v>
      </c>
      <c r="C330" s="54" t="s">
        <v>113</v>
      </c>
      <c r="D330" s="53">
        <v>11170</v>
      </c>
      <c r="E330" s="52">
        <v>2.5999999999999999E-2</v>
      </c>
      <c r="F330" s="51">
        <v>0.08</v>
      </c>
      <c r="G330" s="50">
        <v>25.66</v>
      </c>
      <c r="H330" s="50">
        <v>28.32</v>
      </c>
      <c r="I330" s="43">
        <v>58910</v>
      </c>
      <c r="J330" s="49">
        <v>1.2E-2</v>
      </c>
    </row>
    <row r="331" spans="1:10" ht="15" hidden="1" x14ac:dyDescent="0.25">
      <c r="A331" s="41" t="s">
        <v>874</v>
      </c>
      <c r="B331" s="74">
        <v>44780</v>
      </c>
      <c r="C331" s="48" t="s">
        <v>113</v>
      </c>
      <c r="D331" s="47">
        <v>10970</v>
      </c>
      <c r="E331" s="46">
        <v>3.1E-2</v>
      </c>
      <c r="F331" s="45">
        <v>7.8E-2</v>
      </c>
      <c r="G331" s="44">
        <v>19.25</v>
      </c>
      <c r="H331" s="44">
        <v>21.53</v>
      </c>
      <c r="I331" s="43">
        <v>44780</v>
      </c>
      <c r="J331" s="42">
        <v>1.6E-2</v>
      </c>
    </row>
    <row r="332" spans="1:10" ht="15" hidden="1" x14ac:dyDescent="0.25">
      <c r="A332" s="41" t="s">
        <v>873</v>
      </c>
      <c r="B332" s="74">
        <v>59870</v>
      </c>
      <c r="C332" s="54" t="s">
        <v>113</v>
      </c>
      <c r="D332" s="53">
        <v>129350</v>
      </c>
      <c r="E332" s="52">
        <v>8.0000000000000002E-3</v>
      </c>
      <c r="F332" s="51">
        <v>0.92100000000000004</v>
      </c>
      <c r="G332" s="50">
        <v>27.73</v>
      </c>
      <c r="H332" s="50">
        <v>28.78</v>
      </c>
      <c r="I332" s="43">
        <v>59870</v>
      </c>
      <c r="J332" s="49">
        <v>4.0000000000000001E-3</v>
      </c>
    </row>
    <row r="333" spans="1:10" ht="15" hidden="1" x14ac:dyDescent="0.25">
      <c r="A333" s="41" t="s">
        <v>872</v>
      </c>
      <c r="B333" s="74">
        <v>34780</v>
      </c>
      <c r="C333" s="48" t="s">
        <v>113</v>
      </c>
      <c r="D333" s="47">
        <v>93410</v>
      </c>
      <c r="E333" s="46">
        <v>1.4999999999999999E-2</v>
      </c>
      <c r="F333" s="45">
        <v>0.66500000000000004</v>
      </c>
      <c r="G333" s="44">
        <v>15.81</v>
      </c>
      <c r="H333" s="44">
        <v>16.72</v>
      </c>
      <c r="I333" s="43">
        <v>34780</v>
      </c>
      <c r="J333" s="42">
        <v>6.0000000000000001E-3</v>
      </c>
    </row>
    <row r="334" spans="1:10" ht="15" hidden="1" x14ac:dyDescent="0.25">
      <c r="A334" s="41" t="s">
        <v>871</v>
      </c>
      <c r="B334" s="74">
        <v>32420</v>
      </c>
      <c r="C334" s="54" t="s">
        <v>136</v>
      </c>
      <c r="D334" s="53">
        <v>1530700</v>
      </c>
      <c r="E334" s="52">
        <v>5.0000000000000001E-3</v>
      </c>
      <c r="F334" s="51">
        <v>10.901999999999999</v>
      </c>
      <c r="G334" s="55">
        <v>-4</v>
      </c>
      <c r="H334" s="55">
        <v>-4</v>
      </c>
      <c r="I334" s="43">
        <v>32420</v>
      </c>
      <c r="J334" s="49">
        <v>4.0000000000000001E-3</v>
      </c>
    </row>
    <row r="335" spans="1:10" ht="15" hidden="1" x14ac:dyDescent="0.25">
      <c r="A335" s="41" t="s">
        <v>870</v>
      </c>
      <c r="B335" s="74">
        <v>50130</v>
      </c>
      <c r="C335" s="48" t="s">
        <v>113</v>
      </c>
      <c r="D335" s="47">
        <v>10300</v>
      </c>
      <c r="E335" s="46">
        <v>2.8000000000000001E-2</v>
      </c>
      <c r="F335" s="45">
        <v>7.2999999999999995E-2</v>
      </c>
      <c r="G335" s="44">
        <v>23</v>
      </c>
      <c r="H335" s="44">
        <v>24.1</v>
      </c>
      <c r="I335" s="43">
        <v>50130</v>
      </c>
      <c r="J335" s="42">
        <v>0.01</v>
      </c>
    </row>
    <row r="336" spans="1:10" ht="15" hidden="1" x14ac:dyDescent="0.25">
      <c r="A336" s="41" t="s">
        <v>869</v>
      </c>
      <c r="B336" s="74">
        <v>52150</v>
      </c>
      <c r="C336" s="54" t="s">
        <v>113</v>
      </c>
      <c r="D336" s="53">
        <v>8620</v>
      </c>
      <c r="E336" s="52">
        <v>3.7999999999999999E-2</v>
      </c>
      <c r="F336" s="51">
        <v>6.0999999999999999E-2</v>
      </c>
      <c r="G336" s="50">
        <v>23.79</v>
      </c>
      <c r="H336" s="50">
        <v>25.07</v>
      </c>
      <c r="I336" s="43">
        <v>52150</v>
      </c>
      <c r="J336" s="49">
        <v>1.4999999999999999E-2</v>
      </c>
    </row>
    <row r="337" spans="1:10" ht="15" hidden="1" x14ac:dyDescent="0.25">
      <c r="A337" s="41" t="s">
        <v>868</v>
      </c>
      <c r="B337" s="74">
        <v>65500</v>
      </c>
      <c r="C337" s="48" t="s">
        <v>113</v>
      </c>
      <c r="D337" s="47">
        <v>147330</v>
      </c>
      <c r="E337" s="46">
        <v>1.4E-2</v>
      </c>
      <c r="F337" s="45">
        <v>1.0489999999999999</v>
      </c>
      <c r="G337" s="44">
        <v>30.03</v>
      </c>
      <c r="H337" s="44">
        <v>31.49</v>
      </c>
      <c r="I337" s="43">
        <v>65500</v>
      </c>
      <c r="J337" s="42">
        <v>5.0000000000000001E-3</v>
      </c>
    </row>
    <row r="338" spans="1:10" ht="15" hidden="1" x14ac:dyDescent="0.25">
      <c r="A338" s="41" t="s">
        <v>867</v>
      </c>
      <c r="B338" s="74">
        <v>27120</v>
      </c>
      <c r="C338" s="54" t="s">
        <v>113</v>
      </c>
      <c r="D338" s="53">
        <v>1263820</v>
      </c>
      <c r="E338" s="52">
        <v>6.0000000000000001E-3</v>
      </c>
      <c r="F338" s="51">
        <v>9.0020000000000007</v>
      </c>
      <c r="G338" s="55">
        <v>-4</v>
      </c>
      <c r="H338" s="55">
        <v>-4</v>
      </c>
      <c r="I338" s="43">
        <v>27120</v>
      </c>
      <c r="J338" s="49">
        <v>4.0000000000000001E-3</v>
      </c>
    </row>
    <row r="339" spans="1:10" ht="15" hidden="1" x14ac:dyDescent="0.25">
      <c r="A339" s="41" t="s">
        <v>866</v>
      </c>
      <c r="B339" s="74">
        <v>46970</v>
      </c>
      <c r="C339" s="48" t="s">
        <v>113</v>
      </c>
      <c r="D339" s="47">
        <v>100640</v>
      </c>
      <c r="E339" s="46">
        <v>2.7E-2</v>
      </c>
      <c r="F339" s="45">
        <v>0.71699999999999997</v>
      </c>
      <c r="G339" s="44">
        <v>20.48</v>
      </c>
      <c r="H339" s="44">
        <v>22.58</v>
      </c>
      <c r="I339" s="43">
        <v>46970</v>
      </c>
      <c r="J339" s="42">
        <v>1.4E-2</v>
      </c>
    </row>
    <row r="340" spans="1:10" ht="15" hidden="1" x14ac:dyDescent="0.25">
      <c r="A340" s="41" t="s">
        <v>865</v>
      </c>
      <c r="B340" s="74">
        <v>58390</v>
      </c>
      <c r="C340" s="54" t="s">
        <v>184</v>
      </c>
      <c r="D340" s="53">
        <v>1902970</v>
      </c>
      <c r="E340" s="52">
        <v>6.0000000000000001E-3</v>
      </c>
      <c r="F340" s="51">
        <v>13.554</v>
      </c>
      <c r="G340" s="50">
        <v>22.69</v>
      </c>
      <c r="H340" s="50">
        <v>28.07</v>
      </c>
      <c r="I340" s="43">
        <v>58390</v>
      </c>
      <c r="J340" s="49">
        <v>5.0000000000000001E-3</v>
      </c>
    </row>
    <row r="341" spans="1:10" ht="15" hidden="1" x14ac:dyDescent="0.25">
      <c r="A341" s="41" t="s">
        <v>864</v>
      </c>
      <c r="B341" s="74">
        <v>52660</v>
      </c>
      <c r="C341" s="48" t="s">
        <v>136</v>
      </c>
      <c r="D341" s="47">
        <v>582550</v>
      </c>
      <c r="E341" s="46">
        <v>8.0000000000000002E-3</v>
      </c>
      <c r="F341" s="45">
        <v>4.149</v>
      </c>
      <c r="G341" s="44">
        <v>21.35</v>
      </c>
      <c r="H341" s="44">
        <v>25.32</v>
      </c>
      <c r="I341" s="43">
        <v>52660</v>
      </c>
      <c r="J341" s="42">
        <v>5.0000000000000001E-3</v>
      </c>
    </row>
    <row r="342" spans="1:10" ht="15" hidden="1" x14ac:dyDescent="0.25">
      <c r="A342" s="41" t="s">
        <v>863</v>
      </c>
      <c r="B342" s="74">
        <v>79530</v>
      </c>
      <c r="C342" s="54" t="s">
        <v>121</v>
      </c>
      <c r="D342" s="53">
        <v>89620</v>
      </c>
      <c r="E342" s="52">
        <v>2.1000000000000001E-2</v>
      </c>
      <c r="F342" s="51">
        <v>0.63800000000000001</v>
      </c>
      <c r="G342" s="50">
        <v>33.69</v>
      </c>
      <c r="H342" s="50">
        <v>38.24</v>
      </c>
      <c r="I342" s="43">
        <v>79530</v>
      </c>
      <c r="J342" s="49">
        <v>8.0000000000000002E-3</v>
      </c>
    </row>
    <row r="343" spans="1:10" ht="15" hidden="1" x14ac:dyDescent="0.25">
      <c r="A343" s="41" t="s">
        <v>862</v>
      </c>
      <c r="B343" s="74">
        <v>101170</v>
      </c>
      <c r="C343" s="48" t="s">
        <v>113</v>
      </c>
      <c r="D343" s="47">
        <v>36210</v>
      </c>
      <c r="E343" s="46">
        <v>2.1999999999999999E-2</v>
      </c>
      <c r="F343" s="45">
        <v>0.25800000000000001</v>
      </c>
      <c r="G343" s="44">
        <v>43.18</v>
      </c>
      <c r="H343" s="44">
        <v>48.64</v>
      </c>
      <c r="I343" s="43">
        <v>101170</v>
      </c>
      <c r="J343" s="42">
        <v>8.0000000000000002E-3</v>
      </c>
    </row>
    <row r="344" spans="1:10" ht="15" hidden="1" x14ac:dyDescent="0.25">
      <c r="A344" s="41" t="s">
        <v>861</v>
      </c>
      <c r="B344" s="74">
        <v>38900</v>
      </c>
      <c r="C344" s="54" t="s">
        <v>113</v>
      </c>
      <c r="D344" s="53">
        <v>5070</v>
      </c>
      <c r="E344" s="52">
        <v>7.0999999999999994E-2</v>
      </c>
      <c r="F344" s="51">
        <v>3.5999999999999997E-2</v>
      </c>
      <c r="G344" s="50">
        <v>16.079999999999998</v>
      </c>
      <c r="H344" s="50">
        <v>18.7</v>
      </c>
      <c r="I344" s="43">
        <v>38900</v>
      </c>
      <c r="J344" s="49">
        <v>2.3E-2</v>
      </c>
    </row>
    <row r="345" spans="1:10" ht="15" hidden="1" x14ac:dyDescent="0.25">
      <c r="A345" s="41" t="s">
        <v>860</v>
      </c>
      <c r="B345" s="74">
        <v>57410</v>
      </c>
      <c r="C345" s="48" t="s">
        <v>113</v>
      </c>
      <c r="D345" s="47">
        <v>11520</v>
      </c>
      <c r="E345" s="46">
        <v>7.2999999999999995E-2</v>
      </c>
      <c r="F345" s="45">
        <v>8.2000000000000003E-2</v>
      </c>
      <c r="G345" s="44">
        <v>24.42</v>
      </c>
      <c r="H345" s="44">
        <v>27.6</v>
      </c>
      <c r="I345" s="43">
        <v>57410</v>
      </c>
      <c r="J345" s="42">
        <v>2.5999999999999999E-2</v>
      </c>
    </row>
    <row r="346" spans="1:10" ht="15" hidden="1" x14ac:dyDescent="0.25">
      <c r="A346" s="41" t="s">
        <v>859</v>
      </c>
      <c r="B346" s="74">
        <v>72200</v>
      </c>
      <c r="C346" s="54" t="s">
        <v>113</v>
      </c>
      <c r="D346" s="53">
        <v>29810</v>
      </c>
      <c r="E346" s="52">
        <v>0.04</v>
      </c>
      <c r="F346" s="51">
        <v>0.21199999999999999</v>
      </c>
      <c r="G346" s="50">
        <v>31.4</v>
      </c>
      <c r="H346" s="50">
        <v>34.71</v>
      </c>
      <c r="I346" s="43">
        <v>72200</v>
      </c>
      <c r="J346" s="49">
        <v>1.2E-2</v>
      </c>
    </row>
    <row r="347" spans="1:10" ht="15" hidden="1" x14ac:dyDescent="0.25">
      <c r="A347" s="41" t="s">
        <v>858</v>
      </c>
      <c r="B347" s="74">
        <v>64630</v>
      </c>
      <c r="C347" s="48" t="s">
        <v>113</v>
      </c>
      <c r="D347" s="47">
        <v>7010</v>
      </c>
      <c r="E347" s="46">
        <v>6.5000000000000002E-2</v>
      </c>
      <c r="F347" s="45">
        <v>0.05</v>
      </c>
      <c r="G347" s="44">
        <v>29.5</v>
      </c>
      <c r="H347" s="44">
        <v>31.07</v>
      </c>
      <c r="I347" s="43">
        <v>64630</v>
      </c>
      <c r="J347" s="42">
        <v>3.3000000000000002E-2</v>
      </c>
    </row>
    <row r="348" spans="1:10" ht="15" hidden="1" x14ac:dyDescent="0.25">
      <c r="A348" s="41" t="s">
        <v>857</v>
      </c>
      <c r="B348" s="74">
        <v>47780</v>
      </c>
      <c r="C348" s="54" t="s">
        <v>121</v>
      </c>
      <c r="D348" s="53">
        <v>492930</v>
      </c>
      <c r="E348" s="52">
        <v>8.9999999999999993E-3</v>
      </c>
      <c r="F348" s="51">
        <v>3.5110000000000001</v>
      </c>
      <c r="G348" s="50">
        <v>19.61</v>
      </c>
      <c r="H348" s="50">
        <v>22.97</v>
      </c>
      <c r="I348" s="43">
        <v>47780</v>
      </c>
      <c r="J348" s="49">
        <v>5.0000000000000001E-3</v>
      </c>
    </row>
    <row r="349" spans="1:10" ht="15" hidden="1" x14ac:dyDescent="0.25">
      <c r="A349" s="41" t="s">
        <v>856</v>
      </c>
      <c r="B349" s="74">
        <v>70880</v>
      </c>
      <c r="C349" s="48" t="s">
        <v>113</v>
      </c>
      <c r="D349" s="47">
        <v>31860</v>
      </c>
      <c r="E349" s="46">
        <v>4.7E-2</v>
      </c>
      <c r="F349" s="45">
        <v>0.22700000000000001</v>
      </c>
      <c r="G349" s="44">
        <v>32.590000000000003</v>
      </c>
      <c r="H349" s="44">
        <v>34.08</v>
      </c>
      <c r="I349" s="43">
        <v>70880</v>
      </c>
      <c r="J349" s="42">
        <v>1.0999999999999999E-2</v>
      </c>
    </row>
    <row r="350" spans="1:10" ht="15" hidden="1" x14ac:dyDescent="0.25">
      <c r="A350" s="41" t="s">
        <v>855</v>
      </c>
      <c r="B350" s="74">
        <v>76480</v>
      </c>
      <c r="C350" s="54" t="s">
        <v>113</v>
      </c>
      <c r="D350" s="53">
        <v>19230</v>
      </c>
      <c r="E350" s="52">
        <v>4.9000000000000002E-2</v>
      </c>
      <c r="F350" s="51">
        <v>0.13700000000000001</v>
      </c>
      <c r="G350" s="50">
        <v>31.33</v>
      </c>
      <c r="H350" s="50">
        <v>36.770000000000003</v>
      </c>
      <c r="I350" s="43">
        <v>76480</v>
      </c>
      <c r="J350" s="49">
        <v>1.6E-2</v>
      </c>
    </row>
    <row r="351" spans="1:10" ht="15" hidden="1" x14ac:dyDescent="0.25">
      <c r="A351" s="41" t="s">
        <v>854</v>
      </c>
      <c r="B351" s="74">
        <v>27610</v>
      </c>
      <c r="C351" s="48" t="s">
        <v>113</v>
      </c>
      <c r="D351" s="47">
        <v>43990</v>
      </c>
      <c r="E351" s="46">
        <v>0.02</v>
      </c>
      <c r="F351" s="45">
        <v>0.313</v>
      </c>
      <c r="G351" s="44">
        <v>12.43</v>
      </c>
      <c r="H351" s="44">
        <v>13.27</v>
      </c>
      <c r="I351" s="43">
        <v>27610</v>
      </c>
      <c r="J351" s="42">
        <v>7.0000000000000001E-3</v>
      </c>
    </row>
    <row r="352" spans="1:10" ht="15" hidden="1" x14ac:dyDescent="0.25">
      <c r="A352" s="41" t="s">
        <v>853</v>
      </c>
      <c r="B352" s="74">
        <v>52290</v>
      </c>
      <c r="C352" s="54" t="s">
        <v>113</v>
      </c>
      <c r="D352" s="53">
        <v>210710</v>
      </c>
      <c r="E352" s="52">
        <v>8.9999999999999993E-3</v>
      </c>
      <c r="F352" s="51">
        <v>1.5009999999999999</v>
      </c>
      <c r="G352" s="50">
        <v>22.9</v>
      </c>
      <c r="H352" s="50">
        <v>25.14</v>
      </c>
      <c r="I352" s="43">
        <v>52290</v>
      </c>
      <c r="J352" s="49">
        <v>4.0000000000000001E-3</v>
      </c>
    </row>
    <row r="353" spans="1:10" ht="15" hidden="1" x14ac:dyDescent="0.25">
      <c r="A353" s="41" t="s">
        <v>852</v>
      </c>
      <c r="B353" s="74">
        <v>56220</v>
      </c>
      <c r="C353" s="48" t="s">
        <v>113</v>
      </c>
      <c r="D353" s="47">
        <v>53160</v>
      </c>
      <c r="E353" s="46">
        <v>2.5000000000000001E-2</v>
      </c>
      <c r="F353" s="45">
        <v>0.379</v>
      </c>
      <c r="G353" s="44">
        <v>23.95</v>
      </c>
      <c r="H353" s="44">
        <v>27.03</v>
      </c>
      <c r="I353" s="43">
        <v>56220</v>
      </c>
      <c r="J353" s="42">
        <v>1.2E-2</v>
      </c>
    </row>
    <row r="354" spans="1:10" ht="15" hidden="1" x14ac:dyDescent="0.25">
      <c r="A354" s="41" t="s">
        <v>851</v>
      </c>
      <c r="B354" s="74">
        <v>30090</v>
      </c>
      <c r="C354" s="54" t="s">
        <v>113</v>
      </c>
      <c r="D354" s="53">
        <v>114690</v>
      </c>
      <c r="E354" s="52">
        <v>2.7E-2</v>
      </c>
      <c r="F354" s="51">
        <v>0.81699999999999995</v>
      </c>
      <c r="G354" s="50">
        <v>12.83</v>
      </c>
      <c r="H354" s="50">
        <v>14.47</v>
      </c>
      <c r="I354" s="43">
        <v>30090</v>
      </c>
      <c r="J354" s="49">
        <v>8.0000000000000002E-3</v>
      </c>
    </row>
    <row r="355" spans="1:10" ht="15" hidden="1" x14ac:dyDescent="0.25">
      <c r="A355" s="41" t="s">
        <v>850</v>
      </c>
      <c r="B355" s="74">
        <v>57600</v>
      </c>
      <c r="C355" s="48" t="s">
        <v>113</v>
      </c>
      <c r="D355" s="47">
        <v>12060</v>
      </c>
      <c r="E355" s="46">
        <v>3.9E-2</v>
      </c>
      <c r="F355" s="45">
        <v>8.5999999999999993E-2</v>
      </c>
      <c r="G355" s="44">
        <v>24.51</v>
      </c>
      <c r="H355" s="44">
        <v>27.69</v>
      </c>
      <c r="I355" s="43">
        <v>57600</v>
      </c>
      <c r="J355" s="42">
        <v>1.9E-2</v>
      </c>
    </row>
    <row r="356" spans="1:10" ht="15" hidden="1" x14ac:dyDescent="0.25">
      <c r="A356" s="41" t="s">
        <v>849</v>
      </c>
      <c r="B356" s="74">
        <v>63270</v>
      </c>
      <c r="C356" s="54" t="s">
        <v>113</v>
      </c>
      <c r="D356" s="53">
        <v>7230</v>
      </c>
      <c r="E356" s="52">
        <v>4.7E-2</v>
      </c>
      <c r="F356" s="51">
        <v>5.0999999999999997E-2</v>
      </c>
      <c r="G356" s="50">
        <v>25.66</v>
      </c>
      <c r="H356" s="50">
        <v>30.42</v>
      </c>
      <c r="I356" s="43">
        <v>63270</v>
      </c>
      <c r="J356" s="49">
        <v>2.7E-2</v>
      </c>
    </row>
    <row r="357" spans="1:10" ht="15" hidden="1" x14ac:dyDescent="0.25">
      <c r="A357" s="41" t="s">
        <v>848</v>
      </c>
      <c r="B357" s="74">
        <v>60910</v>
      </c>
      <c r="C357" s="48" t="s">
        <v>136</v>
      </c>
      <c r="D357" s="47">
        <v>509840</v>
      </c>
      <c r="E357" s="46">
        <v>1.2999999999999999E-2</v>
      </c>
      <c r="F357" s="45">
        <v>3.6309999999999998</v>
      </c>
      <c r="G357" s="44">
        <v>19.649999999999999</v>
      </c>
      <c r="H357" s="44">
        <v>29.29</v>
      </c>
      <c r="I357" s="43">
        <v>60910</v>
      </c>
      <c r="J357" s="42">
        <v>1.2999999999999999E-2</v>
      </c>
    </row>
    <row r="358" spans="1:10" ht="15" hidden="1" x14ac:dyDescent="0.25">
      <c r="A358" s="41" t="s">
        <v>847</v>
      </c>
      <c r="B358" s="74">
        <v>90570</v>
      </c>
      <c r="C358" s="54" t="s">
        <v>121</v>
      </c>
      <c r="D358" s="53">
        <v>163130</v>
      </c>
      <c r="E358" s="52">
        <v>2.9000000000000001E-2</v>
      </c>
      <c r="F358" s="51">
        <v>1.1619999999999999</v>
      </c>
      <c r="G358" s="50">
        <v>30.22</v>
      </c>
      <c r="H358" s="50">
        <v>43.54</v>
      </c>
      <c r="I358" s="43">
        <v>90570</v>
      </c>
      <c r="J358" s="49">
        <v>1.7000000000000001E-2</v>
      </c>
    </row>
    <row r="359" spans="1:10" ht="15" hidden="1" x14ac:dyDescent="0.25">
      <c r="A359" s="41" t="s">
        <v>846</v>
      </c>
      <c r="B359" s="76">
        <v>-4</v>
      </c>
      <c r="C359" s="48" t="s">
        <v>113</v>
      </c>
      <c r="D359" s="47">
        <v>48620</v>
      </c>
      <c r="E359" s="46">
        <v>8.2000000000000003E-2</v>
      </c>
      <c r="F359" s="45">
        <v>0.34599999999999997</v>
      </c>
      <c r="G359" s="44">
        <v>18.7</v>
      </c>
      <c r="H359" s="44">
        <v>39.840000000000003</v>
      </c>
      <c r="I359" s="57">
        <v>-4</v>
      </c>
      <c r="J359" s="42">
        <v>5.1999999999999998E-2</v>
      </c>
    </row>
    <row r="360" spans="1:10" ht="15" hidden="1" x14ac:dyDescent="0.25">
      <c r="A360" s="41" t="s">
        <v>845</v>
      </c>
      <c r="B360" s="74">
        <v>93840</v>
      </c>
      <c r="C360" s="54" t="s">
        <v>113</v>
      </c>
      <c r="D360" s="53">
        <v>114510</v>
      </c>
      <c r="E360" s="52">
        <v>1.9E-2</v>
      </c>
      <c r="F360" s="51">
        <v>0.81599999999999995</v>
      </c>
      <c r="G360" s="50">
        <v>34.11</v>
      </c>
      <c r="H360" s="50">
        <v>45.12</v>
      </c>
      <c r="I360" s="43">
        <v>93840</v>
      </c>
      <c r="J360" s="49">
        <v>1.4E-2</v>
      </c>
    </row>
    <row r="361" spans="1:10" ht="15" hidden="1" x14ac:dyDescent="0.25">
      <c r="A361" s="41" t="s">
        <v>844</v>
      </c>
      <c r="B361" s="74">
        <v>42290</v>
      </c>
      <c r="C361" s="48" t="s">
        <v>121</v>
      </c>
      <c r="D361" s="47">
        <v>259850</v>
      </c>
      <c r="E361" s="46">
        <v>1.4E-2</v>
      </c>
      <c r="F361" s="45">
        <v>1.851</v>
      </c>
      <c r="G361" s="56">
        <v>-4</v>
      </c>
      <c r="H361" s="56">
        <v>-4</v>
      </c>
      <c r="I361" s="43">
        <v>42290</v>
      </c>
      <c r="J361" s="42">
        <v>1.0999999999999999E-2</v>
      </c>
    </row>
    <row r="362" spans="1:10" ht="15" hidden="1" x14ac:dyDescent="0.25">
      <c r="A362" s="41" t="s">
        <v>843</v>
      </c>
      <c r="B362" s="74">
        <v>83730</v>
      </c>
      <c r="C362" s="54" t="s">
        <v>113</v>
      </c>
      <c r="D362" s="53">
        <v>10260</v>
      </c>
      <c r="E362" s="52">
        <v>6.4000000000000001E-2</v>
      </c>
      <c r="F362" s="51">
        <v>7.2999999999999995E-2</v>
      </c>
      <c r="G362" s="55">
        <v>-4</v>
      </c>
      <c r="H362" s="55">
        <v>-4</v>
      </c>
      <c r="I362" s="43">
        <v>83730</v>
      </c>
      <c r="J362" s="49">
        <v>0.05</v>
      </c>
    </row>
    <row r="363" spans="1:10" ht="15" hidden="1" x14ac:dyDescent="0.25">
      <c r="A363" s="41" t="s">
        <v>842</v>
      </c>
      <c r="B363" s="74">
        <v>41000</v>
      </c>
      <c r="C363" s="48" t="s">
        <v>113</v>
      </c>
      <c r="D363" s="47">
        <v>230930</v>
      </c>
      <c r="E363" s="46">
        <v>1.4999999999999999E-2</v>
      </c>
      <c r="F363" s="45">
        <v>1.645</v>
      </c>
      <c r="G363" s="56">
        <v>-4</v>
      </c>
      <c r="H363" s="56">
        <v>-4</v>
      </c>
      <c r="I363" s="43">
        <v>41000</v>
      </c>
      <c r="J363" s="42">
        <v>8.9999999999999993E-3</v>
      </c>
    </row>
    <row r="364" spans="1:10" ht="15" hidden="1" x14ac:dyDescent="0.25">
      <c r="A364" s="41" t="s">
        <v>841</v>
      </c>
      <c r="B364" s="74">
        <v>35540</v>
      </c>
      <c r="C364" s="54" t="s">
        <v>113</v>
      </c>
      <c r="D364" s="53">
        <v>18660</v>
      </c>
      <c r="E364" s="52">
        <v>5.0999999999999997E-2</v>
      </c>
      <c r="F364" s="51">
        <v>0.13300000000000001</v>
      </c>
      <c r="G364" s="55">
        <v>-4</v>
      </c>
      <c r="H364" s="55">
        <v>-4</v>
      </c>
      <c r="I364" s="43">
        <v>35540</v>
      </c>
      <c r="J364" s="49">
        <v>6.2E-2</v>
      </c>
    </row>
    <row r="365" spans="1:10" ht="15" hidden="1" x14ac:dyDescent="0.25">
      <c r="A365" s="41" t="s">
        <v>840</v>
      </c>
      <c r="B365" s="74">
        <v>43320</v>
      </c>
      <c r="C365" s="48" t="s">
        <v>121</v>
      </c>
      <c r="D365" s="47">
        <v>15220</v>
      </c>
      <c r="E365" s="46">
        <v>6.3E-2</v>
      </c>
      <c r="F365" s="45">
        <v>0.108</v>
      </c>
      <c r="G365" s="44">
        <v>16.850000000000001</v>
      </c>
      <c r="H365" s="44">
        <v>20.83</v>
      </c>
      <c r="I365" s="43">
        <v>43320</v>
      </c>
      <c r="J365" s="42">
        <v>2.7E-2</v>
      </c>
    </row>
    <row r="366" spans="1:10" ht="15" hidden="1" x14ac:dyDescent="0.25">
      <c r="A366" s="41" t="s">
        <v>839</v>
      </c>
      <c r="B366" s="76">
        <v>-4</v>
      </c>
      <c r="C366" s="54" t="s">
        <v>113</v>
      </c>
      <c r="D366" s="53">
        <v>10060</v>
      </c>
      <c r="E366" s="52">
        <v>8.3000000000000004E-2</v>
      </c>
      <c r="F366" s="51">
        <v>7.1999999999999995E-2</v>
      </c>
      <c r="G366" s="50">
        <v>13.74</v>
      </c>
      <c r="H366" s="50">
        <v>18.29</v>
      </c>
      <c r="I366" s="57">
        <v>-4</v>
      </c>
      <c r="J366" s="49">
        <v>3.5999999999999997E-2</v>
      </c>
    </row>
    <row r="367" spans="1:10" ht="15" hidden="1" x14ac:dyDescent="0.25">
      <c r="A367" s="41" t="s">
        <v>838</v>
      </c>
      <c r="B367" s="74">
        <v>53610</v>
      </c>
      <c r="C367" s="48" t="s">
        <v>113</v>
      </c>
      <c r="D367" s="47">
        <v>5160</v>
      </c>
      <c r="E367" s="46">
        <v>7.8E-2</v>
      </c>
      <c r="F367" s="45">
        <v>3.6999999999999998E-2</v>
      </c>
      <c r="G367" s="44">
        <v>23.19</v>
      </c>
      <c r="H367" s="44">
        <v>25.77</v>
      </c>
      <c r="I367" s="43">
        <v>53610</v>
      </c>
      <c r="J367" s="42">
        <v>3.5999999999999997E-2</v>
      </c>
    </row>
    <row r="368" spans="1:10" ht="15" hidden="1" x14ac:dyDescent="0.25">
      <c r="A368" s="41" t="s">
        <v>837</v>
      </c>
      <c r="B368" s="76">
        <v>-4</v>
      </c>
      <c r="C368" s="54" t="s">
        <v>121</v>
      </c>
      <c r="D368" s="53">
        <v>58490</v>
      </c>
      <c r="E368" s="52">
        <v>2.3E-2</v>
      </c>
      <c r="F368" s="51">
        <v>0.41699999999999998</v>
      </c>
      <c r="G368" s="50">
        <v>24.67</v>
      </c>
      <c r="H368" s="50">
        <v>32.86</v>
      </c>
      <c r="I368" s="57">
        <v>-4</v>
      </c>
      <c r="J368" s="49">
        <v>2.1000000000000001E-2</v>
      </c>
    </row>
    <row r="369" spans="1:10" ht="15" hidden="1" x14ac:dyDescent="0.25">
      <c r="A369" s="41" t="s">
        <v>836</v>
      </c>
      <c r="B369" s="74">
        <v>60630</v>
      </c>
      <c r="C369" s="48" t="s">
        <v>113</v>
      </c>
      <c r="D369" s="47">
        <v>18380</v>
      </c>
      <c r="E369" s="46">
        <v>3.2000000000000001E-2</v>
      </c>
      <c r="F369" s="45">
        <v>0.13100000000000001</v>
      </c>
      <c r="G369" s="44">
        <v>24.09</v>
      </c>
      <c r="H369" s="44">
        <v>29.15</v>
      </c>
      <c r="I369" s="43">
        <v>60630</v>
      </c>
      <c r="J369" s="42">
        <v>2.7E-2</v>
      </c>
    </row>
    <row r="370" spans="1:10" ht="15" hidden="1" x14ac:dyDescent="0.25">
      <c r="A370" s="41" t="s">
        <v>835</v>
      </c>
      <c r="B370" s="76">
        <v>-4</v>
      </c>
      <c r="C370" s="54" t="s">
        <v>113</v>
      </c>
      <c r="D370" s="53">
        <v>40110</v>
      </c>
      <c r="E370" s="52">
        <v>0.03</v>
      </c>
      <c r="F370" s="51">
        <v>0.28599999999999998</v>
      </c>
      <c r="G370" s="50">
        <v>25.14</v>
      </c>
      <c r="H370" s="50">
        <v>34.56</v>
      </c>
      <c r="I370" s="57">
        <v>-4</v>
      </c>
      <c r="J370" s="49">
        <v>2.5000000000000001E-2</v>
      </c>
    </row>
    <row r="371" spans="1:10" ht="15" hidden="1" x14ac:dyDescent="0.25">
      <c r="A371" s="41" t="s">
        <v>834</v>
      </c>
      <c r="B371" s="76">
        <v>-4</v>
      </c>
      <c r="C371" s="48" t="s">
        <v>113</v>
      </c>
      <c r="D371" s="47">
        <v>13150</v>
      </c>
      <c r="E371" s="46">
        <v>0.11899999999999999</v>
      </c>
      <c r="F371" s="45">
        <v>9.4E-2</v>
      </c>
      <c r="G371" s="44">
        <v>17.34</v>
      </c>
      <c r="H371" s="44">
        <v>23.2</v>
      </c>
      <c r="I371" s="57">
        <v>-4</v>
      </c>
      <c r="J371" s="42">
        <v>3.2000000000000001E-2</v>
      </c>
    </row>
    <row r="372" spans="1:10" ht="15" hidden="1" x14ac:dyDescent="0.25">
      <c r="A372" s="41" t="s">
        <v>833</v>
      </c>
      <c r="B372" s="74">
        <v>63130</v>
      </c>
      <c r="C372" s="54" t="s">
        <v>136</v>
      </c>
      <c r="D372" s="53">
        <v>575630</v>
      </c>
      <c r="E372" s="52">
        <v>7.0000000000000001E-3</v>
      </c>
      <c r="F372" s="51">
        <v>4.0999999999999996</v>
      </c>
      <c r="G372" s="50">
        <v>26.34</v>
      </c>
      <c r="H372" s="50">
        <v>30.35</v>
      </c>
      <c r="I372" s="43">
        <v>63130</v>
      </c>
      <c r="J372" s="49">
        <v>4.0000000000000001E-3</v>
      </c>
    </row>
    <row r="373" spans="1:10" ht="15" hidden="1" x14ac:dyDescent="0.25">
      <c r="A373" s="41" t="s">
        <v>832</v>
      </c>
      <c r="B373" s="74">
        <v>47000</v>
      </c>
      <c r="C373" s="48" t="s">
        <v>121</v>
      </c>
      <c r="D373" s="47">
        <v>37230</v>
      </c>
      <c r="E373" s="46">
        <v>2.5999999999999999E-2</v>
      </c>
      <c r="F373" s="45">
        <v>0.26500000000000001</v>
      </c>
      <c r="G373" s="44">
        <v>14.82</v>
      </c>
      <c r="H373" s="44">
        <v>22.6</v>
      </c>
      <c r="I373" s="43">
        <v>47000</v>
      </c>
      <c r="J373" s="42">
        <v>0.02</v>
      </c>
    </row>
    <row r="374" spans="1:10" ht="15" hidden="1" x14ac:dyDescent="0.25">
      <c r="A374" s="41" t="s">
        <v>831</v>
      </c>
      <c r="B374" s="74">
        <v>48170</v>
      </c>
      <c r="C374" s="54" t="s">
        <v>113</v>
      </c>
      <c r="D374" s="53">
        <v>29210</v>
      </c>
      <c r="E374" s="52">
        <v>2.8000000000000001E-2</v>
      </c>
      <c r="F374" s="51">
        <v>0.20799999999999999</v>
      </c>
      <c r="G374" s="50">
        <v>15.1</v>
      </c>
      <c r="H374" s="50">
        <v>23.16</v>
      </c>
      <c r="I374" s="43">
        <v>48170</v>
      </c>
      <c r="J374" s="49">
        <v>2.1000000000000001E-2</v>
      </c>
    </row>
    <row r="375" spans="1:10" ht="15" hidden="1" x14ac:dyDescent="0.25">
      <c r="A375" s="41" t="s">
        <v>830</v>
      </c>
      <c r="B375" s="74">
        <v>42740</v>
      </c>
      <c r="C375" s="48" t="s">
        <v>113</v>
      </c>
      <c r="D375" s="47">
        <v>8020</v>
      </c>
      <c r="E375" s="46">
        <v>5.8999999999999997E-2</v>
      </c>
      <c r="F375" s="45">
        <v>5.7000000000000002E-2</v>
      </c>
      <c r="G375" s="44">
        <v>13.91</v>
      </c>
      <c r="H375" s="44">
        <v>20.55</v>
      </c>
      <c r="I375" s="43">
        <v>42740</v>
      </c>
      <c r="J375" s="42">
        <v>5.3999999999999999E-2</v>
      </c>
    </row>
    <row r="376" spans="1:10" ht="15" hidden="1" x14ac:dyDescent="0.25">
      <c r="A376" s="41" t="s">
        <v>829</v>
      </c>
      <c r="B376" s="74">
        <v>52960</v>
      </c>
      <c r="C376" s="54" t="s">
        <v>121</v>
      </c>
      <c r="D376" s="53">
        <v>45160</v>
      </c>
      <c r="E376" s="52">
        <v>2.5999999999999999E-2</v>
      </c>
      <c r="F376" s="51">
        <v>0.32200000000000001</v>
      </c>
      <c r="G376" s="50">
        <v>18.690000000000001</v>
      </c>
      <c r="H376" s="50">
        <v>25.46</v>
      </c>
      <c r="I376" s="43">
        <v>52960</v>
      </c>
      <c r="J376" s="49">
        <v>1.7000000000000001E-2</v>
      </c>
    </row>
    <row r="377" spans="1:10" ht="15" hidden="1" x14ac:dyDescent="0.25">
      <c r="A377" s="41" t="s">
        <v>828</v>
      </c>
      <c r="B377" s="74">
        <v>78200</v>
      </c>
      <c r="C377" s="48" t="s">
        <v>113</v>
      </c>
      <c r="D377" s="47">
        <v>5070</v>
      </c>
      <c r="E377" s="46">
        <v>0.08</v>
      </c>
      <c r="F377" s="45">
        <v>3.5999999999999997E-2</v>
      </c>
      <c r="G377" s="44">
        <v>27.25</v>
      </c>
      <c r="H377" s="44">
        <v>37.6</v>
      </c>
      <c r="I377" s="43">
        <v>78200</v>
      </c>
      <c r="J377" s="42">
        <v>2.7E-2</v>
      </c>
    </row>
    <row r="378" spans="1:10" ht="15" hidden="1" x14ac:dyDescent="0.25">
      <c r="A378" s="41" t="s">
        <v>827</v>
      </c>
      <c r="B378" s="74">
        <v>49770</v>
      </c>
      <c r="C378" s="54" t="s">
        <v>113</v>
      </c>
      <c r="D378" s="53">
        <v>40090</v>
      </c>
      <c r="E378" s="52">
        <v>2.5999999999999999E-2</v>
      </c>
      <c r="F378" s="51">
        <v>0.28599999999999998</v>
      </c>
      <c r="G378" s="50">
        <v>18.18</v>
      </c>
      <c r="H378" s="50">
        <v>23.93</v>
      </c>
      <c r="I378" s="43">
        <v>49770</v>
      </c>
      <c r="J378" s="49">
        <v>0.02</v>
      </c>
    </row>
    <row r="379" spans="1:10" ht="15" hidden="1" x14ac:dyDescent="0.25">
      <c r="A379" s="41" t="s">
        <v>826</v>
      </c>
      <c r="B379" s="74">
        <v>66540</v>
      </c>
      <c r="C379" s="48" t="s">
        <v>113</v>
      </c>
      <c r="D379" s="47">
        <v>226940</v>
      </c>
      <c r="E379" s="46">
        <v>8.9999999999999993E-3</v>
      </c>
      <c r="F379" s="45">
        <v>1.6160000000000001</v>
      </c>
      <c r="G379" s="44">
        <v>27.89</v>
      </c>
      <c r="H379" s="44">
        <v>31.99</v>
      </c>
      <c r="I379" s="43">
        <v>66540</v>
      </c>
      <c r="J379" s="42">
        <v>5.0000000000000001E-3</v>
      </c>
    </row>
    <row r="380" spans="1:10" ht="15" hidden="1" x14ac:dyDescent="0.25">
      <c r="A380" s="41" t="s">
        <v>825</v>
      </c>
      <c r="B380" s="74">
        <v>69280</v>
      </c>
      <c r="C380" s="54" t="s">
        <v>121</v>
      </c>
      <c r="D380" s="53">
        <v>191640</v>
      </c>
      <c r="E380" s="52">
        <v>1.0999999999999999E-2</v>
      </c>
      <c r="F380" s="51">
        <v>1.365</v>
      </c>
      <c r="G380" s="50">
        <v>29.59</v>
      </c>
      <c r="H380" s="50">
        <v>33.31</v>
      </c>
      <c r="I380" s="43">
        <v>69280</v>
      </c>
      <c r="J380" s="49">
        <v>5.0000000000000001E-3</v>
      </c>
    </row>
    <row r="381" spans="1:10" ht="15" hidden="1" x14ac:dyDescent="0.25">
      <c r="A381" s="41" t="s">
        <v>824</v>
      </c>
      <c r="B381" s="74">
        <v>66080</v>
      </c>
      <c r="C381" s="48" t="s">
        <v>113</v>
      </c>
      <c r="D381" s="47">
        <v>97170</v>
      </c>
      <c r="E381" s="46">
        <v>1.7000000000000001E-2</v>
      </c>
      <c r="F381" s="45">
        <v>0.69199999999999995</v>
      </c>
      <c r="G381" s="44">
        <v>27.51</v>
      </c>
      <c r="H381" s="44">
        <v>31.77</v>
      </c>
      <c r="I381" s="43">
        <v>66080</v>
      </c>
      <c r="J381" s="42">
        <v>7.0000000000000001E-3</v>
      </c>
    </row>
    <row r="382" spans="1:10" ht="15" hidden="1" x14ac:dyDescent="0.25">
      <c r="A382" s="41" t="s">
        <v>823</v>
      </c>
      <c r="B382" s="74">
        <v>73160</v>
      </c>
      <c r="C382" s="54" t="s">
        <v>113</v>
      </c>
      <c r="D382" s="53">
        <v>49780</v>
      </c>
      <c r="E382" s="52">
        <v>1.7999999999999999E-2</v>
      </c>
      <c r="F382" s="51">
        <v>0.35499999999999998</v>
      </c>
      <c r="G382" s="50">
        <v>33.58</v>
      </c>
      <c r="H382" s="50">
        <v>35.18</v>
      </c>
      <c r="I382" s="43">
        <v>73160</v>
      </c>
      <c r="J382" s="49">
        <v>5.0000000000000001E-3</v>
      </c>
    </row>
    <row r="383" spans="1:10" ht="15" hidden="1" x14ac:dyDescent="0.25">
      <c r="A383" s="41" t="s">
        <v>822</v>
      </c>
      <c r="B383" s="74">
        <v>71920</v>
      </c>
      <c r="C383" s="48" t="s">
        <v>113</v>
      </c>
      <c r="D383" s="47">
        <v>44690</v>
      </c>
      <c r="E383" s="46">
        <v>1.9E-2</v>
      </c>
      <c r="F383" s="45">
        <v>0.318</v>
      </c>
      <c r="G383" s="44">
        <v>29.44</v>
      </c>
      <c r="H383" s="44">
        <v>34.58</v>
      </c>
      <c r="I383" s="43">
        <v>71920</v>
      </c>
      <c r="J383" s="42">
        <v>1.4999999999999999E-2</v>
      </c>
    </row>
    <row r="384" spans="1:10" ht="15" hidden="1" x14ac:dyDescent="0.25">
      <c r="A384" s="41" t="s">
        <v>821</v>
      </c>
      <c r="B384" s="74">
        <v>51130</v>
      </c>
      <c r="C384" s="54" t="s">
        <v>121</v>
      </c>
      <c r="D384" s="53">
        <v>74660</v>
      </c>
      <c r="E384" s="52">
        <v>2.4E-2</v>
      </c>
      <c r="F384" s="51">
        <v>0.53200000000000003</v>
      </c>
      <c r="G384" s="50">
        <v>21.85</v>
      </c>
      <c r="H384" s="50">
        <v>24.58</v>
      </c>
      <c r="I384" s="43">
        <v>51130</v>
      </c>
      <c r="J384" s="49">
        <v>1.2E-2</v>
      </c>
    </row>
    <row r="385" spans="1:10" ht="15" hidden="1" x14ac:dyDescent="0.25">
      <c r="A385" s="41" t="s">
        <v>820</v>
      </c>
      <c r="B385" s="74">
        <v>51260</v>
      </c>
      <c r="C385" s="48" t="s">
        <v>113</v>
      </c>
      <c r="D385" s="47">
        <v>51350</v>
      </c>
      <c r="E385" s="46">
        <v>3.1E-2</v>
      </c>
      <c r="F385" s="45">
        <v>0.36599999999999999</v>
      </c>
      <c r="G385" s="44">
        <v>22.17</v>
      </c>
      <c r="H385" s="44">
        <v>24.64</v>
      </c>
      <c r="I385" s="43">
        <v>51260</v>
      </c>
      <c r="J385" s="42">
        <v>1.6E-2</v>
      </c>
    </row>
    <row r="386" spans="1:10" ht="15" hidden="1" x14ac:dyDescent="0.25">
      <c r="A386" s="41" t="s">
        <v>819</v>
      </c>
      <c r="B386" s="74">
        <v>50860</v>
      </c>
      <c r="C386" s="54" t="s">
        <v>113</v>
      </c>
      <c r="D386" s="53">
        <v>23310</v>
      </c>
      <c r="E386" s="52">
        <v>3.9E-2</v>
      </c>
      <c r="F386" s="51">
        <v>0.16600000000000001</v>
      </c>
      <c r="G386" s="50">
        <v>20.96</v>
      </c>
      <c r="H386" s="50">
        <v>24.45</v>
      </c>
      <c r="I386" s="43">
        <v>50860</v>
      </c>
      <c r="J386" s="49">
        <v>2.4E-2</v>
      </c>
    </row>
    <row r="387" spans="1:10" ht="15" hidden="1" x14ac:dyDescent="0.25">
      <c r="A387" s="41" t="s">
        <v>818</v>
      </c>
      <c r="B387" s="74">
        <v>55520</v>
      </c>
      <c r="C387" s="48" t="s">
        <v>136</v>
      </c>
      <c r="D387" s="47">
        <v>234960</v>
      </c>
      <c r="E387" s="46">
        <v>1.7000000000000001E-2</v>
      </c>
      <c r="F387" s="45">
        <v>1.673</v>
      </c>
      <c r="G387" s="44">
        <v>21.96</v>
      </c>
      <c r="H387" s="44">
        <v>26.69</v>
      </c>
      <c r="I387" s="43">
        <v>55520</v>
      </c>
      <c r="J387" s="42">
        <v>1.4E-2</v>
      </c>
    </row>
    <row r="388" spans="1:10" ht="15" hidden="1" x14ac:dyDescent="0.25">
      <c r="A388" s="41" t="s">
        <v>817</v>
      </c>
      <c r="B388" s="74">
        <v>49250</v>
      </c>
      <c r="C388" s="54" t="s">
        <v>121</v>
      </c>
      <c r="D388" s="53">
        <v>116080</v>
      </c>
      <c r="E388" s="52">
        <v>2.1999999999999999E-2</v>
      </c>
      <c r="F388" s="51">
        <v>0.82699999999999996</v>
      </c>
      <c r="G388" s="50">
        <v>20.47</v>
      </c>
      <c r="H388" s="50">
        <v>23.68</v>
      </c>
      <c r="I388" s="43">
        <v>49250</v>
      </c>
      <c r="J388" s="49">
        <v>8.9999999999999993E-3</v>
      </c>
    </row>
    <row r="389" spans="1:10" ht="15" hidden="1" x14ac:dyDescent="0.25">
      <c r="A389" s="41" t="s">
        <v>816</v>
      </c>
      <c r="B389" s="74">
        <v>47450</v>
      </c>
      <c r="C389" s="48" t="s">
        <v>113</v>
      </c>
      <c r="D389" s="47">
        <v>69670</v>
      </c>
      <c r="E389" s="46">
        <v>2.1999999999999999E-2</v>
      </c>
      <c r="F389" s="45">
        <v>0.496</v>
      </c>
      <c r="G389" s="44">
        <v>20.3</v>
      </c>
      <c r="H389" s="44">
        <v>22.81</v>
      </c>
      <c r="I389" s="43">
        <v>47450</v>
      </c>
      <c r="J389" s="42">
        <v>8.0000000000000002E-3</v>
      </c>
    </row>
    <row r="390" spans="1:10" ht="15" hidden="1" x14ac:dyDescent="0.25">
      <c r="A390" s="41" t="s">
        <v>815</v>
      </c>
      <c r="B390" s="74">
        <v>45430</v>
      </c>
      <c r="C390" s="54" t="s">
        <v>113</v>
      </c>
      <c r="D390" s="53">
        <v>30330</v>
      </c>
      <c r="E390" s="52">
        <v>4.9000000000000002E-2</v>
      </c>
      <c r="F390" s="51">
        <v>0.216</v>
      </c>
      <c r="G390" s="50">
        <v>18.54</v>
      </c>
      <c r="H390" s="50">
        <v>21.84</v>
      </c>
      <c r="I390" s="43">
        <v>45430</v>
      </c>
      <c r="J390" s="49">
        <v>1.4999999999999999E-2</v>
      </c>
    </row>
    <row r="391" spans="1:10" ht="15" hidden="1" x14ac:dyDescent="0.25">
      <c r="A391" s="41" t="s">
        <v>814</v>
      </c>
      <c r="B391" s="74">
        <v>46780</v>
      </c>
      <c r="C391" s="48" t="s">
        <v>113</v>
      </c>
      <c r="D391" s="45">
        <v>870</v>
      </c>
      <c r="E391" s="46">
        <v>9.0999999999999998E-2</v>
      </c>
      <c r="F391" s="45">
        <v>6.0000000000000001E-3</v>
      </c>
      <c r="G391" s="44">
        <v>22.24</v>
      </c>
      <c r="H391" s="44">
        <v>22.49</v>
      </c>
      <c r="I391" s="43">
        <v>46780</v>
      </c>
      <c r="J391" s="42">
        <v>2.7E-2</v>
      </c>
    </row>
    <row r="392" spans="1:10" ht="15" hidden="1" x14ac:dyDescent="0.25">
      <c r="A392" s="41" t="s">
        <v>813</v>
      </c>
      <c r="B392" s="74">
        <v>65240</v>
      </c>
      <c r="C392" s="54" t="s">
        <v>113</v>
      </c>
      <c r="D392" s="53">
        <v>15210</v>
      </c>
      <c r="E392" s="52">
        <v>4.2999999999999997E-2</v>
      </c>
      <c r="F392" s="51">
        <v>0.108</v>
      </c>
      <c r="G392" s="50">
        <v>25.81</v>
      </c>
      <c r="H392" s="50">
        <v>31.37</v>
      </c>
      <c r="I392" s="43">
        <v>65240</v>
      </c>
      <c r="J392" s="49">
        <v>2.4E-2</v>
      </c>
    </row>
    <row r="393" spans="1:10" ht="15" hidden="1" x14ac:dyDescent="0.25">
      <c r="A393" s="41" t="s">
        <v>812</v>
      </c>
      <c r="B393" s="74">
        <v>42640</v>
      </c>
      <c r="C393" s="48" t="s">
        <v>113</v>
      </c>
      <c r="D393" s="47">
        <v>48660</v>
      </c>
      <c r="E393" s="46">
        <v>2.3E-2</v>
      </c>
      <c r="F393" s="45">
        <v>0.34699999999999998</v>
      </c>
      <c r="G393" s="44">
        <v>16.38</v>
      </c>
      <c r="H393" s="44">
        <v>20.5</v>
      </c>
      <c r="I393" s="43">
        <v>42640</v>
      </c>
      <c r="J393" s="42">
        <v>1.7999999999999999E-2</v>
      </c>
    </row>
    <row r="394" spans="1:10" ht="15" hidden="1" x14ac:dyDescent="0.25">
      <c r="A394" s="41" t="s">
        <v>811</v>
      </c>
      <c r="B394" s="74">
        <v>74200</v>
      </c>
      <c r="C394" s="54" t="s">
        <v>121</v>
      </c>
      <c r="D394" s="53">
        <v>51590</v>
      </c>
      <c r="E394" s="52">
        <v>3.2000000000000001E-2</v>
      </c>
      <c r="F394" s="51">
        <v>0.36699999999999999</v>
      </c>
      <c r="G394" s="50">
        <v>28.39</v>
      </c>
      <c r="H394" s="50">
        <v>35.67</v>
      </c>
      <c r="I394" s="43">
        <v>74200</v>
      </c>
      <c r="J394" s="49">
        <v>2.4E-2</v>
      </c>
    </row>
    <row r="395" spans="1:10" ht="15" hidden="1" x14ac:dyDescent="0.25">
      <c r="A395" s="41" t="s">
        <v>810</v>
      </c>
      <c r="B395" s="74">
        <v>63200</v>
      </c>
      <c r="C395" s="48" t="s">
        <v>113</v>
      </c>
      <c r="D395" s="47">
        <v>21710</v>
      </c>
      <c r="E395" s="46">
        <v>3.6999999999999998E-2</v>
      </c>
      <c r="F395" s="45">
        <v>0.155</v>
      </c>
      <c r="G395" s="44">
        <v>26.48</v>
      </c>
      <c r="H395" s="44">
        <v>30.38</v>
      </c>
      <c r="I395" s="43">
        <v>63200</v>
      </c>
      <c r="J395" s="42">
        <v>1.7000000000000001E-2</v>
      </c>
    </row>
    <row r="396" spans="1:10" ht="15" hidden="1" x14ac:dyDescent="0.25">
      <c r="A396" s="41" t="s">
        <v>809</v>
      </c>
      <c r="B396" s="74">
        <v>82190</v>
      </c>
      <c r="C396" s="54" t="s">
        <v>113</v>
      </c>
      <c r="D396" s="53">
        <v>29880</v>
      </c>
      <c r="E396" s="52">
        <v>4.3999999999999997E-2</v>
      </c>
      <c r="F396" s="51">
        <v>0.21299999999999999</v>
      </c>
      <c r="G396" s="50">
        <v>30.18</v>
      </c>
      <c r="H396" s="50">
        <v>39.520000000000003</v>
      </c>
      <c r="I396" s="43">
        <v>82190</v>
      </c>
      <c r="J396" s="49">
        <v>2.8000000000000001E-2</v>
      </c>
    </row>
    <row r="397" spans="1:10" ht="15" hidden="1" x14ac:dyDescent="0.25">
      <c r="A397" s="41" t="s">
        <v>808</v>
      </c>
      <c r="B397" s="74">
        <v>76500</v>
      </c>
      <c r="C397" s="48" t="s">
        <v>113</v>
      </c>
      <c r="D397" s="47">
        <v>18620</v>
      </c>
      <c r="E397" s="46">
        <v>6.2E-2</v>
      </c>
      <c r="F397" s="45">
        <v>0.13300000000000001</v>
      </c>
      <c r="G397" s="44">
        <v>36.39</v>
      </c>
      <c r="H397" s="44">
        <v>36.78</v>
      </c>
      <c r="I397" s="43">
        <v>76500</v>
      </c>
      <c r="J397" s="42">
        <v>0.01</v>
      </c>
    </row>
    <row r="398" spans="1:10" ht="15" hidden="1" x14ac:dyDescent="0.25">
      <c r="A398" s="41" t="s">
        <v>807</v>
      </c>
      <c r="B398" s="74">
        <v>79160</v>
      </c>
      <c r="C398" s="54" t="s">
        <v>184</v>
      </c>
      <c r="D398" s="53">
        <v>8318500</v>
      </c>
      <c r="E398" s="52">
        <v>4.0000000000000001E-3</v>
      </c>
      <c r="F398" s="51">
        <v>59.249000000000002</v>
      </c>
      <c r="G398" s="50">
        <v>30.49</v>
      </c>
      <c r="H398" s="50">
        <v>38.06</v>
      </c>
      <c r="I398" s="43">
        <v>79160</v>
      </c>
      <c r="J398" s="49">
        <v>2E-3</v>
      </c>
    </row>
    <row r="399" spans="1:10" ht="15" hidden="1" x14ac:dyDescent="0.25">
      <c r="A399" s="41" t="s">
        <v>806</v>
      </c>
      <c r="B399" s="74">
        <v>98830</v>
      </c>
      <c r="C399" s="48" t="s">
        <v>136</v>
      </c>
      <c r="D399" s="47">
        <v>5143640</v>
      </c>
      <c r="E399" s="46">
        <v>4.0000000000000001E-3</v>
      </c>
      <c r="F399" s="45">
        <v>36.636000000000003</v>
      </c>
      <c r="G399" s="44">
        <v>37.49</v>
      </c>
      <c r="H399" s="44">
        <v>47.51</v>
      </c>
      <c r="I399" s="43">
        <v>98830</v>
      </c>
      <c r="J399" s="42">
        <v>3.0000000000000001E-3</v>
      </c>
    </row>
    <row r="400" spans="1:10" ht="15" hidden="1" x14ac:dyDescent="0.25">
      <c r="A400" s="41" t="s">
        <v>805</v>
      </c>
      <c r="B400" s="74">
        <v>81210</v>
      </c>
      <c r="C400" s="54" t="s">
        <v>113</v>
      </c>
      <c r="D400" s="53">
        <v>32960</v>
      </c>
      <c r="E400" s="52">
        <v>2.3E-2</v>
      </c>
      <c r="F400" s="51">
        <v>0.23499999999999999</v>
      </c>
      <c r="G400" s="50">
        <v>32.46</v>
      </c>
      <c r="H400" s="50">
        <v>39.04</v>
      </c>
      <c r="I400" s="43">
        <v>81210</v>
      </c>
      <c r="J400" s="49">
        <v>1.7999999999999999E-2</v>
      </c>
    </row>
    <row r="401" spans="1:10" ht="15" hidden="1" x14ac:dyDescent="0.25">
      <c r="A401" s="41" t="s">
        <v>804</v>
      </c>
      <c r="B401" s="74">
        <v>178670</v>
      </c>
      <c r="C401" s="48" t="s">
        <v>121</v>
      </c>
      <c r="D401" s="47">
        <v>122330</v>
      </c>
      <c r="E401" s="46">
        <v>1.6E-2</v>
      </c>
      <c r="F401" s="45">
        <v>0.871</v>
      </c>
      <c r="G401" s="44">
        <v>76.81</v>
      </c>
      <c r="H401" s="44">
        <v>85.9</v>
      </c>
      <c r="I401" s="43">
        <v>178670</v>
      </c>
      <c r="J401" s="42">
        <v>1.0999999999999999E-2</v>
      </c>
    </row>
    <row r="402" spans="1:10" ht="15" hidden="1" x14ac:dyDescent="0.25">
      <c r="A402" s="41" t="s">
        <v>803</v>
      </c>
      <c r="B402" s="74">
        <v>173860</v>
      </c>
      <c r="C402" s="54" t="s">
        <v>113</v>
      </c>
      <c r="D402" s="53">
        <v>105620</v>
      </c>
      <c r="E402" s="52">
        <v>1.9E-2</v>
      </c>
      <c r="F402" s="51">
        <v>0.752</v>
      </c>
      <c r="G402" s="50">
        <v>73.989999999999995</v>
      </c>
      <c r="H402" s="50">
        <v>83.59</v>
      </c>
      <c r="I402" s="43">
        <v>173860</v>
      </c>
      <c r="J402" s="49">
        <v>1.2E-2</v>
      </c>
    </row>
    <row r="403" spans="1:10" ht="15" hidden="1" x14ac:dyDescent="0.25">
      <c r="A403" s="41" t="s">
        <v>802</v>
      </c>
      <c r="B403" s="74">
        <v>232870</v>
      </c>
      <c r="C403" s="48" t="s">
        <v>113</v>
      </c>
      <c r="D403" s="47">
        <v>5380</v>
      </c>
      <c r="E403" s="46">
        <v>9.8000000000000004E-2</v>
      </c>
      <c r="F403" s="45">
        <v>3.7999999999999999E-2</v>
      </c>
      <c r="G403" s="56">
        <v>-5</v>
      </c>
      <c r="H403" s="44">
        <v>111.96</v>
      </c>
      <c r="I403" s="43">
        <v>232870</v>
      </c>
      <c r="J403" s="42">
        <v>3.7999999999999999E-2</v>
      </c>
    </row>
    <row r="404" spans="1:10" ht="15" hidden="1" x14ac:dyDescent="0.25">
      <c r="A404" s="41" t="s">
        <v>801</v>
      </c>
      <c r="B404" s="74">
        <v>228780</v>
      </c>
      <c r="C404" s="54" t="s">
        <v>113</v>
      </c>
      <c r="D404" s="53">
        <v>5200</v>
      </c>
      <c r="E404" s="52">
        <v>8.5999999999999993E-2</v>
      </c>
      <c r="F404" s="51">
        <v>3.6999999999999998E-2</v>
      </c>
      <c r="G404" s="55">
        <v>-5</v>
      </c>
      <c r="H404" s="50">
        <v>109.99</v>
      </c>
      <c r="I404" s="43">
        <v>228780</v>
      </c>
      <c r="J404" s="49">
        <v>3.5000000000000003E-2</v>
      </c>
    </row>
    <row r="405" spans="1:10" ht="15" hidden="1" x14ac:dyDescent="0.25">
      <c r="A405" s="41" t="s">
        <v>800</v>
      </c>
      <c r="B405" s="74">
        <v>168140</v>
      </c>
      <c r="C405" s="48" t="s">
        <v>113</v>
      </c>
      <c r="D405" s="45">
        <v>750</v>
      </c>
      <c r="E405" s="46">
        <v>0.38300000000000001</v>
      </c>
      <c r="F405" s="45">
        <v>5.0000000000000001E-3</v>
      </c>
      <c r="G405" s="44">
        <v>60.6</v>
      </c>
      <c r="H405" s="44">
        <v>80.84</v>
      </c>
      <c r="I405" s="43">
        <v>168140</v>
      </c>
      <c r="J405" s="42">
        <v>8.3000000000000004E-2</v>
      </c>
    </row>
    <row r="406" spans="1:10" ht="15" hidden="1" x14ac:dyDescent="0.25">
      <c r="A406" s="41" t="s">
        <v>799</v>
      </c>
      <c r="B406" s="74">
        <v>171900</v>
      </c>
      <c r="C406" s="54" t="s">
        <v>113</v>
      </c>
      <c r="D406" s="53">
        <v>5380</v>
      </c>
      <c r="E406" s="52">
        <v>0.111</v>
      </c>
      <c r="F406" s="51">
        <v>3.7999999999999999E-2</v>
      </c>
      <c r="G406" s="50">
        <v>83.17</v>
      </c>
      <c r="H406" s="50">
        <v>82.64</v>
      </c>
      <c r="I406" s="43">
        <v>171900</v>
      </c>
      <c r="J406" s="49">
        <v>8.4000000000000005E-2</v>
      </c>
    </row>
    <row r="407" spans="1:10" ht="15" hidden="1" x14ac:dyDescent="0.25">
      <c r="A407" s="41" t="s">
        <v>798</v>
      </c>
      <c r="B407" s="74">
        <v>59670</v>
      </c>
      <c r="C407" s="48" t="s">
        <v>113</v>
      </c>
      <c r="D407" s="47">
        <v>61430</v>
      </c>
      <c r="E407" s="46">
        <v>1.2999999999999999E-2</v>
      </c>
      <c r="F407" s="45">
        <v>0.438</v>
      </c>
      <c r="G407" s="44">
        <v>28.33</v>
      </c>
      <c r="H407" s="44">
        <v>28.69</v>
      </c>
      <c r="I407" s="43">
        <v>59670</v>
      </c>
      <c r="J407" s="42">
        <v>4.0000000000000001E-3</v>
      </c>
    </row>
    <row r="408" spans="1:10" ht="15" hidden="1" x14ac:dyDescent="0.25">
      <c r="A408" s="41" t="s">
        <v>797</v>
      </c>
      <c r="B408" s="74">
        <v>117580</v>
      </c>
      <c r="C408" s="54" t="s">
        <v>113</v>
      </c>
      <c r="D408" s="53">
        <v>36430</v>
      </c>
      <c r="E408" s="52">
        <v>2.5000000000000001E-2</v>
      </c>
      <c r="F408" s="51">
        <v>0.25900000000000001</v>
      </c>
      <c r="G408" s="50">
        <v>51.03</v>
      </c>
      <c r="H408" s="50">
        <v>56.53</v>
      </c>
      <c r="I408" s="43">
        <v>117580</v>
      </c>
      <c r="J408" s="49">
        <v>1.2999999999999999E-2</v>
      </c>
    </row>
    <row r="409" spans="1:10" ht="15" hidden="1" x14ac:dyDescent="0.25">
      <c r="A409" s="41" t="s">
        <v>796</v>
      </c>
      <c r="B409" s="74">
        <v>120270</v>
      </c>
      <c r="C409" s="48" t="s">
        <v>113</v>
      </c>
      <c r="D409" s="47">
        <v>305510</v>
      </c>
      <c r="E409" s="46">
        <v>8.0000000000000002E-3</v>
      </c>
      <c r="F409" s="45">
        <v>2.1760000000000002</v>
      </c>
      <c r="G409" s="44">
        <v>58.77</v>
      </c>
      <c r="H409" s="44">
        <v>57.82</v>
      </c>
      <c r="I409" s="43">
        <v>120270</v>
      </c>
      <c r="J409" s="42">
        <v>3.0000000000000001E-3</v>
      </c>
    </row>
    <row r="410" spans="1:10" ht="15" hidden="1" x14ac:dyDescent="0.25">
      <c r="A410" s="41" t="s">
        <v>795</v>
      </c>
      <c r="B410" s="74">
        <v>210170</v>
      </c>
      <c r="C410" s="54" t="s">
        <v>121</v>
      </c>
      <c r="D410" s="53">
        <v>649850</v>
      </c>
      <c r="E410" s="52">
        <v>8.9999999999999993E-3</v>
      </c>
      <c r="F410" s="51">
        <v>4.6289999999999996</v>
      </c>
      <c r="G410" s="55">
        <v>-5</v>
      </c>
      <c r="H410" s="50">
        <v>101.04</v>
      </c>
      <c r="I410" s="43">
        <v>210170</v>
      </c>
      <c r="J410" s="49">
        <v>6.0000000000000001E-3</v>
      </c>
    </row>
    <row r="411" spans="1:10" ht="15" hidden="1" x14ac:dyDescent="0.25">
      <c r="A411" s="41" t="s">
        <v>794</v>
      </c>
      <c r="B411" s="74">
        <v>269600</v>
      </c>
      <c r="C411" s="48" t="s">
        <v>113</v>
      </c>
      <c r="D411" s="47">
        <v>30190</v>
      </c>
      <c r="E411" s="46">
        <v>5.3999999999999999E-2</v>
      </c>
      <c r="F411" s="45">
        <v>0.215</v>
      </c>
      <c r="G411" s="56">
        <v>-5</v>
      </c>
      <c r="H411" s="44">
        <v>129.62</v>
      </c>
      <c r="I411" s="43">
        <v>269600</v>
      </c>
      <c r="J411" s="42">
        <v>1.4E-2</v>
      </c>
    </row>
    <row r="412" spans="1:10" ht="15" hidden="1" x14ac:dyDescent="0.25">
      <c r="A412" s="41" t="s">
        <v>793</v>
      </c>
      <c r="B412" s="74">
        <v>200810</v>
      </c>
      <c r="C412" s="54" t="s">
        <v>113</v>
      </c>
      <c r="D412" s="53">
        <v>122970</v>
      </c>
      <c r="E412" s="52">
        <v>0.02</v>
      </c>
      <c r="F412" s="51">
        <v>0.876</v>
      </c>
      <c r="G412" s="50">
        <v>91.58</v>
      </c>
      <c r="H412" s="50">
        <v>96.54</v>
      </c>
      <c r="I412" s="43">
        <v>200810</v>
      </c>
      <c r="J412" s="49">
        <v>0.01</v>
      </c>
    </row>
    <row r="413" spans="1:10" ht="15" hidden="1" x14ac:dyDescent="0.25">
      <c r="A413" s="41" t="s">
        <v>792</v>
      </c>
      <c r="B413" s="74">
        <v>201840</v>
      </c>
      <c r="C413" s="48" t="s">
        <v>113</v>
      </c>
      <c r="D413" s="47">
        <v>45290</v>
      </c>
      <c r="E413" s="46">
        <v>3.4000000000000002E-2</v>
      </c>
      <c r="F413" s="45">
        <v>0.32300000000000001</v>
      </c>
      <c r="G413" s="44">
        <v>94.42</v>
      </c>
      <c r="H413" s="44">
        <v>97.04</v>
      </c>
      <c r="I413" s="43">
        <v>201840</v>
      </c>
      <c r="J413" s="42">
        <v>1.9E-2</v>
      </c>
    </row>
    <row r="414" spans="1:10" ht="15" hidden="1" x14ac:dyDescent="0.25">
      <c r="A414" s="41" t="s">
        <v>791</v>
      </c>
      <c r="B414" s="74">
        <v>234310</v>
      </c>
      <c r="C414" s="54" t="s">
        <v>113</v>
      </c>
      <c r="D414" s="53">
        <v>19800</v>
      </c>
      <c r="E414" s="52">
        <v>4.2999999999999997E-2</v>
      </c>
      <c r="F414" s="51">
        <v>0.14099999999999999</v>
      </c>
      <c r="G414" s="55">
        <v>-5</v>
      </c>
      <c r="H414" s="50">
        <v>112.65</v>
      </c>
      <c r="I414" s="43">
        <v>234310</v>
      </c>
      <c r="J414" s="49">
        <v>1.7999999999999999E-2</v>
      </c>
    </row>
    <row r="415" spans="1:10" ht="15" hidden="1" x14ac:dyDescent="0.25">
      <c r="A415" s="41" t="s">
        <v>790</v>
      </c>
      <c r="B415" s="74">
        <v>184240</v>
      </c>
      <c r="C415" s="48" t="s">
        <v>113</v>
      </c>
      <c r="D415" s="47">
        <v>26960</v>
      </c>
      <c r="E415" s="46">
        <v>3.2000000000000001E-2</v>
      </c>
      <c r="F415" s="45">
        <v>0.192</v>
      </c>
      <c r="G415" s="44">
        <v>81.239999999999995</v>
      </c>
      <c r="H415" s="44">
        <v>88.58</v>
      </c>
      <c r="I415" s="43">
        <v>184240</v>
      </c>
      <c r="J415" s="42">
        <v>1.4E-2</v>
      </c>
    </row>
    <row r="416" spans="1:10" ht="15" hidden="1" x14ac:dyDescent="0.25">
      <c r="A416" s="41" t="s">
        <v>789</v>
      </c>
      <c r="B416" s="74">
        <v>200220</v>
      </c>
      <c r="C416" s="54" t="s">
        <v>113</v>
      </c>
      <c r="D416" s="53">
        <v>24820</v>
      </c>
      <c r="E416" s="52">
        <v>3.5999999999999997E-2</v>
      </c>
      <c r="F416" s="51">
        <v>0.17699999999999999</v>
      </c>
      <c r="G416" s="50">
        <v>93.63</v>
      </c>
      <c r="H416" s="50">
        <v>96.26</v>
      </c>
      <c r="I416" s="43">
        <v>200220</v>
      </c>
      <c r="J416" s="49">
        <v>1.9E-2</v>
      </c>
    </row>
    <row r="417" spans="1:10" ht="15" hidden="1" x14ac:dyDescent="0.25">
      <c r="A417" s="41" t="s">
        <v>788</v>
      </c>
      <c r="B417" s="74">
        <v>252910</v>
      </c>
      <c r="C417" s="48" t="s">
        <v>113</v>
      </c>
      <c r="D417" s="47">
        <v>41190</v>
      </c>
      <c r="E417" s="46">
        <v>3.2000000000000001E-2</v>
      </c>
      <c r="F417" s="45">
        <v>0.29299999999999998</v>
      </c>
      <c r="G417" s="56">
        <v>-5</v>
      </c>
      <c r="H417" s="44">
        <v>121.59</v>
      </c>
      <c r="I417" s="43">
        <v>252910</v>
      </c>
      <c r="J417" s="42">
        <v>1.0999999999999999E-2</v>
      </c>
    </row>
    <row r="418" spans="1:10" ht="15" hidden="1" x14ac:dyDescent="0.25">
      <c r="A418" s="41" t="s">
        <v>787</v>
      </c>
      <c r="B418" s="74">
        <v>205560</v>
      </c>
      <c r="C418" s="54" t="s">
        <v>113</v>
      </c>
      <c r="D418" s="53">
        <v>338620</v>
      </c>
      <c r="E418" s="52">
        <v>1.2E-2</v>
      </c>
      <c r="F418" s="51">
        <v>2.4119999999999999</v>
      </c>
      <c r="G418" s="50">
        <v>99.48</v>
      </c>
      <c r="H418" s="50">
        <v>98.83</v>
      </c>
      <c r="I418" s="43">
        <v>205560</v>
      </c>
      <c r="J418" s="49">
        <v>8.9999999999999993E-3</v>
      </c>
    </row>
    <row r="419" spans="1:10" ht="15" hidden="1" x14ac:dyDescent="0.25">
      <c r="A419" s="41" t="s">
        <v>786</v>
      </c>
      <c r="B419" s="74">
        <v>102090</v>
      </c>
      <c r="C419" s="48" t="s">
        <v>113</v>
      </c>
      <c r="D419" s="47">
        <v>104050</v>
      </c>
      <c r="E419" s="46">
        <v>1.6E-2</v>
      </c>
      <c r="F419" s="45">
        <v>0.74099999999999999</v>
      </c>
      <c r="G419" s="44">
        <v>48.79</v>
      </c>
      <c r="H419" s="44">
        <v>49.08</v>
      </c>
      <c r="I419" s="43">
        <v>102090</v>
      </c>
      <c r="J419" s="42">
        <v>4.0000000000000001E-3</v>
      </c>
    </row>
    <row r="420" spans="1:10" ht="15" hidden="1" x14ac:dyDescent="0.25">
      <c r="A420" s="41" t="s">
        <v>785</v>
      </c>
      <c r="B420" s="74">
        <v>144110</v>
      </c>
      <c r="C420" s="54" t="s">
        <v>113</v>
      </c>
      <c r="D420" s="53">
        <v>9800</v>
      </c>
      <c r="E420" s="52">
        <v>3.7999999999999999E-2</v>
      </c>
      <c r="F420" s="51">
        <v>7.0000000000000007E-2</v>
      </c>
      <c r="G420" s="50">
        <v>60.01</v>
      </c>
      <c r="H420" s="50">
        <v>69.28</v>
      </c>
      <c r="I420" s="43">
        <v>144110</v>
      </c>
      <c r="J420" s="49">
        <v>2.3E-2</v>
      </c>
    </row>
    <row r="421" spans="1:10" ht="15" hidden="1" x14ac:dyDescent="0.25">
      <c r="A421" s="41" t="s">
        <v>784</v>
      </c>
      <c r="B421" s="74">
        <v>77540</v>
      </c>
      <c r="C421" s="48" t="s">
        <v>121</v>
      </c>
      <c r="D421" s="47">
        <v>651500</v>
      </c>
      <c r="E421" s="46">
        <v>7.0000000000000001E-3</v>
      </c>
      <c r="F421" s="45">
        <v>4.6399999999999997</v>
      </c>
      <c r="G421" s="44">
        <v>36.07</v>
      </c>
      <c r="H421" s="44">
        <v>37.28</v>
      </c>
      <c r="I421" s="43">
        <v>77540</v>
      </c>
      <c r="J421" s="42">
        <v>3.0000000000000001E-3</v>
      </c>
    </row>
    <row r="422" spans="1:10" ht="15" hidden="1" x14ac:dyDescent="0.25">
      <c r="A422" s="41" t="s">
        <v>783</v>
      </c>
      <c r="B422" s="74">
        <v>83730</v>
      </c>
      <c r="C422" s="54" t="s">
        <v>113</v>
      </c>
      <c r="D422" s="53">
        <v>118070</v>
      </c>
      <c r="E422" s="52">
        <v>1.2E-2</v>
      </c>
      <c r="F422" s="51">
        <v>0.84099999999999997</v>
      </c>
      <c r="G422" s="50">
        <v>39.380000000000003</v>
      </c>
      <c r="H422" s="50">
        <v>40.25</v>
      </c>
      <c r="I422" s="43">
        <v>83730</v>
      </c>
      <c r="J422" s="49">
        <v>4.0000000000000001E-3</v>
      </c>
    </row>
    <row r="423" spans="1:10" ht="15" hidden="1" x14ac:dyDescent="0.25">
      <c r="A423" s="41" t="s">
        <v>782</v>
      </c>
      <c r="B423" s="74">
        <v>87220</v>
      </c>
      <c r="C423" s="48" t="s">
        <v>113</v>
      </c>
      <c r="D423" s="47">
        <v>216920</v>
      </c>
      <c r="E423" s="46">
        <v>0.01</v>
      </c>
      <c r="F423" s="45">
        <v>1.5449999999999999</v>
      </c>
      <c r="G423" s="44">
        <v>41.06</v>
      </c>
      <c r="H423" s="44">
        <v>41.93</v>
      </c>
      <c r="I423" s="43">
        <v>87220</v>
      </c>
      <c r="J423" s="42">
        <v>3.0000000000000001E-3</v>
      </c>
    </row>
    <row r="424" spans="1:10" ht="15" hidden="1" x14ac:dyDescent="0.25">
      <c r="A424" s="41" t="s">
        <v>781</v>
      </c>
      <c r="B424" s="74">
        <v>84980</v>
      </c>
      <c r="C424" s="54" t="s">
        <v>113</v>
      </c>
      <c r="D424" s="53">
        <v>17450</v>
      </c>
      <c r="E424" s="52">
        <v>2.8000000000000001E-2</v>
      </c>
      <c r="F424" s="51">
        <v>0.124</v>
      </c>
      <c r="G424" s="50">
        <v>38.54</v>
      </c>
      <c r="H424" s="50">
        <v>40.86</v>
      </c>
      <c r="I424" s="43">
        <v>84980</v>
      </c>
      <c r="J424" s="49">
        <v>1.2999999999999999E-2</v>
      </c>
    </row>
    <row r="425" spans="1:10" ht="15" hidden="1" x14ac:dyDescent="0.25">
      <c r="A425" s="41" t="s">
        <v>780</v>
      </c>
      <c r="B425" s="74">
        <v>48190</v>
      </c>
      <c r="C425" s="48" t="s">
        <v>113</v>
      </c>
      <c r="D425" s="47">
        <v>18100</v>
      </c>
      <c r="E425" s="46">
        <v>2.3E-2</v>
      </c>
      <c r="F425" s="45">
        <v>0.129</v>
      </c>
      <c r="G425" s="44">
        <v>22.31</v>
      </c>
      <c r="H425" s="44">
        <v>23.17</v>
      </c>
      <c r="I425" s="43">
        <v>48190</v>
      </c>
      <c r="J425" s="42">
        <v>8.0000000000000002E-3</v>
      </c>
    </row>
    <row r="426" spans="1:10" ht="15" hidden="1" x14ac:dyDescent="0.25">
      <c r="A426" s="41" t="s">
        <v>779</v>
      </c>
      <c r="B426" s="74">
        <v>60640</v>
      </c>
      <c r="C426" s="54" t="s">
        <v>113</v>
      </c>
      <c r="D426" s="53">
        <v>126770</v>
      </c>
      <c r="E426" s="52">
        <v>1.4E-2</v>
      </c>
      <c r="F426" s="51">
        <v>0.90300000000000002</v>
      </c>
      <c r="G426" s="50">
        <v>28.21</v>
      </c>
      <c r="H426" s="50">
        <v>29.15</v>
      </c>
      <c r="I426" s="43">
        <v>60640</v>
      </c>
      <c r="J426" s="49">
        <v>3.0000000000000001E-3</v>
      </c>
    </row>
    <row r="427" spans="1:10" ht="15" hidden="1" x14ac:dyDescent="0.25">
      <c r="A427" s="41" t="s">
        <v>778</v>
      </c>
      <c r="B427" s="74">
        <v>78210</v>
      </c>
      <c r="C427" s="48" t="s">
        <v>113</v>
      </c>
      <c r="D427" s="47">
        <v>135980</v>
      </c>
      <c r="E427" s="46">
        <v>1.0999999999999999E-2</v>
      </c>
      <c r="F427" s="45">
        <v>0.96899999999999997</v>
      </c>
      <c r="G427" s="44">
        <v>35.9</v>
      </c>
      <c r="H427" s="44">
        <v>37.6</v>
      </c>
      <c r="I427" s="43">
        <v>78210</v>
      </c>
      <c r="J427" s="42">
        <v>6.0000000000000001E-3</v>
      </c>
    </row>
    <row r="428" spans="1:10" ht="15" hidden="1" x14ac:dyDescent="0.25">
      <c r="A428" s="41" t="s">
        <v>777</v>
      </c>
      <c r="B428" s="74">
        <v>50310</v>
      </c>
      <c r="C428" s="54" t="s">
        <v>113</v>
      </c>
      <c r="D428" s="53">
        <v>6880</v>
      </c>
      <c r="E428" s="52">
        <v>4.3999999999999997E-2</v>
      </c>
      <c r="F428" s="51">
        <v>4.9000000000000002E-2</v>
      </c>
      <c r="G428" s="50">
        <v>22.76</v>
      </c>
      <c r="H428" s="50">
        <v>24.19</v>
      </c>
      <c r="I428" s="43">
        <v>50310</v>
      </c>
      <c r="J428" s="49">
        <v>1.4E-2</v>
      </c>
    </row>
    <row r="429" spans="1:10" ht="15" hidden="1" x14ac:dyDescent="0.25">
      <c r="A429" s="41" t="s">
        <v>776</v>
      </c>
      <c r="B429" s="74">
        <v>60590</v>
      </c>
      <c r="C429" s="48" t="s">
        <v>113</v>
      </c>
      <c r="D429" s="47">
        <v>11320</v>
      </c>
      <c r="E429" s="46">
        <v>5.5E-2</v>
      </c>
      <c r="F429" s="45">
        <v>8.1000000000000003E-2</v>
      </c>
      <c r="G429" s="44">
        <v>27.26</v>
      </c>
      <c r="H429" s="44">
        <v>29.13</v>
      </c>
      <c r="I429" s="43">
        <v>60590</v>
      </c>
      <c r="J429" s="42">
        <v>1.4E-2</v>
      </c>
    </row>
    <row r="430" spans="1:10" ht="15" hidden="1" x14ac:dyDescent="0.25">
      <c r="A430" s="41" t="s">
        <v>33</v>
      </c>
      <c r="B430" s="74">
        <v>100560</v>
      </c>
      <c r="C430" s="54" t="s">
        <v>113</v>
      </c>
      <c r="D430" s="53">
        <v>67650</v>
      </c>
      <c r="E430" s="52">
        <v>1.4999999999999999E-2</v>
      </c>
      <c r="F430" s="51">
        <v>0.48199999999999998</v>
      </c>
      <c r="G430" s="50">
        <v>42.68</v>
      </c>
      <c r="H430" s="50">
        <v>48.34</v>
      </c>
      <c r="I430" s="43">
        <v>100560</v>
      </c>
      <c r="J430" s="49">
        <v>1.0999999999999999E-2</v>
      </c>
    </row>
    <row r="431" spans="1:10" ht="15" hidden="1" x14ac:dyDescent="0.25">
      <c r="A431" s="41" t="s">
        <v>775</v>
      </c>
      <c r="B431" s="74">
        <v>72180</v>
      </c>
      <c r="C431" s="48" t="s">
        <v>113</v>
      </c>
      <c r="D431" s="47">
        <v>2857180</v>
      </c>
      <c r="E431" s="46">
        <v>6.0000000000000001E-3</v>
      </c>
      <c r="F431" s="45">
        <v>20.350000000000001</v>
      </c>
      <c r="G431" s="44">
        <v>32.909999999999997</v>
      </c>
      <c r="H431" s="44">
        <v>34.700000000000003</v>
      </c>
      <c r="I431" s="43">
        <v>72180</v>
      </c>
      <c r="J431" s="42">
        <v>3.0000000000000001E-3</v>
      </c>
    </row>
    <row r="432" spans="1:10" ht="15" hidden="1" x14ac:dyDescent="0.25">
      <c r="A432" s="41" t="s">
        <v>774</v>
      </c>
      <c r="B432" s="74">
        <v>164030</v>
      </c>
      <c r="C432" s="54" t="s">
        <v>113</v>
      </c>
      <c r="D432" s="53">
        <v>39860</v>
      </c>
      <c r="E432" s="52">
        <v>3.6999999999999998E-2</v>
      </c>
      <c r="F432" s="51">
        <v>0.28399999999999997</v>
      </c>
      <c r="G432" s="50">
        <v>77.05</v>
      </c>
      <c r="H432" s="50">
        <v>78.86</v>
      </c>
      <c r="I432" s="43">
        <v>164030</v>
      </c>
      <c r="J432" s="49">
        <v>8.9999999999999993E-3</v>
      </c>
    </row>
    <row r="433" spans="1:10" ht="15" hidden="1" x14ac:dyDescent="0.25">
      <c r="A433" s="41" t="s">
        <v>773</v>
      </c>
      <c r="B433" s="74">
        <v>102390</v>
      </c>
      <c r="C433" s="48" t="s">
        <v>113</v>
      </c>
      <c r="D433" s="47">
        <v>6270</v>
      </c>
      <c r="E433" s="46">
        <v>4.8000000000000001E-2</v>
      </c>
      <c r="F433" s="45">
        <v>4.4999999999999998E-2</v>
      </c>
      <c r="G433" s="44">
        <v>47.97</v>
      </c>
      <c r="H433" s="44">
        <v>49.23</v>
      </c>
      <c r="I433" s="43">
        <v>102390</v>
      </c>
      <c r="J433" s="42">
        <v>1.0999999999999999E-2</v>
      </c>
    </row>
    <row r="434" spans="1:10" ht="15" hidden="1" x14ac:dyDescent="0.25">
      <c r="A434" s="41" t="s">
        <v>772</v>
      </c>
      <c r="B434" s="74">
        <v>104610</v>
      </c>
      <c r="C434" s="54" t="s">
        <v>113</v>
      </c>
      <c r="D434" s="53">
        <v>150230</v>
      </c>
      <c r="E434" s="52">
        <v>1.2999999999999999E-2</v>
      </c>
      <c r="F434" s="51">
        <v>1.07</v>
      </c>
      <c r="G434" s="50">
        <v>48.52</v>
      </c>
      <c r="H434" s="50">
        <v>50.3</v>
      </c>
      <c r="I434" s="43">
        <v>104610</v>
      </c>
      <c r="J434" s="49">
        <v>5.0000000000000001E-3</v>
      </c>
    </row>
    <row r="435" spans="1:10" ht="15" hidden="1" x14ac:dyDescent="0.25">
      <c r="A435" s="41" t="s">
        <v>771</v>
      </c>
      <c r="B435" s="74">
        <v>79290</v>
      </c>
      <c r="C435" s="48" t="s">
        <v>113</v>
      </c>
      <c r="D435" s="47">
        <v>12310</v>
      </c>
      <c r="E435" s="46">
        <v>4.4999999999999998E-2</v>
      </c>
      <c r="F435" s="45">
        <v>8.7999999999999995E-2</v>
      </c>
      <c r="G435" s="44">
        <v>36.53</v>
      </c>
      <c r="H435" s="44">
        <v>38.119999999999997</v>
      </c>
      <c r="I435" s="43">
        <v>79290</v>
      </c>
      <c r="J435" s="42">
        <v>1.2999999999999999E-2</v>
      </c>
    </row>
    <row r="436" spans="1:10" ht="15" hidden="1" x14ac:dyDescent="0.25">
      <c r="A436" s="41" t="s">
        <v>770</v>
      </c>
      <c r="B436" s="74">
        <v>84800</v>
      </c>
      <c r="C436" s="54" t="s">
        <v>113</v>
      </c>
      <c r="D436" s="53">
        <v>36280</v>
      </c>
      <c r="E436" s="52">
        <v>2.5000000000000001E-2</v>
      </c>
      <c r="F436" s="51">
        <v>0.25800000000000001</v>
      </c>
      <c r="G436" s="50">
        <v>35.83</v>
      </c>
      <c r="H436" s="50">
        <v>40.770000000000003</v>
      </c>
      <c r="I436" s="43">
        <v>84800</v>
      </c>
      <c r="J436" s="49">
        <v>3.6999999999999998E-2</v>
      </c>
    </row>
    <row r="437" spans="1:10" ht="15" hidden="1" x14ac:dyDescent="0.25">
      <c r="A437" s="41" t="s">
        <v>769</v>
      </c>
      <c r="B437" s="74">
        <v>46460</v>
      </c>
      <c r="C437" s="48" t="s">
        <v>136</v>
      </c>
      <c r="D437" s="47">
        <v>3018820</v>
      </c>
      <c r="E437" s="46">
        <v>4.0000000000000001E-3</v>
      </c>
      <c r="F437" s="45">
        <v>21.501999999999999</v>
      </c>
      <c r="G437" s="44">
        <v>20.55</v>
      </c>
      <c r="H437" s="44">
        <v>22.34</v>
      </c>
      <c r="I437" s="43">
        <v>46460</v>
      </c>
      <c r="J437" s="42">
        <v>2E-3</v>
      </c>
    </row>
    <row r="438" spans="1:10" ht="15" hidden="1" x14ac:dyDescent="0.25">
      <c r="A438" s="41" t="s">
        <v>768</v>
      </c>
      <c r="B438" s="74">
        <v>52280</v>
      </c>
      <c r="C438" s="54" t="s">
        <v>121</v>
      </c>
      <c r="D438" s="53">
        <v>326920</v>
      </c>
      <c r="E438" s="52">
        <v>1.2999999999999999E-2</v>
      </c>
      <c r="F438" s="51">
        <v>2.3279999999999998</v>
      </c>
      <c r="G438" s="50">
        <v>24.48</v>
      </c>
      <c r="H438" s="50">
        <v>25.13</v>
      </c>
      <c r="I438" s="43">
        <v>52280</v>
      </c>
      <c r="J438" s="49">
        <v>3.0000000000000001E-3</v>
      </c>
    </row>
    <row r="439" spans="1:10" ht="15" hidden="1" x14ac:dyDescent="0.25">
      <c r="A439" s="41" t="s">
        <v>767</v>
      </c>
      <c r="B439" s="74">
        <v>62440</v>
      </c>
      <c r="C439" s="48" t="s">
        <v>113</v>
      </c>
      <c r="D439" s="47">
        <v>166730</v>
      </c>
      <c r="E439" s="46">
        <v>1.4E-2</v>
      </c>
      <c r="F439" s="45">
        <v>1.1879999999999999</v>
      </c>
      <c r="G439" s="44">
        <v>29.36</v>
      </c>
      <c r="H439" s="44">
        <v>30.02</v>
      </c>
      <c r="I439" s="43">
        <v>62440</v>
      </c>
      <c r="J439" s="42">
        <v>3.0000000000000001E-3</v>
      </c>
    </row>
    <row r="440" spans="1:10" ht="15" hidden="1" x14ac:dyDescent="0.25">
      <c r="A440" s="41" t="s">
        <v>766</v>
      </c>
      <c r="B440" s="74">
        <v>41700</v>
      </c>
      <c r="C440" s="54" t="s">
        <v>113</v>
      </c>
      <c r="D440" s="53">
        <v>160190</v>
      </c>
      <c r="E440" s="52">
        <v>1.6E-2</v>
      </c>
      <c r="F440" s="51">
        <v>1.141</v>
      </c>
      <c r="G440" s="50">
        <v>18.73</v>
      </c>
      <c r="H440" s="50">
        <v>20.05</v>
      </c>
      <c r="I440" s="43">
        <v>41700</v>
      </c>
      <c r="J440" s="49">
        <v>4.0000000000000001E-3</v>
      </c>
    </row>
    <row r="441" spans="1:10" ht="15" hidden="1" x14ac:dyDescent="0.25">
      <c r="A441" s="41" t="s">
        <v>765</v>
      </c>
      <c r="B441" s="74">
        <v>73440</v>
      </c>
      <c r="C441" s="48" t="s">
        <v>113</v>
      </c>
      <c r="D441" s="47">
        <v>204990</v>
      </c>
      <c r="E441" s="46">
        <v>1.2E-2</v>
      </c>
      <c r="F441" s="45">
        <v>1.46</v>
      </c>
      <c r="G441" s="44">
        <v>35.049999999999997</v>
      </c>
      <c r="H441" s="44">
        <v>35.31</v>
      </c>
      <c r="I441" s="43">
        <v>73440</v>
      </c>
      <c r="J441" s="42">
        <v>5.0000000000000001E-3</v>
      </c>
    </row>
    <row r="442" spans="1:10" ht="15" hidden="1" x14ac:dyDescent="0.25">
      <c r="A442" s="41" t="s">
        <v>764</v>
      </c>
      <c r="B442" s="74">
        <v>62960</v>
      </c>
      <c r="C442" s="54" t="s">
        <v>121</v>
      </c>
      <c r="D442" s="53">
        <v>375690</v>
      </c>
      <c r="E442" s="52">
        <v>8.0000000000000002E-3</v>
      </c>
      <c r="F442" s="51">
        <v>2.6760000000000002</v>
      </c>
      <c r="G442" s="50">
        <v>29.4</v>
      </c>
      <c r="H442" s="50">
        <v>30.27</v>
      </c>
      <c r="I442" s="43">
        <v>62960</v>
      </c>
      <c r="J442" s="49">
        <v>3.0000000000000001E-3</v>
      </c>
    </row>
    <row r="443" spans="1:10" ht="15" hidden="1" x14ac:dyDescent="0.25">
      <c r="A443" s="41" t="s">
        <v>763</v>
      </c>
      <c r="B443" s="74">
        <v>57100</v>
      </c>
      <c r="C443" s="48" t="s">
        <v>113</v>
      </c>
      <c r="D443" s="47">
        <v>53760</v>
      </c>
      <c r="E443" s="46">
        <v>1.4E-2</v>
      </c>
      <c r="F443" s="45">
        <v>0.38300000000000001</v>
      </c>
      <c r="G443" s="44">
        <v>26.71</v>
      </c>
      <c r="H443" s="44">
        <v>27.45</v>
      </c>
      <c r="I443" s="43">
        <v>57100</v>
      </c>
      <c r="J443" s="42">
        <v>5.0000000000000001E-3</v>
      </c>
    </row>
    <row r="444" spans="1:10" ht="15" hidden="1" x14ac:dyDescent="0.25">
      <c r="A444" s="41" t="s">
        <v>762</v>
      </c>
      <c r="B444" s="74">
        <v>71750</v>
      </c>
      <c r="C444" s="54" t="s">
        <v>113</v>
      </c>
      <c r="D444" s="53">
        <v>65790</v>
      </c>
      <c r="E444" s="52">
        <v>1.4E-2</v>
      </c>
      <c r="F444" s="51">
        <v>0.46899999999999997</v>
      </c>
      <c r="G444" s="50">
        <v>33.49</v>
      </c>
      <c r="H444" s="50">
        <v>34.49</v>
      </c>
      <c r="I444" s="43">
        <v>71750</v>
      </c>
      <c r="J444" s="49">
        <v>6.0000000000000001E-3</v>
      </c>
    </row>
    <row r="445" spans="1:10" ht="15" hidden="1" x14ac:dyDescent="0.25">
      <c r="A445" s="41" t="s">
        <v>761</v>
      </c>
      <c r="B445" s="74">
        <v>75960</v>
      </c>
      <c r="C445" s="48" t="s">
        <v>113</v>
      </c>
      <c r="D445" s="47">
        <v>19650</v>
      </c>
      <c r="E445" s="46">
        <v>1.4999999999999999E-2</v>
      </c>
      <c r="F445" s="45">
        <v>0.14000000000000001</v>
      </c>
      <c r="G445" s="44">
        <v>35.75</v>
      </c>
      <c r="H445" s="44">
        <v>36.520000000000003</v>
      </c>
      <c r="I445" s="43">
        <v>75960</v>
      </c>
      <c r="J445" s="42">
        <v>4.0000000000000001E-3</v>
      </c>
    </row>
    <row r="446" spans="1:10" ht="15" hidden="1" x14ac:dyDescent="0.25">
      <c r="A446" s="41" t="s">
        <v>760</v>
      </c>
      <c r="B446" s="74">
        <v>59260</v>
      </c>
      <c r="C446" s="54" t="s">
        <v>113</v>
      </c>
      <c r="D446" s="53">
        <v>200650</v>
      </c>
      <c r="E446" s="52">
        <v>8.9999999999999993E-3</v>
      </c>
      <c r="F446" s="51">
        <v>1.429</v>
      </c>
      <c r="G446" s="50">
        <v>27.62</v>
      </c>
      <c r="H446" s="50">
        <v>28.49</v>
      </c>
      <c r="I446" s="43">
        <v>59260</v>
      </c>
      <c r="J446" s="49">
        <v>3.0000000000000001E-3</v>
      </c>
    </row>
    <row r="447" spans="1:10" ht="15" hidden="1" x14ac:dyDescent="0.25">
      <c r="A447" s="41" t="s">
        <v>759</v>
      </c>
      <c r="B447" s="74">
        <v>69240</v>
      </c>
      <c r="C447" s="48" t="s">
        <v>113</v>
      </c>
      <c r="D447" s="47">
        <v>35850</v>
      </c>
      <c r="E447" s="46">
        <v>1.9E-2</v>
      </c>
      <c r="F447" s="45">
        <v>0.255</v>
      </c>
      <c r="G447" s="44">
        <v>32.9</v>
      </c>
      <c r="H447" s="44">
        <v>33.29</v>
      </c>
      <c r="I447" s="43">
        <v>69240</v>
      </c>
      <c r="J447" s="42">
        <v>4.0000000000000001E-3</v>
      </c>
    </row>
    <row r="448" spans="1:10" ht="15" hidden="1" x14ac:dyDescent="0.25">
      <c r="A448" s="41" t="s">
        <v>758</v>
      </c>
      <c r="B448" s="74">
        <v>36110</v>
      </c>
      <c r="C448" s="54" t="s">
        <v>113</v>
      </c>
      <c r="D448" s="53">
        <v>244960</v>
      </c>
      <c r="E448" s="52">
        <v>1.2E-2</v>
      </c>
      <c r="F448" s="51">
        <v>1.7450000000000001</v>
      </c>
      <c r="G448" s="50">
        <v>15.71</v>
      </c>
      <c r="H448" s="50">
        <v>17.36</v>
      </c>
      <c r="I448" s="43">
        <v>36110</v>
      </c>
      <c r="J448" s="49">
        <v>7.0000000000000001E-3</v>
      </c>
    </row>
    <row r="449" spans="1:10" ht="15" hidden="1" x14ac:dyDescent="0.25">
      <c r="A449" s="41" t="s">
        <v>757</v>
      </c>
      <c r="B449" s="74">
        <v>35180</v>
      </c>
      <c r="C449" s="48" t="s">
        <v>121</v>
      </c>
      <c r="D449" s="47">
        <v>752050</v>
      </c>
      <c r="E449" s="46">
        <v>6.0000000000000001E-3</v>
      </c>
      <c r="F449" s="45">
        <v>5.3559999999999999</v>
      </c>
      <c r="G449" s="44">
        <v>15.93</v>
      </c>
      <c r="H449" s="44">
        <v>16.91</v>
      </c>
      <c r="I449" s="43">
        <v>35180</v>
      </c>
      <c r="J449" s="42">
        <v>3.0000000000000001E-3</v>
      </c>
    </row>
    <row r="450" spans="1:10" ht="15" hidden="1" x14ac:dyDescent="0.25">
      <c r="A450" s="41" t="s">
        <v>756</v>
      </c>
      <c r="B450" s="74">
        <v>29360</v>
      </c>
      <c r="C450" s="54" t="s">
        <v>113</v>
      </c>
      <c r="D450" s="53">
        <v>32240</v>
      </c>
      <c r="E450" s="52">
        <v>0.03</v>
      </c>
      <c r="F450" s="51">
        <v>0.23</v>
      </c>
      <c r="G450" s="50">
        <v>12.67</v>
      </c>
      <c r="H450" s="50">
        <v>14.12</v>
      </c>
      <c r="I450" s="43">
        <v>29360</v>
      </c>
      <c r="J450" s="49">
        <v>8.0000000000000002E-3</v>
      </c>
    </row>
    <row r="451" spans="1:10" ht="15" hidden="1" x14ac:dyDescent="0.25">
      <c r="A451" s="41" t="s">
        <v>755</v>
      </c>
      <c r="B451" s="74">
        <v>32170</v>
      </c>
      <c r="C451" s="48" t="s">
        <v>113</v>
      </c>
      <c r="D451" s="47">
        <v>398390</v>
      </c>
      <c r="E451" s="46">
        <v>8.0000000000000002E-3</v>
      </c>
      <c r="F451" s="45">
        <v>2.8380000000000001</v>
      </c>
      <c r="G451" s="44">
        <v>14.86</v>
      </c>
      <c r="H451" s="44">
        <v>15.47</v>
      </c>
      <c r="I451" s="43">
        <v>32170</v>
      </c>
      <c r="J451" s="42">
        <v>3.0000000000000001E-3</v>
      </c>
    </row>
    <row r="452" spans="1:10" ht="15" hidden="1" x14ac:dyDescent="0.25">
      <c r="A452" s="41" t="s">
        <v>754</v>
      </c>
      <c r="B452" s="74">
        <v>35870</v>
      </c>
      <c r="C452" s="54" t="s">
        <v>113</v>
      </c>
      <c r="D452" s="53">
        <v>61720</v>
      </c>
      <c r="E452" s="52">
        <v>1.6E-2</v>
      </c>
      <c r="F452" s="51">
        <v>0.44</v>
      </c>
      <c r="G452" s="50">
        <v>14.89</v>
      </c>
      <c r="H452" s="50">
        <v>17.25</v>
      </c>
      <c r="I452" s="43">
        <v>35870</v>
      </c>
      <c r="J452" s="49">
        <v>1.2E-2</v>
      </c>
    </row>
    <row r="453" spans="1:10" ht="15" hidden="1" x14ac:dyDescent="0.25">
      <c r="A453" s="41" t="s">
        <v>753</v>
      </c>
      <c r="B453" s="74">
        <v>50520</v>
      </c>
      <c r="C453" s="48" t="s">
        <v>113</v>
      </c>
      <c r="D453" s="47">
        <v>10600</v>
      </c>
      <c r="E453" s="46">
        <v>3.3000000000000002E-2</v>
      </c>
      <c r="F453" s="45">
        <v>7.4999999999999997E-2</v>
      </c>
      <c r="G453" s="44">
        <v>23.93</v>
      </c>
      <c r="H453" s="44">
        <v>24.29</v>
      </c>
      <c r="I453" s="43">
        <v>50520</v>
      </c>
      <c r="J453" s="42">
        <v>0.01</v>
      </c>
    </row>
    <row r="454" spans="1:10" ht="15" hidden="1" x14ac:dyDescent="0.25">
      <c r="A454" s="41" t="s">
        <v>752</v>
      </c>
      <c r="B454" s="74">
        <v>46800</v>
      </c>
      <c r="C454" s="54" t="s">
        <v>113</v>
      </c>
      <c r="D454" s="53">
        <v>105720</v>
      </c>
      <c r="E454" s="52">
        <v>1.2E-2</v>
      </c>
      <c r="F454" s="51">
        <v>0.753</v>
      </c>
      <c r="G454" s="50">
        <v>21.71</v>
      </c>
      <c r="H454" s="50">
        <v>22.5</v>
      </c>
      <c r="I454" s="43">
        <v>46800</v>
      </c>
      <c r="J454" s="49">
        <v>3.0000000000000001E-3</v>
      </c>
    </row>
    <row r="455" spans="1:10" ht="15" hidden="1" x14ac:dyDescent="0.25">
      <c r="A455" s="41" t="s">
        <v>751</v>
      </c>
      <c r="B455" s="74">
        <v>33870</v>
      </c>
      <c r="C455" s="48" t="s">
        <v>113</v>
      </c>
      <c r="D455" s="47">
        <v>99390</v>
      </c>
      <c r="E455" s="46">
        <v>0.02</v>
      </c>
      <c r="F455" s="45">
        <v>0.70799999999999996</v>
      </c>
      <c r="G455" s="44">
        <v>15.62</v>
      </c>
      <c r="H455" s="44">
        <v>16.29</v>
      </c>
      <c r="I455" s="43">
        <v>33870</v>
      </c>
      <c r="J455" s="42">
        <v>6.0000000000000001E-3</v>
      </c>
    </row>
    <row r="456" spans="1:10" ht="15" hidden="1" x14ac:dyDescent="0.25">
      <c r="A456" s="41" t="s">
        <v>750</v>
      </c>
      <c r="B456" s="74">
        <v>37040</v>
      </c>
      <c r="C456" s="54" t="s">
        <v>113</v>
      </c>
      <c r="D456" s="53">
        <v>43990</v>
      </c>
      <c r="E456" s="52">
        <v>3.2000000000000001E-2</v>
      </c>
      <c r="F456" s="51">
        <v>0.313</v>
      </c>
      <c r="G456" s="50">
        <v>17.079999999999998</v>
      </c>
      <c r="H456" s="50">
        <v>17.809999999999999</v>
      </c>
      <c r="I456" s="43">
        <v>37040</v>
      </c>
      <c r="J456" s="49">
        <v>6.0000000000000001E-3</v>
      </c>
    </row>
    <row r="457" spans="1:10" ht="15" hidden="1" x14ac:dyDescent="0.25">
      <c r="A457" s="41" t="s">
        <v>749</v>
      </c>
      <c r="B457" s="74">
        <v>44840</v>
      </c>
      <c r="C457" s="48" t="s">
        <v>113</v>
      </c>
      <c r="D457" s="47">
        <v>702400</v>
      </c>
      <c r="E457" s="46">
        <v>6.0000000000000001E-3</v>
      </c>
      <c r="F457" s="45">
        <v>5.0030000000000001</v>
      </c>
      <c r="G457" s="44">
        <v>21.2</v>
      </c>
      <c r="H457" s="44">
        <v>21.56</v>
      </c>
      <c r="I457" s="43">
        <v>44840</v>
      </c>
      <c r="J457" s="42">
        <v>2E-3</v>
      </c>
    </row>
    <row r="458" spans="1:10" ht="15" hidden="1" x14ac:dyDescent="0.25">
      <c r="A458" s="41" t="s">
        <v>748</v>
      </c>
      <c r="B458" s="74">
        <v>41460</v>
      </c>
      <c r="C458" s="54" t="s">
        <v>113</v>
      </c>
      <c r="D458" s="53">
        <v>200140</v>
      </c>
      <c r="E458" s="52">
        <v>0.01</v>
      </c>
      <c r="F458" s="51">
        <v>1.4259999999999999</v>
      </c>
      <c r="G458" s="50">
        <v>18.29</v>
      </c>
      <c r="H458" s="50">
        <v>19.93</v>
      </c>
      <c r="I458" s="43">
        <v>41460</v>
      </c>
      <c r="J458" s="49">
        <v>4.0000000000000001E-3</v>
      </c>
    </row>
    <row r="459" spans="1:10" ht="15" hidden="1" x14ac:dyDescent="0.25">
      <c r="A459" s="41" t="s">
        <v>747</v>
      </c>
      <c r="B459" s="74">
        <v>37860</v>
      </c>
      <c r="C459" s="48" t="s">
        <v>113</v>
      </c>
      <c r="D459" s="47">
        <v>75270</v>
      </c>
      <c r="E459" s="46">
        <v>0.02</v>
      </c>
      <c r="F459" s="45">
        <v>0.53600000000000003</v>
      </c>
      <c r="G459" s="44">
        <v>17.079999999999998</v>
      </c>
      <c r="H459" s="44">
        <v>18.2</v>
      </c>
      <c r="I459" s="43">
        <v>37860</v>
      </c>
      <c r="J459" s="42">
        <v>8.9999999999999993E-3</v>
      </c>
    </row>
    <row r="460" spans="1:10" ht="15" hidden="1" x14ac:dyDescent="0.25">
      <c r="A460" s="41" t="s">
        <v>746</v>
      </c>
      <c r="B460" s="74">
        <v>47680</v>
      </c>
      <c r="C460" s="54" t="s">
        <v>121</v>
      </c>
      <c r="D460" s="53">
        <v>136410</v>
      </c>
      <c r="E460" s="52">
        <v>1.6E-2</v>
      </c>
      <c r="F460" s="51">
        <v>0.97199999999999998</v>
      </c>
      <c r="G460" s="50">
        <v>20.43</v>
      </c>
      <c r="H460" s="50">
        <v>22.92</v>
      </c>
      <c r="I460" s="43">
        <v>47680</v>
      </c>
      <c r="J460" s="49">
        <v>6.0000000000000001E-3</v>
      </c>
    </row>
    <row r="461" spans="1:10" ht="15" hidden="1" x14ac:dyDescent="0.25">
      <c r="A461" s="41" t="s">
        <v>745</v>
      </c>
      <c r="B461" s="74">
        <v>69920</v>
      </c>
      <c r="C461" s="48" t="s">
        <v>113</v>
      </c>
      <c r="D461" s="47">
        <v>7500</v>
      </c>
      <c r="E461" s="46">
        <v>7.0999999999999994E-2</v>
      </c>
      <c r="F461" s="45">
        <v>5.2999999999999999E-2</v>
      </c>
      <c r="G461" s="44">
        <v>31.55</v>
      </c>
      <c r="H461" s="44">
        <v>33.619999999999997</v>
      </c>
      <c r="I461" s="43">
        <v>69920</v>
      </c>
      <c r="J461" s="42">
        <v>1.4E-2</v>
      </c>
    </row>
    <row r="462" spans="1:10" ht="15" hidden="1" x14ac:dyDescent="0.25">
      <c r="A462" s="41" t="s">
        <v>744</v>
      </c>
      <c r="B462" s="74">
        <v>53000</v>
      </c>
      <c r="C462" s="54" t="s">
        <v>113</v>
      </c>
      <c r="D462" s="53">
        <v>6740</v>
      </c>
      <c r="E462" s="52">
        <v>6.6000000000000003E-2</v>
      </c>
      <c r="F462" s="51">
        <v>4.8000000000000001E-2</v>
      </c>
      <c r="G462" s="50">
        <v>24.16</v>
      </c>
      <c r="H462" s="50">
        <v>25.48</v>
      </c>
      <c r="I462" s="43">
        <v>53000</v>
      </c>
      <c r="J462" s="49">
        <v>0.02</v>
      </c>
    </row>
    <row r="463" spans="1:10" ht="15" hidden="1" x14ac:dyDescent="0.25">
      <c r="A463" s="41" t="s">
        <v>743</v>
      </c>
      <c r="B463" s="74">
        <v>46020</v>
      </c>
      <c r="C463" s="48" t="s">
        <v>113</v>
      </c>
      <c r="D463" s="47">
        <v>122170</v>
      </c>
      <c r="E463" s="46">
        <v>1.7000000000000001E-2</v>
      </c>
      <c r="F463" s="45">
        <v>0.87</v>
      </c>
      <c r="G463" s="44">
        <v>19.75</v>
      </c>
      <c r="H463" s="44">
        <v>22.13</v>
      </c>
      <c r="I463" s="43">
        <v>46020</v>
      </c>
      <c r="J463" s="42">
        <v>6.0000000000000001E-3</v>
      </c>
    </row>
    <row r="464" spans="1:10" ht="15" hidden="1" x14ac:dyDescent="0.25">
      <c r="A464" s="41" t="s">
        <v>742</v>
      </c>
      <c r="B464" s="74">
        <v>63250</v>
      </c>
      <c r="C464" s="54" t="s">
        <v>136</v>
      </c>
      <c r="D464" s="53">
        <v>156040</v>
      </c>
      <c r="E464" s="52">
        <v>8.9999999999999993E-3</v>
      </c>
      <c r="F464" s="51">
        <v>1.111</v>
      </c>
      <c r="G464" s="50">
        <v>28.49</v>
      </c>
      <c r="H464" s="50">
        <v>30.41</v>
      </c>
      <c r="I464" s="43">
        <v>63250</v>
      </c>
      <c r="J464" s="49">
        <v>3.0000000000000001E-3</v>
      </c>
    </row>
    <row r="465" spans="1:10" ht="15" hidden="1" x14ac:dyDescent="0.25">
      <c r="A465" s="41" t="s">
        <v>741</v>
      </c>
      <c r="B465" s="74">
        <v>68930</v>
      </c>
      <c r="C465" s="48" t="s">
        <v>121</v>
      </c>
      <c r="D465" s="47">
        <v>93190</v>
      </c>
      <c r="E465" s="46">
        <v>0.01</v>
      </c>
      <c r="F465" s="45">
        <v>0.66400000000000003</v>
      </c>
      <c r="G465" s="44">
        <v>32.130000000000003</v>
      </c>
      <c r="H465" s="44">
        <v>33.14</v>
      </c>
      <c r="I465" s="43">
        <v>68930</v>
      </c>
      <c r="J465" s="42">
        <v>4.0000000000000001E-3</v>
      </c>
    </row>
    <row r="466" spans="1:10" ht="15" hidden="1" x14ac:dyDescent="0.25">
      <c r="A466" s="41" t="s">
        <v>740</v>
      </c>
      <c r="B466" s="74">
        <v>72480</v>
      </c>
      <c r="C466" s="54" t="s">
        <v>113</v>
      </c>
      <c r="D466" s="53">
        <v>76630</v>
      </c>
      <c r="E466" s="52">
        <v>1.0999999999999999E-2</v>
      </c>
      <c r="F466" s="51">
        <v>0.54600000000000004</v>
      </c>
      <c r="G466" s="50">
        <v>34.090000000000003</v>
      </c>
      <c r="H466" s="50">
        <v>34.85</v>
      </c>
      <c r="I466" s="43">
        <v>72480</v>
      </c>
      <c r="J466" s="49">
        <v>4.0000000000000001E-3</v>
      </c>
    </row>
    <row r="467" spans="1:10" ht="15" hidden="1" x14ac:dyDescent="0.25">
      <c r="A467" s="41" t="s">
        <v>739</v>
      </c>
      <c r="B467" s="74">
        <v>52520</v>
      </c>
      <c r="C467" s="48" t="s">
        <v>113</v>
      </c>
      <c r="D467" s="47">
        <v>16560</v>
      </c>
      <c r="E467" s="46">
        <v>2.1999999999999999E-2</v>
      </c>
      <c r="F467" s="45">
        <v>0.11799999999999999</v>
      </c>
      <c r="G467" s="44">
        <v>23.47</v>
      </c>
      <c r="H467" s="44">
        <v>25.25</v>
      </c>
      <c r="I467" s="43">
        <v>52520</v>
      </c>
      <c r="J467" s="42">
        <v>8.0000000000000002E-3</v>
      </c>
    </row>
    <row r="468" spans="1:10" ht="15" hidden="1" x14ac:dyDescent="0.25">
      <c r="A468" s="41" t="s">
        <v>738</v>
      </c>
      <c r="B468" s="74">
        <v>54830</v>
      </c>
      <c r="C468" s="54" t="s">
        <v>121</v>
      </c>
      <c r="D468" s="53">
        <v>62850</v>
      </c>
      <c r="E468" s="52">
        <v>1.4999999999999999E-2</v>
      </c>
      <c r="F468" s="51">
        <v>0.44800000000000001</v>
      </c>
      <c r="G468" s="50">
        <v>22.98</v>
      </c>
      <c r="H468" s="50">
        <v>26.36</v>
      </c>
      <c r="I468" s="43">
        <v>54830</v>
      </c>
      <c r="J468" s="49">
        <v>6.0000000000000001E-3</v>
      </c>
    </row>
    <row r="469" spans="1:10" ht="15" hidden="1" x14ac:dyDescent="0.25">
      <c r="A469" s="41" t="s">
        <v>737</v>
      </c>
      <c r="B469" s="74">
        <v>47880</v>
      </c>
      <c r="C469" s="48" t="s">
        <v>113</v>
      </c>
      <c r="D469" s="47">
        <v>24130</v>
      </c>
      <c r="E469" s="46">
        <v>2.7E-2</v>
      </c>
      <c r="F469" s="45">
        <v>0.17199999999999999</v>
      </c>
      <c r="G469" s="56">
        <v>-4</v>
      </c>
      <c r="H469" s="56">
        <v>-4</v>
      </c>
      <c r="I469" s="43">
        <v>47880</v>
      </c>
      <c r="J469" s="42">
        <v>7.0000000000000001E-3</v>
      </c>
    </row>
    <row r="470" spans="1:10" ht="15" hidden="1" x14ac:dyDescent="0.25">
      <c r="A470" s="41" t="s">
        <v>736</v>
      </c>
      <c r="B470" s="74">
        <v>74960</v>
      </c>
      <c r="C470" s="54" t="s">
        <v>113</v>
      </c>
      <c r="D470" s="53">
        <v>2720</v>
      </c>
      <c r="E470" s="52">
        <v>8.6999999999999994E-2</v>
      </c>
      <c r="F470" s="51">
        <v>1.9E-2</v>
      </c>
      <c r="G470" s="50">
        <v>35.64</v>
      </c>
      <c r="H470" s="50">
        <v>36.04</v>
      </c>
      <c r="I470" s="43">
        <v>74960</v>
      </c>
      <c r="J470" s="49">
        <v>1.9E-2</v>
      </c>
    </row>
    <row r="471" spans="1:10" ht="15" hidden="1" x14ac:dyDescent="0.25">
      <c r="A471" s="41" t="s">
        <v>735</v>
      </c>
      <c r="B471" s="74">
        <v>57960</v>
      </c>
      <c r="C471" s="48" t="s">
        <v>113</v>
      </c>
      <c r="D471" s="47">
        <v>36000</v>
      </c>
      <c r="E471" s="46">
        <v>1.9E-2</v>
      </c>
      <c r="F471" s="45">
        <v>0.25600000000000001</v>
      </c>
      <c r="G471" s="44">
        <v>23.47</v>
      </c>
      <c r="H471" s="44">
        <v>27.87</v>
      </c>
      <c r="I471" s="43">
        <v>57960</v>
      </c>
      <c r="J471" s="42">
        <v>1.2999999999999999E-2</v>
      </c>
    </row>
    <row r="472" spans="1:10" ht="15" hidden="1" x14ac:dyDescent="0.25">
      <c r="A472" s="41" t="s">
        <v>734</v>
      </c>
      <c r="B472" s="74">
        <v>30470</v>
      </c>
      <c r="C472" s="54" t="s">
        <v>184</v>
      </c>
      <c r="D472" s="53">
        <v>4043480</v>
      </c>
      <c r="E472" s="52">
        <v>4.0000000000000001E-3</v>
      </c>
      <c r="F472" s="51">
        <v>28.8</v>
      </c>
      <c r="G472" s="50">
        <v>13.42</v>
      </c>
      <c r="H472" s="50">
        <v>14.65</v>
      </c>
      <c r="I472" s="43">
        <v>30470</v>
      </c>
      <c r="J472" s="49">
        <v>2E-3</v>
      </c>
    </row>
    <row r="473" spans="1:10" ht="15" hidden="1" x14ac:dyDescent="0.25">
      <c r="A473" s="41" t="s">
        <v>733</v>
      </c>
      <c r="B473" s="74">
        <v>26320</v>
      </c>
      <c r="C473" s="48" t="s">
        <v>121</v>
      </c>
      <c r="D473" s="47">
        <v>2377790</v>
      </c>
      <c r="E473" s="46">
        <v>5.0000000000000001E-3</v>
      </c>
      <c r="F473" s="45">
        <v>16.936</v>
      </c>
      <c r="G473" s="44">
        <v>11.93</v>
      </c>
      <c r="H473" s="44">
        <v>12.65</v>
      </c>
      <c r="I473" s="43">
        <v>26320</v>
      </c>
      <c r="J473" s="42">
        <v>3.0000000000000001E-3</v>
      </c>
    </row>
    <row r="474" spans="1:10" ht="15" hidden="1" x14ac:dyDescent="0.25">
      <c r="A474" s="41" t="s">
        <v>732</v>
      </c>
      <c r="B474" s="74">
        <v>23600</v>
      </c>
      <c r="C474" s="54" t="s">
        <v>113</v>
      </c>
      <c r="D474" s="53">
        <v>814300</v>
      </c>
      <c r="E474" s="52">
        <v>1.2E-2</v>
      </c>
      <c r="F474" s="51">
        <v>5.8</v>
      </c>
      <c r="G474" s="50">
        <v>10.87</v>
      </c>
      <c r="H474" s="50">
        <v>11.35</v>
      </c>
      <c r="I474" s="43">
        <v>23600</v>
      </c>
      <c r="J474" s="49">
        <v>4.0000000000000001E-3</v>
      </c>
    </row>
    <row r="475" spans="1:10" ht="15" hidden="1" x14ac:dyDescent="0.25">
      <c r="A475" s="41" t="s">
        <v>731</v>
      </c>
      <c r="B475" s="74">
        <v>28770</v>
      </c>
      <c r="C475" s="48" t="s">
        <v>113</v>
      </c>
      <c r="D475" s="47">
        <v>67410</v>
      </c>
      <c r="E475" s="46">
        <v>1.9E-2</v>
      </c>
      <c r="F475" s="45">
        <v>0.48</v>
      </c>
      <c r="G475" s="44">
        <v>12.85</v>
      </c>
      <c r="H475" s="44">
        <v>13.83</v>
      </c>
      <c r="I475" s="43">
        <v>28770</v>
      </c>
      <c r="J475" s="42">
        <v>7.0000000000000001E-3</v>
      </c>
    </row>
    <row r="476" spans="1:10" ht="15" hidden="1" x14ac:dyDescent="0.25">
      <c r="A476" s="41" t="s">
        <v>730</v>
      </c>
      <c r="B476" s="74">
        <v>27650</v>
      </c>
      <c r="C476" s="54" t="s">
        <v>113</v>
      </c>
      <c r="D476" s="53">
        <v>1443150</v>
      </c>
      <c r="E476" s="52">
        <v>6.0000000000000001E-3</v>
      </c>
      <c r="F476" s="51">
        <v>10.279</v>
      </c>
      <c r="G476" s="50">
        <v>12.78</v>
      </c>
      <c r="H476" s="50">
        <v>13.29</v>
      </c>
      <c r="I476" s="43">
        <v>27650</v>
      </c>
      <c r="J476" s="49">
        <v>2E-3</v>
      </c>
    </row>
    <row r="477" spans="1:10" ht="15" hidden="1" x14ac:dyDescent="0.25">
      <c r="A477" s="41" t="s">
        <v>729</v>
      </c>
      <c r="B477" s="74">
        <v>28550</v>
      </c>
      <c r="C477" s="48" t="s">
        <v>113</v>
      </c>
      <c r="D477" s="47">
        <v>52940</v>
      </c>
      <c r="E477" s="46">
        <v>2.4E-2</v>
      </c>
      <c r="F477" s="45">
        <v>0.377</v>
      </c>
      <c r="G477" s="44">
        <v>12.83</v>
      </c>
      <c r="H477" s="44">
        <v>13.73</v>
      </c>
      <c r="I477" s="43">
        <v>28550</v>
      </c>
      <c r="J477" s="42">
        <v>7.0000000000000001E-3</v>
      </c>
    </row>
    <row r="478" spans="1:10" ht="15" hidden="1" x14ac:dyDescent="0.25">
      <c r="A478" s="41" t="s">
        <v>728</v>
      </c>
      <c r="B478" s="74">
        <v>48410</v>
      </c>
      <c r="C478" s="54" t="s">
        <v>136</v>
      </c>
      <c r="D478" s="53">
        <v>181000</v>
      </c>
      <c r="E478" s="52">
        <v>1.2999999999999999E-2</v>
      </c>
      <c r="F478" s="51">
        <v>1.2889999999999999</v>
      </c>
      <c r="G478" s="50">
        <v>23.54</v>
      </c>
      <c r="H478" s="50">
        <v>23.28</v>
      </c>
      <c r="I478" s="43">
        <v>48410</v>
      </c>
      <c r="J478" s="49">
        <v>5.0000000000000001E-3</v>
      </c>
    </row>
    <row r="479" spans="1:10" ht="15" hidden="1" x14ac:dyDescent="0.25">
      <c r="A479" s="41" t="s">
        <v>727</v>
      </c>
      <c r="B479" s="74">
        <v>55130</v>
      </c>
      <c r="C479" s="48" t="s">
        <v>121</v>
      </c>
      <c r="D479" s="47">
        <v>45380</v>
      </c>
      <c r="E479" s="46">
        <v>2.4E-2</v>
      </c>
      <c r="F479" s="45">
        <v>0.32300000000000001</v>
      </c>
      <c r="G479" s="44">
        <v>26.96</v>
      </c>
      <c r="H479" s="44">
        <v>26.51</v>
      </c>
      <c r="I479" s="43">
        <v>55130</v>
      </c>
      <c r="J479" s="42">
        <v>0.01</v>
      </c>
    </row>
    <row r="480" spans="1:10" ht="15" hidden="1" x14ac:dyDescent="0.25">
      <c r="A480" s="41" t="s">
        <v>726</v>
      </c>
      <c r="B480" s="74">
        <v>59530</v>
      </c>
      <c r="C480" s="54" t="s">
        <v>113</v>
      </c>
      <c r="D480" s="53">
        <v>38170</v>
      </c>
      <c r="E480" s="52">
        <v>2.3E-2</v>
      </c>
      <c r="F480" s="51">
        <v>0.27200000000000002</v>
      </c>
      <c r="G480" s="50">
        <v>28.37</v>
      </c>
      <c r="H480" s="50">
        <v>28.62</v>
      </c>
      <c r="I480" s="43">
        <v>59530</v>
      </c>
      <c r="J480" s="49">
        <v>6.0000000000000001E-3</v>
      </c>
    </row>
    <row r="481" spans="1:10" ht="15" hidden="1" x14ac:dyDescent="0.25">
      <c r="A481" s="41" t="s">
        <v>725</v>
      </c>
      <c r="B481" s="74">
        <v>31840</v>
      </c>
      <c r="C481" s="48" t="s">
        <v>113</v>
      </c>
      <c r="D481" s="47">
        <v>7210</v>
      </c>
      <c r="E481" s="46">
        <v>8.8999999999999996E-2</v>
      </c>
      <c r="F481" s="45">
        <v>5.0999999999999997E-2</v>
      </c>
      <c r="G481" s="44">
        <v>13.62</v>
      </c>
      <c r="H481" s="44">
        <v>15.31</v>
      </c>
      <c r="I481" s="43">
        <v>31840</v>
      </c>
      <c r="J481" s="42">
        <v>2.5999999999999999E-2</v>
      </c>
    </row>
    <row r="482" spans="1:10" ht="15" hidden="1" x14ac:dyDescent="0.25">
      <c r="A482" s="41" t="s">
        <v>724</v>
      </c>
      <c r="B482" s="74">
        <v>46170</v>
      </c>
      <c r="C482" s="54" t="s">
        <v>121</v>
      </c>
      <c r="D482" s="53">
        <v>135610</v>
      </c>
      <c r="E482" s="52">
        <v>1.2999999999999999E-2</v>
      </c>
      <c r="F482" s="51">
        <v>0.96599999999999997</v>
      </c>
      <c r="G482" s="50">
        <v>21.77</v>
      </c>
      <c r="H482" s="50">
        <v>22.2</v>
      </c>
      <c r="I482" s="43">
        <v>46170</v>
      </c>
      <c r="J482" s="49">
        <v>6.0000000000000001E-3</v>
      </c>
    </row>
    <row r="483" spans="1:10" ht="15" hidden="1" x14ac:dyDescent="0.25">
      <c r="A483" s="41" t="s">
        <v>723</v>
      </c>
      <c r="B483" s="74">
        <v>56850</v>
      </c>
      <c r="C483" s="48" t="s">
        <v>113</v>
      </c>
      <c r="D483" s="47">
        <v>85580</v>
      </c>
      <c r="E483" s="46">
        <v>1.4E-2</v>
      </c>
      <c r="F483" s="45">
        <v>0.61</v>
      </c>
      <c r="G483" s="44">
        <v>27.21</v>
      </c>
      <c r="H483" s="44">
        <v>27.33</v>
      </c>
      <c r="I483" s="43">
        <v>56850</v>
      </c>
      <c r="J483" s="42">
        <v>5.0000000000000001E-3</v>
      </c>
    </row>
    <row r="484" spans="1:10" ht="15" hidden="1" x14ac:dyDescent="0.25">
      <c r="A484" s="41" t="s">
        <v>722</v>
      </c>
      <c r="B484" s="74">
        <v>27890</v>
      </c>
      <c r="C484" s="54" t="s">
        <v>113</v>
      </c>
      <c r="D484" s="53">
        <v>50030</v>
      </c>
      <c r="E484" s="52">
        <v>2.3E-2</v>
      </c>
      <c r="F484" s="51">
        <v>0.35599999999999998</v>
      </c>
      <c r="G484" s="50">
        <v>12.35</v>
      </c>
      <c r="H484" s="50">
        <v>13.41</v>
      </c>
      <c r="I484" s="43">
        <v>27890</v>
      </c>
      <c r="J484" s="49">
        <v>7.0000000000000001E-3</v>
      </c>
    </row>
    <row r="485" spans="1:10" ht="15" hidden="1" x14ac:dyDescent="0.25">
      <c r="A485" s="41" t="s">
        <v>721</v>
      </c>
      <c r="B485" s="74">
        <v>34920</v>
      </c>
      <c r="C485" s="48" t="s">
        <v>136</v>
      </c>
      <c r="D485" s="47">
        <v>1484690</v>
      </c>
      <c r="E485" s="46">
        <v>5.0000000000000001E-3</v>
      </c>
      <c r="F485" s="45">
        <v>10.574999999999999</v>
      </c>
      <c r="G485" s="44">
        <v>15.95</v>
      </c>
      <c r="H485" s="44">
        <v>16.79</v>
      </c>
      <c r="I485" s="43">
        <v>34920</v>
      </c>
      <c r="J485" s="42">
        <v>2E-3</v>
      </c>
    </row>
    <row r="486" spans="1:10" ht="15" hidden="1" x14ac:dyDescent="0.25">
      <c r="A486" s="41" t="s">
        <v>720</v>
      </c>
      <c r="B486" s="74">
        <v>44480</v>
      </c>
      <c r="C486" s="54" t="s">
        <v>113</v>
      </c>
      <c r="D486" s="53">
        <v>95830</v>
      </c>
      <c r="E486" s="52">
        <v>2.5999999999999999E-2</v>
      </c>
      <c r="F486" s="51">
        <v>0.68300000000000005</v>
      </c>
      <c r="G486" s="50">
        <v>19.170000000000002</v>
      </c>
      <c r="H486" s="50">
        <v>21.39</v>
      </c>
      <c r="I486" s="43">
        <v>44480</v>
      </c>
      <c r="J486" s="49">
        <v>1.0999999999999999E-2</v>
      </c>
    </row>
    <row r="487" spans="1:10" ht="15" hidden="1" x14ac:dyDescent="0.25">
      <c r="A487" s="41" t="s">
        <v>719</v>
      </c>
      <c r="B487" s="74">
        <v>34260</v>
      </c>
      <c r="C487" s="48" t="s">
        <v>121</v>
      </c>
      <c r="D487" s="47">
        <v>1388860</v>
      </c>
      <c r="E487" s="46">
        <v>5.0000000000000001E-3</v>
      </c>
      <c r="F487" s="45">
        <v>9.8919999999999995</v>
      </c>
      <c r="G487" s="44">
        <v>15.81</v>
      </c>
      <c r="H487" s="44">
        <v>16.47</v>
      </c>
      <c r="I487" s="43">
        <v>34260</v>
      </c>
      <c r="J487" s="42">
        <v>2E-3</v>
      </c>
    </row>
    <row r="488" spans="1:10" ht="15" hidden="1" x14ac:dyDescent="0.25">
      <c r="A488" s="41" t="s">
        <v>718</v>
      </c>
      <c r="B488" s="74">
        <v>37890</v>
      </c>
      <c r="C488" s="54" t="s">
        <v>113</v>
      </c>
      <c r="D488" s="53">
        <v>327290</v>
      </c>
      <c r="E488" s="52">
        <v>8.9999999999999993E-3</v>
      </c>
      <c r="F488" s="51">
        <v>2.331</v>
      </c>
      <c r="G488" s="50">
        <v>17.760000000000002</v>
      </c>
      <c r="H488" s="50">
        <v>18.22</v>
      </c>
      <c r="I488" s="43">
        <v>37890</v>
      </c>
      <c r="J488" s="49">
        <v>4.0000000000000001E-3</v>
      </c>
    </row>
    <row r="489" spans="1:10" ht="15" hidden="1" x14ac:dyDescent="0.25">
      <c r="A489" s="41" t="s">
        <v>717</v>
      </c>
      <c r="B489" s="74">
        <v>32850</v>
      </c>
      <c r="C489" s="48" t="s">
        <v>113</v>
      </c>
      <c r="D489" s="47">
        <v>623560</v>
      </c>
      <c r="E489" s="46">
        <v>8.0000000000000002E-3</v>
      </c>
      <c r="F489" s="45">
        <v>4.4409999999999998</v>
      </c>
      <c r="G489" s="44">
        <v>15.17</v>
      </c>
      <c r="H489" s="44">
        <v>15.79</v>
      </c>
      <c r="I489" s="43">
        <v>32850</v>
      </c>
      <c r="J489" s="42">
        <v>2E-3</v>
      </c>
    </row>
    <row r="490" spans="1:10" ht="15" hidden="1" x14ac:dyDescent="0.25">
      <c r="A490" s="41" t="s">
        <v>716</v>
      </c>
      <c r="B490" s="74">
        <v>35960</v>
      </c>
      <c r="C490" s="54" t="s">
        <v>113</v>
      </c>
      <c r="D490" s="53">
        <v>52500</v>
      </c>
      <c r="E490" s="52">
        <v>1.6E-2</v>
      </c>
      <c r="F490" s="51">
        <v>0.374</v>
      </c>
      <c r="G490" s="50">
        <v>16.54</v>
      </c>
      <c r="H490" s="50">
        <v>17.29</v>
      </c>
      <c r="I490" s="43">
        <v>35960</v>
      </c>
      <c r="J490" s="49">
        <v>4.0000000000000001E-3</v>
      </c>
    </row>
    <row r="491" spans="1:10" ht="15" hidden="1" x14ac:dyDescent="0.25">
      <c r="A491" s="41" t="s">
        <v>715</v>
      </c>
      <c r="B491" s="74">
        <v>37150</v>
      </c>
      <c r="C491" s="48" t="s">
        <v>113</v>
      </c>
      <c r="D491" s="47">
        <v>54070</v>
      </c>
      <c r="E491" s="46">
        <v>2.8000000000000001E-2</v>
      </c>
      <c r="F491" s="45">
        <v>0.38500000000000001</v>
      </c>
      <c r="G491" s="44">
        <v>17.170000000000002</v>
      </c>
      <c r="H491" s="44">
        <v>17.86</v>
      </c>
      <c r="I491" s="43">
        <v>37150</v>
      </c>
      <c r="J491" s="42">
        <v>1.0999999999999999E-2</v>
      </c>
    </row>
    <row r="492" spans="1:10" ht="15" hidden="1" x14ac:dyDescent="0.25">
      <c r="A492" s="41" t="s">
        <v>714</v>
      </c>
      <c r="B492" s="74">
        <v>28420</v>
      </c>
      <c r="C492" s="54" t="s">
        <v>113</v>
      </c>
      <c r="D492" s="53">
        <v>36660</v>
      </c>
      <c r="E492" s="52">
        <v>3.9E-2</v>
      </c>
      <c r="F492" s="51">
        <v>0.26100000000000001</v>
      </c>
      <c r="G492" s="50">
        <v>12.14</v>
      </c>
      <c r="H492" s="50">
        <v>13.66</v>
      </c>
      <c r="I492" s="43">
        <v>28420</v>
      </c>
      <c r="J492" s="49">
        <v>1.2999999999999999E-2</v>
      </c>
    </row>
    <row r="493" spans="1:10" ht="15" hidden="1" x14ac:dyDescent="0.25">
      <c r="A493" s="41" t="s">
        <v>713</v>
      </c>
      <c r="B493" s="74">
        <v>26810</v>
      </c>
      <c r="C493" s="48" t="s">
        <v>113</v>
      </c>
      <c r="D493" s="47">
        <v>79990</v>
      </c>
      <c r="E493" s="46">
        <v>2.7E-2</v>
      </c>
      <c r="F493" s="45">
        <v>0.56999999999999995</v>
      </c>
      <c r="G493" s="44">
        <v>12.14</v>
      </c>
      <c r="H493" s="44">
        <v>12.89</v>
      </c>
      <c r="I493" s="43">
        <v>26810</v>
      </c>
      <c r="J493" s="42">
        <v>7.0000000000000001E-3</v>
      </c>
    </row>
    <row r="494" spans="1:10" ht="15" hidden="1" x14ac:dyDescent="0.25">
      <c r="A494" s="41" t="s">
        <v>712</v>
      </c>
      <c r="B494" s="74">
        <v>33750</v>
      </c>
      <c r="C494" s="54" t="s">
        <v>113</v>
      </c>
      <c r="D494" s="53">
        <v>120970</v>
      </c>
      <c r="E494" s="52">
        <v>1.4E-2</v>
      </c>
      <c r="F494" s="51">
        <v>0.86199999999999999</v>
      </c>
      <c r="G494" s="50">
        <v>15.72</v>
      </c>
      <c r="H494" s="50">
        <v>16.22</v>
      </c>
      <c r="I494" s="43">
        <v>33750</v>
      </c>
      <c r="J494" s="49">
        <v>3.0000000000000001E-3</v>
      </c>
    </row>
    <row r="495" spans="1:10" ht="15" hidden="1" x14ac:dyDescent="0.25">
      <c r="A495" s="41" t="s">
        <v>711</v>
      </c>
      <c r="B495" s="74">
        <v>37720</v>
      </c>
      <c r="C495" s="48" t="s">
        <v>113</v>
      </c>
      <c r="D495" s="47">
        <v>93830</v>
      </c>
      <c r="E495" s="46">
        <v>1.9E-2</v>
      </c>
      <c r="F495" s="45">
        <v>0.66800000000000004</v>
      </c>
      <c r="G495" s="44">
        <v>17.46</v>
      </c>
      <c r="H495" s="44">
        <v>18.13</v>
      </c>
      <c r="I495" s="43">
        <v>37720</v>
      </c>
      <c r="J495" s="42">
        <v>8.9999999999999993E-3</v>
      </c>
    </row>
    <row r="496" spans="1:10" ht="15" hidden="1" x14ac:dyDescent="0.25">
      <c r="A496" s="41" t="s">
        <v>710</v>
      </c>
      <c r="B496" s="74">
        <v>45810</v>
      </c>
      <c r="C496" s="54" t="s">
        <v>184</v>
      </c>
      <c r="D496" s="53">
        <v>3386360</v>
      </c>
      <c r="E496" s="52">
        <v>4.0000000000000001E-3</v>
      </c>
      <c r="F496" s="51">
        <v>24.119</v>
      </c>
      <c r="G496" s="50">
        <v>18.59</v>
      </c>
      <c r="H496" s="50">
        <v>22.03</v>
      </c>
      <c r="I496" s="43">
        <v>45810</v>
      </c>
      <c r="J496" s="49">
        <v>7.0000000000000001E-3</v>
      </c>
    </row>
    <row r="497" spans="1:10" ht="15" hidden="1" x14ac:dyDescent="0.25">
      <c r="A497" s="41" t="s">
        <v>709</v>
      </c>
      <c r="B497" s="74">
        <v>72300</v>
      </c>
      <c r="C497" s="48" t="s">
        <v>136</v>
      </c>
      <c r="D497" s="47">
        <v>273490</v>
      </c>
      <c r="E497" s="46">
        <v>5.0000000000000001E-3</v>
      </c>
      <c r="F497" s="45">
        <v>1.948</v>
      </c>
      <c r="G497" s="44">
        <v>32.42</v>
      </c>
      <c r="H497" s="44">
        <v>34.76</v>
      </c>
      <c r="I497" s="43">
        <v>72300</v>
      </c>
      <c r="J497" s="42">
        <v>7.0000000000000001E-3</v>
      </c>
    </row>
    <row r="498" spans="1:10" ht="15" hidden="1" x14ac:dyDescent="0.25">
      <c r="A498" s="41" t="s">
        <v>708</v>
      </c>
      <c r="B498" s="74">
        <v>81380</v>
      </c>
      <c r="C498" s="54" t="s">
        <v>121</v>
      </c>
      <c r="D498" s="53">
        <v>143430</v>
      </c>
      <c r="E498" s="52">
        <v>4.0000000000000001E-3</v>
      </c>
      <c r="F498" s="51">
        <v>1.022</v>
      </c>
      <c r="G498" s="50">
        <v>37.26</v>
      </c>
      <c r="H498" s="50">
        <v>39.130000000000003</v>
      </c>
      <c r="I498" s="43">
        <v>81380</v>
      </c>
      <c r="J498" s="49">
        <v>6.0000000000000001E-3</v>
      </c>
    </row>
    <row r="499" spans="1:10" ht="15" hidden="1" x14ac:dyDescent="0.25">
      <c r="A499" s="41" t="s">
        <v>707</v>
      </c>
      <c r="B499" s="74">
        <v>65100</v>
      </c>
      <c r="C499" s="48" t="s">
        <v>113</v>
      </c>
      <c r="D499" s="47">
        <v>43230</v>
      </c>
      <c r="E499" s="46">
        <v>4.0000000000000001E-3</v>
      </c>
      <c r="F499" s="45">
        <v>0.308</v>
      </c>
      <c r="G499" s="44">
        <v>29.12</v>
      </c>
      <c r="H499" s="44">
        <v>31.3</v>
      </c>
      <c r="I499" s="43">
        <v>65100</v>
      </c>
      <c r="J499" s="42">
        <v>8.0000000000000002E-3</v>
      </c>
    </row>
    <row r="500" spans="1:10" ht="15" hidden="1" x14ac:dyDescent="0.25">
      <c r="A500" s="41" t="s">
        <v>706</v>
      </c>
      <c r="B500" s="74">
        <v>88400</v>
      </c>
      <c r="C500" s="54" t="s">
        <v>113</v>
      </c>
      <c r="D500" s="53">
        <v>100200</v>
      </c>
      <c r="E500" s="52">
        <v>6.0000000000000001E-3</v>
      </c>
      <c r="F500" s="51">
        <v>0.71399999999999997</v>
      </c>
      <c r="G500" s="50">
        <v>40.79</v>
      </c>
      <c r="H500" s="50">
        <v>42.5</v>
      </c>
      <c r="I500" s="43">
        <v>88400</v>
      </c>
      <c r="J500" s="49">
        <v>6.0000000000000001E-3</v>
      </c>
    </row>
    <row r="501" spans="1:10" ht="15" hidden="1" x14ac:dyDescent="0.25">
      <c r="A501" s="41" t="s">
        <v>705</v>
      </c>
      <c r="B501" s="74">
        <v>77050</v>
      </c>
      <c r="C501" s="48" t="s">
        <v>113</v>
      </c>
      <c r="D501" s="47">
        <v>57170</v>
      </c>
      <c r="E501" s="46">
        <v>0.01</v>
      </c>
      <c r="F501" s="45">
        <v>0.40699999999999997</v>
      </c>
      <c r="G501" s="44">
        <v>35.840000000000003</v>
      </c>
      <c r="H501" s="44">
        <v>37.04</v>
      </c>
      <c r="I501" s="43">
        <v>77050</v>
      </c>
      <c r="J501" s="42">
        <v>7.0000000000000001E-3</v>
      </c>
    </row>
    <row r="502" spans="1:10" ht="15" hidden="1" x14ac:dyDescent="0.25">
      <c r="A502" s="41" t="s">
        <v>704</v>
      </c>
      <c r="B502" s="74">
        <v>50690</v>
      </c>
      <c r="C502" s="54" t="s">
        <v>113</v>
      </c>
      <c r="D502" s="53">
        <v>72880</v>
      </c>
      <c r="E502" s="52">
        <v>1.4999999999999999E-2</v>
      </c>
      <c r="F502" s="51">
        <v>0.51900000000000002</v>
      </c>
      <c r="G502" s="50">
        <v>22.99</v>
      </c>
      <c r="H502" s="50">
        <v>24.37</v>
      </c>
      <c r="I502" s="43">
        <v>50690</v>
      </c>
      <c r="J502" s="49">
        <v>8.0000000000000002E-3</v>
      </c>
    </row>
    <row r="503" spans="1:10" ht="15" hidden="1" x14ac:dyDescent="0.25">
      <c r="A503" s="41" t="s">
        <v>703</v>
      </c>
      <c r="B503" s="74">
        <v>50890</v>
      </c>
      <c r="C503" s="48" t="s">
        <v>136</v>
      </c>
      <c r="D503" s="47">
        <v>329480</v>
      </c>
      <c r="E503" s="46">
        <v>8.0000000000000002E-3</v>
      </c>
      <c r="F503" s="45">
        <v>2.347</v>
      </c>
      <c r="G503" s="44">
        <v>23.22</v>
      </c>
      <c r="H503" s="44">
        <v>24.47</v>
      </c>
      <c r="I503" s="43">
        <v>50890</v>
      </c>
      <c r="J503" s="42">
        <v>7.0000000000000001E-3</v>
      </c>
    </row>
    <row r="504" spans="1:10" ht="15" hidden="1" x14ac:dyDescent="0.25">
      <c r="A504" s="41" t="s">
        <v>702</v>
      </c>
      <c r="B504" s="74">
        <v>50520</v>
      </c>
      <c r="C504" s="54" t="s">
        <v>113</v>
      </c>
      <c r="D504" s="53">
        <v>315910</v>
      </c>
      <c r="E504" s="52">
        <v>8.0000000000000002E-3</v>
      </c>
      <c r="F504" s="51">
        <v>2.25</v>
      </c>
      <c r="G504" s="50">
        <v>23.09</v>
      </c>
      <c r="H504" s="50">
        <v>24.29</v>
      </c>
      <c r="I504" s="43">
        <v>50520</v>
      </c>
      <c r="J504" s="49">
        <v>7.0000000000000001E-3</v>
      </c>
    </row>
    <row r="505" spans="1:10" ht="15" hidden="1" x14ac:dyDescent="0.25">
      <c r="A505" s="41" t="s">
        <v>701</v>
      </c>
      <c r="B505" s="74">
        <v>59550</v>
      </c>
      <c r="C505" s="48" t="s">
        <v>121</v>
      </c>
      <c r="D505" s="47">
        <v>13570</v>
      </c>
      <c r="E505" s="46">
        <v>2.1000000000000001E-2</v>
      </c>
      <c r="F505" s="45">
        <v>9.7000000000000003E-2</v>
      </c>
      <c r="G505" s="44">
        <v>26.98</v>
      </c>
      <c r="H505" s="44">
        <v>28.63</v>
      </c>
      <c r="I505" s="43">
        <v>59550</v>
      </c>
      <c r="J505" s="42">
        <v>0.01</v>
      </c>
    </row>
    <row r="506" spans="1:10" ht="15" hidden="1" x14ac:dyDescent="0.25">
      <c r="A506" s="41" t="s">
        <v>700</v>
      </c>
      <c r="B506" s="74">
        <v>61660</v>
      </c>
      <c r="C506" s="54" t="s">
        <v>113</v>
      </c>
      <c r="D506" s="53">
        <v>11910</v>
      </c>
      <c r="E506" s="52">
        <v>2.3E-2</v>
      </c>
      <c r="F506" s="51">
        <v>8.5000000000000006E-2</v>
      </c>
      <c r="G506" s="50">
        <v>28.1</v>
      </c>
      <c r="H506" s="50">
        <v>29.64</v>
      </c>
      <c r="I506" s="43">
        <v>61660</v>
      </c>
      <c r="J506" s="49">
        <v>0.01</v>
      </c>
    </row>
    <row r="507" spans="1:10" ht="15" hidden="1" x14ac:dyDescent="0.25">
      <c r="A507" s="41" t="s">
        <v>699</v>
      </c>
      <c r="B507" s="74">
        <v>44300</v>
      </c>
      <c r="C507" s="48" t="s">
        <v>113</v>
      </c>
      <c r="D507" s="47">
        <v>1650</v>
      </c>
      <c r="E507" s="46">
        <v>2.1999999999999999E-2</v>
      </c>
      <c r="F507" s="45">
        <v>1.2E-2</v>
      </c>
      <c r="G507" s="44">
        <v>17.420000000000002</v>
      </c>
      <c r="H507" s="44">
        <v>21.3</v>
      </c>
      <c r="I507" s="43">
        <v>44300</v>
      </c>
      <c r="J507" s="42">
        <v>1.6E-2</v>
      </c>
    </row>
    <row r="508" spans="1:10" ht="15" hidden="1" x14ac:dyDescent="0.25">
      <c r="A508" s="41" t="s">
        <v>698</v>
      </c>
      <c r="B508" s="74">
        <v>58310</v>
      </c>
      <c r="C508" s="54" t="s">
        <v>136</v>
      </c>
      <c r="D508" s="53">
        <v>1232490</v>
      </c>
      <c r="E508" s="52">
        <v>4.0000000000000001E-3</v>
      </c>
      <c r="F508" s="51">
        <v>8.7780000000000005</v>
      </c>
      <c r="G508" s="50">
        <v>25.6</v>
      </c>
      <c r="H508" s="50">
        <v>28.03</v>
      </c>
      <c r="I508" s="43">
        <v>58310</v>
      </c>
      <c r="J508" s="49">
        <v>7.0000000000000001E-3</v>
      </c>
    </row>
    <row r="509" spans="1:10" ht="15" hidden="1" x14ac:dyDescent="0.25">
      <c r="A509" s="41" t="s">
        <v>697</v>
      </c>
      <c r="B509" s="74">
        <v>46710</v>
      </c>
      <c r="C509" s="48" t="s">
        <v>121</v>
      </c>
      <c r="D509" s="47">
        <v>449480</v>
      </c>
      <c r="E509" s="46">
        <v>5.0000000000000001E-3</v>
      </c>
      <c r="F509" s="45">
        <v>3.2010000000000001</v>
      </c>
      <c r="G509" s="44">
        <v>20.59</v>
      </c>
      <c r="H509" s="44">
        <v>22.46</v>
      </c>
      <c r="I509" s="43">
        <v>46710</v>
      </c>
      <c r="J509" s="42">
        <v>7.0000000000000001E-3</v>
      </c>
    </row>
    <row r="510" spans="1:10" ht="15" hidden="1" x14ac:dyDescent="0.25">
      <c r="A510" s="41" t="s">
        <v>696</v>
      </c>
      <c r="B510" s="74">
        <v>45740</v>
      </c>
      <c r="C510" s="54" t="s">
        <v>113</v>
      </c>
      <c r="D510" s="53">
        <v>17880</v>
      </c>
      <c r="E510" s="52">
        <v>1.2E-2</v>
      </c>
      <c r="F510" s="51">
        <v>0.127</v>
      </c>
      <c r="G510" s="50">
        <v>20.52</v>
      </c>
      <c r="H510" s="50">
        <v>21.99</v>
      </c>
      <c r="I510" s="43">
        <v>45740</v>
      </c>
      <c r="J510" s="49">
        <v>0.01</v>
      </c>
    </row>
    <row r="511" spans="1:10" ht="15" hidden="1" x14ac:dyDescent="0.25">
      <c r="A511" s="41" t="s">
        <v>695</v>
      </c>
      <c r="B511" s="74">
        <v>46750</v>
      </c>
      <c r="C511" s="48" t="s">
        <v>113</v>
      </c>
      <c r="D511" s="47">
        <v>431600</v>
      </c>
      <c r="E511" s="46">
        <v>5.0000000000000001E-3</v>
      </c>
      <c r="F511" s="45">
        <v>3.0739999999999998</v>
      </c>
      <c r="G511" s="44">
        <v>20.59</v>
      </c>
      <c r="H511" s="44">
        <v>22.48</v>
      </c>
      <c r="I511" s="43">
        <v>46750</v>
      </c>
      <c r="J511" s="42">
        <v>7.0000000000000001E-3</v>
      </c>
    </row>
    <row r="512" spans="1:10" ht="15" hidden="1" x14ac:dyDescent="0.25">
      <c r="A512" s="41" t="s">
        <v>694</v>
      </c>
      <c r="B512" s="74">
        <v>81490</v>
      </c>
      <c r="C512" s="54" t="s">
        <v>113</v>
      </c>
      <c r="D512" s="53">
        <v>104980</v>
      </c>
      <c r="E512" s="52">
        <v>3.0000000000000001E-3</v>
      </c>
      <c r="F512" s="51">
        <v>0.748</v>
      </c>
      <c r="G512" s="50">
        <v>37.56</v>
      </c>
      <c r="H512" s="50">
        <v>39.18</v>
      </c>
      <c r="I512" s="43">
        <v>81490</v>
      </c>
      <c r="J512" s="49">
        <v>6.0000000000000001E-3</v>
      </c>
    </row>
    <row r="513" spans="1:10" ht="15" hidden="1" x14ac:dyDescent="0.25">
      <c r="A513" s="41" t="s">
        <v>693</v>
      </c>
      <c r="B513" s="74">
        <v>54760</v>
      </c>
      <c r="C513" s="48" t="s">
        <v>113</v>
      </c>
      <c r="D513" s="47">
        <v>6610</v>
      </c>
      <c r="E513" s="46">
        <v>2.5000000000000001E-2</v>
      </c>
      <c r="F513" s="45">
        <v>4.7E-2</v>
      </c>
      <c r="G513" s="44">
        <v>24.87</v>
      </c>
      <c r="H513" s="44">
        <v>26.33</v>
      </c>
      <c r="I513" s="43">
        <v>54760</v>
      </c>
      <c r="J513" s="42">
        <v>8.0000000000000002E-3</v>
      </c>
    </row>
    <row r="514" spans="1:10" ht="15" hidden="1" x14ac:dyDescent="0.25">
      <c r="A514" s="41" t="s">
        <v>692</v>
      </c>
      <c r="B514" s="74">
        <v>39650</v>
      </c>
      <c r="C514" s="54" t="s">
        <v>113</v>
      </c>
      <c r="D514" s="53">
        <v>8920</v>
      </c>
      <c r="E514" s="52">
        <v>2.7E-2</v>
      </c>
      <c r="F514" s="51">
        <v>6.4000000000000001E-2</v>
      </c>
      <c r="G514" s="50">
        <v>18.25</v>
      </c>
      <c r="H514" s="50">
        <v>19.059999999999999</v>
      </c>
      <c r="I514" s="43">
        <v>39650</v>
      </c>
      <c r="J514" s="49">
        <v>1.2999999999999999E-2</v>
      </c>
    </row>
    <row r="515" spans="1:10" ht="15" hidden="1" x14ac:dyDescent="0.25">
      <c r="A515" s="41" t="s">
        <v>691</v>
      </c>
      <c r="B515" s="74">
        <v>62790</v>
      </c>
      <c r="C515" s="48" t="s">
        <v>121</v>
      </c>
      <c r="D515" s="47">
        <v>662500</v>
      </c>
      <c r="E515" s="46">
        <v>6.0000000000000001E-3</v>
      </c>
      <c r="F515" s="45">
        <v>4.7190000000000003</v>
      </c>
      <c r="G515" s="44">
        <v>28.73</v>
      </c>
      <c r="H515" s="44">
        <v>30.19</v>
      </c>
      <c r="I515" s="43">
        <v>62790</v>
      </c>
      <c r="J515" s="42">
        <v>8.9999999999999993E-3</v>
      </c>
    </row>
    <row r="516" spans="1:10" ht="15" hidden="1" x14ac:dyDescent="0.25">
      <c r="A516" s="41" t="s">
        <v>690</v>
      </c>
      <c r="B516" s="74">
        <v>62760</v>
      </c>
      <c r="C516" s="54" t="s">
        <v>113</v>
      </c>
      <c r="D516" s="53">
        <v>657690</v>
      </c>
      <c r="E516" s="52">
        <v>6.0000000000000001E-3</v>
      </c>
      <c r="F516" s="51">
        <v>4.6840000000000002</v>
      </c>
      <c r="G516" s="50">
        <v>28.69</v>
      </c>
      <c r="H516" s="50">
        <v>30.17</v>
      </c>
      <c r="I516" s="43">
        <v>62760</v>
      </c>
      <c r="J516" s="49">
        <v>8.9999999999999993E-3</v>
      </c>
    </row>
    <row r="517" spans="1:10" ht="15" hidden="1" x14ac:dyDescent="0.25">
      <c r="A517" s="41" t="s">
        <v>689</v>
      </c>
      <c r="B517" s="74">
        <v>67850</v>
      </c>
      <c r="C517" s="48" t="s">
        <v>113</v>
      </c>
      <c r="D517" s="47">
        <v>4810</v>
      </c>
      <c r="E517" s="46">
        <v>5.7000000000000002E-2</v>
      </c>
      <c r="F517" s="45">
        <v>3.4000000000000002E-2</v>
      </c>
      <c r="G517" s="44">
        <v>32.03</v>
      </c>
      <c r="H517" s="44">
        <v>32.619999999999997</v>
      </c>
      <c r="I517" s="43">
        <v>67850</v>
      </c>
      <c r="J517" s="42">
        <v>2.1000000000000001E-2</v>
      </c>
    </row>
    <row r="518" spans="1:10" ht="15" hidden="1" x14ac:dyDescent="0.25">
      <c r="A518" s="41" t="s">
        <v>688</v>
      </c>
      <c r="B518" s="74">
        <v>30130</v>
      </c>
      <c r="C518" s="54" t="s">
        <v>136</v>
      </c>
      <c r="D518" s="53">
        <v>1550910</v>
      </c>
      <c r="E518" s="52">
        <v>7.0000000000000001E-3</v>
      </c>
      <c r="F518" s="51">
        <v>11.045999999999999</v>
      </c>
      <c r="G518" s="50">
        <v>12.48</v>
      </c>
      <c r="H518" s="50">
        <v>14.49</v>
      </c>
      <c r="I518" s="43">
        <v>30130</v>
      </c>
      <c r="J518" s="49">
        <v>5.0000000000000001E-3</v>
      </c>
    </row>
    <row r="519" spans="1:10" ht="15" hidden="1" x14ac:dyDescent="0.25">
      <c r="A519" s="41" t="s">
        <v>687</v>
      </c>
      <c r="B519" s="74">
        <v>36600</v>
      </c>
      <c r="C519" s="48" t="s">
        <v>113</v>
      </c>
      <c r="D519" s="47">
        <v>12970</v>
      </c>
      <c r="E519" s="46">
        <v>1.4E-2</v>
      </c>
      <c r="F519" s="45">
        <v>9.1999999999999998E-2</v>
      </c>
      <c r="G519" s="44">
        <v>16.61</v>
      </c>
      <c r="H519" s="44">
        <v>17.600000000000001</v>
      </c>
      <c r="I519" s="43">
        <v>36600</v>
      </c>
      <c r="J519" s="42">
        <v>6.0000000000000001E-3</v>
      </c>
    </row>
    <row r="520" spans="1:10" ht="15" hidden="1" x14ac:dyDescent="0.25">
      <c r="A520" s="41" t="s">
        <v>686</v>
      </c>
      <c r="B520" s="74">
        <v>53530</v>
      </c>
      <c r="C520" s="54" t="s">
        <v>113</v>
      </c>
      <c r="D520" s="53">
        <v>28490</v>
      </c>
      <c r="E520" s="52">
        <v>8.5999999999999993E-2</v>
      </c>
      <c r="F520" s="51">
        <v>0.20300000000000001</v>
      </c>
      <c r="G520" s="50">
        <v>23.17</v>
      </c>
      <c r="H520" s="50">
        <v>25.74</v>
      </c>
      <c r="I520" s="43">
        <v>53530</v>
      </c>
      <c r="J520" s="49">
        <v>2.5000000000000001E-2</v>
      </c>
    </row>
    <row r="521" spans="1:10" ht="15" hidden="1" x14ac:dyDescent="0.25">
      <c r="A521" s="41" t="s">
        <v>685</v>
      </c>
      <c r="B521" s="74">
        <v>29780</v>
      </c>
      <c r="C521" s="48" t="s">
        <v>121</v>
      </c>
      <c r="D521" s="47">
        <v>1113580</v>
      </c>
      <c r="E521" s="46">
        <v>8.9999999999999993E-3</v>
      </c>
      <c r="F521" s="45">
        <v>7.931</v>
      </c>
      <c r="G521" s="44">
        <v>12.43</v>
      </c>
      <c r="H521" s="44">
        <v>14.32</v>
      </c>
      <c r="I521" s="43">
        <v>29780</v>
      </c>
      <c r="J521" s="42">
        <v>6.0000000000000001E-3</v>
      </c>
    </row>
    <row r="522" spans="1:10" ht="15" hidden="1" x14ac:dyDescent="0.25">
      <c r="A522" s="41" t="s">
        <v>684</v>
      </c>
      <c r="B522" s="74">
        <v>35280</v>
      </c>
      <c r="C522" s="54" t="s">
        <v>113</v>
      </c>
      <c r="D522" s="53">
        <v>10460</v>
      </c>
      <c r="E522" s="52">
        <v>0.04</v>
      </c>
      <c r="F522" s="51">
        <v>7.3999999999999996E-2</v>
      </c>
      <c r="G522" s="50">
        <v>15.69</v>
      </c>
      <c r="H522" s="50">
        <v>16.96</v>
      </c>
      <c r="I522" s="43">
        <v>35280</v>
      </c>
      <c r="J522" s="49">
        <v>1.2999999999999999E-2</v>
      </c>
    </row>
    <row r="523" spans="1:10" ht="15" hidden="1" x14ac:dyDescent="0.25">
      <c r="A523" s="41" t="s">
        <v>683</v>
      </c>
      <c r="B523" s="74">
        <v>29730</v>
      </c>
      <c r="C523" s="48" t="s">
        <v>113</v>
      </c>
      <c r="D523" s="47">
        <v>1103120</v>
      </c>
      <c r="E523" s="46">
        <v>8.9999999999999993E-3</v>
      </c>
      <c r="F523" s="45">
        <v>7.8570000000000002</v>
      </c>
      <c r="G523" s="44">
        <v>12.39</v>
      </c>
      <c r="H523" s="44">
        <v>14.29</v>
      </c>
      <c r="I523" s="43">
        <v>29730</v>
      </c>
      <c r="J523" s="42">
        <v>6.0000000000000001E-3</v>
      </c>
    </row>
    <row r="524" spans="1:10" ht="15" hidden="1" x14ac:dyDescent="0.25">
      <c r="A524" s="41" t="s">
        <v>682</v>
      </c>
      <c r="B524" s="74">
        <v>29230</v>
      </c>
      <c r="C524" s="54" t="s">
        <v>121</v>
      </c>
      <c r="D524" s="53">
        <v>395870</v>
      </c>
      <c r="E524" s="52">
        <v>0.01</v>
      </c>
      <c r="F524" s="51">
        <v>2.82</v>
      </c>
      <c r="G524" s="50">
        <v>12.03</v>
      </c>
      <c r="H524" s="50">
        <v>14.05</v>
      </c>
      <c r="I524" s="43">
        <v>29230</v>
      </c>
      <c r="J524" s="49">
        <v>5.0000000000000001E-3</v>
      </c>
    </row>
    <row r="525" spans="1:10" ht="15" hidden="1" x14ac:dyDescent="0.25">
      <c r="A525" s="41" t="s">
        <v>681</v>
      </c>
      <c r="B525" s="74">
        <v>29190</v>
      </c>
      <c r="C525" s="48" t="s">
        <v>113</v>
      </c>
      <c r="D525" s="47">
        <v>72900</v>
      </c>
      <c r="E525" s="46">
        <v>2.4E-2</v>
      </c>
      <c r="F525" s="45">
        <v>0.51900000000000002</v>
      </c>
      <c r="G525" s="44">
        <v>12.84</v>
      </c>
      <c r="H525" s="44">
        <v>14.03</v>
      </c>
      <c r="I525" s="43">
        <v>29190</v>
      </c>
      <c r="J525" s="42">
        <v>1.2E-2</v>
      </c>
    </row>
    <row r="526" spans="1:10" ht="15" hidden="1" x14ac:dyDescent="0.25">
      <c r="A526" s="41" t="s">
        <v>680</v>
      </c>
      <c r="B526" s="74">
        <v>22640</v>
      </c>
      <c r="C526" s="54" t="s">
        <v>113</v>
      </c>
      <c r="D526" s="53">
        <v>145100</v>
      </c>
      <c r="E526" s="52">
        <v>1.7000000000000001E-2</v>
      </c>
      <c r="F526" s="51">
        <v>1.0329999999999999</v>
      </c>
      <c r="G526" s="50">
        <v>9.76</v>
      </c>
      <c r="H526" s="50">
        <v>10.89</v>
      </c>
      <c r="I526" s="43">
        <v>22640</v>
      </c>
      <c r="J526" s="49">
        <v>1.0999999999999999E-2</v>
      </c>
    </row>
    <row r="527" spans="1:10" ht="15" hidden="1" x14ac:dyDescent="0.25">
      <c r="A527" s="41" t="s">
        <v>679</v>
      </c>
      <c r="B527" s="74">
        <v>40160</v>
      </c>
      <c r="C527" s="48" t="s">
        <v>113</v>
      </c>
      <c r="D527" s="47">
        <v>42750</v>
      </c>
      <c r="E527" s="46">
        <v>4.0000000000000001E-3</v>
      </c>
      <c r="F527" s="45">
        <v>0.30499999999999999</v>
      </c>
      <c r="G527" s="44">
        <v>19.079999999999998</v>
      </c>
      <c r="H527" s="44">
        <v>19.309999999999999</v>
      </c>
      <c r="I527" s="43">
        <v>40160</v>
      </c>
      <c r="J527" s="42">
        <v>7.0000000000000001E-3</v>
      </c>
    </row>
    <row r="528" spans="1:10" ht="15" hidden="1" x14ac:dyDescent="0.25">
      <c r="A528" s="41" t="s">
        <v>678</v>
      </c>
      <c r="B528" s="74">
        <v>32880</v>
      </c>
      <c r="C528" s="54" t="s">
        <v>113</v>
      </c>
      <c r="D528" s="53">
        <v>135120</v>
      </c>
      <c r="E528" s="52">
        <v>1.9E-2</v>
      </c>
      <c r="F528" s="51">
        <v>0.96199999999999997</v>
      </c>
      <c r="G528" s="50">
        <v>13.81</v>
      </c>
      <c r="H528" s="50">
        <v>15.81</v>
      </c>
      <c r="I528" s="43">
        <v>32880</v>
      </c>
      <c r="J528" s="49">
        <v>8.0000000000000002E-3</v>
      </c>
    </row>
    <row r="529" spans="1:10" ht="15" hidden="1" x14ac:dyDescent="0.25">
      <c r="A529" s="41" t="s">
        <v>677</v>
      </c>
      <c r="B529" s="74">
        <v>23850</v>
      </c>
      <c r="C529" s="48" t="s">
        <v>184</v>
      </c>
      <c r="D529" s="47">
        <v>12981720</v>
      </c>
      <c r="E529" s="46">
        <v>1E-3</v>
      </c>
      <c r="F529" s="45">
        <v>92.462000000000003</v>
      </c>
      <c r="G529" s="44">
        <v>10.01</v>
      </c>
      <c r="H529" s="44">
        <v>11.47</v>
      </c>
      <c r="I529" s="43">
        <v>23850</v>
      </c>
      <c r="J529" s="42">
        <v>2E-3</v>
      </c>
    </row>
    <row r="530" spans="1:10" ht="15" hidden="1" x14ac:dyDescent="0.25">
      <c r="A530" s="41" t="s">
        <v>676</v>
      </c>
      <c r="B530" s="74">
        <v>36340</v>
      </c>
      <c r="C530" s="54" t="s">
        <v>121</v>
      </c>
      <c r="D530" s="53">
        <v>1042750</v>
      </c>
      <c r="E530" s="52">
        <v>5.0000000000000001E-3</v>
      </c>
      <c r="F530" s="51">
        <v>7.4269999999999996</v>
      </c>
      <c r="G530" s="50">
        <v>15.77</v>
      </c>
      <c r="H530" s="50">
        <v>17.47</v>
      </c>
      <c r="I530" s="43">
        <v>36340</v>
      </c>
      <c r="J530" s="49">
        <v>3.0000000000000001E-3</v>
      </c>
    </row>
    <row r="531" spans="1:10" ht="15" hidden="1" x14ac:dyDescent="0.25">
      <c r="A531" s="41" t="s">
        <v>675</v>
      </c>
      <c r="B531" s="74">
        <v>47390</v>
      </c>
      <c r="C531" s="48" t="s">
        <v>113</v>
      </c>
      <c r="D531" s="47">
        <v>134190</v>
      </c>
      <c r="E531" s="46">
        <v>2.3E-2</v>
      </c>
      <c r="F531" s="45">
        <v>0.95599999999999996</v>
      </c>
      <c r="G531" s="44">
        <v>20.76</v>
      </c>
      <c r="H531" s="44">
        <v>22.79</v>
      </c>
      <c r="I531" s="43">
        <v>47390</v>
      </c>
      <c r="J531" s="42">
        <v>8.9999999999999993E-3</v>
      </c>
    </row>
    <row r="532" spans="1:10" ht="15" hidden="1" x14ac:dyDescent="0.25">
      <c r="A532" s="41" t="s">
        <v>674</v>
      </c>
      <c r="B532" s="74">
        <v>34700</v>
      </c>
      <c r="C532" s="54" t="s">
        <v>113</v>
      </c>
      <c r="D532" s="53">
        <v>908550</v>
      </c>
      <c r="E532" s="52">
        <v>6.0000000000000001E-3</v>
      </c>
      <c r="F532" s="51">
        <v>6.4710000000000001</v>
      </c>
      <c r="G532" s="50">
        <v>15.13</v>
      </c>
      <c r="H532" s="50">
        <v>16.68</v>
      </c>
      <c r="I532" s="43">
        <v>34700</v>
      </c>
      <c r="J532" s="49">
        <v>3.0000000000000001E-3</v>
      </c>
    </row>
    <row r="533" spans="1:10" ht="15" hidden="1" x14ac:dyDescent="0.25">
      <c r="A533" s="41" t="s">
        <v>673</v>
      </c>
      <c r="B533" s="74">
        <v>23990</v>
      </c>
      <c r="C533" s="48" t="s">
        <v>136</v>
      </c>
      <c r="D533" s="47">
        <v>3190940</v>
      </c>
      <c r="E533" s="46">
        <v>5.0000000000000001E-3</v>
      </c>
      <c r="F533" s="45">
        <v>22.728000000000002</v>
      </c>
      <c r="G533" s="44">
        <v>10.8</v>
      </c>
      <c r="H533" s="44">
        <v>11.53</v>
      </c>
      <c r="I533" s="43">
        <v>23990</v>
      </c>
      <c r="J533" s="42">
        <v>2E-3</v>
      </c>
    </row>
    <row r="534" spans="1:10" ht="15" hidden="1" x14ac:dyDescent="0.25">
      <c r="A534" s="41" t="s">
        <v>672</v>
      </c>
      <c r="B534" s="74">
        <v>24370</v>
      </c>
      <c r="C534" s="54" t="s">
        <v>121</v>
      </c>
      <c r="D534" s="53">
        <v>2340280</v>
      </c>
      <c r="E534" s="52">
        <v>5.0000000000000001E-3</v>
      </c>
      <c r="F534" s="51">
        <v>16.669</v>
      </c>
      <c r="G534" s="50">
        <v>10.99</v>
      </c>
      <c r="H534" s="50">
        <v>11.72</v>
      </c>
      <c r="I534" s="43">
        <v>24370</v>
      </c>
      <c r="J534" s="49">
        <v>2E-3</v>
      </c>
    </row>
    <row r="535" spans="1:10" ht="15" hidden="1" x14ac:dyDescent="0.25">
      <c r="A535" s="41" t="s">
        <v>671</v>
      </c>
      <c r="B535" s="74">
        <v>20570</v>
      </c>
      <c r="C535" s="48" t="s">
        <v>113</v>
      </c>
      <c r="D535" s="47">
        <v>513200</v>
      </c>
      <c r="E535" s="46">
        <v>1.7999999999999999E-2</v>
      </c>
      <c r="F535" s="45">
        <v>3.6549999999999998</v>
      </c>
      <c r="G535" s="44">
        <v>9.5500000000000007</v>
      </c>
      <c r="H535" s="44">
        <v>9.89</v>
      </c>
      <c r="I535" s="43">
        <v>20570</v>
      </c>
      <c r="J535" s="42">
        <v>4.0000000000000001E-3</v>
      </c>
    </row>
    <row r="536" spans="1:10" ht="15" hidden="1" x14ac:dyDescent="0.25">
      <c r="A536" s="41" t="s">
        <v>670</v>
      </c>
      <c r="B536" s="74">
        <v>26370</v>
      </c>
      <c r="C536" s="54" t="s">
        <v>113</v>
      </c>
      <c r="D536" s="53">
        <v>409850</v>
      </c>
      <c r="E536" s="52">
        <v>7.0000000000000001E-3</v>
      </c>
      <c r="F536" s="51">
        <v>2.919</v>
      </c>
      <c r="G536" s="50">
        <v>11.9</v>
      </c>
      <c r="H536" s="50">
        <v>12.68</v>
      </c>
      <c r="I536" s="43">
        <v>26370</v>
      </c>
      <c r="J536" s="49">
        <v>2E-3</v>
      </c>
    </row>
    <row r="537" spans="1:10" ht="15" hidden="1" x14ac:dyDescent="0.25">
      <c r="A537" s="41" t="s">
        <v>669</v>
      </c>
      <c r="B537" s="74">
        <v>42220</v>
      </c>
      <c r="C537" s="48" t="s">
        <v>113</v>
      </c>
      <c r="D537" s="45">
        <v>370</v>
      </c>
      <c r="E537" s="46">
        <v>0.28000000000000003</v>
      </c>
      <c r="F537" s="45">
        <v>3.0000000000000001E-3</v>
      </c>
      <c r="G537" s="44">
        <v>15.42</v>
      </c>
      <c r="H537" s="44">
        <v>20.3</v>
      </c>
      <c r="I537" s="43">
        <v>42220</v>
      </c>
      <c r="J537" s="42">
        <v>0.13200000000000001</v>
      </c>
    </row>
    <row r="538" spans="1:10" ht="15" hidden="1" x14ac:dyDescent="0.25">
      <c r="A538" s="41" t="s">
        <v>668</v>
      </c>
      <c r="B538" s="74">
        <v>25430</v>
      </c>
      <c r="C538" s="54" t="s">
        <v>113</v>
      </c>
      <c r="D538" s="53">
        <v>1217370</v>
      </c>
      <c r="E538" s="52">
        <v>7.0000000000000001E-3</v>
      </c>
      <c r="F538" s="51">
        <v>8.6709999999999994</v>
      </c>
      <c r="G538" s="50">
        <v>11.61</v>
      </c>
      <c r="H538" s="50">
        <v>12.23</v>
      </c>
      <c r="I538" s="43">
        <v>25430</v>
      </c>
      <c r="J538" s="49">
        <v>3.0000000000000001E-3</v>
      </c>
    </row>
    <row r="539" spans="1:10" ht="15" hidden="1" x14ac:dyDescent="0.25">
      <c r="A539" s="41" t="s">
        <v>667</v>
      </c>
      <c r="B539" s="74">
        <v>23130</v>
      </c>
      <c r="C539" s="48" t="s">
        <v>113</v>
      </c>
      <c r="D539" s="47">
        <v>183990</v>
      </c>
      <c r="E539" s="46">
        <v>0.03</v>
      </c>
      <c r="F539" s="45">
        <v>1.31</v>
      </c>
      <c r="G539" s="44">
        <v>10.52</v>
      </c>
      <c r="H539" s="44">
        <v>11.12</v>
      </c>
      <c r="I539" s="43">
        <v>23130</v>
      </c>
      <c r="J539" s="42">
        <v>6.0000000000000001E-3</v>
      </c>
    </row>
    <row r="540" spans="1:10" ht="15" hidden="1" x14ac:dyDescent="0.25">
      <c r="A540" s="41" t="s">
        <v>666</v>
      </c>
      <c r="B540" s="74">
        <v>29210</v>
      </c>
      <c r="C540" s="54" t="s">
        <v>113</v>
      </c>
      <c r="D540" s="53">
        <v>15490</v>
      </c>
      <c r="E540" s="52">
        <v>0.05</v>
      </c>
      <c r="F540" s="51">
        <v>0.11</v>
      </c>
      <c r="G540" s="50">
        <v>13.04</v>
      </c>
      <c r="H540" s="50">
        <v>14.04</v>
      </c>
      <c r="I540" s="43">
        <v>29210</v>
      </c>
      <c r="J540" s="49">
        <v>1.2E-2</v>
      </c>
    </row>
    <row r="541" spans="1:10" ht="15" hidden="1" x14ac:dyDescent="0.25">
      <c r="A541" s="41" t="s">
        <v>665</v>
      </c>
      <c r="B541" s="74">
        <v>22920</v>
      </c>
      <c r="C541" s="48" t="s">
        <v>113</v>
      </c>
      <c r="D541" s="47">
        <v>850670</v>
      </c>
      <c r="E541" s="46">
        <v>1.2E-2</v>
      </c>
      <c r="F541" s="45">
        <v>6.0590000000000002</v>
      </c>
      <c r="G541" s="44">
        <v>10.31</v>
      </c>
      <c r="H541" s="44">
        <v>11.02</v>
      </c>
      <c r="I541" s="43">
        <v>22920</v>
      </c>
      <c r="J541" s="42">
        <v>4.0000000000000001E-3</v>
      </c>
    </row>
    <row r="542" spans="1:10" ht="15" hidden="1" x14ac:dyDescent="0.25">
      <c r="A542" s="41" t="s">
        <v>664</v>
      </c>
      <c r="B542" s="74">
        <v>22430</v>
      </c>
      <c r="C542" s="54" t="s">
        <v>136</v>
      </c>
      <c r="D542" s="53">
        <v>7355090</v>
      </c>
      <c r="E542" s="52">
        <v>3.0000000000000001E-3</v>
      </c>
      <c r="F542" s="51">
        <v>52.387</v>
      </c>
      <c r="G542" s="50">
        <v>9.5</v>
      </c>
      <c r="H542" s="50">
        <v>10.78</v>
      </c>
      <c r="I542" s="43">
        <v>22430</v>
      </c>
      <c r="J542" s="49">
        <v>2E-3</v>
      </c>
    </row>
    <row r="543" spans="1:10" ht="15" hidden="1" x14ac:dyDescent="0.25">
      <c r="A543" s="41" t="s">
        <v>663</v>
      </c>
      <c r="B543" s="74">
        <v>25580</v>
      </c>
      <c r="C543" s="48" t="s">
        <v>113</v>
      </c>
      <c r="D543" s="47">
        <v>603320</v>
      </c>
      <c r="E543" s="46">
        <v>8.9999999999999993E-3</v>
      </c>
      <c r="F543" s="45">
        <v>4.2969999999999997</v>
      </c>
      <c r="G543" s="44">
        <v>10</v>
      </c>
      <c r="H543" s="44">
        <v>12.3</v>
      </c>
      <c r="I543" s="43">
        <v>25580</v>
      </c>
      <c r="J543" s="42">
        <v>5.0000000000000001E-3</v>
      </c>
    </row>
    <row r="544" spans="1:10" ht="15" hidden="1" x14ac:dyDescent="0.25">
      <c r="A544" s="41" t="s">
        <v>662</v>
      </c>
      <c r="B544" s="74">
        <v>20580</v>
      </c>
      <c r="C544" s="54" t="s">
        <v>121</v>
      </c>
      <c r="D544" s="53">
        <v>3925640</v>
      </c>
      <c r="E544" s="52">
        <v>5.0000000000000001E-3</v>
      </c>
      <c r="F544" s="51">
        <v>27.96</v>
      </c>
      <c r="G544" s="50">
        <v>9.3800000000000008</v>
      </c>
      <c r="H544" s="50">
        <v>9.89</v>
      </c>
      <c r="I544" s="43">
        <v>20580</v>
      </c>
      <c r="J544" s="49">
        <v>2E-3</v>
      </c>
    </row>
    <row r="545" spans="1:10" ht="15" hidden="1" x14ac:dyDescent="0.25">
      <c r="A545" s="41" t="s">
        <v>661</v>
      </c>
      <c r="B545" s="74">
        <v>20460</v>
      </c>
      <c r="C545" s="48" t="s">
        <v>113</v>
      </c>
      <c r="D545" s="47">
        <v>3426090</v>
      </c>
      <c r="E545" s="46">
        <v>6.0000000000000001E-3</v>
      </c>
      <c r="F545" s="45">
        <v>24.402000000000001</v>
      </c>
      <c r="G545" s="44">
        <v>9.35</v>
      </c>
      <c r="H545" s="44">
        <v>9.84</v>
      </c>
      <c r="I545" s="43">
        <v>20460</v>
      </c>
      <c r="J545" s="42">
        <v>2E-3</v>
      </c>
    </row>
    <row r="546" spans="1:10" ht="15" hidden="1" x14ac:dyDescent="0.25">
      <c r="A546" s="41" t="s">
        <v>660</v>
      </c>
      <c r="B546" s="74">
        <v>21380</v>
      </c>
      <c r="C546" s="54" t="s">
        <v>113</v>
      </c>
      <c r="D546" s="53">
        <v>499550</v>
      </c>
      <c r="E546" s="52">
        <v>2.1000000000000001E-2</v>
      </c>
      <c r="F546" s="51">
        <v>3.5579999999999998</v>
      </c>
      <c r="G546" s="50">
        <v>9.6</v>
      </c>
      <c r="H546" s="50">
        <v>10.28</v>
      </c>
      <c r="I546" s="43">
        <v>21380</v>
      </c>
      <c r="J546" s="49">
        <v>4.0000000000000001E-3</v>
      </c>
    </row>
    <row r="547" spans="1:10" ht="15" hidden="1" x14ac:dyDescent="0.25">
      <c r="A547" s="41" t="s">
        <v>659</v>
      </c>
      <c r="B547" s="74">
        <v>24410</v>
      </c>
      <c r="C547" s="48" t="s">
        <v>113</v>
      </c>
      <c r="D547" s="47">
        <v>2564610</v>
      </c>
      <c r="E547" s="46">
        <v>5.0000000000000001E-3</v>
      </c>
      <c r="F547" s="45">
        <v>18.265999999999998</v>
      </c>
      <c r="G547" s="44">
        <v>9.61</v>
      </c>
      <c r="H547" s="44">
        <v>11.73</v>
      </c>
      <c r="I547" s="43">
        <v>24410</v>
      </c>
      <c r="J547" s="42">
        <v>4.0000000000000001E-3</v>
      </c>
    </row>
    <row r="548" spans="1:10" ht="15" hidden="1" x14ac:dyDescent="0.25">
      <c r="A548" s="41" t="s">
        <v>658</v>
      </c>
      <c r="B548" s="74">
        <v>23490</v>
      </c>
      <c r="C548" s="54" t="s">
        <v>113</v>
      </c>
      <c r="D548" s="53">
        <v>261520</v>
      </c>
      <c r="E548" s="52">
        <v>1.4999999999999999E-2</v>
      </c>
      <c r="F548" s="51">
        <v>1.863</v>
      </c>
      <c r="G548" s="50">
        <v>10.210000000000001</v>
      </c>
      <c r="H548" s="50">
        <v>11.29</v>
      </c>
      <c r="I548" s="43">
        <v>23490</v>
      </c>
      <c r="J548" s="49">
        <v>4.0000000000000001E-3</v>
      </c>
    </row>
    <row r="549" spans="1:10" ht="15" hidden="1" x14ac:dyDescent="0.25">
      <c r="A549" s="41" t="s">
        <v>657</v>
      </c>
      <c r="B549" s="74">
        <v>21710</v>
      </c>
      <c r="C549" s="48" t="s">
        <v>136</v>
      </c>
      <c r="D549" s="47">
        <v>1392950</v>
      </c>
      <c r="E549" s="46">
        <v>7.0000000000000001E-3</v>
      </c>
      <c r="F549" s="45">
        <v>9.9209999999999994</v>
      </c>
      <c r="G549" s="44">
        <v>9.77</v>
      </c>
      <c r="H549" s="44">
        <v>10.44</v>
      </c>
      <c r="I549" s="43">
        <v>21710</v>
      </c>
      <c r="J549" s="42">
        <v>3.0000000000000001E-3</v>
      </c>
    </row>
    <row r="550" spans="1:10" ht="15" hidden="1" x14ac:dyDescent="0.25">
      <c r="A550" s="41" t="s">
        <v>656</v>
      </c>
      <c r="B550" s="74">
        <v>22340</v>
      </c>
      <c r="C550" s="54" t="s">
        <v>113</v>
      </c>
      <c r="D550" s="53">
        <v>423080</v>
      </c>
      <c r="E550" s="52">
        <v>1.2999999999999999E-2</v>
      </c>
      <c r="F550" s="51">
        <v>3.0129999999999999</v>
      </c>
      <c r="G550" s="50">
        <v>9.7100000000000009</v>
      </c>
      <c r="H550" s="50">
        <v>10.74</v>
      </c>
      <c r="I550" s="43">
        <v>22340</v>
      </c>
      <c r="J550" s="49">
        <v>5.0000000000000001E-3</v>
      </c>
    </row>
    <row r="551" spans="1:10" ht="15" hidden="1" x14ac:dyDescent="0.25">
      <c r="A551" s="41" t="s">
        <v>655</v>
      </c>
      <c r="B551" s="74">
        <v>21260</v>
      </c>
      <c r="C551" s="48" t="s">
        <v>113</v>
      </c>
      <c r="D551" s="47">
        <v>506450</v>
      </c>
      <c r="E551" s="46">
        <v>0.01</v>
      </c>
      <c r="F551" s="45">
        <v>3.6070000000000002</v>
      </c>
      <c r="G551" s="44">
        <v>10</v>
      </c>
      <c r="H551" s="44">
        <v>10.220000000000001</v>
      </c>
      <c r="I551" s="43">
        <v>21260</v>
      </c>
      <c r="J551" s="42">
        <v>3.0000000000000001E-3</v>
      </c>
    </row>
    <row r="552" spans="1:10" ht="15" hidden="1" x14ac:dyDescent="0.25">
      <c r="A552" s="41" t="s">
        <v>654</v>
      </c>
      <c r="B552" s="74">
        <v>21410</v>
      </c>
      <c r="C552" s="54" t="s">
        <v>113</v>
      </c>
      <c r="D552" s="53">
        <v>404360</v>
      </c>
      <c r="E552" s="52">
        <v>1.0999999999999999E-2</v>
      </c>
      <c r="F552" s="51">
        <v>2.88</v>
      </c>
      <c r="G552" s="50">
        <v>9.6</v>
      </c>
      <c r="H552" s="50">
        <v>10.29</v>
      </c>
      <c r="I552" s="43">
        <v>21410</v>
      </c>
      <c r="J552" s="49">
        <v>3.0000000000000001E-3</v>
      </c>
    </row>
    <row r="553" spans="1:10" ht="15" hidden="1" x14ac:dyDescent="0.25">
      <c r="A553" s="41" t="s">
        <v>653</v>
      </c>
      <c r="B553" s="74">
        <v>23200</v>
      </c>
      <c r="C553" s="48" t="s">
        <v>113</v>
      </c>
      <c r="D553" s="47">
        <v>59060</v>
      </c>
      <c r="E553" s="46">
        <v>4.9000000000000002E-2</v>
      </c>
      <c r="F553" s="45">
        <v>0.42099999999999999</v>
      </c>
      <c r="G553" s="44">
        <v>10.14</v>
      </c>
      <c r="H553" s="44">
        <v>11.16</v>
      </c>
      <c r="I553" s="43">
        <v>23200</v>
      </c>
      <c r="J553" s="42">
        <v>1.0999999999999999E-2</v>
      </c>
    </row>
    <row r="554" spans="1:10" ht="15" hidden="1" x14ac:dyDescent="0.25">
      <c r="A554" s="41" t="s">
        <v>652</v>
      </c>
      <c r="B554" s="74">
        <v>28010</v>
      </c>
      <c r="C554" s="54" t="s">
        <v>184</v>
      </c>
      <c r="D554" s="53">
        <v>4426090</v>
      </c>
      <c r="E554" s="52">
        <v>3.0000000000000001E-3</v>
      </c>
      <c r="F554" s="51">
        <v>31.524999999999999</v>
      </c>
      <c r="G554" s="50">
        <v>11.87</v>
      </c>
      <c r="H554" s="50">
        <v>13.47</v>
      </c>
      <c r="I554" s="43">
        <v>28010</v>
      </c>
      <c r="J554" s="49">
        <v>2E-3</v>
      </c>
    </row>
    <row r="555" spans="1:10" ht="15" hidden="1" x14ac:dyDescent="0.25">
      <c r="A555" s="41" t="s">
        <v>651</v>
      </c>
      <c r="B555" s="74">
        <v>44190</v>
      </c>
      <c r="C555" s="48" t="s">
        <v>121</v>
      </c>
      <c r="D555" s="47">
        <v>264210</v>
      </c>
      <c r="E555" s="46">
        <v>8.9999999999999993E-3</v>
      </c>
      <c r="F555" s="45">
        <v>1.8819999999999999</v>
      </c>
      <c r="G555" s="44">
        <v>19.649999999999999</v>
      </c>
      <c r="H555" s="44">
        <v>21.24</v>
      </c>
      <c r="I555" s="43">
        <v>44190</v>
      </c>
      <c r="J555" s="42">
        <v>3.0000000000000001E-3</v>
      </c>
    </row>
    <row r="556" spans="1:10" ht="15" hidden="1" x14ac:dyDescent="0.25">
      <c r="A556" s="41" t="s">
        <v>650</v>
      </c>
      <c r="B556" s="74">
        <v>41240</v>
      </c>
      <c r="C556" s="54" t="s">
        <v>113</v>
      </c>
      <c r="D556" s="53">
        <v>161140</v>
      </c>
      <c r="E556" s="52">
        <v>0.01</v>
      </c>
      <c r="F556" s="51">
        <v>1.1479999999999999</v>
      </c>
      <c r="G556" s="50">
        <v>18.36</v>
      </c>
      <c r="H556" s="50">
        <v>19.829999999999998</v>
      </c>
      <c r="I556" s="43">
        <v>41240</v>
      </c>
      <c r="J556" s="49">
        <v>4.0000000000000001E-3</v>
      </c>
    </row>
    <row r="557" spans="1:10" ht="15" hidden="1" x14ac:dyDescent="0.25">
      <c r="A557" s="41" t="s">
        <v>649</v>
      </c>
      <c r="B557" s="74">
        <v>48790</v>
      </c>
      <c r="C557" s="48" t="s">
        <v>113</v>
      </c>
      <c r="D557" s="47">
        <v>103070</v>
      </c>
      <c r="E557" s="46">
        <v>1.6E-2</v>
      </c>
      <c r="F557" s="45">
        <v>0.73399999999999999</v>
      </c>
      <c r="G557" s="44">
        <v>21.99</v>
      </c>
      <c r="H557" s="44">
        <v>23.46</v>
      </c>
      <c r="I557" s="43">
        <v>48790</v>
      </c>
      <c r="J557" s="42">
        <v>5.0000000000000001E-3</v>
      </c>
    </row>
    <row r="558" spans="1:10" ht="15" hidden="1" x14ac:dyDescent="0.25">
      <c r="A558" s="41" t="s">
        <v>648</v>
      </c>
      <c r="B558" s="74">
        <v>26300</v>
      </c>
      <c r="C558" s="54" t="s">
        <v>136</v>
      </c>
      <c r="D558" s="53">
        <v>3174220</v>
      </c>
      <c r="E558" s="52">
        <v>3.0000000000000001E-3</v>
      </c>
      <c r="F558" s="51">
        <v>22.608000000000001</v>
      </c>
      <c r="G558" s="50">
        <v>11.33</v>
      </c>
      <c r="H558" s="50">
        <v>12.64</v>
      </c>
      <c r="I558" s="43">
        <v>26300</v>
      </c>
      <c r="J558" s="49">
        <v>2E-3</v>
      </c>
    </row>
    <row r="559" spans="1:10" ht="15" hidden="1" x14ac:dyDescent="0.25">
      <c r="A559" s="41" t="s">
        <v>647</v>
      </c>
      <c r="B559" s="74">
        <v>26090</v>
      </c>
      <c r="C559" s="48" t="s">
        <v>121</v>
      </c>
      <c r="D559" s="47">
        <v>3101400</v>
      </c>
      <c r="E559" s="46">
        <v>3.0000000000000001E-3</v>
      </c>
      <c r="F559" s="45">
        <v>22.09</v>
      </c>
      <c r="G559" s="44">
        <v>11.26</v>
      </c>
      <c r="H559" s="44">
        <v>12.55</v>
      </c>
      <c r="I559" s="43">
        <v>26090</v>
      </c>
      <c r="J559" s="42">
        <v>2E-3</v>
      </c>
    </row>
    <row r="560" spans="1:10" ht="15" hidden="1" x14ac:dyDescent="0.25">
      <c r="A560" s="41" t="s">
        <v>646</v>
      </c>
      <c r="B560" s="74">
        <v>27030</v>
      </c>
      <c r="C560" s="54" t="s">
        <v>113</v>
      </c>
      <c r="D560" s="53">
        <v>2161740</v>
      </c>
      <c r="E560" s="52">
        <v>5.0000000000000001E-3</v>
      </c>
      <c r="F560" s="51">
        <v>15.397</v>
      </c>
      <c r="G560" s="50">
        <v>11.63</v>
      </c>
      <c r="H560" s="50">
        <v>12.99</v>
      </c>
      <c r="I560" s="43">
        <v>27030</v>
      </c>
      <c r="J560" s="49">
        <v>3.0000000000000001E-3</v>
      </c>
    </row>
    <row r="561" spans="1:10" ht="15" hidden="1" x14ac:dyDescent="0.25">
      <c r="A561" s="41" t="s">
        <v>645</v>
      </c>
      <c r="B561" s="74">
        <v>23830</v>
      </c>
      <c r="C561" s="48" t="s">
        <v>113</v>
      </c>
      <c r="D561" s="47">
        <v>924640</v>
      </c>
      <c r="E561" s="46">
        <v>8.0000000000000002E-3</v>
      </c>
      <c r="F561" s="45">
        <v>6.5860000000000003</v>
      </c>
      <c r="G561" s="44">
        <v>10.49</v>
      </c>
      <c r="H561" s="44">
        <v>11.46</v>
      </c>
      <c r="I561" s="43">
        <v>23830</v>
      </c>
      <c r="J561" s="42">
        <v>4.0000000000000001E-3</v>
      </c>
    </row>
    <row r="562" spans="1:10" ht="15" hidden="1" x14ac:dyDescent="0.25">
      <c r="A562" s="41" t="s">
        <v>644</v>
      </c>
      <c r="B562" s="74">
        <v>30960</v>
      </c>
      <c r="C562" s="54" t="s">
        <v>113</v>
      </c>
      <c r="D562" s="53">
        <v>15020</v>
      </c>
      <c r="E562" s="52">
        <v>0.125</v>
      </c>
      <c r="F562" s="51">
        <v>0.107</v>
      </c>
      <c r="G562" s="50">
        <v>14.28</v>
      </c>
      <c r="H562" s="50">
        <v>14.88</v>
      </c>
      <c r="I562" s="43">
        <v>30960</v>
      </c>
      <c r="J562" s="49">
        <v>2.8000000000000001E-2</v>
      </c>
    </row>
    <row r="563" spans="1:10" ht="15" hidden="1" x14ac:dyDescent="0.25">
      <c r="A563" s="41" t="s">
        <v>643</v>
      </c>
      <c r="B563" s="74">
        <v>35020</v>
      </c>
      <c r="C563" s="48" t="s">
        <v>113</v>
      </c>
      <c r="D563" s="47">
        <v>72830</v>
      </c>
      <c r="E563" s="46">
        <v>0.02</v>
      </c>
      <c r="F563" s="45">
        <v>0.51900000000000002</v>
      </c>
      <c r="G563" s="44">
        <v>15.88</v>
      </c>
      <c r="H563" s="44">
        <v>16.84</v>
      </c>
      <c r="I563" s="43">
        <v>35020</v>
      </c>
      <c r="J563" s="42">
        <v>8.9999999999999993E-3</v>
      </c>
    </row>
    <row r="564" spans="1:10" ht="15" hidden="1" x14ac:dyDescent="0.25">
      <c r="A564" s="41" t="s">
        <v>642</v>
      </c>
      <c r="B564" s="74">
        <v>29170</v>
      </c>
      <c r="C564" s="54" t="s">
        <v>121</v>
      </c>
      <c r="D564" s="53">
        <v>987670</v>
      </c>
      <c r="E564" s="52">
        <v>5.0000000000000001E-3</v>
      </c>
      <c r="F564" s="51">
        <v>7.0350000000000001</v>
      </c>
      <c r="G564" s="50">
        <v>12.9</v>
      </c>
      <c r="H564" s="50">
        <v>14.02</v>
      </c>
      <c r="I564" s="43">
        <v>29170</v>
      </c>
      <c r="J564" s="49">
        <v>3.0000000000000001E-3</v>
      </c>
    </row>
    <row r="565" spans="1:10" ht="15" hidden="1" x14ac:dyDescent="0.25">
      <c r="A565" s="41" t="s">
        <v>641</v>
      </c>
      <c r="B565" s="74">
        <v>28560</v>
      </c>
      <c r="C565" s="48" t="s">
        <v>113</v>
      </c>
      <c r="D565" s="47">
        <v>906570</v>
      </c>
      <c r="E565" s="46">
        <v>6.0000000000000001E-3</v>
      </c>
      <c r="F565" s="45">
        <v>6.4569999999999999</v>
      </c>
      <c r="G565" s="44">
        <v>12.65</v>
      </c>
      <c r="H565" s="44">
        <v>13.73</v>
      </c>
      <c r="I565" s="43">
        <v>28560</v>
      </c>
      <c r="J565" s="42">
        <v>3.0000000000000001E-3</v>
      </c>
    </row>
    <row r="566" spans="1:10" ht="15" hidden="1" x14ac:dyDescent="0.25">
      <c r="A566" s="41" t="s">
        <v>640</v>
      </c>
      <c r="B566" s="74">
        <v>35720</v>
      </c>
      <c r="C566" s="54" t="s">
        <v>113</v>
      </c>
      <c r="D566" s="53">
        <v>25230</v>
      </c>
      <c r="E566" s="52">
        <v>4.9000000000000002E-2</v>
      </c>
      <c r="F566" s="51">
        <v>0.18</v>
      </c>
      <c r="G566" s="50">
        <v>16.22</v>
      </c>
      <c r="H566" s="50">
        <v>17.170000000000002</v>
      </c>
      <c r="I566" s="43">
        <v>35720</v>
      </c>
      <c r="J566" s="49">
        <v>1.2E-2</v>
      </c>
    </row>
    <row r="567" spans="1:10" ht="15" hidden="1" x14ac:dyDescent="0.25">
      <c r="A567" s="41" t="s">
        <v>639</v>
      </c>
      <c r="B567" s="74">
        <v>37310</v>
      </c>
      <c r="C567" s="48" t="s">
        <v>113</v>
      </c>
      <c r="D567" s="47">
        <v>40680</v>
      </c>
      <c r="E567" s="46">
        <v>6.2E-2</v>
      </c>
      <c r="F567" s="45">
        <v>0.28999999999999998</v>
      </c>
      <c r="G567" s="44">
        <v>16.84</v>
      </c>
      <c r="H567" s="44">
        <v>17.940000000000001</v>
      </c>
      <c r="I567" s="43">
        <v>37310</v>
      </c>
      <c r="J567" s="42">
        <v>1.4E-2</v>
      </c>
    </row>
    <row r="568" spans="1:10" ht="15" hidden="1" x14ac:dyDescent="0.25">
      <c r="A568" s="41" t="s">
        <v>638</v>
      </c>
      <c r="B568" s="74">
        <v>32930</v>
      </c>
      <c r="C568" s="54" t="s">
        <v>113</v>
      </c>
      <c r="D568" s="53">
        <v>15170</v>
      </c>
      <c r="E568" s="52">
        <v>6.0999999999999999E-2</v>
      </c>
      <c r="F568" s="51">
        <v>0.108</v>
      </c>
      <c r="G568" s="50">
        <v>13.69</v>
      </c>
      <c r="H568" s="50">
        <v>15.83</v>
      </c>
      <c r="I568" s="43">
        <v>32930</v>
      </c>
      <c r="J568" s="49">
        <v>2.1000000000000001E-2</v>
      </c>
    </row>
    <row r="569" spans="1:10" ht="15" hidden="1" x14ac:dyDescent="0.25">
      <c r="A569" s="41" t="s">
        <v>637</v>
      </c>
      <c r="B569" s="74">
        <v>26510</v>
      </c>
      <c r="C569" s="48" t="s">
        <v>184</v>
      </c>
      <c r="D569" s="47">
        <v>4514960</v>
      </c>
      <c r="E569" s="46">
        <v>4.0000000000000001E-3</v>
      </c>
      <c r="F569" s="45">
        <v>32.158000000000001</v>
      </c>
      <c r="G569" s="44">
        <v>10.92</v>
      </c>
      <c r="H569" s="44">
        <v>12.74</v>
      </c>
      <c r="I569" s="43">
        <v>26510</v>
      </c>
      <c r="J569" s="42">
        <v>2E-3</v>
      </c>
    </row>
    <row r="570" spans="1:10" ht="15" hidden="1" x14ac:dyDescent="0.25">
      <c r="A570" s="41" t="s">
        <v>636</v>
      </c>
      <c r="B570" s="74">
        <v>40880</v>
      </c>
      <c r="C570" s="54" t="s">
        <v>136</v>
      </c>
      <c r="D570" s="53">
        <v>220200</v>
      </c>
      <c r="E570" s="52">
        <v>8.9999999999999993E-3</v>
      </c>
      <c r="F570" s="51">
        <v>1.5680000000000001</v>
      </c>
      <c r="G570" s="50">
        <v>18.12</v>
      </c>
      <c r="H570" s="50">
        <v>19.66</v>
      </c>
      <c r="I570" s="43">
        <v>40880</v>
      </c>
      <c r="J570" s="49">
        <v>4.0000000000000001E-3</v>
      </c>
    </row>
    <row r="571" spans="1:10" ht="15" hidden="1" x14ac:dyDescent="0.25">
      <c r="A571" s="41" t="s">
        <v>635</v>
      </c>
      <c r="B571" s="74">
        <v>47590</v>
      </c>
      <c r="C571" s="48" t="s">
        <v>121</v>
      </c>
      <c r="D571" s="47">
        <v>29780</v>
      </c>
      <c r="E571" s="46">
        <v>2.5000000000000001E-2</v>
      </c>
      <c r="F571" s="45">
        <v>0.21199999999999999</v>
      </c>
      <c r="G571" s="44">
        <v>22.5</v>
      </c>
      <c r="H571" s="44">
        <v>22.88</v>
      </c>
      <c r="I571" s="43">
        <v>47590</v>
      </c>
      <c r="J571" s="42">
        <v>1.2E-2</v>
      </c>
    </row>
    <row r="572" spans="1:10" ht="15" hidden="1" x14ac:dyDescent="0.25">
      <c r="A572" s="41" t="s">
        <v>634</v>
      </c>
      <c r="B572" s="74">
        <v>50810</v>
      </c>
      <c r="C572" s="54" t="s">
        <v>113</v>
      </c>
      <c r="D572" s="53">
        <v>22130</v>
      </c>
      <c r="E572" s="52">
        <v>2.5999999999999999E-2</v>
      </c>
      <c r="F572" s="51">
        <v>0.158</v>
      </c>
      <c r="G572" s="50">
        <v>24.29</v>
      </c>
      <c r="H572" s="50">
        <v>24.43</v>
      </c>
      <c r="I572" s="43">
        <v>50810</v>
      </c>
      <c r="J572" s="49">
        <v>1.2E-2</v>
      </c>
    </row>
    <row r="573" spans="1:10" ht="15" hidden="1" x14ac:dyDescent="0.25">
      <c r="A573" s="41" t="s">
        <v>633</v>
      </c>
      <c r="B573" s="74">
        <v>38300</v>
      </c>
      <c r="C573" s="48" t="s">
        <v>113</v>
      </c>
      <c r="D573" s="47">
        <v>7640</v>
      </c>
      <c r="E573" s="46">
        <v>4.1000000000000002E-2</v>
      </c>
      <c r="F573" s="45">
        <v>5.3999999999999999E-2</v>
      </c>
      <c r="G573" s="44">
        <v>17.350000000000001</v>
      </c>
      <c r="H573" s="44">
        <v>18.41</v>
      </c>
      <c r="I573" s="43">
        <v>38300</v>
      </c>
      <c r="J573" s="42">
        <v>1.2E-2</v>
      </c>
    </row>
    <row r="574" spans="1:10" ht="15" hidden="1" x14ac:dyDescent="0.25">
      <c r="A574" s="41" t="s">
        <v>632</v>
      </c>
      <c r="B574" s="74">
        <v>39830</v>
      </c>
      <c r="C574" s="54" t="s">
        <v>113</v>
      </c>
      <c r="D574" s="53">
        <v>190420</v>
      </c>
      <c r="E574" s="52">
        <v>8.9999999999999993E-3</v>
      </c>
      <c r="F574" s="51">
        <v>1.3560000000000001</v>
      </c>
      <c r="G574" s="50">
        <v>17.649999999999999</v>
      </c>
      <c r="H574" s="50">
        <v>19.149999999999999</v>
      </c>
      <c r="I574" s="43">
        <v>39830</v>
      </c>
      <c r="J574" s="49">
        <v>4.0000000000000001E-3</v>
      </c>
    </row>
    <row r="575" spans="1:10" ht="15" hidden="1" x14ac:dyDescent="0.25">
      <c r="A575" s="41" t="s">
        <v>631</v>
      </c>
      <c r="B575" s="74">
        <v>25110</v>
      </c>
      <c r="C575" s="48" t="s">
        <v>136</v>
      </c>
      <c r="D575" s="47">
        <v>200950</v>
      </c>
      <c r="E575" s="46">
        <v>1.2999999999999999E-2</v>
      </c>
      <c r="F575" s="45">
        <v>1.431</v>
      </c>
      <c r="G575" s="44">
        <v>10.69</v>
      </c>
      <c r="H575" s="44">
        <v>12.07</v>
      </c>
      <c r="I575" s="43">
        <v>25110</v>
      </c>
      <c r="J575" s="42">
        <v>5.0000000000000001E-3</v>
      </c>
    </row>
    <row r="576" spans="1:10" ht="15" hidden="1" x14ac:dyDescent="0.25">
      <c r="A576" s="41" t="s">
        <v>630</v>
      </c>
      <c r="B576" s="74">
        <v>34580</v>
      </c>
      <c r="C576" s="54" t="s">
        <v>113</v>
      </c>
      <c r="D576" s="53">
        <v>13590</v>
      </c>
      <c r="E576" s="52">
        <v>0.04</v>
      </c>
      <c r="F576" s="51">
        <v>9.7000000000000003E-2</v>
      </c>
      <c r="G576" s="50">
        <v>13.31</v>
      </c>
      <c r="H576" s="50">
        <v>16.62</v>
      </c>
      <c r="I576" s="43">
        <v>34580</v>
      </c>
      <c r="J576" s="49">
        <v>2.1999999999999999E-2</v>
      </c>
    </row>
    <row r="577" spans="1:10" ht="15" hidden="1" x14ac:dyDescent="0.25">
      <c r="A577" s="41" t="s">
        <v>629</v>
      </c>
      <c r="B577" s="74">
        <v>24420</v>
      </c>
      <c r="C577" s="48" t="s">
        <v>113</v>
      </c>
      <c r="D577" s="47">
        <v>187360</v>
      </c>
      <c r="E577" s="46">
        <v>1.4E-2</v>
      </c>
      <c r="F577" s="45">
        <v>1.3340000000000001</v>
      </c>
      <c r="G577" s="44">
        <v>10.57</v>
      </c>
      <c r="H577" s="44">
        <v>11.74</v>
      </c>
      <c r="I577" s="43">
        <v>24420</v>
      </c>
      <c r="J577" s="42">
        <v>5.0000000000000001E-3</v>
      </c>
    </row>
    <row r="578" spans="1:10" ht="15" hidden="1" x14ac:dyDescent="0.25">
      <c r="A578" s="41" t="s">
        <v>628</v>
      </c>
      <c r="B578" s="74">
        <v>22660</v>
      </c>
      <c r="C578" s="54" t="s">
        <v>136</v>
      </c>
      <c r="D578" s="53">
        <v>567550</v>
      </c>
      <c r="E578" s="52">
        <v>0.02</v>
      </c>
      <c r="F578" s="51">
        <v>4.0419999999999998</v>
      </c>
      <c r="G578" s="50">
        <v>9.67</v>
      </c>
      <c r="H578" s="50">
        <v>10.89</v>
      </c>
      <c r="I578" s="43">
        <v>22660</v>
      </c>
      <c r="J578" s="49">
        <v>4.0000000000000001E-3</v>
      </c>
    </row>
    <row r="579" spans="1:10" ht="15" hidden="1" x14ac:dyDescent="0.25">
      <c r="A579" s="41" t="s">
        <v>627</v>
      </c>
      <c r="B579" s="74">
        <v>23000</v>
      </c>
      <c r="C579" s="48" t="s">
        <v>121</v>
      </c>
      <c r="D579" s="47">
        <v>118170</v>
      </c>
      <c r="E579" s="46">
        <v>2.5000000000000001E-2</v>
      </c>
      <c r="F579" s="45">
        <v>0.84199999999999997</v>
      </c>
      <c r="G579" s="44">
        <v>9.4600000000000009</v>
      </c>
      <c r="H579" s="44">
        <v>11.06</v>
      </c>
      <c r="I579" s="43">
        <v>23000</v>
      </c>
      <c r="J579" s="42">
        <v>0.01</v>
      </c>
    </row>
    <row r="580" spans="1:10" ht="15" hidden="1" x14ac:dyDescent="0.25">
      <c r="A580" s="41" t="s">
        <v>626</v>
      </c>
      <c r="B580" s="74">
        <v>21990</v>
      </c>
      <c r="C580" s="54" t="s">
        <v>113</v>
      </c>
      <c r="D580" s="53">
        <v>94570</v>
      </c>
      <c r="E580" s="52">
        <v>2.5999999999999999E-2</v>
      </c>
      <c r="F580" s="51">
        <v>0.67400000000000004</v>
      </c>
      <c r="G580" s="50">
        <v>9.27</v>
      </c>
      <c r="H580" s="50">
        <v>10.57</v>
      </c>
      <c r="I580" s="43">
        <v>21990</v>
      </c>
      <c r="J580" s="49">
        <v>1.2E-2</v>
      </c>
    </row>
    <row r="581" spans="1:10" ht="15" hidden="1" x14ac:dyDescent="0.25">
      <c r="A581" s="41" t="s">
        <v>625</v>
      </c>
      <c r="B581" s="74">
        <v>25710</v>
      </c>
      <c r="C581" s="48" t="s">
        <v>113</v>
      </c>
      <c r="D581" s="47">
        <v>11460</v>
      </c>
      <c r="E581" s="46">
        <v>7.5999999999999998E-2</v>
      </c>
      <c r="F581" s="45">
        <v>8.2000000000000003E-2</v>
      </c>
      <c r="G581" s="44">
        <v>10.87</v>
      </c>
      <c r="H581" s="44">
        <v>12.36</v>
      </c>
      <c r="I581" s="43">
        <v>25710</v>
      </c>
      <c r="J581" s="42">
        <v>1.7000000000000001E-2</v>
      </c>
    </row>
    <row r="582" spans="1:10" ht="15" hidden="1" x14ac:dyDescent="0.25">
      <c r="A582" s="41" t="s">
        <v>624</v>
      </c>
      <c r="B582" s="74">
        <v>28300</v>
      </c>
      <c r="C582" s="54" t="s">
        <v>113</v>
      </c>
      <c r="D582" s="53">
        <v>12140</v>
      </c>
      <c r="E582" s="52">
        <v>6.8000000000000005E-2</v>
      </c>
      <c r="F582" s="51">
        <v>8.5999999999999993E-2</v>
      </c>
      <c r="G582" s="50">
        <v>11.96</v>
      </c>
      <c r="H582" s="50">
        <v>13.61</v>
      </c>
      <c r="I582" s="43">
        <v>28300</v>
      </c>
      <c r="J582" s="49">
        <v>1.7000000000000001E-2</v>
      </c>
    </row>
    <row r="583" spans="1:10" ht="15" hidden="1" x14ac:dyDescent="0.25">
      <c r="A583" s="41" t="s">
        <v>623</v>
      </c>
      <c r="B583" s="74">
        <v>24750</v>
      </c>
      <c r="C583" s="48" t="s">
        <v>113</v>
      </c>
      <c r="D583" s="47">
        <v>5480</v>
      </c>
      <c r="E583" s="46">
        <v>7.1999999999999995E-2</v>
      </c>
      <c r="F583" s="45">
        <v>3.9E-2</v>
      </c>
      <c r="G583" s="44">
        <v>10.62</v>
      </c>
      <c r="H583" s="44">
        <v>11.9</v>
      </c>
      <c r="I583" s="43">
        <v>24750</v>
      </c>
      <c r="J583" s="42">
        <v>1.9E-2</v>
      </c>
    </row>
    <row r="584" spans="1:10" ht="15" hidden="1" x14ac:dyDescent="0.25">
      <c r="A584" s="41" t="s">
        <v>622</v>
      </c>
      <c r="B584" s="74">
        <v>21740</v>
      </c>
      <c r="C584" s="54" t="s">
        <v>113</v>
      </c>
      <c r="D584" s="53">
        <v>117920</v>
      </c>
      <c r="E584" s="52">
        <v>2.4E-2</v>
      </c>
      <c r="F584" s="51">
        <v>0.84</v>
      </c>
      <c r="G584" s="50">
        <v>9.58</v>
      </c>
      <c r="H584" s="50">
        <v>10.45</v>
      </c>
      <c r="I584" s="43">
        <v>21740</v>
      </c>
      <c r="J584" s="49">
        <v>6.0000000000000001E-3</v>
      </c>
    </row>
    <row r="585" spans="1:10" ht="15" hidden="1" x14ac:dyDescent="0.25">
      <c r="A585" s="41" t="s">
        <v>621</v>
      </c>
      <c r="B585" s="74">
        <v>22830</v>
      </c>
      <c r="C585" s="48" t="s">
        <v>121</v>
      </c>
      <c r="D585" s="47">
        <v>325970</v>
      </c>
      <c r="E585" s="46">
        <v>2.9000000000000001E-2</v>
      </c>
      <c r="F585" s="45">
        <v>2.3220000000000001</v>
      </c>
      <c r="G585" s="44">
        <v>9.91</v>
      </c>
      <c r="H585" s="44">
        <v>10.98</v>
      </c>
      <c r="I585" s="43">
        <v>22830</v>
      </c>
      <c r="J585" s="42">
        <v>5.0000000000000001E-3</v>
      </c>
    </row>
    <row r="586" spans="1:10" ht="15" hidden="1" x14ac:dyDescent="0.25">
      <c r="A586" s="41" t="s">
        <v>620</v>
      </c>
      <c r="B586" s="74">
        <v>22000</v>
      </c>
      <c r="C586" s="54" t="s">
        <v>113</v>
      </c>
      <c r="D586" s="53">
        <v>286740</v>
      </c>
      <c r="E586" s="52">
        <v>3.1E-2</v>
      </c>
      <c r="F586" s="51">
        <v>2.0419999999999998</v>
      </c>
      <c r="G586" s="50">
        <v>9.69</v>
      </c>
      <c r="H586" s="50">
        <v>10.58</v>
      </c>
      <c r="I586" s="43">
        <v>22000</v>
      </c>
      <c r="J586" s="49">
        <v>5.0000000000000001E-3</v>
      </c>
    </row>
    <row r="587" spans="1:10" ht="15" hidden="1" x14ac:dyDescent="0.25">
      <c r="A587" s="41" t="s">
        <v>619</v>
      </c>
      <c r="B587" s="74">
        <v>50470</v>
      </c>
      <c r="C587" s="48" t="s">
        <v>113</v>
      </c>
      <c r="D587" s="47">
        <v>6640</v>
      </c>
      <c r="E587" s="46">
        <v>0.125</v>
      </c>
      <c r="F587" s="45">
        <v>4.7E-2</v>
      </c>
      <c r="G587" s="44">
        <v>22.07</v>
      </c>
      <c r="H587" s="44">
        <v>24.27</v>
      </c>
      <c r="I587" s="43">
        <v>50470</v>
      </c>
      <c r="J587" s="42">
        <v>3.2000000000000001E-2</v>
      </c>
    </row>
    <row r="588" spans="1:10" ht="15" hidden="1" x14ac:dyDescent="0.25">
      <c r="A588" s="41" t="s">
        <v>618</v>
      </c>
      <c r="B588" s="74">
        <v>24390</v>
      </c>
      <c r="C588" s="54" t="s">
        <v>113</v>
      </c>
      <c r="D588" s="53">
        <v>18040</v>
      </c>
      <c r="E588" s="52">
        <v>4.1000000000000002E-2</v>
      </c>
      <c r="F588" s="51">
        <v>0.128</v>
      </c>
      <c r="G588" s="50">
        <v>10.44</v>
      </c>
      <c r="H588" s="50">
        <v>11.73</v>
      </c>
      <c r="I588" s="43">
        <v>24390</v>
      </c>
      <c r="J588" s="49">
        <v>1.0999999999999999E-2</v>
      </c>
    </row>
    <row r="589" spans="1:10" ht="15" hidden="1" x14ac:dyDescent="0.25">
      <c r="A589" s="41" t="s">
        <v>617</v>
      </c>
      <c r="B589" s="74">
        <v>24610</v>
      </c>
      <c r="C589" s="48" t="s">
        <v>113</v>
      </c>
      <c r="D589" s="47">
        <v>14550</v>
      </c>
      <c r="E589" s="46">
        <v>3.1E-2</v>
      </c>
      <c r="F589" s="45">
        <v>0.104</v>
      </c>
      <c r="G589" s="44">
        <v>11.19</v>
      </c>
      <c r="H589" s="44">
        <v>11.83</v>
      </c>
      <c r="I589" s="43">
        <v>24610</v>
      </c>
      <c r="J589" s="42">
        <v>6.0000000000000001E-3</v>
      </c>
    </row>
    <row r="590" spans="1:10" ht="15" hidden="1" x14ac:dyDescent="0.25">
      <c r="A590" s="41" t="s">
        <v>616</v>
      </c>
      <c r="B590" s="74">
        <v>38890</v>
      </c>
      <c r="C590" s="54" t="s">
        <v>136</v>
      </c>
      <c r="D590" s="53">
        <v>65330</v>
      </c>
      <c r="E590" s="52">
        <v>1.7000000000000001E-2</v>
      </c>
      <c r="F590" s="51">
        <v>0.46500000000000002</v>
      </c>
      <c r="G590" s="50">
        <v>15.42</v>
      </c>
      <c r="H590" s="50">
        <v>18.7</v>
      </c>
      <c r="I590" s="43">
        <v>38890</v>
      </c>
      <c r="J590" s="49">
        <v>1.0999999999999999E-2</v>
      </c>
    </row>
    <row r="591" spans="1:10" ht="15" hidden="1" x14ac:dyDescent="0.25">
      <c r="A591" s="41" t="s">
        <v>615</v>
      </c>
      <c r="B591" s="74">
        <v>42260</v>
      </c>
      <c r="C591" s="48" t="s">
        <v>113</v>
      </c>
      <c r="D591" s="47">
        <v>3710</v>
      </c>
      <c r="E591" s="46">
        <v>7.1999999999999995E-2</v>
      </c>
      <c r="F591" s="45">
        <v>2.5999999999999999E-2</v>
      </c>
      <c r="G591" s="44">
        <v>19.3</v>
      </c>
      <c r="H591" s="44">
        <v>20.32</v>
      </c>
      <c r="I591" s="43">
        <v>42260</v>
      </c>
      <c r="J591" s="42">
        <v>1.9E-2</v>
      </c>
    </row>
    <row r="592" spans="1:10" ht="15" hidden="1" x14ac:dyDescent="0.25">
      <c r="A592" s="41" t="s">
        <v>614</v>
      </c>
      <c r="B592" s="74">
        <v>27110</v>
      </c>
      <c r="C592" s="54" t="s">
        <v>113</v>
      </c>
      <c r="D592" s="53">
        <v>35770</v>
      </c>
      <c r="E592" s="52">
        <v>2.4E-2</v>
      </c>
      <c r="F592" s="51">
        <v>0.255</v>
      </c>
      <c r="G592" s="50">
        <v>11.94</v>
      </c>
      <c r="H592" s="50">
        <v>13.03</v>
      </c>
      <c r="I592" s="43">
        <v>27110</v>
      </c>
      <c r="J592" s="49">
        <v>8.9999999999999993E-3</v>
      </c>
    </row>
    <row r="593" spans="1:10" ht="15" hidden="1" x14ac:dyDescent="0.25">
      <c r="A593" s="41" t="s">
        <v>613</v>
      </c>
      <c r="B593" s="74">
        <v>54700</v>
      </c>
      <c r="C593" s="48" t="s">
        <v>113</v>
      </c>
      <c r="D593" s="47">
        <v>25850</v>
      </c>
      <c r="E593" s="46">
        <v>2.7E-2</v>
      </c>
      <c r="F593" s="45">
        <v>0.184</v>
      </c>
      <c r="G593" s="44">
        <v>24.08</v>
      </c>
      <c r="H593" s="44">
        <v>26.3</v>
      </c>
      <c r="I593" s="43">
        <v>54700</v>
      </c>
      <c r="J593" s="42">
        <v>1.4999999999999999E-2</v>
      </c>
    </row>
    <row r="594" spans="1:10" ht="15" hidden="1" x14ac:dyDescent="0.25">
      <c r="A594" s="41" t="s">
        <v>612</v>
      </c>
      <c r="B594" s="74">
        <v>29190</v>
      </c>
      <c r="C594" s="54" t="s">
        <v>136</v>
      </c>
      <c r="D594" s="53">
        <v>521740</v>
      </c>
      <c r="E594" s="52">
        <v>7.0000000000000001E-3</v>
      </c>
      <c r="F594" s="51">
        <v>3.7160000000000002</v>
      </c>
      <c r="G594" s="50">
        <v>11.48</v>
      </c>
      <c r="H594" s="50">
        <v>14.04</v>
      </c>
      <c r="I594" s="43">
        <v>29190</v>
      </c>
      <c r="J594" s="49">
        <v>6.0000000000000001E-3</v>
      </c>
    </row>
    <row r="595" spans="1:10" ht="15" hidden="1" x14ac:dyDescent="0.25">
      <c r="A595" s="41" t="s">
        <v>611</v>
      </c>
      <c r="B595" s="74">
        <v>29600</v>
      </c>
      <c r="C595" s="48" t="s">
        <v>121</v>
      </c>
      <c r="D595" s="47">
        <v>368280</v>
      </c>
      <c r="E595" s="46">
        <v>1.2E-2</v>
      </c>
      <c r="F595" s="45">
        <v>2.6230000000000002</v>
      </c>
      <c r="G595" s="44">
        <v>11.68</v>
      </c>
      <c r="H595" s="44">
        <v>14.23</v>
      </c>
      <c r="I595" s="43">
        <v>29600</v>
      </c>
      <c r="J595" s="42">
        <v>7.0000000000000001E-3</v>
      </c>
    </row>
    <row r="596" spans="1:10" ht="15" hidden="1" x14ac:dyDescent="0.25">
      <c r="A596" s="41" t="s">
        <v>610</v>
      </c>
      <c r="B596" s="74">
        <v>29900</v>
      </c>
      <c r="C596" s="54" t="s">
        <v>113</v>
      </c>
      <c r="D596" s="53">
        <v>15900</v>
      </c>
      <c r="E596" s="52">
        <v>0.11</v>
      </c>
      <c r="F596" s="51">
        <v>0.113</v>
      </c>
      <c r="G596" s="50">
        <v>12.38</v>
      </c>
      <c r="H596" s="50">
        <v>14.38</v>
      </c>
      <c r="I596" s="43">
        <v>29900</v>
      </c>
      <c r="J596" s="49">
        <v>2.5000000000000001E-2</v>
      </c>
    </row>
    <row r="597" spans="1:10" ht="15" hidden="1" x14ac:dyDescent="0.25">
      <c r="A597" s="41" t="s">
        <v>609</v>
      </c>
      <c r="B597" s="74">
        <v>29590</v>
      </c>
      <c r="C597" s="48" t="s">
        <v>113</v>
      </c>
      <c r="D597" s="47">
        <v>352380</v>
      </c>
      <c r="E597" s="46">
        <v>1.2E-2</v>
      </c>
      <c r="F597" s="45">
        <v>2.5099999999999998</v>
      </c>
      <c r="G597" s="44">
        <v>11.66</v>
      </c>
      <c r="H597" s="44">
        <v>14.23</v>
      </c>
      <c r="I597" s="43">
        <v>29590</v>
      </c>
      <c r="J597" s="42">
        <v>7.0000000000000001E-3</v>
      </c>
    </row>
    <row r="598" spans="1:10" ht="15" hidden="1" x14ac:dyDescent="0.25">
      <c r="A598" s="41" t="s">
        <v>608</v>
      </c>
      <c r="B598" s="74">
        <v>28210</v>
      </c>
      <c r="C598" s="54" t="s">
        <v>121</v>
      </c>
      <c r="D598" s="53">
        <v>153460</v>
      </c>
      <c r="E598" s="52">
        <v>2.1999999999999999E-2</v>
      </c>
      <c r="F598" s="51">
        <v>1.093</v>
      </c>
      <c r="G598" s="50">
        <v>11.12</v>
      </c>
      <c r="H598" s="50">
        <v>13.56</v>
      </c>
      <c r="I598" s="43">
        <v>28210</v>
      </c>
      <c r="J598" s="49">
        <v>0.01</v>
      </c>
    </row>
    <row r="599" spans="1:10" ht="15" hidden="1" x14ac:dyDescent="0.25">
      <c r="A599" s="41" t="s">
        <v>607</v>
      </c>
      <c r="B599" s="74">
        <v>71590</v>
      </c>
      <c r="C599" s="48" t="s">
        <v>113</v>
      </c>
      <c r="D599" s="47">
        <v>3600</v>
      </c>
      <c r="E599" s="46">
        <v>0.06</v>
      </c>
      <c r="F599" s="45">
        <v>2.5999999999999999E-2</v>
      </c>
      <c r="G599" s="44">
        <v>29.31</v>
      </c>
      <c r="H599" s="44">
        <v>34.42</v>
      </c>
      <c r="I599" s="43">
        <v>71590</v>
      </c>
      <c r="J599" s="42">
        <v>3.3000000000000002E-2</v>
      </c>
    </row>
    <row r="600" spans="1:10" ht="15" hidden="1" x14ac:dyDescent="0.25">
      <c r="A600" s="41" t="s">
        <v>606</v>
      </c>
      <c r="B600" s="74">
        <v>24330</v>
      </c>
      <c r="C600" s="54" t="s">
        <v>113</v>
      </c>
      <c r="D600" s="53">
        <v>90630</v>
      </c>
      <c r="E600" s="52">
        <v>3.5999999999999997E-2</v>
      </c>
      <c r="F600" s="51">
        <v>0.64600000000000002</v>
      </c>
      <c r="G600" s="50">
        <v>10.65</v>
      </c>
      <c r="H600" s="50">
        <v>11.7</v>
      </c>
      <c r="I600" s="43">
        <v>24330</v>
      </c>
      <c r="J600" s="49">
        <v>0.01</v>
      </c>
    </row>
    <row r="601" spans="1:10" ht="15" hidden="1" x14ac:dyDescent="0.25">
      <c r="A601" s="41" t="s">
        <v>605</v>
      </c>
      <c r="B601" s="74">
        <v>20960</v>
      </c>
      <c r="C601" s="48" t="s">
        <v>113</v>
      </c>
      <c r="D601" s="47">
        <v>15240</v>
      </c>
      <c r="E601" s="46">
        <v>5.5E-2</v>
      </c>
      <c r="F601" s="45">
        <v>0.109</v>
      </c>
      <c r="G601" s="44">
        <v>9.4700000000000006</v>
      </c>
      <c r="H601" s="44">
        <v>10.08</v>
      </c>
      <c r="I601" s="43">
        <v>20960</v>
      </c>
      <c r="J601" s="42">
        <v>1.0999999999999999E-2</v>
      </c>
    </row>
    <row r="602" spans="1:10" ht="15" hidden="1" x14ac:dyDescent="0.25">
      <c r="A602" s="41" t="s">
        <v>604</v>
      </c>
      <c r="B602" s="74">
        <v>35160</v>
      </c>
      <c r="C602" s="54" t="s">
        <v>113</v>
      </c>
      <c r="D602" s="53">
        <v>43980</v>
      </c>
      <c r="E602" s="52">
        <v>3.5000000000000003E-2</v>
      </c>
      <c r="F602" s="51">
        <v>0.313</v>
      </c>
      <c r="G602" s="50">
        <v>14.55</v>
      </c>
      <c r="H602" s="50">
        <v>16.91</v>
      </c>
      <c r="I602" s="43">
        <v>35160</v>
      </c>
      <c r="J602" s="49">
        <v>1.6E-2</v>
      </c>
    </row>
    <row r="603" spans="1:10" ht="15" hidden="1" x14ac:dyDescent="0.25">
      <c r="A603" s="41" t="s">
        <v>603</v>
      </c>
      <c r="B603" s="74">
        <v>27630</v>
      </c>
      <c r="C603" s="48" t="s">
        <v>121</v>
      </c>
      <c r="D603" s="47">
        <v>76760</v>
      </c>
      <c r="E603" s="46">
        <v>2.4E-2</v>
      </c>
      <c r="F603" s="45">
        <v>0.54700000000000004</v>
      </c>
      <c r="G603" s="44">
        <v>11.88</v>
      </c>
      <c r="H603" s="44">
        <v>13.28</v>
      </c>
      <c r="I603" s="43">
        <v>27630</v>
      </c>
      <c r="J603" s="42">
        <v>8.0000000000000002E-3</v>
      </c>
    </row>
    <row r="604" spans="1:10" ht="15" hidden="1" x14ac:dyDescent="0.25">
      <c r="A604" s="41" t="s">
        <v>602</v>
      </c>
      <c r="B604" s="74">
        <v>24910</v>
      </c>
      <c r="C604" s="54" t="s">
        <v>113</v>
      </c>
      <c r="D604" s="53">
        <v>44750</v>
      </c>
      <c r="E604" s="52">
        <v>3.6999999999999998E-2</v>
      </c>
      <c r="F604" s="51">
        <v>0.31900000000000001</v>
      </c>
      <c r="G604" s="50">
        <v>10.7</v>
      </c>
      <c r="H604" s="50">
        <v>11.97</v>
      </c>
      <c r="I604" s="43">
        <v>24910</v>
      </c>
      <c r="J604" s="49">
        <v>8.9999999999999993E-3</v>
      </c>
    </row>
    <row r="605" spans="1:10" ht="15" hidden="1" x14ac:dyDescent="0.25">
      <c r="A605" s="41" t="s">
        <v>601</v>
      </c>
      <c r="B605" s="74">
        <v>31440</v>
      </c>
      <c r="C605" s="48" t="s">
        <v>113</v>
      </c>
      <c r="D605" s="47">
        <v>32020</v>
      </c>
      <c r="E605" s="46">
        <v>0.03</v>
      </c>
      <c r="F605" s="45">
        <v>0.22800000000000001</v>
      </c>
      <c r="G605" s="44">
        <v>14.06</v>
      </c>
      <c r="H605" s="44">
        <v>15.11</v>
      </c>
      <c r="I605" s="43">
        <v>31440</v>
      </c>
      <c r="J605" s="42">
        <v>0.01</v>
      </c>
    </row>
    <row r="606" spans="1:10" ht="15" hidden="1" x14ac:dyDescent="0.25">
      <c r="A606" s="41" t="s">
        <v>600</v>
      </c>
      <c r="B606" s="74">
        <v>28670</v>
      </c>
      <c r="C606" s="54" t="s">
        <v>121</v>
      </c>
      <c r="D606" s="53">
        <v>41690</v>
      </c>
      <c r="E606" s="52">
        <v>2.7E-2</v>
      </c>
      <c r="F606" s="51">
        <v>0.29699999999999999</v>
      </c>
      <c r="G606" s="50">
        <v>12.2</v>
      </c>
      <c r="H606" s="50">
        <v>13.78</v>
      </c>
      <c r="I606" s="43">
        <v>28670</v>
      </c>
      <c r="J606" s="49">
        <v>8.9999999999999993E-3</v>
      </c>
    </row>
    <row r="607" spans="1:10" ht="15" hidden="1" x14ac:dyDescent="0.25">
      <c r="A607" s="41" t="s">
        <v>599</v>
      </c>
      <c r="B607" s="74">
        <v>28100</v>
      </c>
      <c r="C607" s="48" t="s">
        <v>113</v>
      </c>
      <c r="D607" s="47">
        <v>38660</v>
      </c>
      <c r="E607" s="46">
        <v>2.9000000000000001E-2</v>
      </c>
      <c r="F607" s="45">
        <v>0.27500000000000002</v>
      </c>
      <c r="G607" s="44">
        <v>11.98</v>
      </c>
      <c r="H607" s="44">
        <v>13.51</v>
      </c>
      <c r="I607" s="43">
        <v>28100</v>
      </c>
      <c r="J607" s="42">
        <v>8.9999999999999993E-3</v>
      </c>
    </row>
    <row r="608" spans="1:10" ht="15" hidden="1" x14ac:dyDescent="0.25">
      <c r="A608" s="41" t="s">
        <v>598</v>
      </c>
      <c r="B608" s="74">
        <v>35930</v>
      </c>
      <c r="C608" s="54" t="s">
        <v>113</v>
      </c>
      <c r="D608" s="53">
        <v>3030</v>
      </c>
      <c r="E608" s="52">
        <v>9.6000000000000002E-2</v>
      </c>
      <c r="F608" s="51">
        <v>2.1999999999999999E-2</v>
      </c>
      <c r="G608" s="50">
        <v>15.44</v>
      </c>
      <c r="H608" s="50">
        <v>17.28</v>
      </c>
      <c r="I608" s="43">
        <v>35930</v>
      </c>
      <c r="J608" s="49">
        <v>2.7E-2</v>
      </c>
    </row>
    <row r="609" spans="1:10" ht="15" hidden="1" x14ac:dyDescent="0.25">
      <c r="A609" s="41" t="s">
        <v>597</v>
      </c>
      <c r="B609" s="74">
        <v>25410</v>
      </c>
      <c r="C609" s="48" t="s">
        <v>136</v>
      </c>
      <c r="D609" s="47">
        <v>2820750</v>
      </c>
      <c r="E609" s="46">
        <v>5.0000000000000001E-3</v>
      </c>
      <c r="F609" s="45">
        <v>20.091000000000001</v>
      </c>
      <c r="G609" s="44">
        <v>10.83</v>
      </c>
      <c r="H609" s="44">
        <v>12.22</v>
      </c>
      <c r="I609" s="43">
        <v>25410</v>
      </c>
      <c r="J609" s="42">
        <v>3.0000000000000001E-3</v>
      </c>
    </row>
    <row r="610" spans="1:10" ht="15" hidden="1" x14ac:dyDescent="0.25">
      <c r="A610" s="41" t="s">
        <v>596</v>
      </c>
      <c r="B610" s="74">
        <v>22930</v>
      </c>
      <c r="C610" s="54" t="s">
        <v>113</v>
      </c>
      <c r="D610" s="53">
        <v>569370</v>
      </c>
      <c r="E610" s="52">
        <v>0.01</v>
      </c>
      <c r="F610" s="51">
        <v>4.0549999999999997</v>
      </c>
      <c r="G610" s="50">
        <v>10.18</v>
      </c>
      <c r="H610" s="50">
        <v>11.02</v>
      </c>
      <c r="I610" s="43">
        <v>22930</v>
      </c>
      <c r="J610" s="49">
        <v>6.0000000000000001E-3</v>
      </c>
    </row>
    <row r="611" spans="1:10" ht="15" hidden="1" x14ac:dyDescent="0.25">
      <c r="A611" s="41" t="s">
        <v>595</v>
      </c>
      <c r="B611" s="74">
        <v>22710</v>
      </c>
      <c r="C611" s="48" t="s">
        <v>113</v>
      </c>
      <c r="D611" s="47">
        <v>1492250</v>
      </c>
      <c r="E611" s="46">
        <v>8.0000000000000002E-3</v>
      </c>
      <c r="F611" s="45">
        <v>10.629</v>
      </c>
      <c r="G611" s="44">
        <v>10.54</v>
      </c>
      <c r="H611" s="44">
        <v>10.92</v>
      </c>
      <c r="I611" s="43">
        <v>22710</v>
      </c>
      <c r="J611" s="42">
        <v>3.0000000000000001E-3</v>
      </c>
    </row>
    <row r="612" spans="1:10" ht="15" hidden="1" x14ac:dyDescent="0.25">
      <c r="A612" s="41" t="s">
        <v>594</v>
      </c>
      <c r="B612" s="74">
        <v>33970</v>
      </c>
      <c r="C612" s="54" t="s">
        <v>121</v>
      </c>
      <c r="D612" s="53">
        <v>594280</v>
      </c>
      <c r="E612" s="52">
        <v>8.0000000000000002E-3</v>
      </c>
      <c r="F612" s="51">
        <v>4.2329999999999997</v>
      </c>
      <c r="G612" s="50">
        <v>13.25</v>
      </c>
      <c r="H612" s="50">
        <v>16.329999999999998</v>
      </c>
      <c r="I612" s="43">
        <v>33970</v>
      </c>
      <c r="J612" s="49">
        <v>5.0000000000000001E-3</v>
      </c>
    </row>
    <row r="613" spans="1:10" ht="15" hidden="1" x14ac:dyDescent="0.25">
      <c r="A613" s="41" t="s">
        <v>593</v>
      </c>
      <c r="B613" s="74">
        <v>42780</v>
      </c>
      <c r="C613" s="48" t="s">
        <v>113</v>
      </c>
      <c r="D613" s="47">
        <v>257410</v>
      </c>
      <c r="E613" s="46">
        <v>1.2999999999999999E-2</v>
      </c>
      <c r="F613" s="45">
        <v>1.833</v>
      </c>
      <c r="G613" s="44">
        <v>18.34</v>
      </c>
      <c r="H613" s="44">
        <v>20.57</v>
      </c>
      <c r="I613" s="43">
        <v>42780</v>
      </c>
      <c r="J613" s="42">
        <v>8.0000000000000002E-3</v>
      </c>
    </row>
    <row r="614" spans="1:10" ht="15" hidden="1" x14ac:dyDescent="0.25">
      <c r="A614" s="41" t="s">
        <v>592</v>
      </c>
      <c r="B614" s="74">
        <v>27230</v>
      </c>
      <c r="C614" s="54" t="s">
        <v>113</v>
      </c>
      <c r="D614" s="53">
        <v>336880</v>
      </c>
      <c r="E614" s="52">
        <v>0.01</v>
      </c>
      <c r="F614" s="51">
        <v>2.399</v>
      </c>
      <c r="G614" s="50">
        <v>11.48</v>
      </c>
      <c r="H614" s="50">
        <v>13.09</v>
      </c>
      <c r="I614" s="43">
        <v>27230</v>
      </c>
      <c r="J614" s="49">
        <v>3.0000000000000001E-3</v>
      </c>
    </row>
    <row r="615" spans="1:10" ht="15" hidden="1" x14ac:dyDescent="0.25">
      <c r="A615" s="41" t="s">
        <v>591</v>
      </c>
      <c r="B615" s="74">
        <v>27690</v>
      </c>
      <c r="C615" s="48" t="s">
        <v>113</v>
      </c>
      <c r="D615" s="47">
        <v>110330</v>
      </c>
      <c r="E615" s="46">
        <v>0.02</v>
      </c>
      <c r="F615" s="45">
        <v>0.78600000000000003</v>
      </c>
      <c r="G615" s="44">
        <v>12.29</v>
      </c>
      <c r="H615" s="44">
        <v>13.31</v>
      </c>
      <c r="I615" s="43">
        <v>27690</v>
      </c>
      <c r="J615" s="42">
        <v>6.0000000000000001E-3</v>
      </c>
    </row>
    <row r="616" spans="1:10" ht="15" hidden="1" x14ac:dyDescent="0.25">
      <c r="A616" s="41" t="s">
        <v>590</v>
      </c>
      <c r="B616" s="74">
        <v>27460</v>
      </c>
      <c r="C616" s="54" t="s">
        <v>113</v>
      </c>
      <c r="D616" s="53">
        <v>54520</v>
      </c>
      <c r="E616" s="52">
        <v>2.5000000000000001E-2</v>
      </c>
      <c r="F616" s="51">
        <v>0.38800000000000001</v>
      </c>
      <c r="G616" s="50">
        <v>12.22</v>
      </c>
      <c r="H616" s="50">
        <v>13.2</v>
      </c>
      <c r="I616" s="43">
        <v>27460</v>
      </c>
      <c r="J616" s="49">
        <v>0.01</v>
      </c>
    </row>
    <row r="617" spans="1:10" ht="13.15" customHeight="1" x14ac:dyDescent="0.25">
      <c r="A617" s="41" t="s">
        <v>589</v>
      </c>
      <c r="B617" s="74">
        <v>40560</v>
      </c>
      <c r="C617" s="48" t="s">
        <v>184</v>
      </c>
      <c r="D617" s="47">
        <v>14536530</v>
      </c>
      <c r="E617" s="46">
        <v>2E-3</v>
      </c>
      <c r="F617" s="45">
        <v>103.53700000000001</v>
      </c>
      <c r="G617" s="44">
        <v>12.78</v>
      </c>
      <c r="H617" s="44">
        <v>19.5</v>
      </c>
      <c r="I617" s="43">
        <v>40560</v>
      </c>
      <c r="J617" s="42">
        <v>2E-3</v>
      </c>
    </row>
    <row r="618" spans="1:10" ht="13.15" customHeight="1" x14ac:dyDescent="0.25">
      <c r="A618" s="41" t="s">
        <v>588</v>
      </c>
      <c r="B618" s="74">
        <v>51230</v>
      </c>
      <c r="C618" s="54" t="s">
        <v>121</v>
      </c>
      <c r="D618" s="53">
        <v>1446900</v>
      </c>
      <c r="E618" s="52">
        <v>4.0000000000000001E-3</v>
      </c>
      <c r="F618" s="51">
        <v>10.305999999999999</v>
      </c>
      <c r="G618" s="50">
        <v>20.309999999999999</v>
      </c>
      <c r="H618" s="50">
        <v>24.63</v>
      </c>
      <c r="I618" s="43">
        <v>51230</v>
      </c>
      <c r="J618" s="49">
        <v>2E-3</v>
      </c>
    </row>
    <row r="619" spans="1:10" ht="13.15" customHeight="1" x14ac:dyDescent="0.25">
      <c r="A619" s="41" t="s">
        <v>587</v>
      </c>
      <c r="B619" s="74">
        <v>43910</v>
      </c>
      <c r="C619" s="48" t="s">
        <v>113</v>
      </c>
      <c r="D619" s="47">
        <v>1194220</v>
      </c>
      <c r="E619" s="46">
        <v>4.0000000000000001E-3</v>
      </c>
      <c r="F619" s="45">
        <v>8.5060000000000002</v>
      </c>
      <c r="G619" s="44">
        <v>18.77</v>
      </c>
      <c r="H619" s="44">
        <v>21.11</v>
      </c>
      <c r="I619" s="43">
        <v>43910</v>
      </c>
      <c r="J619" s="42">
        <v>2E-3</v>
      </c>
    </row>
    <row r="620" spans="1:10" ht="13.15" customHeight="1" x14ac:dyDescent="0.25">
      <c r="A620" s="41" t="s">
        <v>586</v>
      </c>
      <c r="B620" s="74">
        <v>85830</v>
      </c>
      <c r="C620" s="54" t="s">
        <v>113</v>
      </c>
      <c r="D620" s="53">
        <v>252670</v>
      </c>
      <c r="E620" s="52">
        <v>7.0000000000000001E-3</v>
      </c>
      <c r="F620" s="51">
        <v>1.8</v>
      </c>
      <c r="G620" s="50">
        <v>35.17</v>
      </c>
      <c r="H620" s="50">
        <v>41.27</v>
      </c>
      <c r="I620" s="43">
        <v>85830</v>
      </c>
      <c r="J620" s="49">
        <v>5.0000000000000001E-3</v>
      </c>
    </row>
    <row r="621" spans="1:10" ht="13.15" customHeight="1" x14ac:dyDescent="0.25">
      <c r="A621" s="41" t="s">
        <v>585</v>
      </c>
      <c r="B621" s="74">
        <v>25250</v>
      </c>
      <c r="C621" s="48" t="s">
        <v>136</v>
      </c>
      <c r="D621" s="47">
        <v>8791750</v>
      </c>
      <c r="E621" s="46">
        <v>2E-3</v>
      </c>
      <c r="F621" s="45">
        <v>62.619</v>
      </c>
      <c r="G621" s="44">
        <v>10.37</v>
      </c>
      <c r="H621" s="44">
        <v>12.14</v>
      </c>
      <c r="I621" s="43">
        <v>25250</v>
      </c>
      <c r="J621" s="42">
        <v>2E-3</v>
      </c>
    </row>
    <row r="622" spans="1:10" ht="15" hidden="1" x14ac:dyDescent="0.25">
      <c r="A622" s="41" t="s">
        <v>584</v>
      </c>
      <c r="B622" s="74">
        <v>21710</v>
      </c>
      <c r="C622" s="54" t="s">
        <v>121</v>
      </c>
      <c r="D622" s="53">
        <v>3564130</v>
      </c>
      <c r="E622" s="52">
        <v>4.0000000000000001E-3</v>
      </c>
      <c r="F622" s="51">
        <v>25.385999999999999</v>
      </c>
      <c r="G622" s="50">
        <v>9.7100000000000009</v>
      </c>
      <c r="H622" s="50">
        <v>10.44</v>
      </c>
      <c r="I622" s="43">
        <v>21710</v>
      </c>
      <c r="J622" s="49">
        <v>2E-3</v>
      </c>
    </row>
    <row r="623" spans="1:10" ht="15" hidden="1" x14ac:dyDescent="0.25">
      <c r="A623" s="41" t="s">
        <v>584</v>
      </c>
      <c r="B623" s="74">
        <v>21680</v>
      </c>
      <c r="C623" s="48" t="s">
        <v>113</v>
      </c>
      <c r="D623" s="47">
        <v>3541010</v>
      </c>
      <c r="E623" s="46">
        <v>4.0000000000000001E-3</v>
      </c>
      <c r="F623" s="45">
        <v>25.221</v>
      </c>
      <c r="G623" s="44">
        <v>9.6999999999999993</v>
      </c>
      <c r="H623" s="44">
        <v>10.43</v>
      </c>
      <c r="I623" s="43">
        <v>21680</v>
      </c>
      <c r="J623" s="42">
        <v>2E-3</v>
      </c>
    </row>
    <row r="624" spans="1:10" ht="15" hidden="1" x14ac:dyDescent="0.25">
      <c r="A624" s="41" t="s">
        <v>583</v>
      </c>
      <c r="B624" s="74">
        <v>25940</v>
      </c>
      <c r="C624" s="54" t="s">
        <v>113</v>
      </c>
      <c r="D624" s="53">
        <v>23120</v>
      </c>
      <c r="E624" s="52">
        <v>5.3999999999999999E-2</v>
      </c>
      <c r="F624" s="51">
        <v>0.16500000000000001</v>
      </c>
      <c r="G624" s="50">
        <v>11.44</v>
      </c>
      <c r="H624" s="50">
        <v>12.47</v>
      </c>
      <c r="I624" s="43">
        <v>25940</v>
      </c>
      <c r="J624" s="49">
        <v>8.9999999999999993E-3</v>
      </c>
    </row>
    <row r="625" spans="1:10" ht="13.15" customHeight="1" x14ac:dyDescent="0.25">
      <c r="A625" s="41" t="s">
        <v>582</v>
      </c>
      <c r="B625" s="74">
        <v>30750</v>
      </c>
      <c r="C625" s="48" t="s">
        <v>121</v>
      </c>
      <c r="D625" s="47">
        <v>699070</v>
      </c>
      <c r="E625" s="46">
        <v>7.0000000000000001E-3</v>
      </c>
      <c r="F625" s="45">
        <v>4.9790000000000001</v>
      </c>
      <c r="G625" s="44">
        <v>12.99</v>
      </c>
      <c r="H625" s="44">
        <v>14.79</v>
      </c>
      <c r="I625" s="43">
        <v>30750</v>
      </c>
      <c r="J625" s="42">
        <v>3.0000000000000001E-3</v>
      </c>
    </row>
    <row r="626" spans="1:10" ht="15" hidden="1" x14ac:dyDescent="0.25">
      <c r="A626" s="41" t="s">
        <v>581</v>
      </c>
      <c r="B626" s="74">
        <v>29390</v>
      </c>
      <c r="C626" s="54" t="s">
        <v>113</v>
      </c>
      <c r="D626" s="53">
        <v>450330</v>
      </c>
      <c r="E626" s="52">
        <v>0.01</v>
      </c>
      <c r="F626" s="51">
        <v>3.2069999999999999</v>
      </c>
      <c r="G626" s="50">
        <v>12.29</v>
      </c>
      <c r="H626" s="50">
        <v>14.13</v>
      </c>
      <c r="I626" s="43">
        <v>29390</v>
      </c>
      <c r="J626" s="49">
        <v>4.0000000000000001E-3</v>
      </c>
    </row>
    <row r="627" spans="1:10" ht="13.15" customHeight="1" x14ac:dyDescent="0.25">
      <c r="A627" s="41" t="s">
        <v>580</v>
      </c>
      <c r="B627" s="74">
        <v>33220</v>
      </c>
      <c r="C627" s="48" t="s">
        <v>113</v>
      </c>
      <c r="D627" s="47">
        <v>248740</v>
      </c>
      <c r="E627" s="46">
        <v>1.2E-2</v>
      </c>
      <c r="F627" s="45">
        <v>1.772</v>
      </c>
      <c r="G627" s="44">
        <v>14.32</v>
      </c>
      <c r="H627" s="44">
        <v>15.97</v>
      </c>
      <c r="I627" s="43">
        <v>33220</v>
      </c>
      <c r="J627" s="42">
        <v>5.0000000000000001E-3</v>
      </c>
    </row>
    <row r="628" spans="1:10" ht="13.15" customHeight="1" x14ac:dyDescent="0.25">
      <c r="A628" s="41" t="s">
        <v>579</v>
      </c>
      <c r="B628" s="74">
        <v>27180</v>
      </c>
      <c r="C628" s="54" t="s">
        <v>113</v>
      </c>
      <c r="D628" s="53">
        <v>4528550</v>
      </c>
      <c r="E628" s="52">
        <v>4.0000000000000001E-3</v>
      </c>
      <c r="F628" s="51">
        <v>32.255000000000003</v>
      </c>
      <c r="G628" s="50">
        <v>10.9</v>
      </c>
      <c r="H628" s="50">
        <v>13.07</v>
      </c>
      <c r="I628" s="43">
        <v>27180</v>
      </c>
      <c r="J628" s="49">
        <v>2E-3</v>
      </c>
    </row>
    <row r="629" spans="1:10" ht="13.15" customHeight="1" x14ac:dyDescent="0.25">
      <c r="A629" s="41" t="s">
        <v>578</v>
      </c>
      <c r="B629" s="74">
        <v>70510</v>
      </c>
      <c r="C629" s="48" t="s">
        <v>136</v>
      </c>
      <c r="D629" s="47">
        <v>1903140</v>
      </c>
      <c r="E629" s="46">
        <v>5.0000000000000001E-3</v>
      </c>
      <c r="F629" s="45">
        <v>13.555</v>
      </c>
      <c r="G629" s="44">
        <v>25.29</v>
      </c>
      <c r="H629" s="44">
        <v>33.9</v>
      </c>
      <c r="I629" s="43">
        <v>70510</v>
      </c>
      <c r="J629" s="42">
        <v>6.0000000000000001E-3</v>
      </c>
    </row>
    <row r="630" spans="1:10" ht="13.15" customHeight="1" x14ac:dyDescent="0.25">
      <c r="A630" s="41" t="s">
        <v>577</v>
      </c>
      <c r="B630" s="74">
        <v>63660</v>
      </c>
      <c r="C630" s="54" t="s">
        <v>113</v>
      </c>
      <c r="D630" s="53">
        <v>141100</v>
      </c>
      <c r="E630" s="52">
        <v>1.7000000000000001E-2</v>
      </c>
      <c r="F630" s="51">
        <v>1.0049999999999999</v>
      </c>
      <c r="G630" s="50">
        <v>24.22</v>
      </c>
      <c r="H630" s="50">
        <v>30.61</v>
      </c>
      <c r="I630" s="43">
        <v>63660</v>
      </c>
      <c r="J630" s="49">
        <v>1.2E-2</v>
      </c>
    </row>
    <row r="631" spans="1:10" ht="13.15" customHeight="1" x14ac:dyDescent="0.25">
      <c r="A631" s="41" t="s">
        <v>576</v>
      </c>
      <c r="B631" s="74">
        <v>67760</v>
      </c>
      <c r="C631" s="48" t="s">
        <v>113</v>
      </c>
      <c r="D631" s="47">
        <v>385700</v>
      </c>
      <c r="E631" s="46">
        <v>1.0999999999999999E-2</v>
      </c>
      <c r="F631" s="45">
        <v>2.7469999999999999</v>
      </c>
      <c r="G631" s="44">
        <v>24.03</v>
      </c>
      <c r="H631" s="44">
        <v>32.58</v>
      </c>
      <c r="I631" s="43">
        <v>67760</v>
      </c>
      <c r="J631" s="42">
        <v>8.9999999999999993E-3</v>
      </c>
    </row>
    <row r="632" spans="1:10" ht="13.15" customHeight="1" x14ac:dyDescent="0.25">
      <c r="A632" s="41" t="s">
        <v>575</v>
      </c>
      <c r="B632" s="74">
        <v>102260</v>
      </c>
      <c r="C632" s="54" t="s">
        <v>113</v>
      </c>
      <c r="D632" s="53">
        <v>353780</v>
      </c>
      <c r="E632" s="52">
        <v>1.2E-2</v>
      </c>
      <c r="F632" s="51">
        <v>2.52</v>
      </c>
      <c r="G632" s="50">
        <v>32.36</v>
      </c>
      <c r="H632" s="50">
        <v>49.17</v>
      </c>
      <c r="I632" s="43">
        <v>102260</v>
      </c>
      <c r="J632" s="49">
        <v>1.6E-2</v>
      </c>
    </row>
    <row r="633" spans="1:10" ht="15" hidden="1" x14ac:dyDescent="0.25">
      <c r="A633" s="41" t="s">
        <v>574</v>
      </c>
      <c r="B633" s="74">
        <v>39900</v>
      </c>
      <c r="C633" s="48" t="s">
        <v>113</v>
      </c>
      <c r="D633" s="47">
        <v>68680</v>
      </c>
      <c r="E633" s="46">
        <v>0.02</v>
      </c>
      <c r="F633" s="45">
        <v>0.48899999999999999</v>
      </c>
      <c r="G633" s="44">
        <v>17.53</v>
      </c>
      <c r="H633" s="44">
        <v>19.18</v>
      </c>
      <c r="I633" s="43">
        <v>39900</v>
      </c>
      <c r="J633" s="42">
        <v>0.01</v>
      </c>
    </row>
    <row r="634" spans="1:10" ht="13.15" customHeight="1" x14ac:dyDescent="0.25">
      <c r="A634" s="41" t="s">
        <v>573</v>
      </c>
      <c r="B634" s="74">
        <v>63070</v>
      </c>
      <c r="C634" s="54" t="s">
        <v>113</v>
      </c>
      <c r="D634" s="53">
        <v>953870</v>
      </c>
      <c r="E634" s="52">
        <v>7.0000000000000001E-3</v>
      </c>
      <c r="F634" s="51">
        <v>6.7939999999999996</v>
      </c>
      <c r="G634" s="50">
        <v>25.23</v>
      </c>
      <c r="H634" s="50">
        <v>30.32</v>
      </c>
      <c r="I634" s="43">
        <v>63070</v>
      </c>
      <c r="J634" s="49">
        <v>4.0000000000000001E-3</v>
      </c>
    </row>
    <row r="635" spans="1:10" ht="13.15" customHeight="1" x14ac:dyDescent="0.25">
      <c r="A635" s="41" t="s">
        <v>572</v>
      </c>
      <c r="B635" s="74">
        <v>73060</v>
      </c>
      <c r="C635" s="48" t="s">
        <v>121</v>
      </c>
      <c r="D635" s="47">
        <v>1732420</v>
      </c>
      <c r="E635" s="46">
        <v>5.0000000000000001E-3</v>
      </c>
      <c r="F635" s="45">
        <v>12.339</v>
      </c>
      <c r="G635" s="44">
        <v>29.1</v>
      </c>
      <c r="H635" s="44">
        <v>35.119999999999997</v>
      </c>
      <c r="I635" s="43">
        <v>73060</v>
      </c>
      <c r="J635" s="42">
        <v>4.0000000000000001E-3</v>
      </c>
    </row>
    <row r="636" spans="1:10" ht="13.15" customHeight="1" x14ac:dyDescent="0.25">
      <c r="A636" s="68" t="s">
        <v>571</v>
      </c>
      <c r="B636" s="75">
        <v>92910</v>
      </c>
      <c r="C636" s="54" t="s">
        <v>113</v>
      </c>
      <c r="D636" s="53">
        <v>328370</v>
      </c>
      <c r="E636" s="52">
        <v>1.7000000000000001E-2</v>
      </c>
      <c r="F636" s="51">
        <v>2.339</v>
      </c>
      <c r="G636" s="50">
        <v>37.97</v>
      </c>
      <c r="H636" s="50">
        <v>44.67</v>
      </c>
      <c r="I636" s="43">
        <v>92910</v>
      </c>
      <c r="J636" s="49">
        <v>8.9999999999999993E-3</v>
      </c>
    </row>
    <row r="637" spans="1:10" ht="13.15" customHeight="1" x14ac:dyDescent="0.25">
      <c r="A637" s="41" t="s">
        <v>570</v>
      </c>
      <c r="B637" s="74">
        <v>68410</v>
      </c>
      <c r="C637" s="48" t="s">
        <v>113</v>
      </c>
      <c r="D637" s="47">
        <v>1404050</v>
      </c>
      <c r="E637" s="46">
        <v>5.0000000000000001E-3</v>
      </c>
      <c r="F637" s="45">
        <v>10</v>
      </c>
      <c r="G637" s="44">
        <v>27.47</v>
      </c>
      <c r="H637" s="44">
        <v>32.89</v>
      </c>
      <c r="I637" s="43">
        <v>68410</v>
      </c>
      <c r="J637" s="42">
        <v>3.0000000000000001E-3</v>
      </c>
    </row>
    <row r="638" spans="1:10" ht="13.15" customHeight="1" x14ac:dyDescent="0.25">
      <c r="A638" s="41" t="s">
        <v>569</v>
      </c>
      <c r="B638" s="74">
        <v>49440</v>
      </c>
      <c r="C638" s="54" t="s">
        <v>136</v>
      </c>
      <c r="D638" s="53">
        <v>662330</v>
      </c>
      <c r="E638" s="52">
        <v>1.0999999999999999E-2</v>
      </c>
      <c r="F638" s="51">
        <v>4.7169999999999996</v>
      </c>
      <c r="G638" s="50">
        <v>15.65</v>
      </c>
      <c r="H638" s="50">
        <v>23.77</v>
      </c>
      <c r="I638" s="43">
        <v>49440</v>
      </c>
      <c r="J638" s="49">
        <v>8.0000000000000002E-3</v>
      </c>
    </row>
    <row r="639" spans="1:10" ht="15" hidden="1" x14ac:dyDescent="0.25">
      <c r="A639" s="41" t="s">
        <v>568</v>
      </c>
      <c r="B639" s="74">
        <v>30860</v>
      </c>
      <c r="C639" s="48" t="s">
        <v>121</v>
      </c>
      <c r="D639" s="47">
        <v>90890</v>
      </c>
      <c r="E639" s="46">
        <v>3.7999999999999999E-2</v>
      </c>
      <c r="F639" s="45">
        <v>0.64700000000000002</v>
      </c>
      <c r="G639" s="44">
        <v>12.3</v>
      </c>
      <c r="H639" s="44">
        <v>14.84</v>
      </c>
      <c r="I639" s="43">
        <v>30860</v>
      </c>
      <c r="J639" s="42">
        <v>1.4999999999999999E-2</v>
      </c>
    </row>
    <row r="640" spans="1:10" ht="15" hidden="1" x14ac:dyDescent="0.25">
      <c r="A640" s="41" t="s">
        <v>567</v>
      </c>
      <c r="B640" s="74">
        <v>30570</v>
      </c>
      <c r="C640" s="54" t="s">
        <v>113</v>
      </c>
      <c r="D640" s="53">
        <v>86500</v>
      </c>
      <c r="E640" s="52">
        <v>3.9E-2</v>
      </c>
      <c r="F640" s="51">
        <v>0.61599999999999999</v>
      </c>
      <c r="G640" s="50">
        <v>12.31</v>
      </c>
      <c r="H640" s="50">
        <v>14.7</v>
      </c>
      <c r="I640" s="43">
        <v>30570</v>
      </c>
      <c r="J640" s="49">
        <v>1.6E-2</v>
      </c>
    </row>
    <row r="641" spans="1:10" ht="15" hidden="1" x14ac:dyDescent="0.25">
      <c r="A641" s="41" t="s">
        <v>566</v>
      </c>
      <c r="B641" s="74">
        <v>36560</v>
      </c>
      <c r="C641" s="48" t="s">
        <v>113</v>
      </c>
      <c r="D641" s="47">
        <v>4390</v>
      </c>
      <c r="E641" s="46">
        <v>0.156</v>
      </c>
      <c r="F641" s="45">
        <v>3.1E-2</v>
      </c>
      <c r="G641" s="44">
        <v>10.51</v>
      </c>
      <c r="H641" s="44">
        <v>17.579999999999998</v>
      </c>
      <c r="I641" s="43">
        <v>36560</v>
      </c>
      <c r="J641" s="42">
        <v>7.3999999999999996E-2</v>
      </c>
    </row>
    <row r="642" spans="1:10" ht="13.15" customHeight="1" x14ac:dyDescent="0.25">
      <c r="A642" s="41" t="s">
        <v>565</v>
      </c>
      <c r="B642" s="74">
        <v>63590</v>
      </c>
      <c r="C642" s="54" t="s">
        <v>121</v>
      </c>
      <c r="D642" s="53">
        <v>192690</v>
      </c>
      <c r="E642" s="52">
        <v>1.4E-2</v>
      </c>
      <c r="F642" s="51">
        <v>1.3720000000000001</v>
      </c>
      <c r="G642" s="50">
        <v>22.32</v>
      </c>
      <c r="H642" s="50">
        <v>30.57</v>
      </c>
      <c r="I642" s="43">
        <v>63590</v>
      </c>
      <c r="J642" s="49">
        <v>1.2999999999999999E-2</v>
      </c>
    </row>
    <row r="643" spans="1:10" ht="15" hidden="1" x14ac:dyDescent="0.25">
      <c r="A643" s="41" t="s">
        <v>564</v>
      </c>
      <c r="B643" s="74">
        <v>79340</v>
      </c>
      <c r="C643" s="48" t="s">
        <v>113</v>
      </c>
      <c r="D643" s="47">
        <v>40850</v>
      </c>
      <c r="E643" s="46">
        <v>3.1E-2</v>
      </c>
      <c r="F643" s="45">
        <v>0.29099999999999998</v>
      </c>
      <c r="G643" s="44">
        <v>27.3</v>
      </c>
      <c r="H643" s="44">
        <v>38.14</v>
      </c>
      <c r="I643" s="43">
        <v>79340</v>
      </c>
      <c r="J643" s="42">
        <v>2.9000000000000001E-2</v>
      </c>
    </row>
    <row r="644" spans="1:10" ht="13.15" customHeight="1" x14ac:dyDescent="0.25">
      <c r="A644" s="41" t="s">
        <v>563</v>
      </c>
      <c r="B644" s="74">
        <v>59360</v>
      </c>
      <c r="C644" s="54" t="s">
        <v>113</v>
      </c>
      <c r="D644" s="53">
        <v>151840</v>
      </c>
      <c r="E644" s="52">
        <v>1.7000000000000001E-2</v>
      </c>
      <c r="F644" s="51">
        <v>1.0820000000000001</v>
      </c>
      <c r="G644" s="50">
        <v>21.2</v>
      </c>
      <c r="H644" s="50">
        <v>28.54</v>
      </c>
      <c r="I644" s="43">
        <v>59360</v>
      </c>
      <c r="J644" s="49">
        <v>1.4E-2</v>
      </c>
    </row>
    <row r="645" spans="1:10" ht="13.15" customHeight="1" x14ac:dyDescent="0.25">
      <c r="A645" s="41" t="s">
        <v>562</v>
      </c>
      <c r="B645" s="74">
        <v>108880</v>
      </c>
      <c r="C645" s="48" t="s">
        <v>113</v>
      </c>
      <c r="D645" s="47">
        <v>74330</v>
      </c>
      <c r="E645" s="46">
        <v>2.4E-2</v>
      </c>
      <c r="F645" s="45">
        <v>0.52900000000000003</v>
      </c>
      <c r="G645" s="44">
        <v>48.08</v>
      </c>
      <c r="H645" s="44">
        <v>52.35</v>
      </c>
      <c r="I645" s="43">
        <v>108880</v>
      </c>
      <c r="J645" s="42">
        <v>0.01</v>
      </c>
    </row>
    <row r="646" spans="1:10" ht="15" hidden="1" x14ac:dyDescent="0.25">
      <c r="A646" s="41" t="s">
        <v>561</v>
      </c>
      <c r="B646" s="74">
        <v>27170</v>
      </c>
      <c r="C646" s="54" t="s">
        <v>113</v>
      </c>
      <c r="D646" s="53">
        <v>215290</v>
      </c>
      <c r="E646" s="52">
        <v>2.4E-2</v>
      </c>
      <c r="F646" s="51">
        <v>1.5329999999999999</v>
      </c>
      <c r="G646" s="50">
        <v>11.69</v>
      </c>
      <c r="H646" s="50">
        <v>13.06</v>
      </c>
      <c r="I646" s="43">
        <v>27170</v>
      </c>
      <c r="J646" s="49">
        <v>7.0000000000000001E-3</v>
      </c>
    </row>
    <row r="647" spans="1:10" ht="13.15" customHeight="1" x14ac:dyDescent="0.25">
      <c r="A647" s="41" t="s">
        <v>560</v>
      </c>
      <c r="B647" s="74">
        <v>42000</v>
      </c>
      <c r="C647" s="48" t="s">
        <v>121</v>
      </c>
      <c r="D647" s="47">
        <v>89120</v>
      </c>
      <c r="E647" s="46">
        <v>1.7000000000000001E-2</v>
      </c>
      <c r="F647" s="45">
        <v>0.63500000000000001</v>
      </c>
      <c r="G647" s="44">
        <v>17.25</v>
      </c>
      <c r="H647" s="44">
        <v>20.190000000000001</v>
      </c>
      <c r="I647" s="43">
        <v>42000</v>
      </c>
      <c r="J647" s="42">
        <v>8.0000000000000002E-3</v>
      </c>
    </row>
    <row r="648" spans="1:10" ht="13.15" customHeight="1" x14ac:dyDescent="0.25">
      <c r="A648" s="41" t="s">
        <v>559</v>
      </c>
      <c r="B648" s="74">
        <v>28630</v>
      </c>
      <c r="C648" s="54" t="s">
        <v>113</v>
      </c>
      <c r="D648" s="53">
        <v>8040</v>
      </c>
      <c r="E648" s="52">
        <v>8.7999999999999995E-2</v>
      </c>
      <c r="F648" s="51">
        <v>5.7000000000000002E-2</v>
      </c>
      <c r="G648" s="50">
        <v>11.7</v>
      </c>
      <c r="H648" s="50">
        <v>13.76</v>
      </c>
      <c r="I648" s="43">
        <v>28630</v>
      </c>
      <c r="J648" s="49">
        <v>2.7E-2</v>
      </c>
    </row>
    <row r="649" spans="1:10" ht="13.15" customHeight="1" x14ac:dyDescent="0.25">
      <c r="A649" s="41" t="s">
        <v>558</v>
      </c>
      <c r="B649" s="74">
        <v>43330</v>
      </c>
      <c r="C649" s="48" t="s">
        <v>113</v>
      </c>
      <c r="D649" s="47">
        <v>81080</v>
      </c>
      <c r="E649" s="46">
        <v>1.7000000000000001E-2</v>
      </c>
      <c r="F649" s="45">
        <v>0.57699999999999996</v>
      </c>
      <c r="G649" s="44">
        <v>17.88</v>
      </c>
      <c r="H649" s="44">
        <v>20.83</v>
      </c>
      <c r="I649" s="43">
        <v>43330</v>
      </c>
      <c r="J649" s="42">
        <v>8.0000000000000002E-3</v>
      </c>
    </row>
    <row r="650" spans="1:10" ht="15" hidden="1" x14ac:dyDescent="0.25">
      <c r="A650" s="41" t="s">
        <v>557</v>
      </c>
      <c r="B650" s="74">
        <v>37260</v>
      </c>
      <c r="C650" s="54" t="s">
        <v>184</v>
      </c>
      <c r="D650" s="53">
        <v>22026080</v>
      </c>
      <c r="E650" s="52">
        <v>2E-3</v>
      </c>
      <c r="F650" s="51">
        <v>156.881</v>
      </c>
      <c r="G650" s="50">
        <v>16.37</v>
      </c>
      <c r="H650" s="50">
        <v>17.91</v>
      </c>
      <c r="I650" s="43">
        <v>37260</v>
      </c>
      <c r="J650" s="49">
        <v>1E-3</v>
      </c>
    </row>
    <row r="651" spans="1:10" ht="15" hidden="1" x14ac:dyDescent="0.25">
      <c r="A651" s="41" t="s">
        <v>556</v>
      </c>
      <c r="B651" s="74">
        <v>57890</v>
      </c>
      <c r="C651" s="48" t="s">
        <v>113</v>
      </c>
      <c r="D651" s="47">
        <v>1443150</v>
      </c>
      <c r="E651" s="46">
        <v>3.0000000000000001E-3</v>
      </c>
      <c r="F651" s="45">
        <v>10.279</v>
      </c>
      <c r="G651" s="44">
        <v>26.12</v>
      </c>
      <c r="H651" s="44">
        <v>27.83</v>
      </c>
      <c r="I651" s="43">
        <v>57890</v>
      </c>
      <c r="J651" s="42">
        <v>1E-3</v>
      </c>
    </row>
    <row r="652" spans="1:10" ht="15" hidden="1" x14ac:dyDescent="0.25">
      <c r="A652" s="41" t="s">
        <v>555</v>
      </c>
      <c r="B652" s="74">
        <v>31130</v>
      </c>
      <c r="C652" s="54" t="s">
        <v>136</v>
      </c>
      <c r="D652" s="53">
        <v>101910</v>
      </c>
      <c r="E652" s="52">
        <v>2.1000000000000001E-2</v>
      </c>
      <c r="F652" s="51">
        <v>0.72599999999999998</v>
      </c>
      <c r="G652" s="50">
        <v>13.77</v>
      </c>
      <c r="H652" s="50">
        <v>14.97</v>
      </c>
      <c r="I652" s="43">
        <v>31130</v>
      </c>
      <c r="J652" s="49">
        <v>1.4999999999999999E-2</v>
      </c>
    </row>
    <row r="653" spans="1:10" ht="15" hidden="1" x14ac:dyDescent="0.25">
      <c r="A653" s="41" t="s">
        <v>554</v>
      </c>
      <c r="B653" s="74">
        <v>29720</v>
      </c>
      <c r="C653" s="48" t="s">
        <v>113</v>
      </c>
      <c r="D653" s="47">
        <v>90910</v>
      </c>
      <c r="E653" s="46">
        <v>1.9E-2</v>
      </c>
      <c r="F653" s="45">
        <v>0.64800000000000002</v>
      </c>
      <c r="G653" s="44">
        <v>13.47</v>
      </c>
      <c r="H653" s="44">
        <v>14.29</v>
      </c>
      <c r="I653" s="43">
        <v>29720</v>
      </c>
      <c r="J653" s="42">
        <v>5.0000000000000001E-3</v>
      </c>
    </row>
    <row r="654" spans="1:10" ht="15" hidden="1" x14ac:dyDescent="0.25">
      <c r="A654" s="41" t="s">
        <v>553</v>
      </c>
      <c r="B654" s="74">
        <v>43030</v>
      </c>
      <c r="C654" s="54" t="s">
        <v>113</v>
      </c>
      <c r="D654" s="53">
        <v>8860</v>
      </c>
      <c r="E654" s="52">
        <v>0.14199999999999999</v>
      </c>
      <c r="F654" s="51">
        <v>6.3E-2</v>
      </c>
      <c r="G654" s="50">
        <v>17.79</v>
      </c>
      <c r="H654" s="50">
        <v>20.69</v>
      </c>
      <c r="I654" s="43">
        <v>43030</v>
      </c>
      <c r="J654" s="49">
        <v>6.9000000000000006E-2</v>
      </c>
    </row>
    <row r="655" spans="1:10" ht="15" hidden="1" x14ac:dyDescent="0.25">
      <c r="A655" s="41" t="s">
        <v>552</v>
      </c>
      <c r="B655" s="74">
        <v>41910</v>
      </c>
      <c r="C655" s="48" t="s">
        <v>113</v>
      </c>
      <c r="D655" s="47">
        <v>2150</v>
      </c>
      <c r="E655" s="46">
        <v>5.8999999999999997E-2</v>
      </c>
      <c r="F655" s="45">
        <v>1.4999999999999999E-2</v>
      </c>
      <c r="G655" s="44">
        <v>19.059999999999999</v>
      </c>
      <c r="H655" s="44">
        <v>20.149999999999999</v>
      </c>
      <c r="I655" s="43">
        <v>41910</v>
      </c>
      <c r="J655" s="42">
        <v>2.9000000000000001E-2</v>
      </c>
    </row>
    <row r="656" spans="1:10" ht="15" hidden="1" x14ac:dyDescent="0.25">
      <c r="A656" s="41" t="s">
        <v>551</v>
      </c>
      <c r="B656" s="74">
        <v>37790</v>
      </c>
      <c r="C656" s="54" t="s">
        <v>136</v>
      </c>
      <c r="D656" s="53">
        <v>3133030</v>
      </c>
      <c r="E656" s="52">
        <v>3.0000000000000001E-3</v>
      </c>
      <c r="F656" s="51">
        <v>22.315000000000001</v>
      </c>
      <c r="G656" s="50">
        <v>17.23</v>
      </c>
      <c r="H656" s="50">
        <v>18.170000000000002</v>
      </c>
      <c r="I656" s="43">
        <v>37790</v>
      </c>
      <c r="J656" s="49">
        <v>1E-3</v>
      </c>
    </row>
    <row r="657" spans="1:10" ht="15" hidden="1" x14ac:dyDescent="0.25">
      <c r="A657" s="41" t="s">
        <v>550</v>
      </c>
      <c r="B657" s="74">
        <v>37620</v>
      </c>
      <c r="C657" s="48" t="s">
        <v>113</v>
      </c>
      <c r="D657" s="47">
        <v>298960</v>
      </c>
      <c r="E657" s="46">
        <v>1.4E-2</v>
      </c>
      <c r="F657" s="45">
        <v>2.129</v>
      </c>
      <c r="G657" s="44">
        <v>17</v>
      </c>
      <c r="H657" s="44">
        <v>18.09</v>
      </c>
      <c r="I657" s="43">
        <v>37620</v>
      </c>
      <c r="J657" s="42">
        <v>4.0000000000000001E-3</v>
      </c>
    </row>
    <row r="658" spans="1:10" ht="15" hidden="1" x14ac:dyDescent="0.25">
      <c r="A658" s="41" t="s">
        <v>549</v>
      </c>
      <c r="B658" s="74">
        <v>37570</v>
      </c>
      <c r="C658" s="54" t="s">
        <v>113</v>
      </c>
      <c r="D658" s="53">
        <v>485220</v>
      </c>
      <c r="E658" s="52">
        <v>8.0000000000000002E-3</v>
      </c>
      <c r="F658" s="51">
        <v>3.456</v>
      </c>
      <c r="G658" s="50">
        <v>17.38</v>
      </c>
      <c r="H658" s="50">
        <v>18.059999999999999</v>
      </c>
      <c r="I658" s="43">
        <v>37570</v>
      </c>
      <c r="J658" s="49">
        <v>2E-3</v>
      </c>
    </row>
    <row r="659" spans="1:10" ht="15" hidden="1" x14ac:dyDescent="0.25">
      <c r="A659" s="41" t="s">
        <v>548</v>
      </c>
      <c r="B659" s="74">
        <v>40220</v>
      </c>
      <c r="C659" s="48" t="s">
        <v>113</v>
      </c>
      <c r="D659" s="47">
        <v>1566960</v>
      </c>
      <c r="E659" s="46">
        <v>4.0000000000000001E-3</v>
      </c>
      <c r="F659" s="45">
        <v>11.161</v>
      </c>
      <c r="G659" s="44">
        <v>18.46</v>
      </c>
      <c r="H659" s="44">
        <v>19.34</v>
      </c>
      <c r="I659" s="43">
        <v>40220</v>
      </c>
      <c r="J659" s="42">
        <v>1E-3</v>
      </c>
    </row>
    <row r="660" spans="1:10" ht="15" hidden="1" x14ac:dyDescent="0.25">
      <c r="A660" s="41" t="s">
        <v>547</v>
      </c>
      <c r="B660" s="74">
        <v>28120</v>
      </c>
      <c r="C660" s="54" t="s">
        <v>113</v>
      </c>
      <c r="D660" s="53">
        <v>18810</v>
      </c>
      <c r="E660" s="52">
        <v>6.7000000000000004E-2</v>
      </c>
      <c r="F660" s="51">
        <v>0.13400000000000001</v>
      </c>
      <c r="G660" s="50">
        <v>12.49</v>
      </c>
      <c r="H660" s="50">
        <v>13.52</v>
      </c>
      <c r="I660" s="43">
        <v>28120</v>
      </c>
      <c r="J660" s="49">
        <v>8.9999999999999993E-3</v>
      </c>
    </row>
    <row r="661" spans="1:10" ht="15" hidden="1" x14ac:dyDescent="0.25">
      <c r="A661" s="41" t="s">
        <v>546</v>
      </c>
      <c r="B661" s="74">
        <v>43580</v>
      </c>
      <c r="C661" s="48" t="s">
        <v>113</v>
      </c>
      <c r="D661" s="47">
        <v>159650</v>
      </c>
      <c r="E661" s="46">
        <v>8.0000000000000002E-3</v>
      </c>
      <c r="F661" s="45">
        <v>1.137</v>
      </c>
      <c r="G661" s="44">
        <v>20.38</v>
      </c>
      <c r="H661" s="44">
        <v>20.95</v>
      </c>
      <c r="I661" s="43">
        <v>43580</v>
      </c>
      <c r="J661" s="42">
        <v>3.0000000000000001E-3</v>
      </c>
    </row>
    <row r="662" spans="1:10" ht="15" hidden="1" x14ac:dyDescent="0.25">
      <c r="A662" s="41" t="s">
        <v>545</v>
      </c>
      <c r="B662" s="74">
        <v>41980</v>
      </c>
      <c r="C662" s="54" t="s">
        <v>113</v>
      </c>
      <c r="D662" s="53">
        <v>72120</v>
      </c>
      <c r="E662" s="52">
        <v>1.4E-2</v>
      </c>
      <c r="F662" s="51">
        <v>0.51400000000000001</v>
      </c>
      <c r="G662" s="50">
        <v>19.91</v>
      </c>
      <c r="H662" s="50">
        <v>20.18</v>
      </c>
      <c r="I662" s="43">
        <v>41980</v>
      </c>
      <c r="J662" s="49">
        <v>4.0000000000000001E-3</v>
      </c>
    </row>
    <row r="663" spans="1:10" ht="15" hidden="1" x14ac:dyDescent="0.25">
      <c r="A663" s="41" t="s">
        <v>544</v>
      </c>
      <c r="B663" s="74">
        <v>28060</v>
      </c>
      <c r="C663" s="48" t="s">
        <v>113</v>
      </c>
      <c r="D663" s="47">
        <v>496760</v>
      </c>
      <c r="E663" s="46">
        <v>7.0000000000000001E-3</v>
      </c>
      <c r="F663" s="45">
        <v>3.5379999999999998</v>
      </c>
      <c r="G663" s="44">
        <v>13.11</v>
      </c>
      <c r="H663" s="44">
        <v>13.49</v>
      </c>
      <c r="I663" s="43">
        <v>28060</v>
      </c>
      <c r="J663" s="42">
        <v>2E-3</v>
      </c>
    </row>
    <row r="664" spans="1:10" ht="15" hidden="1" x14ac:dyDescent="0.25">
      <c r="A664" s="41" t="s">
        <v>543</v>
      </c>
      <c r="B664" s="74">
        <v>41870</v>
      </c>
      <c r="C664" s="54" t="s">
        <v>113</v>
      </c>
      <c r="D664" s="53">
        <v>34540</v>
      </c>
      <c r="E664" s="52">
        <v>4.1000000000000002E-2</v>
      </c>
      <c r="F664" s="51">
        <v>0.246</v>
      </c>
      <c r="G664" s="50">
        <v>19.010000000000002</v>
      </c>
      <c r="H664" s="50">
        <v>20.13</v>
      </c>
      <c r="I664" s="43">
        <v>41870</v>
      </c>
      <c r="J664" s="49">
        <v>8.0000000000000002E-3</v>
      </c>
    </row>
    <row r="665" spans="1:10" ht="15" hidden="1" x14ac:dyDescent="0.25">
      <c r="A665" s="41" t="s">
        <v>542</v>
      </c>
      <c r="B665" s="74">
        <v>34370</v>
      </c>
      <c r="C665" s="48" t="s">
        <v>136</v>
      </c>
      <c r="D665" s="47">
        <v>5630810</v>
      </c>
      <c r="E665" s="46">
        <v>3.0000000000000001E-3</v>
      </c>
      <c r="F665" s="45">
        <v>40.104999999999997</v>
      </c>
      <c r="G665" s="44">
        <v>15.24</v>
      </c>
      <c r="H665" s="44">
        <v>16.53</v>
      </c>
      <c r="I665" s="43">
        <v>34370</v>
      </c>
      <c r="J665" s="42">
        <v>1E-3</v>
      </c>
    </row>
    <row r="666" spans="1:10" ht="15" hidden="1" x14ac:dyDescent="0.25">
      <c r="A666" s="41" t="s">
        <v>541</v>
      </c>
      <c r="B666" s="74">
        <v>52380</v>
      </c>
      <c r="C666" s="54" t="s">
        <v>113</v>
      </c>
      <c r="D666" s="53">
        <v>59820</v>
      </c>
      <c r="E666" s="52">
        <v>2.3E-2</v>
      </c>
      <c r="F666" s="51">
        <v>0.42599999999999999</v>
      </c>
      <c r="G666" s="50">
        <v>23.65</v>
      </c>
      <c r="H666" s="50">
        <v>25.18</v>
      </c>
      <c r="I666" s="43">
        <v>52380</v>
      </c>
      <c r="J666" s="49">
        <v>6.0000000000000001E-3</v>
      </c>
    </row>
    <row r="667" spans="1:10" ht="15" hidden="1" x14ac:dyDescent="0.25">
      <c r="A667" s="41" t="s">
        <v>540</v>
      </c>
      <c r="B667" s="74">
        <v>37660</v>
      </c>
      <c r="C667" s="48" t="s">
        <v>113</v>
      </c>
      <c r="D667" s="47">
        <v>6780</v>
      </c>
      <c r="E667" s="46">
        <v>5.3999999999999999E-2</v>
      </c>
      <c r="F667" s="45">
        <v>4.8000000000000001E-2</v>
      </c>
      <c r="G667" s="44">
        <v>17.489999999999998</v>
      </c>
      <c r="H667" s="44">
        <v>18.11</v>
      </c>
      <c r="I667" s="43">
        <v>37660</v>
      </c>
      <c r="J667" s="42">
        <v>1.2999999999999999E-2</v>
      </c>
    </row>
    <row r="668" spans="1:10" ht="15" hidden="1" x14ac:dyDescent="0.25">
      <c r="A668" s="41" t="s">
        <v>539</v>
      </c>
      <c r="B668" s="74">
        <v>39160</v>
      </c>
      <c r="C668" s="54" t="s">
        <v>113</v>
      </c>
      <c r="D668" s="53">
        <v>128620</v>
      </c>
      <c r="E668" s="52">
        <v>8.9999999999999993E-3</v>
      </c>
      <c r="F668" s="51">
        <v>0.91600000000000004</v>
      </c>
      <c r="G668" s="50">
        <v>17.63</v>
      </c>
      <c r="H668" s="50">
        <v>18.829999999999998</v>
      </c>
      <c r="I668" s="43">
        <v>39160</v>
      </c>
      <c r="J668" s="49">
        <v>7.0000000000000001E-3</v>
      </c>
    </row>
    <row r="669" spans="1:10" ht="15" hidden="1" x14ac:dyDescent="0.25">
      <c r="A669" s="41" t="s">
        <v>538</v>
      </c>
      <c r="B669" s="74">
        <v>39320</v>
      </c>
      <c r="C669" s="48" t="s">
        <v>113</v>
      </c>
      <c r="D669" s="47">
        <v>37680</v>
      </c>
      <c r="E669" s="46">
        <v>4.9000000000000002E-2</v>
      </c>
      <c r="F669" s="45">
        <v>0.26800000000000002</v>
      </c>
      <c r="G669" s="44">
        <v>17.75</v>
      </c>
      <c r="H669" s="44">
        <v>18.91</v>
      </c>
      <c r="I669" s="43">
        <v>39320</v>
      </c>
      <c r="J669" s="42">
        <v>7.0000000000000001E-3</v>
      </c>
    </row>
    <row r="670" spans="1:10" ht="15" hidden="1" x14ac:dyDescent="0.25">
      <c r="A670" s="41" t="s">
        <v>537</v>
      </c>
      <c r="B670" s="74">
        <v>35170</v>
      </c>
      <c r="C670" s="54" t="s">
        <v>113</v>
      </c>
      <c r="D670" s="53">
        <v>2707040</v>
      </c>
      <c r="E670" s="52">
        <v>5.0000000000000001E-3</v>
      </c>
      <c r="F670" s="51">
        <v>19.280999999999999</v>
      </c>
      <c r="G670" s="50">
        <v>15.53</v>
      </c>
      <c r="H670" s="50">
        <v>16.91</v>
      </c>
      <c r="I670" s="43">
        <v>35170</v>
      </c>
      <c r="J670" s="49">
        <v>2E-3</v>
      </c>
    </row>
    <row r="671" spans="1:10" ht="15" hidden="1" x14ac:dyDescent="0.25">
      <c r="A671" s="41" t="s">
        <v>536</v>
      </c>
      <c r="B671" s="74">
        <v>43550</v>
      </c>
      <c r="C671" s="48" t="s">
        <v>113</v>
      </c>
      <c r="D671" s="47">
        <v>135940</v>
      </c>
      <c r="E671" s="46">
        <v>8.9999999999999993E-3</v>
      </c>
      <c r="F671" s="45">
        <v>0.96799999999999997</v>
      </c>
      <c r="G671" s="44">
        <v>20.84</v>
      </c>
      <c r="H671" s="44">
        <v>20.94</v>
      </c>
      <c r="I671" s="43">
        <v>43550</v>
      </c>
      <c r="J671" s="42">
        <v>6.0000000000000001E-3</v>
      </c>
    </row>
    <row r="672" spans="1:10" ht="15" hidden="1" x14ac:dyDescent="0.25">
      <c r="A672" s="41" t="s">
        <v>535</v>
      </c>
      <c r="B672" s="74">
        <v>31260</v>
      </c>
      <c r="C672" s="54" t="s">
        <v>113</v>
      </c>
      <c r="D672" s="53">
        <v>130950</v>
      </c>
      <c r="E672" s="52">
        <v>1.2999999999999999E-2</v>
      </c>
      <c r="F672" s="51">
        <v>0.93300000000000005</v>
      </c>
      <c r="G672" s="50">
        <v>13.99</v>
      </c>
      <c r="H672" s="50">
        <v>15.03</v>
      </c>
      <c r="I672" s="43">
        <v>31260</v>
      </c>
      <c r="J672" s="49">
        <v>4.0000000000000001E-3</v>
      </c>
    </row>
    <row r="673" spans="1:10" ht="15" hidden="1" x14ac:dyDescent="0.25">
      <c r="A673" s="41" t="s">
        <v>534</v>
      </c>
      <c r="B673" s="74">
        <v>23530</v>
      </c>
      <c r="C673" s="48" t="s">
        <v>113</v>
      </c>
      <c r="D673" s="47">
        <v>248440</v>
      </c>
      <c r="E673" s="46">
        <v>8.9999999999999993E-3</v>
      </c>
      <c r="F673" s="45">
        <v>1.77</v>
      </c>
      <c r="G673" s="44">
        <v>10.61</v>
      </c>
      <c r="H673" s="44">
        <v>11.32</v>
      </c>
      <c r="I673" s="43">
        <v>23530</v>
      </c>
      <c r="J673" s="42">
        <v>4.0000000000000001E-3</v>
      </c>
    </row>
    <row r="674" spans="1:10" ht="15" hidden="1" x14ac:dyDescent="0.25">
      <c r="A674" s="41" t="s">
        <v>533</v>
      </c>
      <c r="B674" s="74">
        <v>33640</v>
      </c>
      <c r="C674" s="54" t="s">
        <v>113</v>
      </c>
      <c r="D674" s="53">
        <v>186030</v>
      </c>
      <c r="E674" s="52">
        <v>1.4999999999999999E-2</v>
      </c>
      <c r="F674" s="51">
        <v>1.325</v>
      </c>
      <c r="G674" s="50">
        <v>15.46</v>
      </c>
      <c r="H674" s="50">
        <v>16.170000000000002</v>
      </c>
      <c r="I674" s="43">
        <v>33640</v>
      </c>
      <c r="J674" s="49">
        <v>5.0000000000000001E-3</v>
      </c>
    </row>
    <row r="675" spans="1:10" ht="15" hidden="1" x14ac:dyDescent="0.25">
      <c r="A675" s="41" t="s">
        <v>532</v>
      </c>
      <c r="B675" s="74">
        <v>27450</v>
      </c>
      <c r="C675" s="48" t="s">
        <v>113</v>
      </c>
      <c r="D675" s="47">
        <v>98560</v>
      </c>
      <c r="E675" s="46">
        <v>1.4E-2</v>
      </c>
      <c r="F675" s="45">
        <v>0.70199999999999996</v>
      </c>
      <c r="G675" s="44">
        <v>12.12</v>
      </c>
      <c r="H675" s="44">
        <v>13.2</v>
      </c>
      <c r="I675" s="43">
        <v>27450</v>
      </c>
      <c r="J675" s="42">
        <v>5.0000000000000001E-3</v>
      </c>
    </row>
    <row r="676" spans="1:10" ht="15" hidden="1" x14ac:dyDescent="0.25">
      <c r="A676" s="41" t="s">
        <v>531</v>
      </c>
      <c r="B676" s="74">
        <v>40300</v>
      </c>
      <c r="C676" s="54" t="s">
        <v>113</v>
      </c>
      <c r="D676" s="53">
        <v>224340</v>
      </c>
      <c r="E676" s="52">
        <v>1.6E-2</v>
      </c>
      <c r="F676" s="51">
        <v>1.5980000000000001</v>
      </c>
      <c r="G676" s="50">
        <v>18.57</v>
      </c>
      <c r="H676" s="50">
        <v>19.37</v>
      </c>
      <c r="I676" s="43">
        <v>40300</v>
      </c>
      <c r="J676" s="49">
        <v>4.0000000000000001E-3</v>
      </c>
    </row>
    <row r="677" spans="1:10" ht="15" hidden="1" x14ac:dyDescent="0.25">
      <c r="A677" s="41" t="s">
        <v>530</v>
      </c>
      <c r="B677" s="74">
        <v>36480</v>
      </c>
      <c r="C677" s="48" t="s">
        <v>113</v>
      </c>
      <c r="D677" s="47">
        <v>41630</v>
      </c>
      <c r="E677" s="46">
        <v>2.7E-2</v>
      </c>
      <c r="F677" s="45">
        <v>0.29699999999999999</v>
      </c>
      <c r="G677" s="44">
        <v>16.82</v>
      </c>
      <c r="H677" s="44">
        <v>17.54</v>
      </c>
      <c r="I677" s="43">
        <v>36480</v>
      </c>
      <c r="J677" s="42">
        <v>6.0000000000000001E-3</v>
      </c>
    </row>
    <row r="678" spans="1:10" ht="15" hidden="1" x14ac:dyDescent="0.25">
      <c r="A678" s="41" t="s">
        <v>529</v>
      </c>
      <c r="B678" s="74">
        <v>35160</v>
      </c>
      <c r="C678" s="54" t="s">
        <v>113</v>
      </c>
      <c r="D678" s="53">
        <v>176850</v>
      </c>
      <c r="E678" s="52">
        <v>1.6E-2</v>
      </c>
      <c r="F678" s="51">
        <v>1.26</v>
      </c>
      <c r="G678" s="50">
        <v>16.04</v>
      </c>
      <c r="H678" s="50">
        <v>16.899999999999999</v>
      </c>
      <c r="I678" s="43">
        <v>35160</v>
      </c>
      <c r="J678" s="49">
        <v>5.0000000000000001E-3</v>
      </c>
    </row>
    <row r="679" spans="1:10" ht="15" hidden="1" x14ac:dyDescent="0.25">
      <c r="A679" s="41" t="s">
        <v>528</v>
      </c>
      <c r="B679" s="74">
        <v>40100</v>
      </c>
      <c r="C679" s="48" t="s">
        <v>113</v>
      </c>
      <c r="D679" s="47">
        <v>137150</v>
      </c>
      <c r="E679" s="46">
        <v>7.0000000000000001E-3</v>
      </c>
      <c r="F679" s="45">
        <v>0.97699999999999998</v>
      </c>
      <c r="G679" s="44">
        <v>18.760000000000002</v>
      </c>
      <c r="H679" s="44">
        <v>19.28</v>
      </c>
      <c r="I679" s="43">
        <v>40100</v>
      </c>
      <c r="J679" s="42">
        <v>2E-3</v>
      </c>
    </row>
    <row r="680" spans="1:10" ht="15" hidden="1" x14ac:dyDescent="0.25">
      <c r="A680" s="41" t="s">
        <v>527</v>
      </c>
      <c r="B680" s="74">
        <v>29120</v>
      </c>
      <c r="C680" s="54" t="s">
        <v>113</v>
      </c>
      <c r="D680" s="53">
        <v>997770</v>
      </c>
      <c r="E680" s="52">
        <v>5.0000000000000001E-3</v>
      </c>
      <c r="F680" s="51">
        <v>7.1070000000000002</v>
      </c>
      <c r="G680" s="50">
        <v>13.42</v>
      </c>
      <c r="H680" s="50">
        <v>14</v>
      </c>
      <c r="I680" s="43">
        <v>29120</v>
      </c>
      <c r="J680" s="49">
        <v>2E-3</v>
      </c>
    </row>
    <row r="681" spans="1:10" ht="15" hidden="1" x14ac:dyDescent="0.25">
      <c r="A681" s="41" t="s">
        <v>526</v>
      </c>
      <c r="B681" s="74">
        <v>38050</v>
      </c>
      <c r="C681" s="48" t="s">
        <v>113</v>
      </c>
      <c r="D681" s="47">
        <v>146350</v>
      </c>
      <c r="E681" s="46">
        <v>2.9000000000000001E-2</v>
      </c>
      <c r="F681" s="45">
        <v>1.042</v>
      </c>
      <c r="G681" s="44">
        <v>16.940000000000001</v>
      </c>
      <c r="H681" s="44">
        <v>18.29</v>
      </c>
      <c r="I681" s="43">
        <v>38050</v>
      </c>
      <c r="J681" s="42">
        <v>1.0999999999999999E-2</v>
      </c>
    </row>
    <row r="682" spans="1:10" ht="15" hidden="1" x14ac:dyDescent="0.25">
      <c r="A682" s="41" t="s">
        <v>525</v>
      </c>
      <c r="B682" s="74">
        <v>40090</v>
      </c>
      <c r="C682" s="54" t="s">
        <v>113</v>
      </c>
      <c r="D682" s="53">
        <v>166850</v>
      </c>
      <c r="E682" s="52">
        <v>1.2E-2</v>
      </c>
      <c r="F682" s="51">
        <v>1.1879999999999999</v>
      </c>
      <c r="G682" s="50">
        <v>18.87</v>
      </c>
      <c r="H682" s="50">
        <v>19.28</v>
      </c>
      <c r="I682" s="43">
        <v>40090</v>
      </c>
      <c r="J682" s="49">
        <v>3.0000000000000001E-3</v>
      </c>
    </row>
    <row r="683" spans="1:10" ht="15" hidden="1" x14ac:dyDescent="0.25">
      <c r="A683" s="41" t="s">
        <v>524</v>
      </c>
      <c r="B683" s="74">
        <v>34150</v>
      </c>
      <c r="C683" s="48" t="s">
        <v>136</v>
      </c>
      <c r="D683" s="47">
        <v>4101520</v>
      </c>
      <c r="E683" s="46">
        <v>3.0000000000000001E-3</v>
      </c>
      <c r="F683" s="45">
        <v>29.213000000000001</v>
      </c>
      <c r="G683" s="44">
        <v>14.63</v>
      </c>
      <c r="H683" s="44">
        <v>16.420000000000002</v>
      </c>
      <c r="I683" s="43">
        <v>34150</v>
      </c>
      <c r="J683" s="42">
        <v>2E-3</v>
      </c>
    </row>
    <row r="684" spans="1:10" ht="15" hidden="1" x14ac:dyDescent="0.25">
      <c r="A684" s="41" t="s">
        <v>523</v>
      </c>
      <c r="B684" s="74">
        <v>44250</v>
      </c>
      <c r="C684" s="54" t="s">
        <v>113</v>
      </c>
      <c r="D684" s="53">
        <v>88920</v>
      </c>
      <c r="E684" s="52">
        <v>2.8000000000000001E-2</v>
      </c>
      <c r="F684" s="51">
        <v>0.63300000000000001</v>
      </c>
      <c r="G684" s="50">
        <v>20.149999999999999</v>
      </c>
      <c r="H684" s="50">
        <v>21.27</v>
      </c>
      <c r="I684" s="43">
        <v>44250</v>
      </c>
      <c r="J684" s="49">
        <v>8.9999999999999993E-3</v>
      </c>
    </row>
    <row r="685" spans="1:10" ht="15" hidden="1" x14ac:dyDescent="0.25">
      <c r="A685" s="41" t="s">
        <v>522</v>
      </c>
      <c r="B685" s="74">
        <v>29920</v>
      </c>
      <c r="C685" s="48" t="s">
        <v>113</v>
      </c>
      <c r="D685" s="47">
        <v>74120</v>
      </c>
      <c r="E685" s="46">
        <v>2.5000000000000001E-2</v>
      </c>
      <c r="F685" s="45">
        <v>0.52800000000000002</v>
      </c>
      <c r="G685" s="44">
        <v>13.54</v>
      </c>
      <c r="H685" s="44">
        <v>14.39</v>
      </c>
      <c r="I685" s="43">
        <v>29920</v>
      </c>
      <c r="J685" s="42">
        <v>7.0000000000000001E-3</v>
      </c>
    </row>
    <row r="686" spans="1:10" ht="15" hidden="1" x14ac:dyDescent="0.25">
      <c r="A686" s="41" t="s">
        <v>521</v>
      </c>
      <c r="B686" s="74">
        <v>41150</v>
      </c>
      <c r="C686" s="54" t="s">
        <v>121</v>
      </c>
      <c r="D686" s="53">
        <v>293090</v>
      </c>
      <c r="E686" s="52">
        <v>8.9999999999999993E-3</v>
      </c>
      <c r="F686" s="51">
        <v>2.0880000000000001</v>
      </c>
      <c r="G686" s="50">
        <v>18.399999999999999</v>
      </c>
      <c r="H686" s="50">
        <v>19.79</v>
      </c>
      <c r="I686" s="43">
        <v>41150</v>
      </c>
      <c r="J686" s="49">
        <v>4.0000000000000001E-3</v>
      </c>
    </row>
    <row r="687" spans="1:10" ht="15" hidden="1" x14ac:dyDescent="0.25">
      <c r="A687" s="41" t="s">
        <v>520</v>
      </c>
      <c r="B687" s="74">
        <v>41070</v>
      </c>
      <c r="C687" s="48" t="s">
        <v>113</v>
      </c>
      <c r="D687" s="47">
        <v>95170</v>
      </c>
      <c r="E687" s="46">
        <v>8.9999999999999993E-3</v>
      </c>
      <c r="F687" s="45">
        <v>0.67800000000000005</v>
      </c>
      <c r="G687" s="44">
        <v>18.690000000000001</v>
      </c>
      <c r="H687" s="44">
        <v>19.739999999999998</v>
      </c>
      <c r="I687" s="43">
        <v>41070</v>
      </c>
      <c r="J687" s="42">
        <v>4.0000000000000001E-3</v>
      </c>
    </row>
    <row r="688" spans="1:10" ht="15" hidden="1" x14ac:dyDescent="0.25">
      <c r="A688" s="41" t="s">
        <v>519</v>
      </c>
      <c r="B688" s="74">
        <v>41190</v>
      </c>
      <c r="C688" s="54" t="s">
        <v>113</v>
      </c>
      <c r="D688" s="53">
        <v>197910</v>
      </c>
      <c r="E688" s="52">
        <v>1.2E-2</v>
      </c>
      <c r="F688" s="51">
        <v>1.41</v>
      </c>
      <c r="G688" s="50">
        <v>18.239999999999998</v>
      </c>
      <c r="H688" s="50">
        <v>19.8</v>
      </c>
      <c r="I688" s="43">
        <v>41190</v>
      </c>
      <c r="J688" s="49">
        <v>6.0000000000000001E-3</v>
      </c>
    </row>
    <row r="689" spans="1:10" ht="15" hidden="1" x14ac:dyDescent="0.25">
      <c r="A689" s="41" t="s">
        <v>518</v>
      </c>
      <c r="B689" s="74">
        <v>41890</v>
      </c>
      <c r="C689" s="48" t="s">
        <v>113</v>
      </c>
      <c r="D689" s="47">
        <v>34070</v>
      </c>
      <c r="E689" s="46">
        <v>3.4000000000000002E-2</v>
      </c>
      <c r="F689" s="45">
        <v>0.24299999999999999</v>
      </c>
      <c r="G689" s="44">
        <v>18.72</v>
      </c>
      <c r="H689" s="44">
        <v>20.14</v>
      </c>
      <c r="I689" s="43">
        <v>41890</v>
      </c>
      <c r="J689" s="42">
        <v>8.0000000000000002E-3</v>
      </c>
    </row>
    <row r="690" spans="1:10" ht="15" hidden="1" x14ac:dyDescent="0.25">
      <c r="A690" s="41" t="s">
        <v>517</v>
      </c>
      <c r="B690" s="74">
        <v>50070</v>
      </c>
      <c r="C690" s="54" t="s">
        <v>121</v>
      </c>
      <c r="D690" s="53">
        <v>521750</v>
      </c>
      <c r="E690" s="52">
        <v>0</v>
      </c>
      <c r="F690" s="51">
        <v>3.7160000000000002</v>
      </c>
      <c r="G690" s="50">
        <v>27.3</v>
      </c>
      <c r="H690" s="50">
        <v>24.07</v>
      </c>
      <c r="I690" s="43">
        <v>50070</v>
      </c>
      <c r="J690" s="49">
        <v>3.0000000000000001E-3</v>
      </c>
    </row>
    <row r="691" spans="1:10" ht="15" hidden="1" x14ac:dyDescent="0.25">
      <c r="A691" s="41" t="s">
        <v>516</v>
      </c>
      <c r="B691" s="74">
        <v>48360</v>
      </c>
      <c r="C691" s="48" t="s">
        <v>113</v>
      </c>
      <c r="D691" s="47">
        <v>82030</v>
      </c>
      <c r="E691" s="46">
        <v>0</v>
      </c>
      <c r="F691" s="45">
        <v>0.58399999999999996</v>
      </c>
      <c r="G691" s="44">
        <v>27.3</v>
      </c>
      <c r="H691" s="44">
        <v>23.25</v>
      </c>
      <c r="I691" s="43">
        <v>48360</v>
      </c>
      <c r="J691" s="42">
        <v>2E-3</v>
      </c>
    </row>
    <row r="692" spans="1:10" ht="15" hidden="1" x14ac:dyDescent="0.25">
      <c r="A692" s="41" t="s">
        <v>515</v>
      </c>
      <c r="B692" s="74">
        <v>50610</v>
      </c>
      <c r="C692" s="54" t="s">
        <v>113</v>
      </c>
      <c r="D692" s="53">
        <v>328950</v>
      </c>
      <c r="E692" s="52">
        <v>0</v>
      </c>
      <c r="F692" s="51">
        <v>2.343</v>
      </c>
      <c r="G692" s="50">
        <v>27.94</v>
      </c>
      <c r="H692" s="50">
        <v>24.33</v>
      </c>
      <c r="I692" s="43">
        <v>50610</v>
      </c>
      <c r="J692" s="49">
        <v>2E-3</v>
      </c>
    </row>
    <row r="693" spans="1:10" ht="15" hidden="1" x14ac:dyDescent="0.25">
      <c r="A693" s="41" t="s">
        <v>514</v>
      </c>
      <c r="B693" s="74">
        <v>49710</v>
      </c>
      <c r="C693" s="48" t="s">
        <v>113</v>
      </c>
      <c r="D693" s="47">
        <v>110770</v>
      </c>
      <c r="E693" s="46">
        <v>0</v>
      </c>
      <c r="F693" s="45">
        <v>0.78900000000000003</v>
      </c>
      <c r="G693" s="44">
        <v>27.03</v>
      </c>
      <c r="H693" s="44">
        <v>23.9</v>
      </c>
      <c r="I693" s="43">
        <v>49710</v>
      </c>
      <c r="J693" s="42">
        <v>4.0000000000000001E-3</v>
      </c>
    </row>
    <row r="694" spans="1:10" ht="15" hidden="1" x14ac:dyDescent="0.25">
      <c r="A694" s="41" t="s">
        <v>513</v>
      </c>
      <c r="B694" s="74">
        <v>49050</v>
      </c>
      <c r="C694" s="54" t="s">
        <v>113</v>
      </c>
      <c r="D694" s="53">
        <v>321780</v>
      </c>
      <c r="E694" s="52">
        <v>7.0000000000000001E-3</v>
      </c>
      <c r="F694" s="51">
        <v>2.2919999999999998</v>
      </c>
      <c r="G694" s="50">
        <v>22.48</v>
      </c>
      <c r="H694" s="50">
        <v>23.58</v>
      </c>
      <c r="I694" s="43">
        <v>49050</v>
      </c>
      <c r="J694" s="49">
        <v>3.0000000000000001E-3</v>
      </c>
    </row>
    <row r="695" spans="1:10" ht="15" hidden="1" x14ac:dyDescent="0.25">
      <c r="A695" s="41" t="s">
        <v>512</v>
      </c>
      <c r="B695" s="74">
        <v>33150</v>
      </c>
      <c r="C695" s="48" t="s">
        <v>113</v>
      </c>
      <c r="D695" s="47">
        <v>676990</v>
      </c>
      <c r="E695" s="46">
        <v>8.0000000000000002E-3</v>
      </c>
      <c r="F695" s="45">
        <v>4.8220000000000001</v>
      </c>
      <c r="G695" s="44">
        <v>14.99</v>
      </c>
      <c r="H695" s="44">
        <v>15.94</v>
      </c>
      <c r="I695" s="43">
        <v>33150</v>
      </c>
      <c r="J695" s="42">
        <v>2E-3</v>
      </c>
    </row>
    <row r="696" spans="1:10" ht="15" hidden="1" x14ac:dyDescent="0.25">
      <c r="A696" s="41" t="s">
        <v>511</v>
      </c>
      <c r="B696" s="74">
        <v>26670</v>
      </c>
      <c r="C696" s="54" t="s">
        <v>113</v>
      </c>
      <c r="D696" s="53">
        <v>2016340</v>
      </c>
      <c r="E696" s="52">
        <v>5.0000000000000001E-3</v>
      </c>
      <c r="F696" s="51">
        <v>14.361000000000001</v>
      </c>
      <c r="G696" s="50">
        <v>11.46</v>
      </c>
      <c r="H696" s="50">
        <v>12.82</v>
      </c>
      <c r="I696" s="43">
        <v>26670</v>
      </c>
      <c r="J696" s="49">
        <v>2E-3</v>
      </c>
    </row>
    <row r="697" spans="1:10" ht="15" hidden="1" x14ac:dyDescent="0.25">
      <c r="A697" s="41" t="s">
        <v>510</v>
      </c>
      <c r="B697" s="74">
        <v>31080</v>
      </c>
      <c r="C697" s="48" t="s">
        <v>113</v>
      </c>
      <c r="D697" s="47">
        <v>74460</v>
      </c>
      <c r="E697" s="46">
        <v>2.1000000000000001E-2</v>
      </c>
      <c r="F697" s="45">
        <v>0.53</v>
      </c>
      <c r="G697" s="44">
        <v>13.84</v>
      </c>
      <c r="H697" s="44">
        <v>14.94</v>
      </c>
      <c r="I697" s="43">
        <v>31080</v>
      </c>
      <c r="J697" s="42">
        <v>5.0000000000000001E-3</v>
      </c>
    </row>
    <row r="698" spans="1:10" ht="15" hidden="1" x14ac:dyDescent="0.25">
      <c r="A698" s="41" t="s">
        <v>509</v>
      </c>
      <c r="B698" s="74">
        <v>40330</v>
      </c>
      <c r="C698" s="54" t="s">
        <v>121</v>
      </c>
      <c r="D698" s="53">
        <v>3675140</v>
      </c>
      <c r="E698" s="52">
        <v>3.0000000000000001E-3</v>
      </c>
      <c r="F698" s="51">
        <v>26.175999999999998</v>
      </c>
      <c r="G698" s="50">
        <v>17.899999999999999</v>
      </c>
      <c r="H698" s="50">
        <v>19.39</v>
      </c>
      <c r="I698" s="43">
        <v>40330</v>
      </c>
      <c r="J698" s="49">
        <v>1E-3</v>
      </c>
    </row>
    <row r="699" spans="1:10" ht="15" hidden="1" x14ac:dyDescent="0.25">
      <c r="A699" s="41" t="s">
        <v>508</v>
      </c>
      <c r="B699" s="74">
        <v>57910</v>
      </c>
      <c r="C699" s="48" t="s">
        <v>113</v>
      </c>
      <c r="D699" s="47">
        <v>631610</v>
      </c>
      <c r="E699" s="46">
        <v>6.0000000000000001E-3</v>
      </c>
      <c r="F699" s="45">
        <v>4.4989999999999997</v>
      </c>
      <c r="G699" s="44">
        <v>26.86</v>
      </c>
      <c r="H699" s="44">
        <v>27.84</v>
      </c>
      <c r="I699" s="43">
        <v>57910</v>
      </c>
      <c r="J699" s="42">
        <v>2E-3</v>
      </c>
    </row>
    <row r="700" spans="1:10" ht="15" hidden="1" x14ac:dyDescent="0.25">
      <c r="A700" s="41" t="s">
        <v>507</v>
      </c>
      <c r="B700" s="74">
        <v>47900</v>
      </c>
      <c r="C700" s="54" t="s">
        <v>113</v>
      </c>
      <c r="D700" s="53">
        <v>191200</v>
      </c>
      <c r="E700" s="52">
        <v>1.4999999999999999E-2</v>
      </c>
      <c r="F700" s="51">
        <v>1.3620000000000001</v>
      </c>
      <c r="G700" s="50">
        <v>21.24</v>
      </c>
      <c r="H700" s="50">
        <v>23.03</v>
      </c>
      <c r="I700" s="43">
        <v>47900</v>
      </c>
      <c r="J700" s="49">
        <v>8.0000000000000002E-3</v>
      </c>
    </row>
    <row r="701" spans="1:10" ht="15" hidden="1" x14ac:dyDescent="0.25">
      <c r="A701" s="41" t="s">
        <v>506</v>
      </c>
      <c r="B701" s="74">
        <v>35060</v>
      </c>
      <c r="C701" s="48" t="s">
        <v>113</v>
      </c>
      <c r="D701" s="47">
        <v>556820</v>
      </c>
      <c r="E701" s="46">
        <v>7.0000000000000001E-3</v>
      </c>
      <c r="F701" s="45">
        <v>3.9660000000000002</v>
      </c>
      <c r="G701" s="44">
        <v>16.22</v>
      </c>
      <c r="H701" s="44">
        <v>16.850000000000001</v>
      </c>
      <c r="I701" s="43">
        <v>35060</v>
      </c>
      <c r="J701" s="42">
        <v>3.0000000000000001E-3</v>
      </c>
    </row>
    <row r="702" spans="1:10" ht="15" hidden="1" x14ac:dyDescent="0.25">
      <c r="A702" s="41" t="s">
        <v>505</v>
      </c>
      <c r="B702" s="74">
        <v>36140</v>
      </c>
      <c r="C702" s="54" t="s">
        <v>113</v>
      </c>
      <c r="D702" s="53">
        <v>2295510</v>
      </c>
      <c r="E702" s="52">
        <v>3.0000000000000001E-3</v>
      </c>
      <c r="F702" s="51">
        <v>16.350000000000001</v>
      </c>
      <c r="G702" s="50">
        <v>16.739999999999998</v>
      </c>
      <c r="H702" s="50">
        <v>17.38</v>
      </c>
      <c r="I702" s="43">
        <v>36140</v>
      </c>
      <c r="J702" s="49">
        <v>2E-3</v>
      </c>
    </row>
    <row r="703" spans="1:10" ht="15" hidden="1" x14ac:dyDescent="0.25">
      <c r="A703" s="41" t="s">
        <v>504</v>
      </c>
      <c r="B703" s="74">
        <v>33930</v>
      </c>
      <c r="C703" s="48" t="s">
        <v>136</v>
      </c>
      <c r="D703" s="47">
        <v>3940510</v>
      </c>
      <c r="E703" s="46">
        <v>3.0000000000000001E-3</v>
      </c>
      <c r="F703" s="45">
        <v>28.065999999999999</v>
      </c>
      <c r="G703" s="44">
        <v>15.19</v>
      </c>
      <c r="H703" s="44">
        <v>16.309999999999999</v>
      </c>
      <c r="I703" s="43">
        <v>33930</v>
      </c>
      <c r="J703" s="42">
        <v>2E-3</v>
      </c>
    </row>
    <row r="704" spans="1:10" ht="15" hidden="1" x14ac:dyDescent="0.25">
      <c r="A704" s="41" t="s">
        <v>503</v>
      </c>
      <c r="B704" s="74">
        <v>43880</v>
      </c>
      <c r="C704" s="54" t="s">
        <v>113</v>
      </c>
      <c r="D704" s="53">
        <v>46810</v>
      </c>
      <c r="E704" s="52">
        <v>2.3E-2</v>
      </c>
      <c r="F704" s="51">
        <v>0.33300000000000002</v>
      </c>
      <c r="G704" s="50">
        <v>20.32</v>
      </c>
      <c r="H704" s="50">
        <v>21.1</v>
      </c>
      <c r="I704" s="43">
        <v>43880</v>
      </c>
      <c r="J704" s="49">
        <v>7.0000000000000001E-3</v>
      </c>
    </row>
    <row r="705" spans="1:10" ht="15" hidden="1" x14ac:dyDescent="0.25">
      <c r="A705" s="41" t="s">
        <v>502</v>
      </c>
      <c r="B705" s="74">
        <v>33780</v>
      </c>
      <c r="C705" s="48" t="s">
        <v>121</v>
      </c>
      <c r="D705" s="47">
        <v>262040</v>
      </c>
      <c r="E705" s="46">
        <v>1.0999999999999999E-2</v>
      </c>
      <c r="F705" s="45">
        <v>1.8660000000000001</v>
      </c>
      <c r="G705" s="44">
        <v>15.38</v>
      </c>
      <c r="H705" s="44">
        <v>16.239999999999998</v>
      </c>
      <c r="I705" s="43">
        <v>33780</v>
      </c>
      <c r="J705" s="42">
        <v>6.0000000000000001E-3</v>
      </c>
    </row>
    <row r="706" spans="1:10" ht="15" hidden="1" x14ac:dyDescent="0.25">
      <c r="A706" s="41" t="s">
        <v>501</v>
      </c>
      <c r="B706" s="74">
        <v>31640</v>
      </c>
      <c r="C706" s="54" t="s">
        <v>113</v>
      </c>
      <c r="D706" s="53">
        <v>194810</v>
      </c>
      <c r="E706" s="52">
        <v>1.2999999999999999E-2</v>
      </c>
      <c r="F706" s="51">
        <v>1.3879999999999999</v>
      </c>
      <c r="G706" s="50">
        <v>14.47</v>
      </c>
      <c r="H706" s="50">
        <v>15.21</v>
      </c>
      <c r="I706" s="43">
        <v>31640</v>
      </c>
      <c r="J706" s="49">
        <v>3.0000000000000001E-3</v>
      </c>
    </row>
    <row r="707" spans="1:10" ht="15" hidden="1" x14ac:dyDescent="0.25">
      <c r="A707" s="41" t="s">
        <v>500</v>
      </c>
      <c r="B707" s="74">
        <v>39970</v>
      </c>
      <c r="C707" s="48" t="s">
        <v>113</v>
      </c>
      <c r="D707" s="47">
        <v>67230</v>
      </c>
      <c r="E707" s="46">
        <v>0.02</v>
      </c>
      <c r="F707" s="45">
        <v>0.47899999999999998</v>
      </c>
      <c r="G707" s="44">
        <v>18.63</v>
      </c>
      <c r="H707" s="44">
        <v>19.22</v>
      </c>
      <c r="I707" s="43">
        <v>39970</v>
      </c>
      <c r="J707" s="42">
        <v>1.4999999999999999E-2</v>
      </c>
    </row>
    <row r="708" spans="1:10" ht="15" hidden="1" x14ac:dyDescent="0.25">
      <c r="A708" s="41" t="s">
        <v>499</v>
      </c>
      <c r="B708" s="74">
        <v>44380</v>
      </c>
      <c r="C708" s="54" t="s">
        <v>113</v>
      </c>
      <c r="D708" s="53">
        <v>13090</v>
      </c>
      <c r="E708" s="52">
        <v>4.2999999999999997E-2</v>
      </c>
      <c r="F708" s="51">
        <v>9.2999999999999999E-2</v>
      </c>
      <c r="G708" s="50">
        <v>19.760000000000002</v>
      </c>
      <c r="H708" s="50">
        <v>21.34</v>
      </c>
      <c r="I708" s="43">
        <v>44380</v>
      </c>
      <c r="J708" s="49">
        <v>1.0999999999999999E-2</v>
      </c>
    </row>
    <row r="709" spans="1:10" ht="15" hidden="1" x14ac:dyDescent="0.25">
      <c r="A709" s="41" t="s">
        <v>498</v>
      </c>
      <c r="B709" s="74">
        <v>40780</v>
      </c>
      <c r="C709" s="48" t="s">
        <v>113</v>
      </c>
      <c r="D709" s="47">
        <v>274350</v>
      </c>
      <c r="E709" s="46">
        <v>1.7000000000000001E-2</v>
      </c>
      <c r="F709" s="45">
        <v>1.954</v>
      </c>
      <c r="G709" s="44">
        <v>18.48</v>
      </c>
      <c r="H709" s="44">
        <v>19.61</v>
      </c>
      <c r="I709" s="43">
        <v>40780</v>
      </c>
      <c r="J709" s="42">
        <v>4.0000000000000001E-3</v>
      </c>
    </row>
    <row r="710" spans="1:10" ht="15" hidden="1" x14ac:dyDescent="0.25">
      <c r="A710" s="41" t="s">
        <v>497</v>
      </c>
      <c r="B710" s="74">
        <v>30580</v>
      </c>
      <c r="C710" s="54" t="s">
        <v>113</v>
      </c>
      <c r="D710" s="53">
        <v>91530</v>
      </c>
      <c r="E710" s="52">
        <v>0.03</v>
      </c>
      <c r="F710" s="51">
        <v>0.65200000000000002</v>
      </c>
      <c r="G710" s="50">
        <v>14.02</v>
      </c>
      <c r="H710" s="50">
        <v>14.7</v>
      </c>
      <c r="I710" s="43">
        <v>30580</v>
      </c>
      <c r="J710" s="49">
        <v>6.0000000000000001E-3</v>
      </c>
    </row>
    <row r="711" spans="1:10" ht="15" hidden="1" x14ac:dyDescent="0.25">
      <c r="A711" s="41" t="s">
        <v>496</v>
      </c>
      <c r="B711" s="74">
        <v>33010</v>
      </c>
      <c r="C711" s="48" t="s">
        <v>113</v>
      </c>
      <c r="D711" s="47">
        <v>2955550</v>
      </c>
      <c r="E711" s="46">
        <v>4.0000000000000001E-3</v>
      </c>
      <c r="F711" s="45">
        <v>21.050999999999998</v>
      </c>
      <c r="G711" s="44">
        <v>14.7</v>
      </c>
      <c r="H711" s="44">
        <v>15.87</v>
      </c>
      <c r="I711" s="43">
        <v>33010</v>
      </c>
      <c r="J711" s="42">
        <v>2E-3</v>
      </c>
    </row>
    <row r="712" spans="1:10" ht="15" hidden="1" x14ac:dyDescent="0.25">
      <c r="A712" s="41" t="s">
        <v>495</v>
      </c>
      <c r="B712" s="74">
        <v>32390</v>
      </c>
      <c r="C712" s="54" t="s">
        <v>113</v>
      </c>
      <c r="D712" s="53">
        <v>58160</v>
      </c>
      <c r="E712" s="52">
        <v>0.03</v>
      </c>
      <c r="F712" s="51">
        <v>0.41399999999999998</v>
      </c>
      <c r="G712" s="50">
        <v>14.64</v>
      </c>
      <c r="H712" s="50">
        <v>15.57</v>
      </c>
      <c r="I712" s="43">
        <v>32390</v>
      </c>
      <c r="J712" s="49">
        <v>6.0000000000000001E-3</v>
      </c>
    </row>
    <row r="713" spans="1:10" ht="15" hidden="1" x14ac:dyDescent="0.25">
      <c r="A713" s="41" t="s">
        <v>494</v>
      </c>
      <c r="B713" s="74">
        <v>39640</v>
      </c>
      <c r="C713" s="48" t="s">
        <v>113</v>
      </c>
      <c r="D713" s="47">
        <v>11430</v>
      </c>
      <c r="E713" s="46">
        <v>5.2999999999999999E-2</v>
      </c>
      <c r="F713" s="45">
        <v>8.1000000000000003E-2</v>
      </c>
      <c r="G713" s="44">
        <v>17.77</v>
      </c>
      <c r="H713" s="44">
        <v>19.059999999999999</v>
      </c>
      <c r="I713" s="43">
        <v>39640</v>
      </c>
      <c r="J713" s="42">
        <v>1.7000000000000001E-2</v>
      </c>
    </row>
    <row r="714" spans="1:10" ht="15" hidden="1" x14ac:dyDescent="0.25">
      <c r="A714" s="41" t="s">
        <v>493</v>
      </c>
      <c r="B714" s="74">
        <v>48300</v>
      </c>
      <c r="C714" s="54" t="s">
        <v>113</v>
      </c>
      <c r="D714" s="53">
        <v>10900</v>
      </c>
      <c r="E714" s="52">
        <v>3.6999999999999998E-2</v>
      </c>
      <c r="F714" s="51">
        <v>7.8E-2</v>
      </c>
      <c r="G714" s="50">
        <v>22.53</v>
      </c>
      <c r="H714" s="50">
        <v>23.22</v>
      </c>
      <c r="I714" s="43">
        <v>48300</v>
      </c>
      <c r="J714" s="49">
        <v>8.9999999999999993E-3</v>
      </c>
    </row>
    <row r="715" spans="1:10" ht="15" hidden="1" x14ac:dyDescent="0.25">
      <c r="A715" s="41" t="s">
        <v>492</v>
      </c>
      <c r="B715" s="74">
        <v>36040</v>
      </c>
      <c r="C715" s="48" t="s">
        <v>113</v>
      </c>
      <c r="D715" s="47">
        <v>216650</v>
      </c>
      <c r="E715" s="46">
        <v>1.2999999999999999E-2</v>
      </c>
      <c r="F715" s="45">
        <v>1.5429999999999999</v>
      </c>
      <c r="G715" s="44">
        <v>16.36</v>
      </c>
      <c r="H715" s="44">
        <v>17.329999999999998</v>
      </c>
      <c r="I715" s="43">
        <v>36040</v>
      </c>
      <c r="J715" s="42">
        <v>7.0000000000000001E-3</v>
      </c>
    </row>
    <row r="716" spans="1:10" ht="15" hidden="1" x14ac:dyDescent="0.25">
      <c r="A716" s="41" t="s">
        <v>491</v>
      </c>
      <c r="B716" s="74">
        <v>27810</v>
      </c>
      <c r="C716" s="54" t="s">
        <v>184</v>
      </c>
      <c r="D716" s="53">
        <v>463640</v>
      </c>
      <c r="E716" s="52">
        <v>1.2E-2</v>
      </c>
      <c r="F716" s="51">
        <v>3.302</v>
      </c>
      <c r="G716" s="50">
        <v>11.3</v>
      </c>
      <c r="H716" s="50">
        <v>13.37</v>
      </c>
      <c r="I716" s="43">
        <v>27810</v>
      </c>
      <c r="J716" s="49">
        <v>5.0000000000000001E-3</v>
      </c>
    </row>
    <row r="717" spans="1:10" ht="15" hidden="1" x14ac:dyDescent="0.25">
      <c r="A717" s="41" t="s">
        <v>490</v>
      </c>
      <c r="B717" s="74">
        <v>48820</v>
      </c>
      <c r="C717" s="48" t="s">
        <v>113</v>
      </c>
      <c r="D717" s="47">
        <v>19550</v>
      </c>
      <c r="E717" s="46">
        <v>2.3E-2</v>
      </c>
      <c r="F717" s="45">
        <v>0.13900000000000001</v>
      </c>
      <c r="G717" s="44">
        <v>21.79</v>
      </c>
      <c r="H717" s="44">
        <v>23.47</v>
      </c>
      <c r="I717" s="43">
        <v>48820</v>
      </c>
      <c r="J717" s="42">
        <v>8.9999999999999993E-3</v>
      </c>
    </row>
    <row r="718" spans="1:10" ht="15" hidden="1" x14ac:dyDescent="0.25">
      <c r="A718" s="41" t="s">
        <v>489</v>
      </c>
      <c r="B718" s="74">
        <v>25570</v>
      </c>
      <c r="C718" s="54" t="s">
        <v>136</v>
      </c>
      <c r="D718" s="53">
        <v>397630</v>
      </c>
      <c r="E718" s="52">
        <v>1.2999999999999999E-2</v>
      </c>
      <c r="F718" s="51">
        <v>2.8319999999999999</v>
      </c>
      <c r="G718" s="50">
        <v>10.93</v>
      </c>
      <c r="H718" s="50">
        <v>12.3</v>
      </c>
      <c r="I718" s="43">
        <v>25570</v>
      </c>
      <c r="J718" s="49">
        <v>4.0000000000000001E-3</v>
      </c>
    </row>
    <row r="719" spans="1:10" ht="15" hidden="1" x14ac:dyDescent="0.25">
      <c r="A719" s="41" t="s">
        <v>488</v>
      </c>
      <c r="B719" s="74">
        <v>44260</v>
      </c>
      <c r="C719" s="48" t="s">
        <v>113</v>
      </c>
      <c r="D719" s="47">
        <v>14710</v>
      </c>
      <c r="E719" s="46">
        <v>3.1E-2</v>
      </c>
      <c r="F719" s="45">
        <v>0.105</v>
      </c>
      <c r="G719" s="44">
        <v>20.58</v>
      </c>
      <c r="H719" s="44">
        <v>21.28</v>
      </c>
      <c r="I719" s="43">
        <v>44260</v>
      </c>
      <c r="J719" s="42">
        <v>6.0000000000000001E-3</v>
      </c>
    </row>
    <row r="720" spans="1:10" ht="15" hidden="1" x14ac:dyDescent="0.25">
      <c r="A720" s="41" t="s">
        <v>487</v>
      </c>
      <c r="B720" s="74">
        <v>42340</v>
      </c>
      <c r="C720" s="54" t="s">
        <v>113</v>
      </c>
      <c r="D720" s="53">
        <v>1270</v>
      </c>
      <c r="E720" s="52">
        <v>0.115</v>
      </c>
      <c r="F720" s="51">
        <v>8.9999999999999993E-3</v>
      </c>
      <c r="G720" s="50">
        <v>17.16</v>
      </c>
      <c r="H720" s="50">
        <v>20.350000000000001</v>
      </c>
      <c r="I720" s="43">
        <v>42340</v>
      </c>
      <c r="J720" s="49">
        <v>5.6000000000000001E-2</v>
      </c>
    </row>
    <row r="721" spans="1:10" ht="15" hidden="1" x14ac:dyDescent="0.25">
      <c r="A721" s="41" t="s">
        <v>486</v>
      </c>
      <c r="B721" s="74">
        <v>24280</v>
      </c>
      <c r="C721" s="48" t="s">
        <v>113</v>
      </c>
      <c r="D721" s="47">
        <v>38780</v>
      </c>
      <c r="E721" s="46">
        <v>0.04</v>
      </c>
      <c r="F721" s="45">
        <v>0.27600000000000002</v>
      </c>
      <c r="G721" s="44">
        <v>10.83</v>
      </c>
      <c r="H721" s="44">
        <v>11.68</v>
      </c>
      <c r="I721" s="43">
        <v>24280</v>
      </c>
      <c r="J721" s="42">
        <v>8.9999999999999993E-3</v>
      </c>
    </row>
    <row r="722" spans="1:10" ht="15" hidden="1" x14ac:dyDescent="0.25">
      <c r="A722" s="41" t="s">
        <v>485</v>
      </c>
      <c r="B722" s="74">
        <v>24860</v>
      </c>
      <c r="C722" s="54" t="s">
        <v>121</v>
      </c>
      <c r="D722" s="53">
        <v>342870</v>
      </c>
      <c r="E722" s="52">
        <v>1.6E-2</v>
      </c>
      <c r="F722" s="51">
        <v>2.4420000000000002</v>
      </c>
      <c r="G722" s="50">
        <v>10.83</v>
      </c>
      <c r="H722" s="50">
        <v>11.95</v>
      </c>
      <c r="I722" s="43">
        <v>24860</v>
      </c>
      <c r="J722" s="49">
        <v>4.0000000000000001E-3</v>
      </c>
    </row>
    <row r="723" spans="1:10" ht="15" hidden="1" x14ac:dyDescent="0.25">
      <c r="A723" s="41" t="s">
        <v>484</v>
      </c>
      <c r="B723" s="74">
        <v>30430</v>
      </c>
      <c r="C723" s="48" t="s">
        <v>113</v>
      </c>
      <c r="D723" s="47">
        <v>28700</v>
      </c>
      <c r="E723" s="46">
        <v>4.7E-2</v>
      </c>
      <c r="F723" s="45">
        <v>0.20399999999999999</v>
      </c>
      <c r="G723" s="44">
        <v>13.87</v>
      </c>
      <c r="H723" s="44">
        <v>14.63</v>
      </c>
      <c r="I723" s="43">
        <v>30430</v>
      </c>
      <c r="J723" s="42">
        <v>1.2E-2</v>
      </c>
    </row>
    <row r="724" spans="1:10" ht="15" hidden="1" x14ac:dyDescent="0.25">
      <c r="A724" s="41" t="s">
        <v>483</v>
      </c>
      <c r="B724" s="74">
        <v>23820</v>
      </c>
      <c r="C724" s="54" t="s">
        <v>113</v>
      </c>
      <c r="D724" s="53">
        <v>273450</v>
      </c>
      <c r="E724" s="52">
        <v>1.9E-2</v>
      </c>
      <c r="F724" s="51">
        <v>1.948</v>
      </c>
      <c r="G724" s="50">
        <v>10.58</v>
      </c>
      <c r="H724" s="50">
        <v>11.45</v>
      </c>
      <c r="I724" s="43">
        <v>23820</v>
      </c>
      <c r="J724" s="49">
        <v>5.0000000000000001E-3</v>
      </c>
    </row>
    <row r="725" spans="1:10" ht="15" hidden="1" x14ac:dyDescent="0.25">
      <c r="A725" s="41" t="s">
        <v>482</v>
      </c>
      <c r="B725" s="74">
        <v>26840</v>
      </c>
      <c r="C725" s="48" t="s">
        <v>113</v>
      </c>
      <c r="D725" s="47">
        <v>35670</v>
      </c>
      <c r="E725" s="46">
        <v>2.5999999999999999E-2</v>
      </c>
      <c r="F725" s="45">
        <v>0.254</v>
      </c>
      <c r="G725" s="44">
        <v>11.79</v>
      </c>
      <c r="H725" s="44">
        <v>12.9</v>
      </c>
      <c r="I725" s="43">
        <v>26840</v>
      </c>
      <c r="J725" s="42">
        <v>6.0000000000000001E-3</v>
      </c>
    </row>
    <row r="726" spans="1:10" ht="15" hidden="1" x14ac:dyDescent="0.25">
      <c r="A726" s="41" t="s">
        <v>481</v>
      </c>
      <c r="B726" s="74">
        <v>35120</v>
      </c>
      <c r="C726" s="54" t="s">
        <v>113</v>
      </c>
      <c r="D726" s="53">
        <v>5040</v>
      </c>
      <c r="E726" s="52">
        <v>8.1000000000000003E-2</v>
      </c>
      <c r="F726" s="51">
        <v>3.5999999999999997E-2</v>
      </c>
      <c r="G726" s="50">
        <v>14.98</v>
      </c>
      <c r="H726" s="50">
        <v>16.88</v>
      </c>
      <c r="I726" s="43">
        <v>35120</v>
      </c>
      <c r="J726" s="49">
        <v>2.8000000000000001E-2</v>
      </c>
    </row>
    <row r="727" spans="1:10" ht="15" hidden="1" x14ac:dyDescent="0.25">
      <c r="A727" s="41" t="s">
        <v>480</v>
      </c>
      <c r="B727" s="74">
        <v>31440</v>
      </c>
      <c r="C727" s="48" t="s">
        <v>136</v>
      </c>
      <c r="D727" s="45">
        <v>650</v>
      </c>
      <c r="E727" s="46">
        <v>0.128</v>
      </c>
      <c r="F727" s="45">
        <v>5.0000000000000001E-3</v>
      </c>
      <c r="G727" s="44">
        <v>14.08</v>
      </c>
      <c r="H727" s="44">
        <v>15.11</v>
      </c>
      <c r="I727" s="43">
        <v>31440</v>
      </c>
      <c r="J727" s="42">
        <v>0.06</v>
      </c>
    </row>
    <row r="728" spans="1:10" ht="15" hidden="1" x14ac:dyDescent="0.25">
      <c r="A728" s="41" t="s">
        <v>479</v>
      </c>
      <c r="B728" s="74">
        <v>30740</v>
      </c>
      <c r="C728" s="54" t="s">
        <v>113</v>
      </c>
      <c r="D728" s="51">
        <v>520</v>
      </c>
      <c r="E728" s="52">
        <v>0.13100000000000001</v>
      </c>
      <c r="F728" s="51">
        <v>4.0000000000000001E-3</v>
      </c>
      <c r="G728" s="50">
        <v>13.04</v>
      </c>
      <c r="H728" s="50">
        <v>14.78</v>
      </c>
      <c r="I728" s="43">
        <v>30740</v>
      </c>
      <c r="J728" s="49">
        <v>7.1999999999999995E-2</v>
      </c>
    </row>
    <row r="729" spans="1:10" ht="15" hidden="1" x14ac:dyDescent="0.25">
      <c r="A729" s="41" t="s">
        <v>478</v>
      </c>
      <c r="B729" s="74">
        <v>38210</v>
      </c>
      <c r="C729" s="48" t="s">
        <v>136</v>
      </c>
      <c r="D729" s="47">
        <v>45820</v>
      </c>
      <c r="E729" s="46">
        <v>2.1000000000000001E-2</v>
      </c>
      <c r="F729" s="45">
        <v>0.32600000000000001</v>
      </c>
      <c r="G729" s="44">
        <v>17.55</v>
      </c>
      <c r="H729" s="44">
        <v>18.37</v>
      </c>
      <c r="I729" s="43">
        <v>38210</v>
      </c>
      <c r="J729" s="42">
        <v>0.01</v>
      </c>
    </row>
    <row r="730" spans="1:10" ht="15" hidden="1" x14ac:dyDescent="0.25">
      <c r="A730" s="41" t="s">
        <v>477</v>
      </c>
      <c r="B730" s="74">
        <v>31200</v>
      </c>
      <c r="C730" s="54" t="s">
        <v>113</v>
      </c>
      <c r="D730" s="53">
        <v>7170</v>
      </c>
      <c r="E730" s="52">
        <v>3.9E-2</v>
      </c>
      <c r="F730" s="51">
        <v>5.0999999999999997E-2</v>
      </c>
      <c r="G730" s="50">
        <v>12.95</v>
      </c>
      <c r="H730" s="50">
        <v>15</v>
      </c>
      <c r="I730" s="43">
        <v>31200</v>
      </c>
      <c r="J730" s="49">
        <v>1.2999999999999999E-2</v>
      </c>
    </row>
    <row r="731" spans="1:10" ht="15" hidden="1" x14ac:dyDescent="0.25">
      <c r="A731" s="41" t="s">
        <v>476</v>
      </c>
      <c r="B731" s="74">
        <v>39510</v>
      </c>
      <c r="C731" s="48" t="s">
        <v>121</v>
      </c>
      <c r="D731" s="47">
        <v>38650</v>
      </c>
      <c r="E731" s="46">
        <v>2.4E-2</v>
      </c>
      <c r="F731" s="45">
        <v>0.27500000000000002</v>
      </c>
      <c r="G731" s="44">
        <v>18.07</v>
      </c>
      <c r="H731" s="44">
        <v>19</v>
      </c>
      <c r="I731" s="43">
        <v>39510</v>
      </c>
      <c r="J731" s="42">
        <v>1.0999999999999999E-2</v>
      </c>
    </row>
    <row r="732" spans="1:10" ht="15" hidden="1" x14ac:dyDescent="0.25">
      <c r="A732" s="41" t="s">
        <v>475</v>
      </c>
      <c r="B732" s="74">
        <v>42900</v>
      </c>
      <c r="C732" s="54" t="s">
        <v>113</v>
      </c>
      <c r="D732" s="53">
        <v>5370</v>
      </c>
      <c r="E732" s="52">
        <v>0.11</v>
      </c>
      <c r="F732" s="51">
        <v>3.7999999999999999E-2</v>
      </c>
      <c r="G732" s="50">
        <v>17.96</v>
      </c>
      <c r="H732" s="50">
        <v>20.62</v>
      </c>
      <c r="I732" s="43">
        <v>42900</v>
      </c>
      <c r="J732" s="49">
        <v>3.3000000000000002E-2</v>
      </c>
    </row>
    <row r="733" spans="1:10" ht="15" hidden="1" x14ac:dyDescent="0.25">
      <c r="A733" s="41" t="s">
        <v>474</v>
      </c>
      <c r="B733" s="74">
        <v>38880</v>
      </c>
      <c r="C733" s="48" t="s">
        <v>113</v>
      </c>
      <c r="D733" s="47">
        <v>27250</v>
      </c>
      <c r="E733" s="46">
        <v>2.9000000000000001E-2</v>
      </c>
      <c r="F733" s="45">
        <v>0.19400000000000001</v>
      </c>
      <c r="G733" s="44">
        <v>18.03</v>
      </c>
      <c r="H733" s="44">
        <v>18.690000000000001</v>
      </c>
      <c r="I733" s="43">
        <v>38880</v>
      </c>
      <c r="J733" s="42">
        <v>1.2E-2</v>
      </c>
    </row>
    <row r="734" spans="1:10" ht="15" hidden="1" x14ac:dyDescent="0.25">
      <c r="A734" s="41" t="s">
        <v>473</v>
      </c>
      <c r="B734" s="74">
        <v>38150</v>
      </c>
      <c r="C734" s="54" t="s">
        <v>113</v>
      </c>
      <c r="D734" s="53">
        <v>3020</v>
      </c>
      <c r="E734" s="52">
        <v>5.8999999999999997E-2</v>
      </c>
      <c r="F734" s="51">
        <v>2.1999999999999999E-2</v>
      </c>
      <c r="G734" s="50">
        <v>17.829999999999998</v>
      </c>
      <c r="H734" s="50">
        <v>18.34</v>
      </c>
      <c r="I734" s="43">
        <v>38150</v>
      </c>
      <c r="J734" s="49">
        <v>1.7000000000000001E-2</v>
      </c>
    </row>
    <row r="735" spans="1:10" ht="15" hidden="1" x14ac:dyDescent="0.25">
      <c r="A735" s="41" t="s">
        <v>472</v>
      </c>
      <c r="B735" s="74">
        <v>40560</v>
      </c>
      <c r="C735" s="48" t="s">
        <v>113</v>
      </c>
      <c r="D735" s="47">
        <v>3010</v>
      </c>
      <c r="E735" s="46">
        <v>9.7000000000000003E-2</v>
      </c>
      <c r="F735" s="45">
        <v>2.1000000000000001E-2</v>
      </c>
      <c r="G735" s="44">
        <v>18.73</v>
      </c>
      <c r="H735" s="44">
        <v>19.5</v>
      </c>
      <c r="I735" s="43">
        <v>40560</v>
      </c>
      <c r="J735" s="42">
        <v>3.2000000000000001E-2</v>
      </c>
    </row>
    <row r="736" spans="1:10" ht="15" hidden="1" x14ac:dyDescent="0.25">
      <c r="A736" s="41" t="s">
        <v>471</v>
      </c>
      <c r="B736" s="74">
        <v>48900</v>
      </c>
      <c r="C736" s="54" t="s">
        <v>184</v>
      </c>
      <c r="D736" s="53">
        <v>5585420</v>
      </c>
      <c r="E736" s="52">
        <v>3.0000000000000001E-3</v>
      </c>
      <c r="F736" s="51">
        <v>39.781999999999996</v>
      </c>
      <c r="G736" s="50">
        <v>20.96</v>
      </c>
      <c r="H736" s="50">
        <v>23.51</v>
      </c>
      <c r="I736" s="43">
        <v>48900</v>
      </c>
      <c r="J736" s="49">
        <v>2E-3</v>
      </c>
    </row>
    <row r="737" spans="1:10" ht="15" hidden="1" x14ac:dyDescent="0.25">
      <c r="A737" s="41" t="s">
        <v>470</v>
      </c>
      <c r="B737" s="74">
        <v>68040</v>
      </c>
      <c r="C737" s="48" t="s">
        <v>113</v>
      </c>
      <c r="D737" s="47">
        <v>538220</v>
      </c>
      <c r="E737" s="46">
        <v>6.0000000000000001E-3</v>
      </c>
      <c r="F737" s="45">
        <v>3.8330000000000002</v>
      </c>
      <c r="G737" s="44">
        <v>30.28</v>
      </c>
      <c r="H737" s="44">
        <v>32.71</v>
      </c>
      <c r="I737" s="43">
        <v>68040</v>
      </c>
      <c r="J737" s="42">
        <v>2E-3</v>
      </c>
    </row>
    <row r="738" spans="1:10" ht="15" hidden="1" x14ac:dyDescent="0.25">
      <c r="A738" s="41" t="s">
        <v>469</v>
      </c>
      <c r="B738" s="74">
        <v>47580</v>
      </c>
      <c r="C738" s="54" t="s">
        <v>136</v>
      </c>
      <c r="D738" s="53">
        <v>4216890</v>
      </c>
      <c r="E738" s="52">
        <v>3.0000000000000001E-3</v>
      </c>
      <c r="F738" s="51">
        <v>30.035</v>
      </c>
      <c r="G738" s="50">
        <v>20.34</v>
      </c>
      <c r="H738" s="50">
        <v>22.88</v>
      </c>
      <c r="I738" s="43">
        <v>47580</v>
      </c>
      <c r="J738" s="49">
        <v>2E-3</v>
      </c>
    </row>
    <row r="739" spans="1:10" ht="15" hidden="1" x14ac:dyDescent="0.25">
      <c r="A739" s="41" t="s">
        <v>468</v>
      </c>
      <c r="B739" s="74">
        <v>62200</v>
      </c>
      <c r="C739" s="48" t="s">
        <v>113</v>
      </c>
      <c r="D739" s="47">
        <v>16660</v>
      </c>
      <c r="E739" s="46">
        <v>4.8000000000000001E-2</v>
      </c>
      <c r="F739" s="45">
        <v>0.11899999999999999</v>
      </c>
      <c r="G739" s="44">
        <v>29.84</v>
      </c>
      <c r="H739" s="44">
        <v>29.9</v>
      </c>
      <c r="I739" s="43">
        <v>62200</v>
      </c>
      <c r="J739" s="42">
        <v>1.0999999999999999E-2</v>
      </c>
    </row>
    <row r="740" spans="1:10" ht="15" hidden="1" x14ac:dyDescent="0.25">
      <c r="A740" s="41" t="s">
        <v>467</v>
      </c>
      <c r="B740" s="74">
        <v>51770</v>
      </c>
      <c r="C740" s="54" t="s">
        <v>121</v>
      </c>
      <c r="D740" s="53">
        <v>77560</v>
      </c>
      <c r="E740" s="52">
        <v>2.1999999999999999E-2</v>
      </c>
      <c r="F740" s="51">
        <v>0.55200000000000005</v>
      </c>
      <c r="G740" s="50">
        <v>22.88</v>
      </c>
      <c r="H740" s="50">
        <v>24.89</v>
      </c>
      <c r="I740" s="43">
        <v>51770</v>
      </c>
      <c r="J740" s="49">
        <v>1.0999999999999999E-2</v>
      </c>
    </row>
    <row r="741" spans="1:10" ht="15" hidden="1" x14ac:dyDescent="0.25">
      <c r="A741" s="41" t="s">
        <v>466</v>
      </c>
      <c r="B741" s="74">
        <v>53440</v>
      </c>
      <c r="C741" s="48" t="s">
        <v>113</v>
      </c>
      <c r="D741" s="47">
        <v>64370</v>
      </c>
      <c r="E741" s="46">
        <v>2.5000000000000001E-2</v>
      </c>
      <c r="F741" s="45">
        <v>0.45800000000000002</v>
      </c>
      <c r="G741" s="44">
        <v>23.68</v>
      </c>
      <c r="H741" s="44">
        <v>25.69</v>
      </c>
      <c r="I741" s="43">
        <v>53440</v>
      </c>
      <c r="J741" s="42">
        <v>1.2E-2</v>
      </c>
    </row>
    <row r="742" spans="1:10" ht="15" hidden="1" x14ac:dyDescent="0.25">
      <c r="A742" s="41" t="s">
        <v>465</v>
      </c>
      <c r="B742" s="74">
        <v>43650</v>
      </c>
      <c r="C742" s="54" t="s">
        <v>113</v>
      </c>
      <c r="D742" s="53">
        <v>13190</v>
      </c>
      <c r="E742" s="52">
        <v>7.5999999999999998E-2</v>
      </c>
      <c r="F742" s="51">
        <v>9.4E-2</v>
      </c>
      <c r="G742" s="50">
        <v>19.13</v>
      </c>
      <c r="H742" s="50">
        <v>20.98</v>
      </c>
      <c r="I742" s="43">
        <v>43650</v>
      </c>
      <c r="J742" s="49">
        <v>2.7E-2</v>
      </c>
    </row>
    <row r="743" spans="1:10" ht="15" hidden="1" x14ac:dyDescent="0.25">
      <c r="A743" s="41" t="s">
        <v>464</v>
      </c>
      <c r="B743" s="74">
        <v>48340</v>
      </c>
      <c r="C743" s="48" t="s">
        <v>113</v>
      </c>
      <c r="D743" s="47">
        <v>676980</v>
      </c>
      <c r="E743" s="46">
        <v>8.0000000000000002E-3</v>
      </c>
      <c r="F743" s="45">
        <v>4.8220000000000001</v>
      </c>
      <c r="G743" s="44">
        <v>20.96</v>
      </c>
      <c r="H743" s="44">
        <v>23.24</v>
      </c>
      <c r="I743" s="43">
        <v>48340</v>
      </c>
      <c r="J743" s="42">
        <v>4.0000000000000001E-3</v>
      </c>
    </row>
    <row r="744" spans="1:10" ht="15" hidden="1" x14ac:dyDescent="0.25">
      <c r="A744" s="41" t="s">
        <v>463</v>
      </c>
      <c r="B744" s="74">
        <v>43950</v>
      </c>
      <c r="C744" s="54" t="s">
        <v>121</v>
      </c>
      <c r="D744" s="53">
        <v>77410</v>
      </c>
      <c r="E744" s="52">
        <v>2.4E-2</v>
      </c>
      <c r="F744" s="51">
        <v>0.55100000000000005</v>
      </c>
      <c r="G744" s="50">
        <v>18.82</v>
      </c>
      <c r="H744" s="50">
        <v>21.13</v>
      </c>
      <c r="I744" s="43">
        <v>43950</v>
      </c>
      <c r="J744" s="49">
        <v>1.2999999999999999E-2</v>
      </c>
    </row>
    <row r="745" spans="1:10" ht="15" hidden="1" x14ac:dyDescent="0.25">
      <c r="A745" s="41" t="s">
        <v>462</v>
      </c>
      <c r="B745" s="74">
        <v>44310</v>
      </c>
      <c r="C745" s="48" t="s">
        <v>113</v>
      </c>
      <c r="D745" s="47">
        <v>25660</v>
      </c>
      <c r="E745" s="46">
        <v>0.05</v>
      </c>
      <c r="F745" s="45">
        <v>0.183</v>
      </c>
      <c r="G745" s="44">
        <v>18.399999999999999</v>
      </c>
      <c r="H745" s="44">
        <v>21.3</v>
      </c>
      <c r="I745" s="43">
        <v>44310</v>
      </c>
      <c r="J745" s="42">
        <v>2.4E-2</v>
      </c>
    </row>
    <row r="746" spans="1:10" ht="15" hidden="1" x14ac:dyDescent="0.25">
      <c r="A746" s="41" t="s">
        <v>461</v>
      </c>
      <c r="B746" s="74">
        <v>42370</v>
      </c>
      <c r="C746" s="54" t="s">
        <v>113</v>
      </c>
      <c r="D746" s="53">
        <v>10340</v>
      </c>
      <c r="E746" s="52">
        <v>6.3E-2</v>
      </c>
      <c r="F746" s="51">
        <v>7.3999999999999996E-2</v>
      </c>
      <c r="G746" s="50">
        <v>18.190000000000001</v>
      </c>
      <c r="H746" s="50">
        <v>20.37</v>
      </c>
      <c r="I746" s="43">
        <v>42370</v>
      </c>
      <c r="J746" s="49">
        <v>2.3E-2</v>
      </c>
    </row>
    <row r="747" spans="1:10" ht="15" hidden="1" x14ac:dyDescent="0.25">
      <c r="A747" s="41" t="s">
        <v>460</v>
      </c>
      <c r="B747" s="74">
        <v>38890</v>
      </c>
      <c r="C747" s="48" t="s">
        <v>113</v>
      </c>
      <c r="D747" s="47">
        <v>4590</v>
      </c>
      <c r="E747" s="46">
        <v>0.1</v>
      </c>
      <c r="F747" s="45">
        <v>3.3000000000000002E-2</v>
      </c>
      <c r="G747" s="44">
        <v>17.72</v>
      </c>
      <c r="H747" s="44">
        <v>18.7</v>
      </c>
      <c r="I747" s="43">
        <v>38890</v>
      </c>
      <c r="J747" s="42">
        <v>3.6999999999999998E-2</v>
      </c>
    </row>
    <row r="748" spans="1:10" ht="15" hidden="1" x14ac:dyDescent="0.25">
      <c r="A748" s="41" t="s">
        <v>459</v>
      </c>
      <c r="B748" s="74">
        <v>44770</v>
      </c>
      <c r="C748" s="54" t="s">
        <v>113</v>
      </c>
      <c r="D748" s="53">
        <v>36830</v>
      </c>
      <c r="E748" s="52">
        <v>3.5999999999999997E-2</v>
      </c>
      <c r="F748" s="51">
        <v>0.26200000000000001</v>
      </c>
      <c r="G748" s="50">
        <v>19.45</v>
      </c>
      <c r="H748" s="50">
        <v>21.52</v>
      </c>
      <c r="I748" s="43">
        <v>44770</v>
      </c>
      <c r="J748" s="49">
        <v>1.7999999999999999E-2</v>
      </c>
    </row>
    <row r="749" spans="1:10" ht="15" hidden="1" x14ac:dyDescent="0.25">
      <c r="A749" s="41" t="s">
        <v>458</v>
      </c>
      <c r="B749" s="74">
        <v>43770</v>
      </c>
      <c r="C749" s="48" t="s">
        <v>121</v>
      </c>
      <c r="D749" s="47">
        <v>177340</v>
      </c>
      <c r="E749" s="46">
        <v>1.4999999999999999E-2</v>
      </c>
      <c r="F749" s="45">
        <v>1.2629999999999999</v>
      </c>
      <c r="G749" s="44">
        <v>18.850000000000001</v>
      </c>
      <c r="H749" s="44">
        <v>21.04</v>
      </c>
      <c r="I749" s="43">
        <v>43770</v>
      </c>
      <c r="J749" s="42">
        <v>7.0000000000000001E-3</v>
      </c>
    </row>
    <row r="750" spans="1:10" ht="15" hidden="1" x14ac:dyDescent="0.25">
      <c r="A750" s="41" t="s">
        <v>457</v>
      </c>
      <c r="B750" s="74">
        <v>43720</v>
      </c>
      <c r="C750" s="54" t="s">
        <v>113</v>
      </c>
      <c r="D750" s="53">
        <v>173920</v>
      </c>
      <c r="E750" s="52">
        <v>1.4999999999999999E-2</v>
      </c>
      <c r="F750" s="51">
        <v>1.2390000000000001</v>
      </c>
      <c r="G750" s="50">
        <v>18.84</v>
      </c>
      <c r="H750" s="50">
        <v>21.02</v>
      </c>
      <c r="I750" s="43">
        <v>43720</v>
      </c>
      <c r="J750" s="49">
        <v>7.0000000000000001E-3</v>
      </c>
    </row>
    <row r="751" spans="1:10" ht="15" hidden="1" x14ac:dyDescent="0.25">
      <c r="A751" s="41" t="s">
        <v>456</v>
      </c>
      <c r="B751" s="74">
        <v>45990</v>
      </c>
      <c r="C751" s="48" t="s">
        <v>113</v>
      </c>
      <c r="D751" s="47">
        <v>3420</v>
      </c>
      <c r="E751" s="46">
        <v>0.122</v>
      </c>
      <c r="F751" s="45">
        <v>2.4E-2</v>
      </c>
      <c r="G751" s="44">
        <v>19.68</v>
      </c>
      <c r="H751" s="44">
        <v>22.11</v>
      </c>
      <c r="I751" s="43">
        <v>45990</v>
      </c>
      <c r="J751" s="42">
        <v>4.7E-2</v>
      </c>
    </row>
    <row r="752" spans="1:10" ht="15" hidden="1" x14ac:dyDescent="0.25">
      <c r="A752" s="41" t="s">
        <v>455</v>
      </c>
      <c r="B752" s="74">
        <v>37890</v>
      </c>
      <c r="C752" s="54" t="s">
        <v>113</v>
      </c>
      <c r="D752" s="53">
        <v>912100</v>
      </c>
      <c r="E752" s="52">
        <v>7.0000000000000001E-3</v>
      </c>
      <c r="F752" s="51">
        <v>6.4960000000000004</v>
      </c>
      <c r="G752" s="50">
        <v>16.07</v>
      </c>
      <c r="H752" s="50">
        <v>18.22</v>
      </c>
      <c r="I752" s="43">
        <v>37890</v>
      </c>
      <c r="J752" s="49">
        <v>3.0000000000000001E-3</v>
      </c>
    </row>
    <row r="753" spans="1:10" ht="15" hidden="1" x14ac:dyDescent="0.25">
      <c r="A753" s="41" t="s">
        <v>454</v>
      </c>
      <c r="B753" s="74">
        <v>49810</v>
      </c>
      <c r="C753" s="48" t="s">
        <v>121</v>
      </c>
      <c r="D753" s="47">
        <v>412190</v>
      </c>
      <c r="E753" s="46">
        <v>8.0000000000000002E-3</v>
      </c>
      <c r="F753" s="45">
        <v>2.9359999999999999</v>
      </c>
      <c r="G753" s="44">
        <v>21.65</v>
      </c>
      <c r="H753" s="44">
        <v>23.95</v>
      </c>
      <c r="I753" s="43">
        <v>49810</v>
      </c>
      <c r="J753" s="42">
        <v>3.0000000000000001E-3</v>
      </c>
    </row>
    <row r="754" spans="1:10" ht="15" hidden="1" x14ac:dyDescent="0.25">
      <c r="A754" s="41" t="s">
        <v>453</v>
      </c>
      <c r="B754" s="74">
        <v>43800</v>
      </c>
      <c r="C754" s="54" t="s">
        <v>113</v>
      </c>
      <c r="D754" s="53">
        <v>51880</v>
      </c>
      <c r="E754" s="52">
        <v>2.8000000000000001E-2</v>
      </c>
      <c r="F754" s="51">
        <v>0.37</v>
      </c>
      <c r="G754" s="50">
        <v>18.739999999999998</v>
      </c>
      <c r="H754" s="50">
        <v>21.06</v>
      </c>
      <c r="I754" s="43">
        <v>43800</v>
      </c>
      <c r="J754" s="49">
        <v>1.2E-2</v>
      </c>
    </row>
    <row r="755" spans="1:10" ht="15" hidden="1" x14ac:dyDescent="0.25">
      <c r="A755" s="41" t="s">
        <v>452</v>
      </c>
      <c r="B755" s="74">
        <v>61740</v>
      </c>
      <c r="C755" s="48" t="s">
        <v>113</v>
      </c>
      <c r="D755" s="47">
        <v>3570</v>
      </c>
      <c r="E755" s="46">
        <v>7.2999999999999995E-2</v>
      </c>
      <c r="F755" s="45">
        <v>2.5000000000000001E-2</v>
      </c>
      <c r="G755" s="44">
        <v>26.48</v>
      </c>
      <c r="H755" s="44">
        <v>29.68</v>
      </c>
      <c r="I755" s="43">
        <v>61740</v>
      </c>
      <c r="J755" s="42">
        <v>2.9000000000000001E-2</v>
      </c>
    </row>
    <row r="756" spans="1:10" ht="15" hidden="1" x14ac:dyDescent="0.25">
      <c r="A756" s="41" t="s">
        <v>451</v>
      </c>
      <c r="B756" s="74">
        <v>50560</v>
      </c>
      <c r="C756" s="54" t="s">
        <v>113</v>
      </c>
      <c r="D756" s="53">
        <v>356750</v>
      </c>
      <c r="E756" s="52">
        <v>8.0000000000000002E-3</v>
      </c>
      <c r="F756" s="51">
        <v>2.5409999999999999</v>
      </c>
      <c r="G756" s="50">
        <v>22.06</v>
      </c>
      <c r="H756" s="50">
        <v>24.31</v>
      </c>
      <c r="I756" s="43">
        <v>50560</v>
      </c>
      <c r="J756" s="49">
        <v>3.0000000000000001E-3</v>
      </c>
    </row>
    <row r="757" spans="1:10" ht="15" hidden="1" x14ac:dyDescent="0.25">
      <c r="A757" s="41" t="s">
        <v>450</v>
      </c>
      <c r="B757" s="74">
        <v>48460</v>
      </c>
      <c r="C757" s="48" t="s">
        <v>121</v>
      </c>
      <c r="D757" s="47">
        <v>111650</v>
      </c>
      <c r="E757" s="46">
        <v>2.1999999999999999E-2</v>
      </c>
      <c r="F757" s="45">
        <v>0.79500000000000004</v>
      </c>
      <c r="G757" s="44">
        <v>20.329999999999998</v>
      </c>
      <c r="H757" s="44">
        <v>23.3</v>
      </c>
      <c r="I757" s="43">
        <v>48460</v>
      </c>
      <c r="J757" s="42">
        <v>1.2999999999999999E-2</v>
      </c>
    </row>
    <row r="758" spans="1:10" ht="15" hidden="1" x14ac:dyDescent="0.25">
      <c r="A758" s="41" t="s">
        <v>449</v>
      </c>
      <c r="B758" s="74">
        <v>47400</v>
      </c>
      <c r="C758" s="54" t="s">
        <v>113</v>
      </c>
      <c r="D758" s="53">
        <v>93180</v>
      </c>
      <c r="E758" s="52">
        <v>2.3E-2</v>
      </c>
      <c r="F758" s="51">
        <v>0.66400000000000003</v>
      </c>
      <c r="G758" s="50">
        <v>19.75</v>
      </c>
      <c r="H758" s="50">
        <v>22.79</v>
      </c>
      <c r="I758" s="43">
        <v>47400</v>
      </c>
      <c r="J758" s="49">
        <v>1.4E-2</v>
      </c>
    </row>
    <row r="759" spans="1:10" ht="15" hidden="1" x14ac:dyDescent="0.25">
      <c r="A759" s="41" t="s">
        <v>448</v>
      </c>
      <c r="B759" s="74">
        <v>53790</v>
      </c>
      <c r="C759" s="48" t="s">
        <v>113</v>
      </c>
      <c r="D759" s="47">
        <v>18480</v>
      </c>
      <c r="E759" s="46">
        <v>0.04</v>
      </c>
      <c r="F759" s="45">
        <v>0.13200000000000001</v>
      </c>
      <c r="G759" s="44">
        <v>23.56</v>
      </c>
      <c r="H759" s="44">
        <v>25.86</v>
      </c>
      <c r="I759" s="43">
        <v>53790</v>
      </c>
      <c r="J759" s="42">
        <v>1.4999999999999999E-2</v>
      </c>
    </row>
    <row r="760" spans="1:10" ht="15" hidden="1" x14ac:dyDescent="0.25">
      <c r="A760" s="41" t="s">
        <v>447</v>
      </c>
      <c r="B760" s="74">
        <v>56650</v>
      </c>
      <c r="C760" s="54" t="s">
        <v>113</v>
      </c>
      <c r="D760" s="53">
        <v>607120</v>
      </c>
      <c r="E760" s="52">
        <v>8.0000000000000002E-3</v>
      </c>
      <c r="F760" s="51">
        <v>4.3239999999999998</v>
      </c>
      <c r="G760" s="50">
        <v>25.35</v>
      </c>
      <c r="H760" s="50">
        <v>27.24</v>
      </c>
      <c r="I760" s="43">
        <v>56650</v>
      </c>
      <c r="J760" s="49">
        <v>5.0000000000000001E-3</v>
      </c>
    </row>
    <row r="761" spans="1:10" ht="15" hidden="1" x14ac:dyDescent="0.25">
      <c r="A761" s="41" t="s">
        <v>446</v>
      </c>
      <c r="B761" s="74">
        <v>47260</v>
      </c>
      <c r="C761" s="48" t="s">
        <v>113</v>
      </c>
      <c r="D761" s="47">
        <v>47140</v>
      </c>
      <c r="E761" s="46">
        <v>3.4000000000000002E-2</v>
      </c>
      <c r="F761" s="45">
        <v>0.33600000000000002</v>
      </c>
      <c r="G761" s="44">
        <v>20.16</v>
      </c>
      <c r="H761" s="44">
        <v>22.72</v>
      </c>
      <c r="I761" s="43">
        <v>47260</v>
      </c>
      <c r="J761" s="42">
        <v>1.2E-2</v>
      </c>
    </row>
    <row r="762" spans="1:10" ht="15" hidden="1" x14ac:dyDescent="0.25">
      <c r="A762" s="41" t="s">
        <v>445</v>
      </c>
      <c r="B762" s="74">
        <v>45070</v>
      </c>
      <c r="C762" s="54" t="s">
        <v>121</v>
      </c>
      <c r="D762" s="53">
        <v>56770</v>
      </c>
      <c r="E762" s="52">
        <v>3.3000000000000002E-2</v>
      </c>
      <c r="F762" s="51">
        <v>0.40400000000000003</v>
      </c>
      <c r="G762" s="50">
        <v>18.89</v>
      </c>
      <c r="H762" s="50">
        <v>21.67</v>
      </c>
      <c r="I762" s="43">
        <v>45070</v>
      </c>
      <c r="J762" s="49">
        <v>1.4E-2</v>
      </c>
    </row>
    <row r="763" spans="1:10" ht="15" hidden="1" x14ac:dyDescent="0.25">
      <c r="A763" s="41" t="s">
        <v>444</v>
      </c>
      <c r="B763" s="74">
        <v>39490</v>
      </c>
      <c r="C763" s="48" t="s">
        <v>113</v>
      </c>
      <c r="D763" s="47">
        <v>29500</v>
      </c>
      <c r="E763" s="46">
        <v>4.3999999999999997E-2</v>
      </c>
      <c r="F763" s="45">
        <v>0.21</v>
      </c>
      <c r="G763" s="44">
        <v>17.149999999999999</v>
      </c>
      <c r="H763" s="44">
        <v>18.989999999999998</v>
      </c>
      <c r="I763" s="43">
        <v>39490</v>
      </c>
      <c r="J763" s="42">
        <v>1.4E-2</v>
      </c>
    </row>
    <row r="764" spans="1:10" ht="15" hidden="1" x14ac:dyDescent="0.25">
      <c r="A764" s="41" t="s">
        <v>443</v>
      </c>
      <c r="B764" s="74">
        <v>51100</v>
      </c>
      <c r="C764" s="54" t="s">
        <v>113</v>
      </c>
      <c r="D764" s="53">
        <v>27270</v>
      </c>
      <c r="E764" s="52">
        <v>5.0999999999999997E-2</v>
      </c>
      <c r="F764" s="51">
        <v>0.19400000000000001</v>
      </c>
      <c r="G764" s="50">
        <v>21.84</v>
      </c>
      <c r="H764" s="50">
        <v>24.57</v>
      </c>
      <c r="I764" s="43">
        <v>51100</v>
      </c>
      <c r="J764" s="49">
        <v>2.1000000000000001E-2</v>
      </c>
    </row>
    <row r="765" spans="1:10" ht="15" hidden="1" x14ac:dyDescent="0.25">
      <c r="A765" s="41" t="s">
        <v>442</v>
      </c>
      <c r="B765" s="74">
        <v>41430</v>
      </c>
      <c r="C765" s="48" t="s">
        <v>121</v>
      </c>
      <c r="D765" s="47">
        <v>220470</v>
      </c>
      <c r="E765" s="46">
        <v>1.2E-2</v>
      </c>
      <c r="F765" s="45">
        <v>1.57</v>
      </c>
      <c r="G765" s="44">
        <v>18.04</v>
      </c>
      <c r="H765" s="44">
        <v>19.920000000000002</v>
      </c>
      <c r="I765" s="43">
        <v>41430</v>
      </c>
      <c r="J765" s="42">
        <v>7.0000000000000001E-3</v>
      </c>
    </row>
    <row r="766" spans="1:10" ht="15" hidden="1" x14ac:dyDescent="0.25">
      <c r="A766" s="41" t="s">
        <v>441</v>
      </c>
      <c r="B766" s="74">
        <v>41510</v>
      </c>
      <c r="C766" s="54" t="s">
        <v>113</v>
      </c>
      <c r="D766" s="53">
        <v>217280</v>
      </c>
      <c r="E766" s="52">
        <v>1.2E-2</v>
      </c>
      <c r="F766" s="51">
        <v>1.548</v>
      </c>
      <c r="G766" s="50">
        <v>18.059999999999999</v>
      </c>
      <c r="H766" s="50">
        <v>19.96</v>
      </c>
      <c r="I766" s="43">
        <v>41510</v>
      </c>
      <c r="J766" s="49">
        <v>7.0000000000000001E-3</v>
      </c>
    </row>
    <row r="767" spans="1:10" ht="15" hidden="1" x14ac:dyDescent="0.25">
      <c r="A767" s="41" t="s">
        <v>440</v>
      </c>
      <c r="B767" s="74">
        <v>36470</v>
      </c>
      <c r="C767" s="48" t="s">
        <v>113</v>
      </c>
      <c r="D767" s="47">
        <v>3190</v>
      </c>
      <c r="E767" s="46">
        <v>0.23400000000000001</v>
      </c>
      <c r="F767" s="45">
        <v>2.3E-2</v>
      </c>
      <c r="G767" s="44">
        <v>16.23</v>
      </c>
      <c r="H767" s="44">
        <v>17.53</v>
      </c>
      <c r="I767" s="43">
        <v>36470</v>
      </c>
      <c r="J767" s="42">
        <v>3.1E-2</v>
      </c>
    </row>
    <row r="768" spans="1:10" ht="15" hidden="1" x14ac:dyDescent="0.25">
      <c r="A768" s="41" t="s">
        <v>439</v>
      </c>
      <c r="B768" s="74">
        <v>54870</v>
      </c>
      <c r="C768" s="54" t="s">
        <v>121</v>
      </c>
      <c r="D768" s="53">
        <v>451500</v>
      </c>
      <c r="E768" s="52">
        <v>1.0999999999999999E-2</v>
      </c>
      <c r="F768" s="51">
        <v>3.2160000000000002</v>
      </c>
      <c r="G768" s="50">
        <v>24.18</v>
      </c>
      <c r="H768" s="50">
        <v>26.38</v>
      </c>
      <c r="I768" s="43">
        <v>54870</v>
      </c>
      <c r="J768" s="49">
        <v>5.0000000000000001E-3</v>
      </c>
    </row>
    <row r="769" spans="1:10" ht="15" hidden="1" x14ac:dyDescent="0.25">
      <c r="A769" s="41" t="s">
        <v>438</v>
      </c>
      <c r="B769" s="74">
        <v>42860</v>
      </c>
      <c r="C769" s="48" t="s">
        <v>113</v>
      </c>
      <c r="D769" s="47">
        <v>39620</v>
      </c>
      <c r="E769" s="46">
        <v>2.5999999999999999E-2</v>
      </c>
      <c r="F769" s="45">
        <v>0.28199999999999997</v>
      </c>
      <c r="G769" s="44">
        <v>18.47</v>
      </c>
      <c r="H769" s="44">
        <v>20.61</v>
      </c>
      <c r="I769" s="43">
        <v>42860</v>
      </c>
      <c r="J769" s="42">
        <v>8.9999999999999993E-3</v>
      </c>
    </row>
    <row r="770" spans="1:10" ht="15" hidden="1" x14ac:dyDescent="0.25">
      <c r="A770" s="41" t="s">
        <v>437</v>
      </c>
      <c r="B770" s="74">
        <v>56030</v>
      </c>
      <c r="C770" s="54" t="s">
        <v>113</v>
      </c>
      <c r="D770" s="53">
        <v>411870</v>
      </c>
      <c r="E770" s="52">
        <v>1.2E-2</v>
      </c>
      <c r="F770" s="51">
        <v>2.9340000000000002</v>
      </c>
      <c r="G770" s="50">
        <v>24.74</v>
      </c>
      <c r="H770" s="50">
        <v>26.94</v>
      </c>
      <c r="I770" s="43">
        <v>56030</v>
      </c>
      <c r="J770" s="49">
        <v>6.0000000000000001E-3</v>
      </c>
    </row>
    <row r="771" spans="1:10" ht="15" hidden="1" x14ac:dyDescent="0.25">
      <c r="A771" s="41" t="s">
        <v>436</v>
      </c>
      <c r="B771" s="74">
        <v>44070</v>
      </c>
      <c r="C771" s="48" t="s">
        <v>113</v>
      </c>
      <c r="D771" s="47">
        <v>22810</v>
      </c>
      <c r="E771" s="46">
        <v>4.9000000000000002E-2</v>
      </c>
      <c r="F771" s="45">
        <v>0.16200000000000001</v>
      </c>
      <c r="G771" s="44">
        <v>18.7</v>
      </c>
      <c r="H771" s="44">
        <v>21.19</v>
      </c>
      <c r="I771" s="43">
        <v>44070</v>
      </c>
      <c r="J771" s="42">
        <v>1.6E-2</v>
      </c>
    </row>
    <row r="772" spans="1:10" ht="15" hidden="1" x14ac:dyDescent="0.25">
      <c r="A772" s="41" t="s">
        <v>435</v>
      </c>
      <c r="B772" s="74">
        <v>53600</v>
      </c>
      <c r="C772" s="54" t="s">
        <v>113</v>
      </c>
      <c r="D772" s="53">
        <v>20020</v>
      </c>
      <c r="E772" s="52">
        <v>5.6000000000000001E-2</v>
      </c>
      <c r="F772" s="51">
        <v>0.14299999999999999</v>
      </c>
      <c r="G772" s="50">
        <v>22.89</v>
      </c>
      <c r="H772" s="50">
        <v>25.77</v>
      </c>
      <c r="I772" s="43">
        <v>53600</v>
      </c>
      <c r="J772" s="49">
        <v>0.02</v>
      </c>
    </row>
    <row r="773" spans="1:10" ht="15" hidden="1" x14ac:dyDescent="0.25">
      <c r="A773" s="41" t="s">
        <v>434</v>
      </c>
      <c r="B773" s="74">
        <v>42080</v>
      </c>
      <c r="C773" s="48" t="s">
        <v>113</v>
      </c>
      <c r="D773" s="47">
        <v>116410</v>
      </c>
      <c r="E773" s="46">
        <v>1.7000000000000001E-2</v>
      </c>
      <c r="F773" s="45">
        <v>0.82899999999999996</v>
      </c>
      <c r="G773" s="44">
        <v>18.149999999999999</v>
      </c>
      <c r="H773" s="44">
        <v>20.23</v>
      </c>
      <c r="I773" s="43">
        <v>42080</v>
      </c>
      <c r="J773" s="42">
        <v>1.0999999999999999E-2</v>
      </c>
    </row>
    <row r="774" spans="1:10" ht="15" hidden="1" x14ac:dyDescent="0.25">
      <c r="A774" s="41" t="s">
        <v>433</v>
      </c>
      <c r="B774" s="74">
        <v>51080</v>
      </c>
      <c r="C774" s="54" t="s">
        <v>113</v>
      </c>
      <c r="D774" s="53">
        <v>134450</v>
      </c>
      <c r="E774" s="52">
        <v>2.1000000000000001E-2</v>
      </c>
      <c r="F774" s="51">
        <v>0.95799999999999996</v>
      </c>
      <c r="G774" s="50">
        <v>22.57</v>
      </c>
      <c r="H774" s="50">
        <v>24.56</v>
      </c>
      <c r="I774" s="43">
        <v>51080</v>
      </c>
      <c r="J774" s="49">
        <v>8.9999999999999993E-3</v>
      </c>
    </row>
    <row r="775" spans="1:10" ht="15" hidden="1" x14ac:dyDescent="0.25">
      <c r="A775" s="41" t="s">
        <v>432</v>
      </c>
      <c r="B775" s="74">
        <v>56040</v>
      </c>
      <c r="C775" s="48" t="s">
        <v>113</v>
      </c>
      <c r="D775" s="47">
        <v>69440</v>
      </c>
      <c r="E775" s="46">
        <v>2.5999999999999999E-2</v>
      </c>
      <c r="F775" s="45">
        <v>0.495</v>
      </c>
      <c r="G775" s="44">
        <v>24.91</v>
      </c>
      <c r="H775" s="44">
        <v>26.94</v>
      </c>
      <c r="I775" s="43">
        <v>56040</v>
      </c>
      <c r="J775" s="42">
        <v>1.0999999999999999E-2</v>
      </c>
    </row>
    <row r="776" spans="1:10" ht="15" hidden="1" x14ac:dyDescent="0.25">
      <c r="A776" s="41" t="s">
        <v>431</v>
      </c>
      <c r="B776" s="74">
        <v>42500</v>
      </c>
      <c r="C776" s="54" t="s">
        <v>113</v>
      </c>
      <c r="D776" s="53">
        <v>8870</v>
      </c>
      <c r="E776" s="52">
        <v>0.115</v>
      </c>
      <c r="F776" s="51">
        <v>6.3E-2</v>
      </c>
      <c r="G776" s="50">
        <v>18.87</v>
      </c>
      <c r="H776" s="50">
        <v>20.43</v>
      </c>
      <c r="I776" s="43">
        <v>42500</v>
      </c>
      <c r="J776" s="49">
        <v>2.1000000000000001E-2</v>
      </c>
    </row>
    <row r="777" spans="1:10" ht="15" hidden="1" x14ac:dyDescent="0.25">
      <c r="A777" s="41" t="s">
        <v>430</v>
      </c>
      <c r="B777" s="74">
        <v>30900</v>
      </c>
      <c r="C777" s="48" t="s">
        <v>121</v>
      </c>
      <c r="D777" s="47">
        <v>228590</v>
      </c>
      <c r="E777" s="46">
        <v>1.4E-2</v>
      </c>
      <c r="F777" s="45">
        <v>1.6279999999999999</v>
      </c>
      <c r="G777" s="44">
        <v>14.03</v>
      </c>
      <c r="H777" s="44">
        <v>14.86</v>
      </c>
      <c r="I777" s="43">
        <v>30900</v>
      </c>
      <c r="J777" s="42">
        <v>4.0000000000000001E-3</v>
      </c>
    </row>
    <row r="778" spans="1:10" ht="15" hidden="1" x14ac:dyDescent="0.25">
      <c r="A778" s="41" t="s">
        <v>429</v>
      </c>
      <c r="B778" s="74">
        <v>33610</v>
      </c>
      <c r="C778" s="54" t="s">
        <v>113</v>
      </c>
      <c r="D778" s="53">
        <v>23950</v>
      </c>
      <c r="E778" s="52">
        <v>3.5000000000000003E-2</v>
      </c>
      <c r="F778" s="51">
        <v>0.17100000000000001</v>
      </c>
      <c r="G778" s="50">
        <v>14.7</v>
      </c>
      <c r="H778" s="50">
        <v>16.16</v>
      </c>
      <c r="I778" s="43">
        <v>33610</v>
      </c>
      <c r="J778" s="49">
        <v>1.2E-2</v>
      </c>
    </row>
    <row r="779" spans="1:10" ht="15" hidden="1" x14ac:dyDescent="0.25">
      <c r="A779" s="41" t="s">
        <v>428</v>
      </c>
      <c r="B779" s="74">
        <v>30200</v>
      </c>
      <c r="C779" s="48" t="s">
        <v>113</v>
      </c>
      <c r="D779" s="47">
        <v>35890</v>
      </c>
      <c r="E779" s="46">
        <v>3.2000000000000001E-2</v>
      </c>
      <c r="F779" s="45">
        <v>0.25600000000000001</v>
      </c>
      <c r="G779" s="44">
        <v>13.85</v>
      </c>
      <c r="H779" s="44">
        <v>14.52</v>
      </c>
      <c r="I779" s="43">
        <v>30200</v>
      </c>
      <c r="J779" s="42">
        <v>8.0000000000000002E-3</v>
      </c>
    </row>
    <row r="780" spans="1:10" ht="15" hidden="1" x14ac:dyDescent="0.25">
      <c r="A780" s="41" t="s">
        <v>427</v>
      </c>
      <c r="B780" s="74">
        <v>30980</v>
      </c>
      <c r="C780" s="54" t="s">
        <v>113</v>
      </c>
      <c r="D780" s="53">
        <v>71890</v>
      </c>
      <c r="E780" s="52">
        <v>2.5999999999999999E-2</v>
      </c>
      <c r="F780" s="51">
        <v>0.51200000000000001</v>
      </c>
      <c r="G780" s="50">
        <v>14.2</v>
      </c>
      <c r="H780" s="50">
        <v>14.89</v>
      </c>
      <c r="I780" s="43">
        <v>30980</v>
      </c>
      <c r="J780" s="49">
        <v>7.0000000000000001E-3</v>
      </c>
    </row>
    <row r="781" spans="1:10" ht="15" hidden="1" x14ac:dyDescent="0.25">
      <c r="A781" s="41" t="s">
        <v>426</v>
      </c>
      <c r="B781" s="74">
        <v>28760</v>
      </c>
      <c r="C781" s="48" t="s">
        <v>113</v>
      </c>
      <c r="D781" s="47">
        <v>10780</v>
      </c>
      <c r="E781" s="46">
        <v>7.6999999999999999E-2</v>
      </c>
      <c r="F781" s="45">
        <v>7.6999999999999999E-2</v>
      </c>
      <c r="G781" s="44">
        <v>13.13</v>
      </c>
      <c r="H781" s="44">
        <v>13.83</v>
      </c>
      <c r="I781" s="43">
        <v>28760</v>
      </c>
      <c r="J781" s="42">
        <v>1.4999999999999999E-2</v>
      </c>
    </row>
    <row r="782" spans="1:10" ht="15" hidden="1" x14ac:dyDescent="0.25">
      <c r="A782" s="41" t="s">
        <v>425</v>
      </c>
      <c r="B782" s="74">
        <v>30640</v>
      </c>
      <c r="C782" s="54" t="s">
        <v>113</v>
      </c>
      <c r="D782" s="53">
        <v>54080</v>
      </c>
      <c r="E782" s="52">
        <v>2.9000000000000001E-2</v>
      </c>
      <c r="F782" s="51">
        <v>0.38500000000000001</v>
      </c>
      <c r="G782" s="50">
        <v>13.96</v>
      </c>
      <c r="H782" s="50">
        <v>14.73</v>
      </c>
      <c r="I782" s="43">
        <v>30640</v>
      </c>
      <c r="J782" s="49">
        <v>7.0000000000000001E-3</v>
      </c>
    </row>
    <row r="783" spans="1:10" ht="15" hidden="1" x14ac:dyDescent="0.25">
      <c r="A783" s="41" t="s">
        <v>424</v>
      </c>
      <c r="B783" s="74">
        <v>28890</v>
      </c>
      <c r="C783" s="48" t="s">
        <v>113</v>
      </c>
      <c r="D783" s="47">
        <v>10190</v>
      </c>
      <c r="E783" s="46">
        <v>6.9000000000000006E-2</v>
      </c>
      <c r="F783" s="45">
        <v>7.2999999999999995E-2</v>
      </c>
      <c r="G783" s="44">
        <v>13.3</v>
      </c>
      <c r="H783" s="44">
        <v>13.89</v>
      </c>
      <c r="I783" s="43">
        <v>28890</v>
      </c>
      <c r="J783" s="42">
        <v>1.6E-2</v>
      </c>
    </row>
    <row r="784" spans="1:10" ht="15" hidden="1" x14ac:dyDescent="0.25">
      <c r="A784" s="41" t="s">
        <v>423</v>
      </c>
      <c r="B784" s="74">
        <v>31450</v>
      </c>
      <c r="C784" s="54" t="s">
        <v>113</v>
      </c>
      <c r="D784" s="53">
        <v>21820</v>
      </c>
      <c r="E784" s="52">
        <v>3.9E-2</v>
      </c>
      <c r="F784" s="51">
        <v>0.155</v>
      </c>
      <c r="G784" s="50">
        <v>14.07</v>
      </c>
      <c r="H784" s="50">
        <v>15.12</v>
      </c>
      <c r="I784" s="43">
        <v>31450</v>
      </c>
      <c r="J784" s="49">
        <v>1.0999999999999999E-2</v>
      </c>
    </row>
    <row r="785" spans="1:10" ht="15" hidden="1" x14ac:dyDescent="0.25">
      <c r="A785" s="41" t="s">
        <v>422</v>
      </c>
      <c r="B785" s="74">
        <v>47670</v>
      </c>
      <c r="C785" s="48" t="s">
        <v>136</v>
      </c>
      <c r="D785" s="47">
        <v>403940</v>
      </c>
      <c r="E785" s="46">
        <v>8.9999999999999993E-3</v>
      </c>
      <c r="F785" s="45">
        <v>2.8769999999999998</v>
      </c>
      <c r="G785" s="44">
        <v>20.65</v>
      </c>
      <c r="H785" s="44">
        <v>22.92</v>
      </c>
      <c r="I785" s="43">
        <v>47670</v>
      </c>
      <c r="J785" s="42">
        <v>4.0000000000000001E-3</v>
      </c>
    </row>
    <row r="786" spans="1:10" ht="15" hidden="1" x14ac:dyDescent="0.25">
      <c r="A786" s="41" t="s">
        <v>421</v>
      </c>
      <c r="B786" s="74">
        <v>61250</v>
      </c>
      <c r="C786" s="54" t="s">
        <v>113</v>
      </c>
      <c r="D786" s="53">
        <v>94960</v>
      </c>
      <c r="E786" s="52">
        <v>1.2999999999999999E-2</v>
      </c>
      <c r="F786" s="51">
        <v>0.67600000000000005</v>
      </c>
      <c r="G786" s="50">
        <v>28.12</v>
      </c>
      <c r="H786" s="50">
        <v>29.45</v>
      </c>
      <c r="I786" s="43">
        <v>61250</v>
      </c>
      <c r="J786" s="49">
        <v>6.0000000000000001E-3</v>
      </c>
    </row>
    <row r="787" spans="1:10" ht="15" hidden="1" x14ac:dyDescent="0.25">
      <c r="A787" s="41" t="s">
        <v>420</v>
      </c>
      <c r="B787" s="74">
        <v>76860</v>
      </c>
      <c r="C787" s="48" t="s">
        <v>113</v>
      </c>
      <c r="D787" s="47">
        <v>22240</v>
      </c>
      <c r="E787" s="46">
        <v>4.8000000000000001E-2</v>
      </c>
      <c r="F787" s="45">
        <v>0.158</v>
      </c>
      <c r="G787" s="44">
        <v>37.93</v>
      </c>
      <c r="H787" s="44">
        <v>36.950000000000003</v>
      </c>
      <c r="I787" s="43">
        <v>76860</v>
      </c>
      <c r="J787" s="42">
        <v>1.2999999999999999E-2</v>
      </c>
    </row>
    <row r="788" spans="1:10" ht="15" hidden="1" x14ac:dyDescent="0.25">
      <c r="A788" s="41" t="s">
        <v>419</v>
      </c>
      <c r="B788" s="74">
        <v>36380</v>
      </c>
      <c r="C788" s="54" t="s">
        <v>113</v>
      </c>
      <c r="D788" s="53">
        <v>21500</v>
      </c>
      <c r="E788" s="52">
        <v>0.05</v>
      </c>
      <c r="F788" s="51">
        <v>0.153</v>
      </c>
      <c r="G788" s="50">
        <v>15.94</v>
      </c>
      <c r="H788" s="50">
        <v>17.489999999999998</v>
      </c>
      <c r="I788" s="43">
        <v>36380</v>
      </c>
      <c r="J788" s="49">
        <v>1.7000000000000001E-2</v>
      </c>
    </row>
    <row r="789" spans="1:10" ht="15" hidden="1" x14ac:dyDescent="0.25">
      <c r="A789" s="41" t="s">
        <v>418</v>
      </c>
      <c r="B789" s="74">
        <v>45500</v>
      </c>
      <c r="C789" s="48" t="s">
        <v>113</v>
      </c>
      <c r="D789" s="47">
        <v>44280</v>
      </c>
      <c r="E789" s="46">
        <v>2.9000000000000001E-2</v>
      </c>
      <c r="F789" s="45">
        <v>0.315</v>
      </c>
      <c r="G789" s="44">
        <v>19.54</v>
      </c>
      <c r="H789" s="44">
        <v>21.88</v>
      </c>
      <c r="I789" s="43">
        <v>45500</v>
      </c>
      <c r="J789" s="42">
        <v>1.2999999999999999E-2</v>
      </c>
    </row>
    <row r="790" spans="1:10" ht="15" hidden="1" x14ac:dyDescent="0.25">
      <c r="A790" s="41" t="s">
        <v>417</v>
      </c>
      <c r="B790" s="74">
        <v>39540</v>
      </c>
      <c r="C790" s="54" t="s">
        <v>113</v>
      </c>
      <c r="D790" s="53">
        <v>143320</v>
      </c>
      <c r="E790" s="52">
        <v>1.2E-2</v>
      </c>
      <c r="F790" s="51">
        <v>1.0209999999999999</v>
      </c>
      <c r="G790" s="50">
        <v>18.329999999999998</v>
      </c>
      <c r="H790" s="50">
        <v>19.010000000000002</v>
      </c>
      <c r="I790" s="43">
        <v>39540</v>
      </c>
      <c r="J790" s="49">
        <v>3.0000000000000001E-3</v>
      </c>
    </row>
    <row r="791" spans="1:10" ht="15" hidden="1" x14ac:dyDescent="0.25">
      <c r="A791" s="41" t="s">
        <v>416</v>
      </c>
      <c r="B791" s="74">
        <v>52810</v>
      </c>
      <c r="C791" s="48" t="s">
        <v>113</v>
      </c>
      <c r="D791" s="47">
        <v>14250</v>
      </c>
      <c r="E791" s="46">
        <v>4.9000000000000002E-2</v>
      </c>
      <c r="F791" s="45">
        <v>0.10100000000000001</v>
      </c>
      <c r="G791" s="44">
        <v>25.95</v>
      </c>
      <c r="H791" s="44">
        <v>25.39</v>
      </c>
      <c r="I791" s="43">
        <v>52810</v>
      </c>
      <c r="J791" s="42">
        <v>2.3E-2</v>
      </c>
    </row>
    <row r="792" spans="1:10" ht="15" hidden="1" x14ac:dyDescent="0.25">
      <c r="A792" s="41" t="s">
        <v>415</v>
      </c>
      <c r="B792" s="74">
        <v>38870</v>
      </c>
      <c r="C792" s="54" t="s">
        <v>113</v>
      </c>
      <c r="D792" s="53">
        <v>26320</v>
      </c>
      <c r="E792" s="52">
        <v>3.5999999999999997E-2</v>
      </c>
      <c r="F792" s="51">
        <v>0.187</v>
      </c>
      <c r="G792" s="50">
        <v>17.510000000000002</v>
      </c>
      <c r="H792" s="50">
        <v>18.690000000000001</v>
      </c>
      <c r="I792" s="43">
        <v>38870</v>
      </c>
      <c r="J792" s="49">
        <v>0.01</v>
      </c>
    </row>
    <row r="793" spans="1:10" ht="15" hidden="1" x14ac:dyDescent="0.25">
      <c r="A793" s="41" t="s">
        <v>414</v>
      </c>
      <c r="B793" s="74">
        <v>40190</v>
      </c>
      <c r="C793" s="48" t="s">
        <v>121</v>
      </c>
      <c r="D793" s="47">
        <v>37070</v>
      </c>
      <c r="E793" s="46">
        <v>3.9E-2</v>
      </c>
      <c r="F793" s="45">
        <v>0.26400000000000001</v>
      </c>
      <c r="G793" s="44">
        <v>17.63</v>
      </c>
      <c r="H793" s="44">
        <v>19.32</v>
      </c>
      <c r="I793" s="43">
        <v>40190</v>
      </c>
      <c r="J793" s="42">
        <v>1.7000000000000001E-2</v>
      </c>
    </row>
    <row r="794" spans="1:10" ht="15" hidden="1" x14ac:dyDescent="0.25">
      <c r="A794" s="41" t="s">
        <v>413</v>
      </c>
      <c r="B794" s="74">
        <v>34160</v>
      </c>
      <c r="C794" s="54" t="s">
        <v>113</v>
      </c>
      <c r="D794" s="53">
        <v>1720</v>
      </c>
      <c r="E794" s="52">
        <v>0.21</v>
      </c>
      <c r="F794" s="51">
        <v>1.2E-2</v>
      </c>
      <c r="G794" s="50">
        <v>16.12</v>
      </c>
      <c r="H794" s="50">
        <v>16.420000000000002</v>
      </c>
      <c r="I794" s="43">
        <v>34160</v>
      </c>
      <c r="J794" s="49">
        <v>5.1999999999999998E-2</v>
      </c>
    </row>
    <row r="795" spans="1:10" ht="15" hidden="1" x14ac:dyDescent="0.25">
      <c r="A795" s="41" t="s">
        <v>412</v>
      </c>
      <c r="B795" s="74">
        <v>40480</v>
      </c>
      <c r="C795" s="48" t="s">
        <v>113</v>
      </c>
      <c r="D795" s="47">
        <v>35340</v>
      </c>
      <c r="E795" s="46">
        <v>0.04</v>
      </c>
      <c r="F795" s="45">
        <v>0.252</v>
      </c>
      <c r="G795" s="44">
        <v>17.73</v>
      </c>
      <c r="H795" s="44">
        <v>19.46</v>
      </c>
      <c r="I795" s="43">
        <v>40480</v>
      </c>
      <c r="J795" s="42">
        <v>1.7999999999999999E-2</v>
      </c>
    </row>
    <row r="796" spans="1:10" ht="15" hidden="1" x14ac:dyDescent="0.25">
      <c r="A796" s="41" t="s">
        <v>411</v>
      </c>
      <c r="B796" s="74">
        <v>48190</v>
      </c>
      <c r="C796" s="54" t="s">
        <v>136</v>
      </c>
      <c r="D796" s="53">
        <v>197770</v>
      </c>
      <c r="E796" s="52">
        <v>1.7000000000000001E-2</v>
      </c>
      <c r="F796" s="51">
        <v>1.409</v>
      </c>
      <c r="G796" s="50">
        <v>21.34</v>
      </c>
      <c r="H796" s="50">
        <v>23.17</v>
      </c>
      <c r="I796" s="43">
        <v>48190</v>
      </c>
      <c r="J796" s="49">
        <v>7.0000000000000001E-3</v>
      </c>
    </row>
    <row r="797" spans="1:10" ht="15" hidden="1" x14ac:dyDescent="0.25">
      <c r="A797" s="41" t="s">
        <v>410</v>
      </c>
      <c r="B797" s="74">
        <v>54010</v>
      </c>
      <c r="C797" s="48" t="s">
        <v>121</v>
      </c>
      <c r="D797" s="47">
        <v>71860</v>
      </c>
      <c r="E797" s="46">
        <v>2.5000000000000001E-2</v>
      </c>
      <c r="F797" s="45">
        <v>0.51200000000000001</v>
      </c>
      <c r="G797" s="44">
        <v>23.9</v>
      </c>
      <c r="H797" s="44">
        <v>25.97</v>
      </c>
      <c r="I797" s="43">
        <v>54010</v>
      </c>
      <c r="J797" s="42">
        <v>8.0000000000000002E-3</v>
      </c>
    </row>
    <row r="798" spans="1:10" ht="15" hidden="1" x14ac:dyDescent="0.25">
      <c r="A798" s="41" t="s">
        <v>409</v>
      </c>
      <c r="B798" s="74">
        <v>51140</v>
      </c>
      <c r="C798" s="54" t="s">
        <v>113</v>
      </c>
      <c r="D798" s="53">
        <v>11580</v>
      </c>
      <c r="E798" s="52">
        <v>5.8000000000000003E-2</v>
      </c>
      <c r="F798" s="51">
        <v>8.2000000000000003E-2</v>
      </c>
      <c r="G798" s="50">
        <v>23.14</v>
      </c>
      <c r="H798" s="50">
        <v>24.59</v>
      </c>
      <c r="I798" s="43">
        <v>51140</v>
      </c>
      <c r="J798" s="49">
        <v>1.0999999999999999E-2</v>
      </c>
    </row>
    <row r="799" spans="1:10" ht="15" hidden="1" x14ac:dyDescent="0.25">
      <c r="A799" s="41" t="s">
        <v>408</v>
      </c>
      <c r="B799" s="74">
        <v>57140</v>
      </c>
      <c r="C799" s="48" t="s">
        <v>113</v>
      </c>
      <c r="D799" s="47">
        <v>17400</v>
      </c>
      <c r="E799" s="46">
        <v>4.9000000000000002E-2</v>
      </c>
      <c r="F799" s="45">
        <v>0.124</v>
      </c>
      <c r="G799" s="44">
        <v>26.17</v>
      </c>
      <c r="H799" s="44">
        <v>27.47</v>
      </c>
      <c r="I799" s="43">
        <v>57140</v>
      </c>
      <c r="J799" s="42">
        <v>1.2999999999999999E-2</v>
      </c>
    </row>
    <row r="800" spans="1:10" ht="15" hidden="1" x14ac:dyDescent="0.25">
      <c r="A800" s="41" t="s">
        <v>407</v>
      </c>
      <c r="B800" s="74">
        <v>53520</v>
      </c>
      <c r="C800" s="54" t="s">
        <v>113</v>
      </c>
      <c r="D800" s="53">
        <v>42890</v>
      </c>
      <c r="E800" s="52">
        <v>3.2000000000000001E-2</v>
      </c>
      <c r="F800" s="51">
        <v>0.30499999999999999</v>
      </c>
      <c r="G800" s="50">
        <v>23.37</v>
      </c>
      <c r="H800" s="50">
        <v>25.73</v>
      </c>
      <c r="I800" s="43">
        <v>53520</v>
      </c>
      <c r="J800" s="49">
        <v>1.0999999999999999E-2</v>
      </c>
    </row>
    <row r="801" spans="1:10" ht="15" hidden="1" x14ac:dyDescent="0.25">
      <c r="A801" s="41" t="s">
        <v>406</v>
      </c>
      <c r="B801" s="74">
        <v>51240</v>
      </c>
      <c r="C801" s="48" t="s">
        <v>113</v>
      </c>
      <c r="D801" s="47">
        <v>18500</v>
      </c>
      <c r="E801" s="46">
        <v>3.5999999999999997E-2</v>
      </c>
      <c r="F801" s="45">
        <v>0.13200000000000001</v>
      </c>
      <c r="G801" s="44">
        <v>21.33</v>
      </c>
      <c r="H801" s="44">
        <v>24.64</v>
      </c>
      <c r="I801" s="43">
        <v>51240</v>
      </c>
      <c r="J801" s="42">
        <v>2.9000000000000001E-2</v>
      </c>
    </row>
    <row r="802" spans="1:10" ht="15" hidden="1" x14ac:dyDescent="0.25">
      <c r="A802" s="41" t="s">
        <v>405</v>
      </c>
      <c r="B802" s="74">
        <v>54580</v>
      </c>
      <c r="C802" s="54" t="s">
        <v>113</v>
      </c>
      <c r="D802" s="53">
        <v>6310</v>
      </c>
      <c r="E802" s="52">
        <v>6.8000000000000005E-2</v>
      </c>
      <c r="F802" s="51">
        <v>4.4999999999999998E-2</v>
      </c>
      <c r="G802" s="50">
        <v>25.08</v>
      </c>
      <c r="H802" s="50">
        <v>26.24</v>
      </c>
      <c r="I802" s="43">
        <v>54580</v>
      </c>
      <c r="J802" s="49">
        <v>2.4E-2</v>
      </c>
    </row>
    <row r="803" spans="1:10" ht="15" hidden="1" x14ac:dyDescent="0.25">
      <c r="A803" s="41" t="s">
        <v>404</v>
      </c>
      <c r="B803" s="74">
        <v>51800</v>
      </c>
      <c r="C803" s="48" t="s">
        <v>121</v>
      </c>
      <c r="D803" s="47">
        <v>20120</v>
      </c>
      <c r="E803" s="46">
        <v>5.2999999999999999E-2</v>
      </c>
      <c r="F803" s="45">
        <v>0.14299999999999999</v>
      </c>
      <c r="G803" s="44">
        <v>24.75</v>
      </c>
      <c r="H803" s="44">
        <v>24.91</v>
      </c>
      <c r="I803" s="43">
        <v>51800</v>
      </c>
      <c r="J803" s="42">
        <v>1.4999999999999999E-2</v>
      </c>
    </row>
    <row r="804" spans="1:10" ht="15" hidden="1" x14ac:dyDescent="0.25">
      <c r="A804" s="41" t="s">
        <v>403</v>
      </c>
      <c r="B804" s="74">
        <v>52650</v>
      </c>
      <c r="C804" s="54" t="s">
        <v>113</v>
      </c>
      <c r="D804" s="53">
        <v>12030</v>
      </c>
      <c r="E804" s="52">
        <v>7.8E-2</v>
      </c>
      <c r="F804" s="51">
        <v>8.5999999999999993E-2</v>
      </c>
      <c r="G804" s="50">
        <v>24.92</v>
      </c>
      <c r="H804" s="50">
        <v>25.31</v>
      </c>
      <c r="I804" s="43">
        <v>52650</v>
      </c>
      <c r="J804" s="49">
        <v>1.7999999999999999E-2</v>
      </c>
    </row>
    <row r="805" spans="1:10" ht="15" hidden="1" x14ac:dyDescent="0.25">
      <c r="A805" s="41" t="s">
        <v>402</v>
      </c>
      <c r="B805" s="74">
        <v>50670</v>
      </c>
      <c r="C805" s="48" t="s">
        <v>113</v>
      </c>
      <c r="D805" s="47">
        <v>5930</v>
      </c>
      <c r="E805" s="46">
        <v>0.10100000000000001</v>
      </c>
      <c r="F805" s="45">
        <v>4.2000000000000003E-2</v>
      </c>
      <c r="G805" s="44">
        <v>24.95</v>
      </c>
      <c r="H805" s="44">
        <v>24.36</v>
      </c>
      <c r="I805" s="43">
        <v>50670</v>
      </c>
      <c r="J805" s="42">
        <v>2.9000000000000001E-2</v>
      </c>
    </row>
    <row r="806" spans="1:10" ht="15" hidden="1" x14ac:dyDescent="0.25">
      <c r="A806" s="41" t="s">
        <v>401</v>
      </c>
      <c r="B806" s="74">
        <v>50220</v>
      </c>
      <c r="C806" s="54" t="s">
        <v>113</v>
      </c>
      <c r="D806" s="53">
        <v>2160</v>
      </c>
      <c r="E806" s="52">
        <v>7.9000000000000001E-2</v>
      </c>
      <c r="F806" s="51">
        <v>1.4999999999999999E-2</v>
      </c>
      <c r="G806" s="50">
        <v>23.08</v>
      </c>
      <c r="H806" s="50">
        <v>24.14</v>
      </c>
      <c r="I806" s="43">
        <v>50220</v>
      </c>
      <c r="J806" s="49">
        <v>0.03</v>
      </c>
    </row>
    <row r="807" spans="1:10" ht="15" hidden="1" x14ac:dyDescent="0.25">
      <c r="A807" s="41" t="s">
        <v>400</v>
      </c>
      <c r="B807" s="74">
        <v>34860</v>
      </c>
      <c r="C807" s="48" t="s">
        <v>113</v>
      </c>
      <c r="D807" s="47">
        <v>3770</v>
      </c>
      <c r="E807" s="46">
        <v>7.5999999999999998E-2</v>
      </c>
      <c r="F807" s="45">
        <v>2.7E-2</v>
      </c>
      <c r="G807" s="44">
        <v>16.36</v>
      </c>
      <c r="H807" s="44">
        <v>16.760000000000002</v>
      </c>
      <c r="I807" s="43">
        <v>34860</v>
      </c>
      <c r="J807" s="42">
        <v>1.7999999999999999E-2</v>
      </c>
    </row>
    <row r="808" spans="1:10" ht="15" hidden="1" x14ac:dyDescent="0.25">
      <c r="A808" s="41" t="s">
        <v>399</v>
      </c>
      <c r="B808" s="74">
        <v>58110</v>
      </c>
      <c r="C808" s="54" t="s">
        <v>113</v>
      </c>
      <c r="D808" s="53">
        <v>3930</v>
      </c>
      <c r="E808" s="52">
        <v>0.115</v>
      </c>
      <c r="F808" s="51">
        <v>2.8000000000000001E-2</v>
      </c>
      <c r="G808" s="50">
        <v>27.3</v>
      </c>
      <c r="H808" s="50">
        <v>27.94</v>
      </c>
      <c r="I808" s="43">
        <v>58110</v>
      </c>
      <c r="J808" s="49">
        <v>1.2999999999999999E-2</v>
      </c>
    </row>
    <row r="809" spans="1:10" ht="15" hidden="1" x14ac:dyDescent="0.25">
      <c r="A809" s="41" t="s">
        <v>398</v>
      </c>
      <c r="B809" s="74">
        <v>40480</v>
      </c>
      <c r="C809" s="48" t="s">
        <v>113</v>
      </c>
      <c r="D809" s="47">
        <v>51290</v>
      </c>
      <c r="E809" s="46">
        <v>4.2999999999999997E-2</v>
      </c>
      <c r="F809" s="45">
        <v>0.36499999999999999</v>
      </c>
      <c r="G809" s="44">
        <v>17.95</v>
      </c>
      <c r="H809" s="44">
        <v>19.46</v>
      </c>
      <c r="I809" s="43">
        <v>40480</v>
      </c>
      <c r="J809" s="42">
        <v>2.1000000000000001E-2</v>
      </c>
    </row>
    <row r="810" spans="1:10" ht="15" hidden="1" x14ac:dyDescent="0.25">
      <c r="A810" s="41" t="s">
        <v>397</v>
      </c>
      <c r="B810" s="74">
        <v>37160</v>
      </c>
      <c r="C810" s="54" t="s">
        <v>113</v>
      </c>
      <c r="D810" s="53">
        <v>17660</v>
      </c>
      <c r="E810" s="52">
        <v>4.3999999999999997E-2</v>
      </c>
      <c r="F810" s="51">
        <v>0.126</v>
      </c>
      <c r="G810" s="50">
        <v>17.21</v>
      </c>
      <c r="H810" s="50">
        <v>17.87</v>
      </c>
      <c r="I810" s="43">
        <v>37160</v>
      </c>
      <c r="J810" s="49">
        <v>8.9999999999999993E-3</v>
      </c>
    </row>
    <row r="811" spans="1:10" ht="15" hidden="1" x14ac:dyDescent="0.25">
      <c r="A811" s="41" t="s">
        <v>396</v>
      </c>
      <c r="B811" s="74">
        <v>51170</v>
      </c>
      <c r="C811" s="48" t="s">
        <v>113</v>
      </c>
      <c r="D811" s="47">
        <v>4320</v>
      </c>
      <c r="E811" s="46">
        <v>8.5999999999999993E-2</v>
      </c>
      <c r="F811" s="45">
        <v>3.1E-2</v>
      </c>
      <c r="G811" s="44">
        <v>23.44</v>
      </c>
      <c r="H811" s="44">
        <v>24.6</v>
      </c>
      <c r="I811" s="43">
        <v>51170</v>
      </c>
      <c r="J811" s="42">
        <v>2.7E-2</v>
      </c>
    </row>
    <row r="812" spans="1:10" ht="15" hidden="1" x14ac:dyDescent="0.25">
      <c r="A812" s="41" t="s">
        <v>395</v>
      </c>
      <c r="B812" s="74">
        <v>46690</v>
      </c>
      <c r="C812" s="54" t="s">
        <v>184</v>
      </c>
      <c r="D812" s="53">
        <v>5456640</v>
      </c>
      <c r="E812" s="52">
        <v>2E-3</v>
      </c>
      <c r="F812" s="51">
        <v>38.865000000000002</v>
      </c>
      <c r="G812" s="50">
        <v>20.89</v>
      </c>
      <c r="H812" s="50">
        <v>22.45</v>
      </c>
      <c r="I812" s="43">
        <v>46690</v>
      </c>
      <c r="J812" s="49">
        <v>1E-3</v>
      </c>
    </row>
    <row r="813" spans="1:10" ht="15" hidden="1" x14ac:dyDescent="0.25">
      <c r="A813" s="41" t="s">
        <v>394</v>
      </c>
      <c r="B813" s="74">
        <v>66730</v>
      </c>
      <c r="C813" s="48" t="s">
        <v>113</v>
      </c>
      <c r="D813" s="47">
        <v>453330</v>
      </c>
      <c r="E813" s="46">
        <v>5.0000000000000001E-3</v>
      </c>
      <c r="F813" s="45">
        <v>3.2290000000000001</v>
      </c>
      <c r="G813" s="44">
        <v>30.55</v>
      </c>
      <c r="H813" s="44">
        <v>32.08</v>
      </c>
      <c r="I813" s="43">
        <v>66730</v>
      </c>
      <c r="J813" s="42">
        <v>2E-3</v>
      </c>
    </row>
    <row r="814" spans="1:10" ht="15" hidden="1" x14ac:dyDescent="0.25">
      <c r="A814" s="41" t="s">
        <v>393</v>
      </c>
      <c r="B814" s="74">
        <v>50900</v>
      </c>
      <c r="C814" s="54" t="s">
        <v>136</v>
      </c>
      <c r="D814" s="53">
        <v>588510</v>
      </c>
      <c r="E814" s="52">
        <v>8.9999999999999993E-3</v>
      </c>
      <c r="F814" s="51">
        <v>4.1920000000000002</v>
      </c>
      <c r="G814" s="50">
        <v>23.45</v>
      </c>
      <c r="H814" s="50">
        <v>24.47</v>
      </c>
      <c r="I814" s="43">
        <v>50900</v>
      </c>
      <c r="J814" s="49">
        <v>3.0000000000000001E-3</v>
      </c>
    </row>
    <row r="815" spans="1:10" ht="15" hidden="1" x14ac:dyDescent="0.25">
      <c r="A815" s="41" t="s">
        <v>392</v>
      </c>
      <c r="B815" s="74">
        <v>39410</v>
      </c>
      <c r="C815" s="48" t="s">
        <v>113</v>
      </c>
      <c r="D815" s="47">
        <v>102170</v>
      </c>
      <c r="E815" s="46">
        <v>0.02</v>
      </c>
      <c r="F815" s="45">
        <v>0.72799999999999998</v>
      </c>
      <c r="G815" s="44">
        <v>17.84</v>
      </c>
      <c r="H815" s="44">
        <v>18.95</v>
      </c>
      <c r="I815" s="43">
        <v>39410</v>
      </c>
      <c r="J815" s="42">
        <v>6.0000000000000001E-3</v>
      </c>
    </row>
    <row r="816" spans="1:10" ht="15" hidden="1" x14ac:dyDescent="0.25">
      <c r="A816" s="41" t="s">
        <v>391</v>
      </c>
      <c r="B816" s="74">
        <v>54460</v>
      </c>
      <c r="C816" s="54" t="s">
        <v>121</v>
      </c>
      <c r="D816" s="53">
        <v>242550</v>
      </c>
      <c r="E816" s="52">
        <v>1.4999999999999999E-2</v>
      </c>
      <c r="F816" s="51">
        <v>1.728</v>
      </c>
      <c r="G816" s="50">
        <v>25.74</v>
      </c>
      <c r="H816" s="50">
        <v>26.18</v>
      </c>
      <c r="I816" s="43">
        <v>54460</v>
      </c>
      <c r="J816" s="49">
        <v>4.0000000000000001E-3</v>
      </c>
    </row>
    <row r="817" spans="1:10" ht="15" hidden="1" x14ac:dyDescent="0.25">
      <c r="A817" s="41" t="s">
        <v>390</v>
      </c>
      <c r="B817" s="74">
        <v>53620</v>
      </c>
      <c r="C817" s="48" t="s">
        <v>113</v>
      </c>
      <c r="D817" s="47">
        <v>14120</v>
      </c>
      <c r="E817" s="46">
        <v>4.8000000000000001E-2</v>
      </c>
      <c r="F817" s="45">
        <v>0.10100000000000001</v>
      </c>
      <c r="G817" s="44">
        <v>25.23</v>
      </c>
      <c r="H817" s="44">
        <v>25.78</v>
      </c>
      <c r="I817" s="43">
        <v>53620</v>
      </c>
      <c r="J817" s="42">
        <v>1.2999999999999999E-2</v>
      </c>
    </row>
    <row r="818" spans="1:10" ht="15" hidden="1" x14ac:dyDescent="0.25">
      <c r="A818" s="41" t="s">
        <v>389</v>
      </c>
      <c r="B818" s="74">
        <v>54520</v>
      </c>
      <c r="C818" s="54" t="s">
        <v>113</v>
      </c>
      <c r="D818" s="53">
        <v>228430</v>
      </c>
      <c r="E818" s="52">
        <v>1.6E-2</v>
      </c>
      <c r="F818" s="51">
        <v>1.627</v>
      </c>
      <c r="G818" s="50">
        <v>25.79</v>
      </c>
      <c r="H818" s="50">
        <v>26.21</v>
      </c>
      <c r="I818" s="43">
        <v>54520</v>
      </c>
      <c r="J818" s="49">
        <v>5.0000000000000001E-3</v>
      </c>
    </row>
    <row r="819" spans="1:10" ht="15" hidden="1" x14ac:dyDescent="0.25">
      <c r="A819" s="41" t="s">
        <v>388</v>
      </c>
      <c r="B819" s="74">
        <v>52170</v>
      </c>
      <c r="C819" s="48" t="s">
        <v>121</v>
      </c>
      <c r="D819" s="47">
        <v>243790</v>
      </c>
      <c r="E819" s="46">
        <v>1.2E-2</v>
      </c>
      <c r="F819" s="45">
        <v>1.736</v>
      </c>
      <c r="G819" s="44">
        <v>24.24</v>
      </c>
      <c r="H819" s="44">
        <v>25.08</v>
      </c>
      <c r="I819" s="43">
        <v>52170</v>
      </c>
      <c r="J819" s="42">
        <v>5.0000000000000001E-3</v>
      </c>
    </row>
    <row r="820" spans="1:10" ht="15" hidden="1" x14ac:dyDescent="0.25">
      <c r="A820" s="41" t="s">
        <v>387</v>
      </c>
      <c r="B820" s="74">
        <v>61390</v>
      </c>
      <c r="C820" s="54" t="s">
        <v>113</v>
      </c>
      <c r="D820" s="53">
        <v>17330</v>
      </c>
      <c r="E820" s="52">
        <v>3.4000000000000002E-2</v>
      </c>
      <c r="F820" s="51">
        <v>0.123</v>
      </c>
      <c r="G820" s="50">
        <v>29.21</v>
      </c>
      <c r="H820" s="50">
        <v>29.51</v>
      </c>
      <c r="I820" s="43">
        <v>61390</v>
      </c>
      <c r="J820" s="49">
        <v>0.01</v>
      </c>
    </row>
    <row r="821" spans="1:10" ht="15" hidden="1" x14ac:dyDescent="0.25">
      <c r="A821" s="41" t="s">
        <v>386</v>
      </c>
      <c r="B821" s="74">
        <v>44720</v>
      </c>
      <c r="C821" s="48" t="s">
        <v>113</v>
      </c>
      <c r="D821" s="47">
        <v>17050</v>
      </c>
      <c r="E821" s="46">
        <v>4.2999999999999997E-2</v>
      </c>
      <c r="F821" s="45">
        <v>0.121</v>
      </c>
      <c r="G821" s="44">
        <v>19.989999999999998</v>
      </c>
      <c r="H821" s="44">
        <v>21.5</v>
      </c>
      <c r="I821" s="43">
        <v>44720</v>
      </c>
      <c r="J821" s="42">
        <v>1.7999999999999999E-2</v>
      </c>
    </row>
    <row r="822" spans="1:10" ht="15" hidden="1" x14ac:dyDescent="0.25">
      <c r="A822" s="41" t="s">
        <v>385</v>
      </c>
      <c r="B822" s="74">
        <v>59840</v>
      </c>
      <c r="C822" s="54" t="s">
        <v>113</v>
      </c>
      <c r="D822" s="53">
        <v>13960</v>
      </c>
      <c r="E822" s="52">
        <v>4.9000000000000002E-2</v>
      </c>
      <c r="F822" s="51">
        <v>9.9000000000000005E-2</v>
      </c>
      <c r="G822" s="50">
        <v>28.5</v>
      </c>
      <c r="H822" s="50">
        <v>28.77</v>
      </c>
      <c r="I822" s="43">
        <v>59840</v>
      </c>
      <c r="J822" s="49">
        <v>1.4E-2</v>
      </c>
    </row>
    <row r="823" spans="1:10" ht="15" hidden="1" x14ac:dyDescent="0.25">
      <c r="A823" s="41" t="s">
        <v>384</v>
      </c>
      <c r="B823" s="74">
        <v>56990</v>
      </c>
      <c r="C823" s="48" t="s">
        <v>113</v>
      </c>
      <c r="D823" s="47">
        <v>67390</v>
      </c>
      <c r="E823" s="46">
        <v>1.7000000000000001E-2</v>
      </c>
      <c r="F823" s="45">
        <v>0.48</v>
      </c>
      <c r="G823" s="44">
        <v>27.04</v>
      </c>
      <c r="H823" s="44">
        <v>27.4</v>
      </c>
      <c r="I823" s="43">
        <v>56990</v>
      </c>
      <c r="J823" s="42">
        <v>5.0000000000000001E-3</v>
      </c>
    </row>
    <row r="824" spans="1:10" ht="15" hidden="1" x14ac:dyDescent="0.25">
      <c r="A824" s="41" t="s">
        <v>383</v>
      </c>
      <c r="B824" s="74">
        <v>74540</v>
      </c>
      <c r="C824" s="54" t="s">
        <v>113</v>
      </c>
      <c r="D824" s="53">
        <v>23060</v>
      </c>
      <c r="E824" s="52">
        <v>2.8000000000000001E-2</v>
      </c>
      <c r="F824" s="51">
        <v>0.16400000000000001</v>
      </c>
      <c r="G824" s="50">
        <v>36.380000000000003</v>
      </c>
      <c r="H824" s="50">
        <v>35.840000000000003</v>
      </c>
      <c r="I824" s="43">
        <v>74540</v>
      </c>
      <c r="J824" s="49">
        <v>6.0000000000000001E-3</v>
      </c>
    </row>
    <row r="825" spans="1:10" ht="15" hidden="1" x14ac:dyDescent="0.25">
      <c r="A825" s="41" t="s">
        <v>382</v>
      </c>
      <c r="B825" s="74">
        <v>34200</v>
      </c>
      <c r="C825" s="48" t="s">
        <v>113</v>
      </c>
      <c r="D825" s="47">
        <v>11750</v>
      </c>
      <c r="E825" s="46">
        <v>7.0000000000000007E-2</v>
      </c>
      <c r="F825" s="45">
        <v>8.4000000000000005E-2</v>
      </c>
      <c r="G825" s="44">
        <v>15.49</v>
      </c>
      <c r="H825" s="44">
        <v>16.440000000000001</v>
      </c>
      <c r="I825" s="43">
        <v>34200</v>
      </c>
      <c r="J825" s="42">
        <v>1.9E-2</v>
      </c>
    </row>
    <row r="826" spans="1:10" ht="15" hidden="1" x14ac:dyDescent="0.25">
      <c r="A826" s="41" t="s">
        <v>381</v>
      </c>
      <c r="B826" s="74">
        <v>39340</v>
      </c>
      <c r="C826" s="54" t="s">
        <v>113</v>
      </c>
      <c r="D826" s="53">
        <v>25550</v>
      </c>
      <c r="E826" s="52">
        <v>0.05</v>
      </c>
      <c r="F826" s="51">
        <v>0.182</v>
      </c>
      <c r="G826" s="50">
        <v>17.989999999999998</v>
      </c>
      <c r="H826" s="50">
        <v>18.91</v>
      </c>
      <c r="I826" s="43">
        <v>39340</v>
      </c>
      <c r="J826" s="49">
        <v>1.6E-2</v>
      </c>
    </row>
    <row r="827" spans="1:10" ht="15" hidden="1" x14ac:dyDescent="0.25">
      <c r="A827" s="41" t="s">
        <v>380</v>
      </c>
      <c r="B827" s="74">
        <v>45660</v>
      </c>
      <c r="C827" s="48" t="s">
        <v>113</v>
      </c>
      <c r="D827" s="47">
        <v>67700</v>
      </c>
      <c r="E827" s="46">
        <v>2.8000000000000001E-2</v>
      </c>
      <c r="F827" s="45">
        <v>0.48199999999999998</v>
      </c>
      <c r="G827" s="44">
        <v>21.31</v>
      </c>
      <c r="H827" s="44">
        <v>21.95</v>
      </c>
      <c r="I827" s="43">
        <v>45660</v>
      </c>
      <c r="J827" s="42">
        <v>7.0000000000000001E-3</v>
      </c>
    </row>
    <row r="828" spans="1:10" ht="15" hidden="1" x14ac:dyDescent="0.25">
      <c r="A828" s="41" t="s">
        <v>379</v>
      </c>
      <c r="B828" s="74">
        <v>43710</v>
      </c>
      <c r="C828" s="54" t="s">
        <v>136</v>
      </c>
      <c r="D828" s="53">
        <v>1578250</v>
      </c>
      <c r="E828" s="52">
        <v>4.0000000000000001E-3</v>
      </c>
      <c r="F828" s="51">
        <v>11.241</v>
      </c>
      <c r="G828" s="50">
        <v>19.68</v>
      </c>
      <c r="H828" s="50">
        <v>21.02</v>
      </c>
      <c r="I828" s="43">
        <v>43710</v>
      </c>
      <c r="J828" s="49">
        <v>3.0000000000000001E-3</v>
      </c>
    </row>
    <row r="829" spans="1:10" ht="15" hidden="1" x14ac:dyDescent="0.25">
      <c r="A829" s="41" t="s">
        <v>378</v>
      </c>
      <c r="B829" s="74">
        <v>61190</v>
      </c>
      <c r="C829" s="48" t="s">
        <v>113</v>
      </c>
      <c r="D829" s="47">
        <v>128570</v>
      </c>
      <c r="E829" s="46">
        <v>0.02</v>
      </c>
      <c r="F829" s="45">
        <v>0.91600000000000004</v>
      </c>
      <c r="G829" s="44">
        <v>28.93</v>
      </c>
      <c r="H829" s="44">
        <v>29.42</v>
      </c>
      <c r="I829" s="43">
        <v>61190</v>
      </c>
      <c r="J829" s="42">
        <v>8.9999999999999993E-3</v>
      </c>
    </row>
    <row r="830" spans="1:10" ht="15" hidden="1" x14ac:dyDescent="0.25">
      <c r="A830" s="41" t="s">
        <v>377</v>
      </c>
      <c r="B830" s="74">
        <v>41950</v>
      </c>
      <c r="C830" s="54" t="s">
        <v>121</v>
      </c>
      <c r="D830" s="53">
        <v>809930</v>
      </c>
      <c r="E830" s="52">
        <v>6.0000000000000001E-3</v>
      </c>
      <c r="F830" s="51">
        <v>5.7690000000000001</v>
      </c>
      <c r="G830" s="50">
        <v>18.68</v>
      </c>
      <c r="H830" s="50">
        <v>20.170000000000002</v>
      </c>
      <c r="I830" s="43">
        <v>41950</v>
      </c>
      <c r="J830" s="49">
        <v>3.0000000000000001E-3</v>
      </c>
    </row>
    <row r="831" spans="1:10" ht="15" hidden="1" x14ac:dyDescent="0.25">
      <c r="A831" s="41" t="s">
        <v>376</v>
      </c>
      <c r="B831" s="74">
        <v>45180</v>
      </c>
      <c r="C831" s="48" t="s">
        <v>113</v>
      </c>
      <c r="D831" s="47">
        <v>143940</v>
      </c>
      <c r="E831" s="46">
        <v>1.4999999999999999E-2</v>
      </c>
      <c r="F831" s="45">
        <v>1.0249999999999999</v>
      </c>
      <c r="G831" s="44">
        <v>19.97</v>
      </c>
      <c r="H831" s="44">
        <v>21.72</v>
      </c>
      <c r="I831" s="43">
        <v>45180</v>
      </c>
      <c r="J831" s="42">
        <v>7.0000000000000001E-3</v>
      </c>
    </row>
    <row r="832" spans="1:10" ht="15" hidden="1" x14ac:dyDescent="0.25">
      <c r="A832" s="41" t="s">
        <v>375</v>
      </c>
      <c r="B832" s="74">
        <v>36140</v>
      </c>
      <c r="C832" s="54" t="s">
        <v>113</v>
      </c>
      <c r="D832" s="53">
        <v>18610</v>
      </c>
      <c r="E832" s="52">
        <v>7.4999999999999997E-2</v>
      </c>
      <c r="F832" s="51">
        <v>0.13300000000000001</v>
      </c>
      <c r="G832" s="50">
        <v>16.510000000000002</v>
      </c>
      <c r="H832" s="50">
        <v>17.38</v>
      </c>
      <c r="I832" s="43">
        <v>36140</v>
      </c>
      <c r="J832" s="49">
        <v>1.4E-2</v>
      </c>
    </row>
    <row r="833" spans="1:10" ht="15" hidden="1" x14ac:dyDescent="0.25">
      <c r="A833" s="41" t="s">
        <v>374</v>
      </c>
      <c r="B833" s="74">
        <v>41400</v>
      </c>
      <c r="C833" s="48" t="s">
        <v>113</v>
      </c>
      <c r="D833" s="47">
        <v>647380</v>
      </c>
      <c r="E833" s="46">
        <v>7.0000000000000001E-3</v>
      </c>
      <c r="F833" s="45">
        <v>4.6109999999999998</v>
      </c>
      <c r="G833" s="44">
        <v>18.5</v>
      </c>
      <c r="H833" s="44">
        <v>19.899999999999999</v>
      </c>
      <c r="I833" s="43">
        <v>41400</v>
      </c>
      <c r="J833" s="42">
        <v>3.0000000000000001E-3</v>
      </c>
    </row>
    <row r="834" spans="1:10" ht="15" hidden="1" x14ac:dyDescent="0.25">
      <c r="A834" s="41" t="s">
        <v>373</v>
      </c>
      <c r="B834" s="74">
        <v>46710</v>
      </c>
      <c r="C834" s="54" t="s">
        <v>113</v>
      </c>
      <c r="D834" s="53">
        <v>254280</v>
      </c>
      <c r="E834" s="52">
        <v>0.01</v>
      </c>
      <c r="F834" s="51">
        <v>1.8109999999999999</v>
      </c>
      <c r="G834" s="50">
        <v>21.72</v>
      </c>
      <c r="H834" s="50">
        <v>22.45</v>
      </c>
      <c r="I834" s="43">
        <v>46710</v>
      </c>
      <c r="J834" s="49">
        <v>3.0000000000000001E-3</v>
      </c>
    </row>
    <row r="835" spans="1:10" ht="15" hidden="1" x14ac:dyDescent="0.25">
      <c r="A835" s="41" t="s">
        <v>372</v>
      </c>
      <c r="B835" s="74">
        <v>48920</v>
      </c>
      <c r="C835" s="48" t="s">
        <v>121</v>
      </c>
      <c r="D835" s="47">
        <v>180760</v>
      </c>
      <c r="E835" s="46">
        <v>1.0999999999999999E-2</v>
      </c>
      <c r="F835" s="45">
        <v>1.2869999999999999</v>
      </c>
      <c r="G835" s="44">
        <v>22.93</v>
      </c>
      <c r="H835" s="44">
        <v>23.52</v>
      </c>
      <c r="I835" s="43">
        <v>48920</v>
      </c>
      <c r="J835" s="42">
        <v>4.0000000000000001E-3</v>
      </c>
    </row>
    <row r="836" spans="1:10" ht="15" hidden="1" x14ac:dyDescent="0.25">
      <c r="A836" s="41" t="s">
        <v>371</v>
      </c>
      <c r="B836" s="74">
        <v>39310</v>
      </c>
      <c r="C836" s="54" t="s">
        <v>113</v>
      </c>
      <c r="D836" s="53">
        <v>35110</v>
      </c>
      <c r="E836" s="52">
        <v>2.4E-2</v>
      </c>
      <c r="F836" s="51">
        <v>0.25</v>
      </c>
      <c r="G836" s="50">
        <v>18.18</v>
      </c>
      <c r="H836" s="50">
        <v>18.899999999999999</v>
      </c>
      <c r="I836" s="43">
        <v>39310</v>
      </c>
      <c r="J836" s="49">
        <v>6.0000000000000001E-3</v>
      </c>
    </row>
    <row r="837" spans="1:10" ht="15" hidden="1" x14ac:dyDescent="0.25">
      <c r="A837" s="41" t="s">
        <v>370</v>
      </c>
      <c r="B837" s="74">
        <v>50810</v>
      </c>
      <c r="C837" s="48" t="s">
        <v>113</v>
      </c>
      <c r="D837" s="47">
        <v>123570</v>
      </c>
      <c r="E837" s="46">
        <v>1.2999999999999999E-2</v>
      </c>
      <c r="F837" s="45">
        <v>0.88</v>
      </c>
      <c r="G837" s="44">
        <v>23.73</v>
      </c>
      <c r="H837" s="44">
        <v>24.43</v>
      </c>
      <c r="I837" s="43">
        <v>50810</v>
      </c>
      <c r="J837" s="42">
        <v>4.0000000000000001E-3</v>
      </c>
    </row>
    <row r="838" spans="1:10" ht="15" hidden="1" x14ac:dyDescent="0.25">
      <c r="A838" s="41" t="s">
        <v>369</v>
      </c>
      <c r="B838" s="74">
        <v>53590</v>
      </c>
      <c r="C838" s="54" t="s">
        <v>113</v>
      </c>
      <c r="D838" s="53">
        <v>22090</v>
      </c>
      <c r="E838" s="52">
        <v>4.2999999999999997E-2</v>
      </c>
      <c r="F838" s="51">
        <v>0.157</v>
      </c>
      <c r="G838" s="50">
        <v>26.44</v>
      </c>
      <c r="H838" s="50">
        <v>25.77</v>
      </c>
      <c r="I838" s="43">
        <v>53590</v>
      </c>
      <c r="J838" s="49">
        <v>1.7000000000000001E-2</v>
      </c>
    </row>
    <row r="839" spans="1:10" ht="15" hidden="1" x14ac:dyDescent="0.25">
      <c r="A839" s="41" t="s">
        <v>368</v>
      </c>
      <c r="B839" s="74">
        <v>37340</v>
      </c>
      <c r="C839" s="48" t="s">
        <v>121</v>
      </c>
      <c r="D839" s="47">
        <v>69280</v>
      </c>
      <c r="E839" s="46">
        <v>1.7999999999999999E-2</v>
      </c>
      <c r="F839" s="45">
        <v>0.49299999999999999</v>
      </c>
      <c r="G839" s="44">
        <v>16.96</v>
      </c>
      <c r="H839" s="44">
        <v>17.95</v>
      </c>
      <c r="I839" s="43">
        <v>37340</v>
      </c>
      <c r="J839" s="42">
        <v>5.0000000000000001E-3</v>
      </c>
    </row>
    <row r="840" spans="1:10" ht="15" hidden="1" x14ac:dyDescent="0.25">
      <c r="A840" s="41" t="s">
        <v>367</v>
      </c>
      <c r="B840" s="74">
        <v>40860</v>
      </c>
      <c r="C840" s="54" t="s">
        <v>113</v>
      </c>
      <c r="D840" s="53">
        <v>20260</v>
      </c>
      <c r="E840" s="52">
        <v>3.4000000000000002E-2</v>
      </c>
      <c r="F840" s="51">
        <v>0.14399999999999999</v>
      </c>
      <c r="G840" s="50">
        <v>18.649999999999999</v>
      </c>
      <c r="H840" s="50">
        <v>19.649999999999999</v>
      </c>
      <c r="I840" s="43">
        <v>40860</v>
      </c>
      <c r="J840" s="49">
        <v>0.01</v>
      </c>
    </row>
    <row r="841" spans="1:10" ht="15" hidden="1" x14ac:dyDescent="0.25">
      <c r="A841" s="41" t="s">
        <v>366</v>
      </c>
      <c r="B841" s="74">
        <v>37040</v>
      </c>
      <c r="C841" s="48" t="s">
        <v>113</v>
      </c>
      <c r="D841" s="47">
        <v>16000</v>
      </c>
      <c r="E841" s="46">
        <v>3.4000000000000002E-2</v>
      </c>
      <c r="F841" s="45">
        <v>0.114</v>
      </c>
      <c r="G841" s="44">
        <v>16.690000000000001</v>
      </c>
      <c r="H841" s="44">
        <v>17.809999999999999</v>
      </c>
      <c r="I841" s="43">
        <v>37040</v>
      </c>
      <c r="J841" s="42">
        <v>8.9999999999999993E-3</v>
      </c>
    </row>
    <row r="842" spans="1:10" ht="15" hidden="1" x14ac:dyDescent="0.25">
      <c r="A842" s="41" t="s">
        <v>365</v>
      </c>
      <c r="B842" s="74">
        <v>35320</v>
      </c>
      <c r="C842" s="54" t="s">
        <v>113</v>
      </c>
      <c r="D842" s="53">
        <v>33020</v>
      </c>
      <c r="E842" s="52">
        <v>2.8000000000000001E-2</v>
      </c>
      <c r="F842" s="51">
        <v>0.23499999999999999</v>
      </c>
      <c r="G842" s="50">
        <v>16.22</v>
      </c>
      <c r="H842" s="50">
        <v>16.98</v>
      </c>
      <c r="I842" s="43">
        <v>35320</v>
      </c>
      <c r="J842" s="49">
        <v>7.0000000000000001E-3</v>
      </c>
    </row>
    <row r="843" spans="1:10" ht="15" hidden="1" x14ac:dyDescent="0.25">
      <c r="A843" s="41" t="s">
        <v>364</v>
      </c>
      <c r="B843" s="74">
        <v>28360</v>
      </c>
      <c r="C843" s="48" t="s">
        <v>121</v>
      </c>
      <c r="D843" s="47">
        <v>135430</v>
      </c>
      <c r="E843" s="46">
        <v>1.9E-2</v>
      </c>
      <c r="F843" s="45">
        <v>0.96499999999999997</v>
      </c>
      <c r="G843" s="44">
        <v>12.57</v>
      </c>
      <c r="H843" s="44">
        <v>13.64</v>
      </c>
      <c r="I843" s="43">
        <v>28360</v>
      </c>
      <c r="J843" s="42">
        <v>7.0000000000000001E-3</v>
      </c>
    </row>
    <row r="844" spans="1:10" ht="15" hidden="1" x14ac:dyDescent="0.25">
      <c r="A844" s="41" t="s">
        <v>363</v>
      </c>
      <c r="B844" s="74">
        <v>28520</v>
      </c>
      <c r="C844" s="54" t="s">
        <v>113</v>
      </c>
      <c r="D844" s="53">
        <v>12560</v>
      </c>
      <c r="E844" s="52">
        <v>6.8000000000000005E-2</v>
      </c>
      <c r="F844" s="51">
        <v>8.8999999999999996E-2</v>
      </c>
      <c r="G844" s="50">
        <v>13.28</v>
      </c>
      <c r="H844" s="50">
        <v>13.71</v>
      </c>
      <c r="I844" s="43">
        <v>28520</v>
      </c>
      <c r="J844" s="49">
        <v>1.9E-2</v>
      </c>
    </row>
    <row r="845" spans="1:10" ht="15" hidden="1" x14ac:dyDescent="0.25">
      <c r="A845" s="41" t="s">
        <v>362</v>
      </c>
      <c r="B845" s="74">
        <v>38040</v>
      </c>
      <c r="C845" s="48" t="s">
        <v>113</v>
      </c>
      <c r="D845" s="47">
        <v>13520</v>
      </c>
      <c r="E845" s="46">
        <v>5.0999999999999997E-2</v>
      </c>
      <c r="F845" s="45">
        <v>9.6000000000000002E-2</v>
      </c>
      <c r="G845" s="44">
        <v>17.510000000000002</v>
      </c>
      <c r="H845" s="44">
        <v>18.29</v>
      </c>
      <c r="I845" s="43">
        <v>38040</v>
      </c>
      <c r="J845" s="42">
        <v>1.2E-2</v>
      </c>
    </row>
    <row r="846" spans="1:10" ht="15" hidden="1" x14ac:dyDescent="0.25">
      <c r="A846" s="41" t="s">
        <v>361</v>
      </c>
      <c r="B846" s="74">
        <v>27150</v>
      </c>
      <c r="C846" s="54" t="s">
        <v>113</v>
      </c>
      <c r="D846" s="53">
        <v>109350</v>
      </c>
      <c r="E846" s="52">
        <v>2.1999999999999999E-2</v>
      </c>
      <c r="F846" s="51">
        <v>0.77900000000000003</v>
      </c>
      <c r="G846" s="50">
        <v>12.04</v>
      </c>
      <c r="H846" s="50">
        <v>13.05</v>
      </c>
      <c r="I846" s="43">
        <v>27150</v>
      </c>
      <c r="J846" s="49">
        <v>8.0000000000000002E-3</v>
      </c>
    </row>
    <row r="847" spans="1:10" ht="15" hidden="1" x14ac:dyDescent="0.25">
      <c r="A847" s="41" t="s">
        <v>360</v>
      </c>
      <c r="B847" s="74">
        <v>44270</v>
      </c>
      <c r="C847" s="48" t="s">
        <v>136</v>
      </c>
      <c r="D847" s="47">
        <v>2836540</v>
      </c>
      <c r="E847" s="46">
        <v>3.0000000000000001E-3</v>
      </c>
      <c r="F847" s="45">
        <v>20.202999999999999</v>
      </c>
      <c r="G847" s="44">
        <v>19.68</v>
      </c>
      <c r="H847" s="44">
        <v>21.28</v>
      </c>
      <c r="I847" s="43">
        <v>44270</v>
      </c>
      <c r="J847" s="42">
        <v>2E-3</v>
      </c>
    </row>
    <row r="848" spans="1:10" ht="15" hidden="1" x14ac:dyDescent="0.25">
      <c r="A848" s="41" t="s">
        <v>359</v>
      </c>
      <c r="B848" s="74">
        <v>51410</v>
      </c>
      <c r="C848" s="54" t="s">
        <v>121</v>
      </c>
      <c r="D848" s="53">
        <v>65590</v>
      </c>
      <c r="E848" s="52">
        <v>2.4E-2</v>
      </c>
      <c r="F848" s="51">
        <v>0.46700000000000003</v>
      </c>
      <c r="G848" s="50">
        <v>23.07</v>
      </c>
      <c r="H848" s="50">
        <v>24.72</v>
      </c>
      <c r="I848" s="43">
        <v>51410</v>
      </c>
      <c r="J848" s="49">
        <v>8.9999999999999993E-3</v>
      </c>
    </row>
    <row r="849" spans="1:10" ht="15" hidden="1" x14ac:dyDescent="0.25">
      <c r="A849" s="41" t="s">
        <v>358</v>
      </c>
      <c r="B849" s="74">
        <v>40420</v>
      </c>
      <c r="C849" s="48" t="s">
        <v>113</v>
      </c>
      <c r="D849" s="47">
        <v>19840</v>
      </c>
      <c r="E849" s="46">
        <v>5.3999999999999999E-2</v>
      </c>
      <c r="F849" s="45">
        <v>0.14099999999999999</v>
      </c>
      <c r="G849" s="44">
        <v>18.5</v>
      </c>
      <c r="H849" s="44">
        <v>19.43</v>
      </c>
      <c r="I849" s="43">
        <v>40420</v>
      </c>
      <c r="J849" s="42">
        <v>1.0999999999999999E-2</v>
      </c>
    </row>
    <row r="850" spans="1:10" ht="15" hidden="1" x14ac:dyDescent="0.25">
      <c r="A850" s="41" t="s">
        <v>357</v>
      </c>
      <c r="B850" s="74">
        <v>56180</v>
      </c>
      <c r="C850" s="54" t="s">
        <v>113</v>
      </c>
      <c r="D850" s="53">
        <v>45740</v>
      </c>
      <c r="E850" s="52">
        <v>2.5999999999999999E-2</v>
      </c>
      <c r="F850" s="51">
        <v>0.32600000000000001</v>
      </c>
      <c r="G850" s="50">
        <v>26.21</v>
      </c>
      <c r="H850" s="50">
        <v>27.01</v>
      </c>
      <c r="I850" s="43">
        <v>56180</v>
      </c>
      <c r="J850" s="49">
        <v>8.9999999999999993E-3</v>
      </c>
    </row>
    <row r="851" spans="1:10" ht="15" hidden="1" x14ac:dyDescent="0.25">
      <c r="A851" s="41" t="s">
        <v>356</v>
      </c>
      <c r="B851" s="74">
        <v>48320</v>
      </c>
      <c r="C851" s="48" t="s">
        <v>113</v>
      </c>
      <c r="D851" s="47">
        <v>294730</v>
      </c>
      <c r="E851" s="46">
        <v>1.4E-2</v>
      </c>
      <c r="F851" s="45">
        <v>2.0990000000000002</v>
      </c>
      <c r="G851" s="44">
        <v>22.07</v>
      </c>
      <c r="H851" s="44">
        <v>23.23</v>
      </c>
      <c r="I851" s="43">
        <v>48320</v>
      </c>
      <c r="J851" s="42">
        <v>5.0000000000000001E-3</v>
      </c>
    </row>
    <row r="852" spans="1:10" ht="15" hidden="1" x14ac:dyDescent="0.25">
      <c r="A852" s="41" t="s">
        <v>355</v>
      </c>
      <c r="B852" s="74">
        <v>40390</v>
      </c>
      <c r="C852" s="54" t="s">
        <v>113</v>
      </c>
      <c r="D852" s="53">
        <v>33480</v>
      </c>
      <c r="E852" s="52">
        <v>3.9E-2</v>
      </c>
      <c r="F852" s="51">
        <v>0.23799999999999999</v>
      </c>
      <c r="G852" s="50">
        <v>18.059999999999999</v>
      </c>
      <c r="H852" s="50">
        <v>19.420000000000002</v>
      </c>
      <c r="I852" s="43">
        <v>40390</v>
      </c>
      <c r="J852" s="49">
        <v>1.2E-2</v>
      </c>
    </row>
    <row r="853" spans="1:10" ht="15" hidden="1" x14ac:dyDescent="0.25">
      <c r="A853" s="41" t="s">
        <v>354</v>
      </c>
      <c r="B853" s="74">
        <v>50910</v>
      </c>
      <c r="C853" s="48" t="s">
        <v>121</v>
      </c>
      <c r="D853" s="47">
        <v>465330</v>
      </c>
      <c r="E853" s="46">
        <v>7.0000000000000001E-3</v>
      </c>
      <c r="F853" s="45">
        <v>3.3140000000000001</v>
      </c>
      <c r="G853" s="44">
        <v>23.6</v>
      </c>
      <c r="H853" s="44">
        <v>24.48</v>
      </c>
      <c r="I853" s="43">
        <v>50910</v>
      </c>
      <c r="J853" s="42">
        <v>2E-3</v>
      </c>
    </row>
    <row r="854" spans="1:10" ht="15" hidden="1" x14ac:dyDescent="0.25">
      <c r="A854" s="41" t="s">
        <v>353</v>
      </c>
      <c r="B854" s="74">
        <v>51890</v>
      </c>
      <c r="C854" s="54" t="s">
        <v>113</v>
      </c>
      <c r="D854" s="53">
        <v>334490</v>
      </c>
      <c r="E854" s="52">
        <v>8.9999999999999993E-3</v>
      </c>
      <c r="F854" s="51">
        <v>2.3820000000000001</v>
      </c>
      <c r="G854" s="50">
        <v>24.06</v>
      </c>
      <c r="H854" s="50">
        <v>24.95</v>
      </c>
      <c r="I854" s="43">
        <v>51890</v>
      </c>
      <c r="J854" s="49">
        <v>3.0000000000000001E-3</v>
      </c>
    </row>
    <row r="855" spans="1:10" ht="15" hidden="1" x14ac:dyDescent="0.25">
      <c r="A855" s="41" t="s">
        <v>352</v>
      </c>
      <c r="B855" s="74">
        <v>46000</v>
      </c>
      <c r="C855" s="48" t="s">
        <v>113</v>
      </c>
      <c r="D855" s="47">
        <v>89630</v>
      </c>
      <c r="E855" s="46">
        <v>1.4999999999999999E-2</v>
      </c>
      <c r="F855" s="45">
        <v>0.63800000000000001</v>
      </c>
      <c r="G855" s="44">
        <v>21.42</v>
      </c>
      <c r="H855" s="44">
        <v>22.11</v>
      </c>
      <c r="I855" s="43">
        <v>46000</v>
      </c>
      <c r="J855" s="42">
        <v>5.0000000000000001E-3</v>
      </c>
    </row>
    <row r="856" spans="1:10" ht="15" hidden="1" x14ac:dyDescent="0.25">
      <c r="A856" s="41" t="s">
        <v>351</v>
      </c>
      <c r="B856" s="74">
        <v>53950</v>
      </c>
      <c r="C856" s="54" t="s">
        <v>113</v>
      </c>
      <c r="D856" s="53">
        <v>39670</v>
      </c>
      <c r="E856" s="52">
        <v>2.7E-2</v>
      </c>
      <c r="F856" s="51">
        <v>0.28299999999999997</v>
      </c>
      <c r="G856" s="50">
        <v>25.21</v>
      </c>
      <c r="H856" s="50">
        <v>25.94</v>
      </c>
      <c r="I856" s="43">
        <v>53950</v>
      </c>
      <c r="J856" s="49">
        <v>7.0000000000000001E-3</v>
      </c>
    </row>
    <row r="857" spans="1:10" ht="15" hidden="1" x14ac:dyDescent="0.25">
      <c r="A857" s="41" t="s">
        <v>350</v>
      </c>
      <c r="B857" s="74">
        <v>47000</v>
      </c>
      <c r="C857" s="48" t="s">
        <v>113</v>
      </c>
      <c r="D857" s="47">
        <v>1540</v>
      </c>
      <c r="E857" s="46">
        <v>9.9000000000000005E-2</v>
      </c>
      <c r="F857" s="45">
        <v>1.0999999999999999E-2</v>
      </c>
      <c r="G857" s="44">
        <v>21.74</v>
      </c>
      <c r="H857" s="44">
        <v>22.6</v>
      </c>
      <c r="I857" s="43">
        <v>47000</v>
      </c>
      <c r="J857" s="42">
        <v>2.5999999999999999E-2</v>
      </c>
    </row>
    <row r="858" spans="1:10" ht="15" hidden="1" x14ac:dyDescent="0.25">
      <c r="A858" s="41" t="s">
        <v>349</v>
      </c>
      <c r="B858" s="74">
        <v>61430</v>
      </c>
      <c r="C858" s="54" t="s">
        <v>121</v>
      </c>
      <c r="D858" s="53">
        <v>217750</v>
      </c>
      <c r="E858" s="52">
        <v>1.4999999999999999E-2</v>
      </c>
      <c r="F858" s="51">
        <v>1.5509999999999999</v>
      </c>
      <c r="G858" s="50">
        <v>30.12</v>
      </c>
      <c r="H858" s="50">
        <v>29.54</v>
      </c>
      <c r="I858" s="43">
        <v>61430</v>
      </c>
      <c r="J858" s="49">
        <v>5.0000000000000001E-3</v>
      </c>
    </row>
    <row r="859" spans="1:10" ht="15" hidden="1" x14ac:dyDescent="0.25">
      <c r="A859" s="41" t="s">
        <v>348</v>
      </c>
      <c r="B859" s="74">
        <v>67160</v>
      </c>
      <c r="C859" s="48" t="s">
        <v>113</v>
      </c>
      <c r="D859" s="47">
        <v>117670</v>
      </c>
      <c r="E859" s="46">
        <v>1.9E-2</v>
      </c>
      <c r="F859" s="45">
        <v>0.83799999999999997</v>
      </c>
      <c r="G859" s="44">
        <v>32.700000000000003</v>
      </c>
      <c r="H859" s="44">
        <v>32.29</v>
      </c>
      <c r="I859" s="43">
        <v>67160</v>
      </c>
      <c r="J859" s="42">
        <v>6.0000000000000001E-3</v>
      </c>
    </row>
    <row r="860" spans="1:10" ht="15" hidden="1" x14ac:dyDescent="0.25">
      <c r="A860" s="41" t="s">
        <v>347</v>
      </c>
      <c r="B860" s="74">
        <v>54700</v>
      </c>
      <c r="C860" s="54" t="s">
        <v>113</v>
      </c>
      <c r="D860" s="53">
        <v>100080</v>
      </c>
      <c r="E860" s="52">
        <v>2.3E-2</v>
      </c>
      <c r="F860" s="51">
        <v>0.71299999999999997</v>
      </c>
      <c r="G860" s="50">
        <v>25.28</v>
      </c>
      <c r="H860" s="50">
        <v>26.3</v>
      </c>
      <c r="I860" s="43">
        <v>54700</v>
      </c>
      <c r="J860" s="49">
        <v>8.9999999999999993E-3</v>
      </c>
    </row>
    <row r="861" spans="1:10" ht="15" hidden="1" x14ac:dyDescent="0.25">
      <c r="A861" s="41" t="s">
        <v>346</v>
      </c>
      <c r="B861" s="74">
        <v>49680</v>
      </c>
      <c r="C861" s="48" t="s">
        <v>121</v>
      </c>
      <c r="D861" s="47">
        <v>68360</v>
      </c>
      <c r="E861" s="46">
        <v>2.1000000000000001E-2</v>
      </c>
      <c r="F861" s="45">
        <v>0.48699999999999999</v>
      </c>
      <c r="G861" s="44">
        <v>22.7</v>
      </c>
      <c r="H861" s="44">
        <v>23.89</v>
      </c>
      <c r="I861" s="43">
        <v>49680</v>
      </c>
      <c r="J861" s="42">
        <v>6.0000000000000001E-3</v>
      </c>
    </row>
    <row r="862" spans="1:10" ht="15" hidden="1" x14ac:dyDescent="0.25">
      <c r="A862" s="41" t="s">
        <v>345</v>
      </c>
      <c r="B862" s="74">
        <v>43920</v>
      </c>
      <c r="C862" s="54" t="s">
        <v>113</v>
      </c>
      <c r="D862" s="53">
        <v>3760</v>
      </c>
      <c r="E862" s="52">
        <v>0.108</v>
      </c>
      <c r="F862" s="51">
        <v>2.7E-2</v>
      </c>
      <c r="G862" s="50">
        <v>19.739999999999998</v>
      </c>
      <c r="H862" s="50">
        <v>21.12</v>
      </c>
      <c r="I862" s="43">
        <v>43920</v>
      </c>
      <c r="J862" s="49">
        <v>2.9000000000000001E-2</v>
      </c>
    </row>
    <row r="863" spans="1:10" ht="15" hidden="1" x14ac:dyDescent="0.25">
      <c r="A863" s="41" t="s">
        <v>344</v>
      </c>
      <c r="B863" s="74">
        <v>50910</v>
      </c>
      <c r="C863" s="48" t="s">
        <v>113</v>
      </c>
      <c r="D863" s="47">
        <v>43370</v>
      </c>
      <c r="E863" s="46">
        <v>2.8000000000000001E-2</v>
      </c>
      <c r="F863" s="45">
        <v>0.309</v>
      </c>
      <c r="G863" s="44">
        <v>23.11</v>
      </c>
      <c r="H863" s="44">
        <v>24.48</v>
      </c>
      <c r="I863" s="43">
        <v>50910</v>
      </c>
      <c r="J863" s="42">
        <v>7.0000000000000001E-3</v>
      </c>
    </row>
    <row r="864" spans="1:10" ht="15" hidden="1" x14ac:dyDescent="0.25">
      <c r="A864" s="41" t="s">
        <v>343</v>
      </c>
      <c r="B864" s="74">
        <v>37690</v>
      </c>
      <c r="C864" s="54" t="s">
        <v>113</v>
      </c>
      <c r="D864" s="53">
        <v>7980</v>
      </c>
      <c r="E864" s="52">
        <v>6.9000000000000006E-2</v>
      </c>
      <c r="F864" s="51">
        <v>5.7000000000000002E-2</v>
      </c>
      <c r="G864" s="50">
        <v>16.829999999999998</v>
      </c>
      <c r="H864" s="50">
        <v>18.12</v>
      </c>
      <c r="I864" s="43">
        <v>37690</v>
      </c>
      <c r="J864" s="49">
        <v>2.1999999999999999E-2</v>
      </c>
    </row>
    <row r="865" spans="1:10" ht="15" hidden="1" x14ac:dyDescent="0.25">
      <c r="A865" s="41" t="s">
        <v>342</v>
      </c>
      <c r="B865" s="74">
        <v>39720</v>
      </c>
      <c r="C865" s="48" t="s">
        <v>113</v>
      </c>
      <c r="D865" s="47">
        <v>1620</v>
      </c>
      <c r="E865" s="46">
        <v>0.10299999999999999</v>
      </c>
      <c r="F865" s="45">
        <v>1.2E-2</v>
      </c>
      <c r="G865" s="44">
        <v>17.66</v>
      </c>
      <c r="H865" s="44">
        <v>19.100000000000001</v>
      </c>
      <c r="I865" s="43">
        <v>39720</v>
      </c>
      <c r="J865" s="42">
        <v>0.03</v>
      </c>
    </row>
    <row r="866" spans="1:10" ht="15" hidden="1" x14ac:dyDescent="0.25">
      <c r="A866" s="41" t="s">
        <v>341</v>
      </c>
      <c r="B866" s="74">
        <v>56570</v>
      </c>
      <c r="C866" s="54" t="s">
        <v>113</v>
      </c>
      <c r="D866" s="53">
        <v>11640</v>
      </c>
      <c r="E866" s="52">
        <v>3.9E-2</v>
      </c>
      <c r="F866" s="51">
        <v>8.3000000000000004E-2</v>
      </c>
      <c r="G866" s="50">
        <v>27.03</v>
      </c>
      <c r="H866" s="50">
        <v>27.2</v>
      </c>
      <c r="I866" s="43">
        <v>56570</v>
      </c>
      <c r="J866" s="49">
        <v>1.2E-2</v>
      </c>
    </row>
    <row r="867" spans="1:10" ht="15" hidden="1" x14ac:dyDescent="0.25">
      <c r="A867" s="41" t="s">
        <v>340</v>
      </c>
      <c r="B867" s="74">
        <v>39360</v>
      </c>
      <c r="C867" s="48" t="s">
        <v>113</v>
      </c>
      <c r="D867" s="47">
        <v>1332480</v>
      </c>
      <c r="E867" s="46">
        <v>4.0000000000000001E-3</v>
      </c>
      <c r="F867" s="45">
        <v>9.4909999999999997</v>
      </c>
      <c r="G867" s="44">
        <v>17.760000000000002</v>
      </c>
      <c r="H867" s="44">
        <v>18.920000000000002</v>
      </c>
      <c r="I867" s="43">
        <v>39360</v>
      </c>
      <c r="J867" s="42">
        <v>2E-3</v>
      </c>
    </row>
    <row r="868" spans="1:10" ht="15" hidden="1" x14ac:dyDescent="0.25">
      <c r="A868" s="41" t="s">
        <v>339</v>
      </c>
      <c r="B868" s="74">
        <v>54360</v>
      </c>
      <c r="C868" s="54" t="s">
        <v>113</v>
      </c>
      <c r="D868" s="53">
        <v>4580</v>
      </c>
      <c r="E868" s="52">
        <v>0.1</v>
      </c>
      <c r="F868" s="51">
        <v>3.3000000000000002E-2</v>
      </c>
      <c r="G868" s="50">
        <v>25.13</v>
      </c>
      <c r="H868" s="50">
        <v>26.13</v>
      </c>
      <c r="I868" s="43">
        <v>54360</v>
      </c>
      <c r="J868" s="49">
        <v>1.9E-2</v>
      </c>
    </row>
    <row r="869" spans="1:10" ht="15" hidden="1" x14ac:dyDescent="0.25">
      <c r="A869" s="41" t="s">
        <v>338</v>
      </c>
      <c r="B869" s="74">
        <v>37940</v>
      </c>
      <c r="C869" s="48" t="s">
        <v>121</v>
      </c>
      <c r="D869" s="47">
        <v>354250</v>
      </c>
      <c r="E869" s="46">
        <v>1.0999999999999999E-2</v>
      </c>
      <c r="F869" s="45">
        <v>2.5230000000000001</v>
      </c>
      <c r="G869" s="44">
        <v>16.43</v>
      </c>
      <c r="H869" s="44">
        <v>18.239999999999998</v>
      </c>
      <c r="I869" s="43">
        <v>37940</v>
      </c>
      <c r="J869" s="42">
        <v>4.0000000000000001E-3</v>
      </c>
    </row>
    <row r="870" spans="1:10" ht="15" hidden="1" x14ac:dyDescent="0.25">
      <c r="A870" s="41" t="s">
        <v>337</v>
      </c>
      <c r="B870" s="74">
        <v>34860</v>
      </c>
      <c r="C870" s="54" t="s">
        <v>113</v>
      </c>
      <c r="D870" s="53">
        <v>33600</v>
      </c>
      <c r="E870" s="52">
        <v>2.7E-2</v>
      </c>
      <c r="F870" s="51">
        <v>0.23899999999999999</v>
      </c>
      <c r="G870" s="50">
        <v>15.9</v>
      </c>
      <c r="H870" s="50">
        <v>16.760000000000002</v>
      </c>
      <c r="I870" s="43">
        <v>34860</v>
      </c>
      <c r="J870" s="49">
        <v>1.0999999999999999E-2</v>
      </c>
    </row>
    <row r="871" spans="1:10" ht="15" hidden="1" x14ac:dyDescent="0.25">
      <c r="A871" s="41" t="s">
        <v>336</v>
      </c>
      <c r="B871" s="74">
        <v>53990</v>
      </c>
      <c r="C871" s="48" t="s">
        <v>113</v>
      </c>
      <c r="D871" s="47">
        <v>3370</v>
      </c>
      <c r="E871" s="46">
        <v>0.10299999999999999</v>
      </c>
      <c r="F871" s="45">
        <v>2.4E-2</v>
      </c>
      <c r="G871" s="44">
        <v>23.6</v>
      </c>
      <c r="H871" s="44">
        <v>25.96</v>
      </c>
      <c r="I871" s="43">
        <v>53990</v>
      </c>
      <c r="J871" s="42">
        <v>2.5000000000000001E-2</v>
      </c>
    </row>
    <row r="872" spans="1:10" ht="15" hidden="1" x14ac:dyDescent="0.25">
      <c r="A872" s="41" t="s">
        <v>335</v>
      </c>
      <c r="B872" s="74">
        <v>27670</v>
      </c>
      <c r="C872" s="54" t="s">
        <v>113</v>
      </c>
      <c r="D872" s="51">
        <v>550</v>
      </c>
      <c r="E872" s="52">
        <v>0.121</v>
      </c>
      <c r="F872" s="51">
        <v>4.0000000000000001E-3</v>
      </c>
      <c r="G872" s="50">
        <v>12.94</v>
      </c>
      <c r="H872" s="50">
        <v>13.3</v>
      </c>
      <c r="I872" s="43">
        <v>27670</v>
      </c>
      <c r="J872" s="49">
        <v>2.4E-2</v>
      </c>
    </row>
    <row r="873" spans="1:10" ht="15" hidden="1" x14ac:dyDescent="0.25">
      <c r="A873" s="41" t="s">
        <v>334</v>
      </c>
      <c r="B873" s="74">
        <v>42180</v>
      </c>
      <c r="C873" s="48" t="s">
        <v>113</v>
      </c>
      <c r="D873" s="47">
        <v>18640</v>
      </c>
      <c r="E873" s="46">
        <v>4.1000000000000002E-2</v>
      </c>
      <c r="F873" s="45">
        <v>0.13300000000000001</v>
      </c>
      <c r="G873" s="44">
        <v>19.43</v>
      </c>
      <c r="H873" s="44">
        <v>20.28</v>
      </c>
      <c r="I873" s="43">
        <v>42180</v>
      </c>
      <c r="J873" s="42">
        <v>1.2E-2</v>
      </c>
    </row>
    <row r="874" spans="1:10" ht="15" hidden="1" x14ac:dyDescent="0.25">
      <c r="A874" s="41" t="s">
        <v>333</v>
      </c>
      <c r="B874" s="74">
        <v>31030</v>
      </c>
      <c r="C874" s="54" t="s">
        <v>113</v>
      </c>
      <c r="D874" s="53">
        <v>3200</v>
      </c>
      <c r="E874" s="52">
        <v>0.107</v>
      </c>
      <c r="F874" s="51">
        <v>2.3E-2</v>
      </c>
      <c r="G874" s="50">
        <v>14.33</v>
      </c>
      <c r="H874" s="50">
        <v>14.92</v>
      </c>
      <c r="I874" s="43">
        <v>31030</v>
      </c>
      <c r="J874" s="49">
        <v>1.6E-2</v>
      </c>
    </row>
    <row r="875" spans="1:10" ht="15" hidden="1" x14ac:dyDescent="0.25">
      <c r="A875" s="41" t="s">
        <v>332</v>
      </c>
      <c r="B875" s="74">
        <v>49030</v>
      </c>
      <c r="C875" s="48" t="s">
        <v>113</v>
      </c>
      <c r="D875" s="47">
        <v>21020</v>
      </c>
      <c r="E875" s="46">
        <v>5.1999999999999998E-2</v>
      </c>
      <c r="F875" s="45">
        <v>0.15</v>
      </c>
      <c r="G875" s="44">
        <v>21.97</v>
      </c>
      <c r="H875" s="44">
        <v>23.57</v>
      </c>
      <c r="I875" s="43">
        <v>49030</v>
      </c>
      <c r="J875" s="42">
        <v>2.1000000000000001E-2</v>
      </c>
    </row>
    <row r="876" spans="1:10" ht="15" hidden="1" x14ac:dyDescent="0.25">
      <c r="A876" s="41" t="s">
        <v>331</v>
      </c>
      <c r="B876" s="74">
        <v>62710</v>
      </c>
      <c r="C876" s="54" t="s">
        <v>113</v>
      </c>
      <c r="D876" s="53">
        <v>8680</v>
      </c>
      <c r="E876" s="52">
        <v>6.0999999999999999E-2</v>
      </c>
      <c r="F876" s="51">
        <v>6.2E-2</v>
      </c>
      <c r="G876" s="50">
        <v>31.42</v>
      </c>
      <c r="H876" s="50">
        <v>30.15</v>
      </c>
      <c r="I876" s="43">
        <v>62710</v>
      </c>
      <c r="J876" s="49">
        <v>2.5000000000000001E-2</v>
      </c>
    </row>
    <row r="877" spans="1:10" ht="15" hidden="1" x14ac:dyDescent="0.25">
      <c r="A877" s="41" t="s">
        <v>330</v>
      </c>
      <c r="B877" s="74">
        <v>29370</v>
      </c>
      <c r="C877" s="48" t="s">
        <v>113</v>
      </c>
      <c r="D877" s="47">
        <v>118720</v>
      </c>
      <c r="E877" s="46">
        <v>1.4999999999999999E-2</v>
      </c>
      <c r="F877" s="45">
        <v>0.84599999999999997</v>
      </c>
      <c r="G877" s="44">
        <v>13.23</v>
      </c>
      <c r="H877" s="44">
        <v>14.12</v>
      </c>
      <c r="I877" s="43">
        <v>29370</v>
      </c>
      <c r="J877" s="42">
        <v>4.0000000000000001E-3</v>
      </c>
    </row>
    <row r="878" spans="1:10" ht="15" hidden="1" x14ac:dyDescent="0.25">
      <c r="A878" s="41" t="s">
        <v>329</v>
      </c>
      <c r="B878" s="74">
        <v>41810</v>
      </c>
      <c r="C878" s="54" t="s">
        <v>113</v>
      </c>
      <c r="D878" s="53">
        <v>146460</v>
      </c>
      <c r="E878" s="52">
        <v>1.9E-2</v>
      </c>
      <c r="F878" s="51">
        <v>1.0429999999999999</v>
      </c>
      <c r="G878" s="50">
        <v>18.5</v>
      </c>
      <c r="H878" s="50">
        <v>20.100000000000001</v>
      </c>
      <c r="I878" s="43">
        <v>41810</v>
      </c>
      <c r="J878" s="49">
        <v>6.0000000000000001E-3</v>
      </c>
    </row>
    <row r="879" spans="1:10" ht="15" hidden="1" x14ac:dyDescent="0.25">
      <c r="A879" s="41" t="s">
        <v>328</v>
      </c>
      <c r="B879" s="74">
        <v>37190</v>
      </c>
      <c r="C879" s="48" t="s">
        <v>184</v>
      </c>
      <c r="D879" s="47">
        <v>9105650</v>
      </c>
      <c r="E879" s="46">
        <v>3.0000000000000001E-3</v>
      </c>
      <c r="F879" s="45">
        <v>64.855000000000004</v>
      </c>
      <c r="G879" s="44">
        <v>15.93</v>
      </c>
      <c r="H879" s="44">
        <v>17.88</v>
      </c>
      <c r="I879" s="43">
        <v>37190</v>
      </c>
      <c r="J879" s="42">
        <v>2E-3</v>
      </c>
    </row>
    <row r="880" spans="1:10" ht="15" hidden="1" x14ac:dyDescent="0.25">
      <c r="A880" s="41" t="s">
        <v>327</v>
      </c>
      <c r="B880" s="74">
        <v>61450</v>
      </c>
      <c r="C880" s="54" t="s">
        <v>113</v>
      </c>
      <c r="D880" s="53">
        <v>610480</v>
      </c>
      <c r="E880" s="52">
        <v>4.0000000000000001E-3</v>
      </c>
      <c r="F880" s="51">
        <v>4.3479999999999999</v>
      </c>
      <c r="G880" s="50">
        <v>27.78</v>
      </c>
      <c r="H880" s="50">
        <v>29.54</v>
      </c>
      <c r="I880" s="43">
        <v>61450</v>
      </c>
      <c r="J880" s="49">
        <v>2E-3</v>
      </c>
    </row>
    <row r="881" spans="1:10" ht="15" hidden="1" x14ac:dyDescent="0.25">
      <c r="A881" s="41" t="s">
        <v>326</v>
      </c>
      <c r="B881" s="74">
        <v>33610</v>
      </c>
      <c r="C881" s="48" t="s">
        <v>136</v>
      </c>
      <c r="D881" s="47">
        <v>1798860</v>
      </c>
      <c r="E881" s="46">
        <v>8.0000000000000002E-3</v>
      </c>
      <c r="F881" s="45">
        <v>12.811999999999999</v>
      </c>
      <c r="G881" s="44">
        <v>14.87</v>
      </c>
      <c r="H881" s="44">
        <v>16.16</v>
      </c>
      <c r="I881" s="43">
        <v>33610</v>
      </c>
      <c r="J881" s="42">
        <v>6.0000000000000001E-3</v>
      </c>
    </row>
    <row r="882" spans="1:10" ht="15" hidden="1" x14ac:dyDescent="0.25">
      <c r="A882" s="41" t="s">
        <v>325</v>
      </c>
      <c r="B882" s="74">
        <v>52530</v>
      </c>
      <c r="C882" s="54" t="s">
        <v>113</v>
      </c>
      <c r="D882" s="53">
        <v>42010</v>
      </c>
      <c r="E882" s="52">
        <v>2.5999999999999999E-2</v>
      </c>
      <c r="F882" s="51">
        <v>0.29899999999999999</v>
      </c>
      <c r="G882" s="50">
        <v>24.06</v>
      </c>
      <c r="H882" s="50">
        <v>25.26</v>
      </c>
      <c r="I882" s="43">
        <v>52530</v>
      </c>
      <c r="J882" s="49">
        <v>2.1999999999999999E-2</v>
      </c>
    </row>
    <row r="883" spans="1:10" ht="15" hidden="1" x14ac:dyDescent="0.25">
      <c r="A883" s="41" t="s">
        <v>324</v>
      </c>
      <c r="B883" s="74">
        <v>34060</v>
      </c>
      <c r="C883" s="48" t="s">
        <v>121</v>
      </c>
      <c r="D883" s="47">
        <v>278150</v>
      </c>
      <c r="E883" s="46">
        <v>0.02</v>
      </c>
      <c r="F883" s="45">
        <v>1.9810000000000001</v>
      </c>
      <c r="G883" s="44">
        <v>15.26</v>
      </c>
      <c r="H883" s="44">
        <v>16.38</v>
      </c>
      <c r="I883" s="43">
        <v>34060</v>
      </c>
      <c r="J883" s="42">
        <v>5.0000000000000001E-3</v>
      </c>
    </row>
    <row r="884" spans="1:10" ht="15" hidden="1" x14ac:dyDescent="0.25">
      <c r="A884" s="41" t="s">
        <v>323</v>
      </c>
      <c r="B884" s="74">
        <v>35340</v>
      </c>
      <c r="C884" s="54" t="s">
        <v>113</v>
      </c>
      <c r="D884" s="53">
        <v>14090</v>
      </c>
      <c r="E884" s="52">
        <v>5.0999999999999997E-2</v>
      </c>
      <c r="F884" s="51">
        <v>0.1</v>
      </c>
      <c r="G884" s="50">
        <v>16.32</v>
      </c>
      <c r="H884" s="50">
        <v>16.989999999999998</v>
      </c>
      <c r="I884" s="43">
        <v>35340</v>
      </c>
      <c r="J884" s="49">
        <v>1.2999999999999999E-2</v>
      </c>
    </row>
    <row r="885" spans="1:10" ht="15" hidden="1" x14ac:dyDescent="0.25">
      <c r="A885" s="41" t="s">
        <v>322</v>
      </c>
      <c r="B885" s="74">
        <v>33700</v>
      </c>
      <c r="C885" s="48" t="s">
        <v>113</v>
      </c>
      <c r="D885" s="47">
        <v>218530</v>
      </c>
      <c r="E885" s="46">
        <v>2.9000000000000001E-2</v>
      </c>
      <c r="F885" s="45">
        <v>1.556</v>
      </c>
      <c r="G885" s="44">
        <v>15.06</v>
      </c>
      <c r="H885" s="44">
        <v>16.2</v>
      </c>
      <c r="I885" s="43">
        <v>33700</v>
      </c>
      <c r="J885" s="42">
        <v>6.0000000000000001E-3</v>
      </c>
    </row>
    <row r="886" spans="1:10" ht="15" hidden="1" x14ac:dyDescent="0.25">
      <c r="A886" s="41" t="s">
        <v>321</v>
      </c>
      <c r="B886" s="74">
        <v>35410</v>
      </c>
      <c r="C886" s="54" t="s">
        <v>113</v>
      </c>
      <c r="D886" s="53">
        <v>45540</v>
      </c>
      <c r="E886" s="52">
        <v>5.1999999999999998E-2</v>
      </c>
      <c r="F886" s="51">
        <v>0.32400000000000001</v>
      </c>
      <c r="G886" s="50">
        <v>16.03</v>
      </c>
      <c r="H886" s="50">
        <v>17.02</v>
      </c>
      <c r="I886" s="43">
        <v>35410</v>
      </c>
      <c r="J886" s="49">
        <v>8.9999999999999993E-3</v>
      </c>
    </row>
    <row r="887" spans="1:10" ht="15" hidden="1" x14ac:dyDescent="0.25">
      <c r="A887" s="41" t="s">
        <v>320</v>
      </c>
      <c r="B887" s="74">
        <v>43090</v>
      </c>
      <c r="C887" s="48" t="s">
        <v>113</v>
      </c>
      <c r="D887" s="47">
        <v>38150</v>
      </c>
      <c r="E887" s="46">
        <v>0.04</v>
      </c>
      <c r="F887" s="45">
        <v>0.27200000000000002</v>
      </c>
      <c r="G887" s="44">
        <v>19.809999999999999</v>
      </c>
      <c r="H887" s="44">
        <v>20.71</v>
      </c>
      <c r="I887" s="43">
        <v>43090</v>
      </c>
      <c r="J887" s="42">
        <v>0.02</v>
      </c>
    </row>
    <row r="888" spans="1:10" ht="15" hidden="1" x14ac:dyDescent="0.25">
      <c r="A888" s="41" t="s">
        <v>319</v>
      </c>
      <c r="B888" s="74">
        <v>40000</v>
      </c>
      <c r="C888" s="54" t="s">
        <v>113</v>
      </c>
      <c r="D888" s="53">
        <v>77270</v>
      </c>
      <c r="E888" s="52">
        <v>2.3E-2</v>
      </c>
      <c r="F888" s="51">
        <v>0.55000000000000004</v>
      </c>
      <c r="G888" s="50">
        <v>18.14</v>
      </c>
      <c r="H888" s="50">
        <v>19.23</v>
      </c>
      <c r="I888" s="43">
        <v>40000</v>
      </c>
      <c r="J888" s="49">
        <v>7.0000000000000001E-3</v>
      </c>
    </row>
    <row r="889" spans="1:10" ht="15" hidden="1" x14ac:dyDescent="0.25">
      <c r="A889" s="41" t="s">
        <v>318</v>
      </c>
      <c r="B889" s="74">
        <v>32310</v>
      </c>
      <c r="C889" s="48" t="s">
        <v>121</v>
      </c>
      <c r="D889" s="47">
        <v>1363280</v>
      </c>
      <c r="E889" s="46">
        <v>0.01</v>
      </c>
      <c r="F889" s="45">
        <v>9.7100000000000009</v>
      </c>
      <c r="G889" s="44">
        <v>14.35</v>
      </c>
      <c r="H889" s="44">
        <v>15.54</v>
      </c>
      <c r="I889" s="43">
        <v>32310</v>
      </c>
      <c r="J889" s="42">
        <v>6.0000000000000001E-3</v>
      </c>
    </row>
    <row r="890" spans="1:10" ht="15" hidden="1" x14ac:dyDescent="0.25">
      <c r="A890" s="41" t="s">
        <v>317</v>
      </c>
      <c r="B890" s="74">
        <v>33020</v>
      </c>
      <c r="C890" s="54" t="s">
        <v>113</v>
      </c>
      <c r="D890" s="53">
        <v>19400</v>
      </c>
      <c r="E890" s="52">
        <v>4.3999999999999997E-2</v>
      </c>
      <c r="F890" s="51">
        <v>0.13800000000000001</v>
      </c>
      <c r="G890" s="50">
        <v>14.84</v>
      </c>
      <c r="H890" s="50">
        <v>15.87</v>
      </c>
      <c r="I890" s="43">
        <v>33020</v>
      </c>
      <c r="J890" s="49">
        <v>1.0999999999999999E-2</v>
      </c>
    </row>
    <row r="891" spans="1:10" ht="15" hidden="1" x14ac:dyDescent="0.25">
      <c r="A891" s="41" t="s">
        <v>316</v>
      </c>
      <c r="B891" s="74">
        <v>32550</v>
      </c>
      <c r="C891" s="48" t="s">
        <v>113</v>
      </c>
      <c r="D891" s="47">
        <v>1112780</v>
      </c>
      <c r="E891" s="46">
        <v>1.0999999999999999E-2</v>
      </c>
      <c r="F891" s="45">
        <v>7.9260000000000002</v>
      </c>
      <c r="G891" s="44">
        <v>14.45</v>
      </c>
      <c r="H891" s="44">
        <v>15.65</v>
      </c>
      <c r="I891" s="43">
        <v>32550</v>
      </c>
      <c r="J891" s="42">
        <v>7.0000000000000001E-3</v>
      </c>
    </row>
    <row r="892" spans="1:10" ht="15" hidden="1" x14ac:dyDescent="0.25">
      <c r="A892" s="41" t="s">
        <v>315</v>
      </c>
      <c r="B892" s="74">
        <v>42470</v>
      </c>
      <c r="C892" s="54" t="s">
        <v>113</v>
      </c>
      <c r="D892" s="51">
        <v>790</v>
      </c>
      <c r="E892" s="52">
        <v>0.188</v>
      </c>
      <c r="F892" s="51">
        <v>6.0000000000000001E-3</v>
      </c>
      <c r="G892" s="50">
        <v>17.809999999999999</v>
      </c>
      <c r="H892" s="50">
        <v>20.420000000000002</v>
      </c>
      <c r="I892" s="43">
        <v>42470</v>
      </c>
      <c r="J892" s="49">
        <v>7.0999999999999994E-2</v>
      </c>
    </row>
    <row r="893" spans="1:10" ht="15" hidden="1" x14ac:dyDescent="0.25">
      <c r="A893" s="41" t="s">
        <v>314</v>
      </c>
      <c r="B893" s="74">
        <v>31050</v>
      </c>
      <c r="C893" s="48" t="s">
        <v>113</v>
      </c>
      <c r="D893" s="47">
        <v>230310</v>
      </c>
      <c r="E893" s="46">
        <v>2.4E-2</v>
      </c>
      <c r="F893" s="45">
        <v>1.64</v>
      </c>
      <c r="G893" s="44">
        <v>13.73</v>
      </c>
      <c r="H893" s="44">
        <v>14.93</v>
      </c>
      <c r="I893" s="43">
        <v>31050</v>
      </c>
      <c r="J893" s="42">
        <v>7.0000000000000001E-3</v>
      </c>
    </row>
    <row r="894" spans="1:10" ht="15" hidden="1" x14ac:dyDescent="0.25">
      <c r="A894" s="41" t="s">
        <v>313</v>
      </c>
      <c r="B894" s="74">
        <v>28320</v>
      </c>
      <c r="C894" s="54" t="s">
        <v>136</v>
      </c>
      <c r="D894" s="53">
        <v>793100</v>
      </c>
      <c r="E894" s="52">
        <v>8.9999999999999993E-3</v>
      </c>
      <c r="F894" s="51">
        <v>5.649</v>
      </c>
      <c r="G894" s="50">
        <v>12.64</v>
      </c>
      <c r="H894" s="50">
        <v>13.62</v>
      </c>
      <c r="I894" s="43">
        <v>28320</v>
      </c>
      <c r="J894" s="49">
        <v>3.0000000000000001E-3</v>
      </c>
    </row>
    <row r="895" spans="1:10" ht="15" hidden="1" x14ac:dyDescent="0.25">
      <c r="A895" s="41" t="s">
        <v>312</v>
      </c>
      <c r="B895" s="74">
        <v>27110</v>
      </c>
      <c r="C895" s="48" t="s">
        <v>113</v>
      </c>
      <c r="D895" s="47">
        <v>180450</v>
      </c>
      <c r="E895" s="46">
        <v>1.4999999999999999E-2</v>
      </c>
      <c r="F895" s="45">
        <v>1.2849999999999999</v>
      </c>
      <c r="G895" s="44">
        <v>12.06</v>
      </c>
      <c r="H895" s="44">
        <v>13.04</v>
      </c>
      <c r="I895" s="43">
        <v>27110</v>
      </c>
      <c r="J895" s="42">
        <v>4.0000000000000001E-3</v>
      </c>
    </row>
    <row r="896" spans="1:10" ht="15" hidden="1" x14ac:dyDescent="0.25">
      <c r="A896" s="41" t="s">
        <v>311</v>
      </c>
      <c r="B896" s="74">
        <v>28140</v>
      </c>
      <c r="C896" s="54" t="s">
        <v>121</v>
      </c>
      <c r="D896" s="53">
        <v>364460</v>
      </c>
      <c r="E896" s="52">
        <v>1.4E-2</v>
      </c>
      <c r="F896" s="51">
        <v>2.5960000000000001</v>
      </c>
      <c r="G896" s="50">
        <v>12.7</v>
      </c>
      <c r="H896" s="50">
        <v>13.53</v>
      </c>
      <c r="I896" s="43">
        <v>28140</v>
      </c>
      <c r="J896" s="49">
        <v>5.0000000000000001E-3</v>
      </c>
    </row>
    <row r="897" spans="1:10" ht="15" hidden="1" x14ac:dyDescent="0.25">
      <c r="A897" s="41" t="s">
        <v>310</v>
      </c>
      <c r="B897" s="74">
        <v>31740</v>
      </c>
      <c r="C897" s="48" t="s">
        <v>113</v>
      </c>
      <c r="D897" s="47">
        <v>133880</v>
      </c>
      <c r="E897" s="46">
        <v>1.7000000000000001E-2</v>
      </c>
      <c r="F897" s="45">
        <v>0.95399999999999996</v>
      </c>
      <c r="G897" s="44">
        <v>14.36</v>
      </c>
      <c r="H897" s="44">
        <v>15.26</v>
      </c>
      <c r="I897" s="43">
        <v>31740</v>
      </c>
      <c r="J897" s="42">
        <v>5.0000000000000001E-3</v>
      </c>
    </row>
    <row r="898" spans="1:10" ht="15" hidden="1" x14ac:dyDescent="0.25">
      <c r="A898" s="41" t="s">
        <v>309</v>
      </c>
      <c r="B898" s="74">
        <v>25510</v>
      </c>
      <c r="C898" s="54" t="s">
        <v>113</v>
      </c>
      <c r="D898" s="53">
        <v>149800</v>
      </c>
      <c r="E898" s="52">
        <v>2.1999999999999999E-2</v>
      </c>
      <c r="F898" s="51">
        <v>1.0669999999999999</v>
      </c>
      <c r="G898" s="50">
        <v>11.77</v>
      </c>
      <c r="H898" s="50">
        <v>12.27</v>
      </c>
      <c r="I898" s="43">
        <v>25510</v>
      </c>
      <c r="J898" s="49">
        <v>8.0000000000000002E-3</v>
      </c>
    </row>
    <row r="899" spans="1:10" ht="15" hidden="1" x14ac:dyDescent="0.25">
      <c r="A899" s="41" t="s">
        <v>308</v>
      </c>
      <c r="B899" s="74">
        <v>27040</v>
      </c>
      <c r="C899" s="48" t="s">
        <v>113</v>
      </c>
      <c r="D899" s="47">
        <v>80780</v>
      </c>
      <c r="E899" s="46">
        <v>0.05</v>
      </c>
      <c r="F899" s="45">
        <v>0.57499999999999996</v>
      </c>
      <c r="G899" s="44">
        <v>12.78</v>
      </c>
      <c r="H899" s="44">
        <v>13</v>
      </c>
      <c r="I899" s="43">
        <v>27040</v>
      </c>
      <c r="J899" s="42">
        <v>8.9999999999999993E-3</v>
      </c>
    </row>
    <row r="900" spans="1:10" ht="15" hidden="1" x14ac:dyDescent="0.25">
      <c r="A900" s="41" t="s">
        <v>307</v>
      </c>
      <c r="B900" s="74">
        <v>29470</v>
      </c>
      <c r="C900" s="54" t="s">
        <v>121</v>
      </c>
      <c r="D900" s="53">
        <v>248200</v>
      </c>
      <c r="E900" s="52">
        <v>1.7000000000000001E-2</v>
      </c>
      <c r="F900" s="51">
        <v>1.768</v>
      </c>
      <c r="G900" s="50">
        <v>13.04</v>
      </c>
      <c r="H900" s="50">
        <v>14.17</v>
      </c>
      <c r="I900" s="43">
        <v>29470</v>
      </c>
      <c r="J900" s="49">
        <v>6.0000000000000001E-3</v>
      </c>
    </row>
    <row r="901" spans="1:10" ht="15" hidden="1" x14ac:dyDescent="0.25">
      <c r="A901" s="41" t="s">
        <v>306</v>
      </c>
      <c r="B901" s="74">
        <v>30970</v>
      </c>
      <c r="C901" s="48" t="s">
        <v>113</v>
      </c>
      <c r="D901" s="47">
        <v>20080</v>
      </c>
      <c r="E901" s="46">
        <v>0.04</v>
      </c>
      <c r="F901" s="45">
        <v>0.14299999999999999</v>
      </c>
      <c r="G901" s="44">
        <v>13.73</v>
      </c>
      <c r="H901" s="44">
        <v>14.89</v>
      </c>
      <c r="I901" s="43">
        <v>30970</v>
      </c>
      <c r="J901" s="42">
        <v>1.9E-2</v>
      </c>
    </row>
    <row r="902" spans="1:10" ht="15" hidden="1" x14ac:dyDescent="0.25">
      <c r="A902" s="41" t="s">
        <v>305</v>
      </c>
      <c r="B902" s="74">
        <v>30130</v>
      </c>
      <c r="C902" s="54" t="s">
        <v>113</v>
      </c>
      <c r="D902" s="53">
        <v>148540</v>
      </c>
      <c r="E902" s="52">
        <v>2.1999999999999999E-2</v>
      </c>
      <c r="F902" s="51">
        <v>1.0580000000000001</v>
      </c>
      <c r="G902" s="50">
        <v>13.37</v>
      </c>
      <c r="H902" s="50">
        <v>14.48</v>
      </c>
      <c r="I902" s="43">
        <v>30130</v>
      </c>
      <c r="J902" s="49">
        <v>8.0000000000000002E-3</v>
      </c>
    </row>
    <row r="903" spans="1:10" ht="15" hidden="1" x14ac:dyDescent="0.25">
      <c r="A903" s="41" t="s">
        <v>304</v>
      </c>
      <c r="B903" s="74">
        <v>30330</v>
      </c>
      <c r="C903" s="48" t="s">
        <v>113</v>
      </c>
      <c r="D903" s="47">
        <v>36520</v>
      </c>
      <c r="E903" s="46">
        <v>6.2E-2</v>
      </c>
      <c r="F903" s="45">
        <v>0.26</v>
      </c>
      <c r="G903" s="44">
        <v>13.63</v>
      </c>
      <c r="H903" s="44">
        <v>14.58</v>
      </c>
      <c r="I903" s="43">
        <v>30330</v>
      </c>
      <c r="J903" s="42">
        <v>1.6E-2</v>
      </c>
    </row>
    <row r="904" spans="1:10" ht="15" hidden="1" x14ac:dyDescent="0.25">
      <c r="A904" s="41" t="s">
        <v>303</v>
      </c>
      <c r="B904" s="74">
        <v>25800</v>
      </c>
      <c r="C904" s="54" t="s">
        <v>113</v>
      </c>
      <c r="D904" s="53">
        <v>43070</v>
      </c>
      <c r="E904" s="52">
        <v>3.5000000000000003E-2</v>
      </c>
      <c r="F904" s="51">
        <v>0.307</v>
      </c>
      <c r="G904" s="50">
        <v>11.61</v>
      </c>
      <c r="H904" s="50">
        <v>12.4</v>
      </c>
      <c r="I904" s="43">
        <v>25800</v>
      </c>
      <c r="J904" s="49">
        <v>8.0000000000000002E-3</v>
      </c>
    </row>
    <row r="905" spans="1:10" ht="15" hidden="1" x14ac:dyDescent="0.25">
      <c r="A905" s="41" t="s">
        <v>302</v>
      </c>
      <c r="B905" s="74">
        <v>39830</v>
      </c>
      <c r="C905" s="48" t="s">
        <v>136</v>
      </c>
      <c r="D905" s="47">
        <v>1924170</v>
      </c>
      <c r="E905" s="46">
        <v>5.0000000000000001E-3</v>
      </c>
      <c r="F905" s="45">
        <v>13.705</v>
      </c>
      <c r="G905" s="44">
        <v>18.059999999999999</v>
      </c>
      <c r="H905" s="44">
        <v>19.149999999999999</v>
      </c>
      <c r="I905" s="43">
        <v>39830</v>
      </c>
      <c r="J905" s="42">
        <v>2E-3</v>
      </c>
    </row>
    <row r="906" spans="1:10" ht="15" hidden="1" x14ac:dyDescent="0.25">
      <c r="A906" s="41" t="s">
        <v>301</v>
      </c>
      <c r="B906" s="74">
        <v>41640</v>
      </c>
      <c r="C906" s="54" t="s">
        <v>121</v>
      </c>
      <c r="D906" s="53">
        <v>171370</v>
      </c>
      <c r="E906" s="52">
        <v>1.4999999999999999E-2</v>
      </c>
      <c r="F906" s="51">
        <v>1.2210000000000001</v>
      </c>
      <c r="G906" s="50">
        <v>18.89</v>
      </c>
      <c r="H906" s="50">
        <v>20.02</v>
      </c>
      <c r="I906" s="43">
        <v>41640</v>
      </c>
      <c r="J906" s="49">
        <v>5.0000000000000001E-3</v>
      </c>
    </row>
    <row r="907" spans="1:10" ht="15" hidden="1" x14ac:dyDescent="0.25">
      <c r="A907" s="41" t="s">
        <v>300</v>
      </c>
      <c r="B907" s="74">
        <v>39590</v>
      </c>
      <c r="C907" s="48" t="s">
        <v>113</v>
      </c>
      <c r="D907" s="47">
        <v>146190</v>
      </c>
      <c r="E907" s="46">
        <v>1.6E-2</v>
      </c>
      <c r="F907" s="45">
        <v>1.0409999999999999</v>
      </c>
      <c r="G907" s="44">
        <v>18.21</v>
      </c>
      <c r="H907" s="44">
        <v>19.03</v>
      </c>
      <c r="I907" s="43">
        <v>39590</v>
      </c>
      <c r="J907" s="42">
        <v>5.0000000000000001E-3</v>
      </c>
    </row>
    <row r="908" spans="1:10" ht="15" hidden="1" x14ac:dyDescent="0.25">
      <c r="A908" s="41" t="s">
        <v>299</v>
      </c>
      <c r="B908" s="74">
        <v>53560</v>
      </c>
      <c r="C908" s="54" t="s">
        <v>113</v>
      </c>
      <c r="D908" s="53">
        <v>25180</v>
      </c>
      <c r="E908" s="52">
        <v>2.4E-2</v>
      </c>
      <c r="F908" s="51">
        <v>0.17899999999999999</v>
      </c>
      <c r="G908" s="50">
        <v>24.32</v>
      </c>
      <c r="H908" s="50">
        <v>25.75</v>
      </c>
      <c r="I908" s="43">
        <v>53560</v>
      </c>
      <c r="J908" s="49">
        <v>7.0000000000000001E-3</v>
      </c>
    </row>
    <row r="909" spans="1:10" ht="15" hidden="1" x14ac:dyDescent="0.25">
      <c r="A909" s="41" t="s">
        <v>298</v>
      </c>
      <c r="B909" s="74">
        <v>37460</v>
      </c>
      <c r="C909" s="48" t="s">
        <v>121</v>
      </c>
      <c r="D909" s="47">
        <v>120170</v>
      </c>
      <c r="E909" s="46">
        <v>0.02</v>
      </c>
      <c r="F909" s="45">
        <v>0.85599999999999998</v>
      </c>
      <c r="G909" s="44">
        <v>17.22</v>
      </c>
      <c r="H909" s="44">
        <v>18.010000000000002</v>
      </c>
      <c r="I909" s="43">
        <v>37460</v>
      </c>
      <c r="J909" s="42">
        <v>8.0000000000000002E-3</v>
      </c>
    </row>
    <row r="910" spans="1:10" ht="15" hidden="1" x14ac:dyDescent="0.25">
      <c r="A910" s="41" t="s">
        <v>297</v>
      </c>
      <c r="B910" s="74">
        <v>35340</v>
      </c>
      <c r="C910" s="54" t="s">
        <v>113</v>
      </c>
      <c r="D910" s="53">
        <v>71960</v>
      </c>
      <c r="E910" s="52">
        <v>2.5999999999999999E-2</v>
      </c>
      <c r="F910" s="51">
        <v>0.51300000000000001</v>
      </c>
      <c r="G910" s="50">
        <v>16.29</v>
      </c>
      <c r="H910" s="50">
        <v>16.989999999999998</v>
      </c>
      <c r="I910" s="43">
        <v>35340</v>
      </c>
      <c r="J910" s="49">
        <v>7.0000000000000001E-3</v>
      </c>
    </row>
    <row r="911" spans="1:10" ht="15" hidden="1" x14ac:dyDescent="0.25">
      <c r="A911" s="41" t="s">
        <v>296</v>
      </c>
      <c r="B911" s="74">
        <v>38710</v>
      </c>
      <c r="C911" s="48" t="s">
        <v>113</v>
      </c>
      <c r="D911" s="47">
        <v>19160</v>
      </c>
      <c r="E911" s="46">
        <v>3.5999999999999997E-2</v>
      </c>
      <c r="F911" s="45">
        <v>0.13600000000000001</v>
      </c>
      <c r="G911" s="44">
        <v>17.760000000000002</v>
      </c>
      <c r="H911" s="44">
        <v>18.61</v>
      </c>
      <c r="I911" s="43">
        <v>38710</v>
      </c>
      <c r="J911" s="42">
        <v>2.5999999999999999E-2</v>
      </c>
    </row>
    <row r="912" spans="1:10" ht="15" hidden="1" x14ac:dyDescent="0.25">
      <c r="A912" s="41" t="s">
        <v>295</v>
      </c>
      <c r="B912" s="74">
        <v>41900</v>
      </c>
      <c r="C912" s="54" t="s">
        <v>113</v>
      </c>
      <c r="D912" s="53">
        <v>29060</v>
      </c>
      <c r="E912" s="52">
        <v>0.05</v>
      </c>
      <c r="F912" s="51">
        <v>0.20699999999999999</v>
      </c>
      <c r="G912" s="50">
        <v>19.559999999999999</v>
      </c>
      <c r="H912" s="50">
        <v>20.14</v>
      </c>
      <c r="I912" s="43">
        <v>41900</v>
      </c>
      <c r="J912" s="49">
        <v>1.4999999999999999E-2</v>
      </c>
    </row>
    <row r="913" spans="1:10" ht="15" hidden="1" x14ac:dyDescent="0.25">
      <c r="A913" s="41" t="s">
        <v>294</v>
      </c>
      <c r="B913" s="74">
        <v>35470</v>
      </c>
      <c r="C913" s="48" t="s">
        <v>121</v>
      </c>
      <c r="D913" s="47">
        <v>331110</v>
      </c>
      <c r="E913" s="46">
        <v>1.2E-2</v>
      </c>
      <c r="F913" s="45">
        <v>2.3580000000000001</v>
      </c>
      <c r="G913" s="44">
        <v>16.16</v>
      </c>
      <c r="H913" s="44">
        <v>17.05</v>
      </c>
      <c r="I913" s="43">
        <v>35470</v>
      </c>
      <c r="J913" s="42">
        <v>5.0000000000000001E-3</v>
      </c>
    </row>
    <row r="914" spans="1:10" ht="15" hidden="1" x14ac:dyDescent="0.25">
      <c r="A914" s="41" t="s">
        <v>293</v>
      </c>
      <c r="B914" s="74">
        <v>34210</v>
      </c>
      <c r="C914" s="54" t="s">
        <v>113</v>
      </c>
      <c r="D914" s="53">
        <v>192800</v>
      </c>
      <c r="E914" s="52">
        <v>1.7000000000000001E-2</v>
      </c>
      <c r="F914" s="51">
        <v>1.373</v>
      </c>
      <c r="G914" s="50">
        <v>15.56</v>
      </c>
      <c r="H914" s="50">
        <v>16.45</v>
      </c>
      <c r="I914" s="43">
        <v>34210</v>
      </c>
      <c r="J914" s="49">
        <v>7.0000000000000001E-3</v>
      </c>
    </row>
    <row r="915" spans="1:10" ht="15" hidden="1" x14ac:dyDescent="0.25">
      <c r="A915" s="41" t="s">
        <v>292</v>
      </c>
      <c r="B915" s="74">
        <v>38880</v>
      </c>
      <c r="C915" s="48" t="s">
        <v>113</v>
      </c>
      <c r="D915" s="47">
        <v>12290</v>
      </c>
      <c r="E915" s="46">
        <v>4.2000000000000003E-2</v>
      </c>
      <c r="F915" s="45">
        <v>8.7999999999999995E-2</v>
      </c>
      <c r="G915" s="44">
        <v>17.5</v>
      </c>
      <c r="H915" s="44">
        <v>18.690000000000001</v>
      </c>
      <c r="I915" s="43">
        <v>38880</v>
      </c>
      <c r="J915" s="42">
        <v>1.4E-2</v>
      </c>
    </row>
    <row r="916" spans="1:10" ht="30" hidden="1" x14ac:dyDescent="0.25">
      <c r="A916" s="41" t="s">
        <v>291</v>
      </c>
      <c r="B916" s="74">
        <v>34920</v>
      </c>
      <c r="C916" s="54" t="s">
        <v>113</v>
      </c>
      <c r="D916" s="53">
        <v>74600</v>
      </c>
      <c r="E916" s="52">
        <v>1.9E-2</v>
      </c>
      <c r="F916" s="51">
        <v>0.53100000000000003</v>
      </c>
      <c r="G916" s="50">
        <v>15.81</v>
      </c>
      <c r="H916" s="50">
        <v>16.79</v>
      </c>
      <c r="I916" s="43">
        <v>34920</v>
      </c>
      <c r="J916" s="49">
        <v>7.0000000000000001E-3</v>
      </c>
    </row>
    <row r="917" spans="1:10" ht="15" hidden="1" x14ac:dyDescent="0.25">
      <c r="A917" s="41" t="s">
        <v>290</v>
      </c>
      <c r="B917" s="74">
        <v>39630</v>
      </c>
      <c r="C917" s="48" t="s">
        <v>113</v>
      </c>
      <c r="D917" s="47">
        <v>33850</v>
      </c>
      <c r="E917" s="46">
        <v>3.5000000000000003E-2</v>
      </c>
      <c r="F917" s="45">
        <v>0.24099999999999999</v>
      </c>
      <c r="G917" s="44">
        <v>18.5</v>
      </c>
      <c r="H917" s="44">
        <v>19.05</v>
      </c>
      <c r="I917" s="43">
        <v>39630</v>
      </c>
      <c r="J917" s="42">
        <v>7.0000000000000001E-3</v>
      </c>
    </row>
    <row r="918" spans="1:10" ht="15" hidden="1" x14ac:dyDescent="0.25">
      <c r="A918" s="41" t="s">
        <v>289</v>
      </c>
      <c r="B918" s="74">
        <v>41180</v>
      </c>
      <c r="C918" s="54" t="s">
        <v>113</v>
      </c>
      <c r="D918" s="53">
        <v>17560</v>
      </c>
      <c r="E918" s="52">
        <v>3.7999999999999999E-2</v>
      </c>
      <c r="F918" s="51">
        <v>0.125</v>
      </c>
      <c r="G918" s="50">
        <v>19.149999999999999</v>
      </c>
      <c r="H918" s="50">
        <v>19.8</v>
      </c>
      <c r="I918" s="43">
        <v>41180</v>
      </c>
      <c r="J918" s="49">
        <v>0.01</v>
      </c>
    </row>
    <row r="919" spans="1:10" ht="15" hidden="1" x14ac:dyDescent="0.25">
      <c r="A919" s="41" t="s">
        <v>288</v>
      </c>
      <c r="B919" s="74">
        <v>43220</v>
      </c>
      <c r="C919" s="48" t="s">
        <v>113</v>
      </c>
      <c r="D919" s="47">
        <v>391120</v>
      </c>
      <c r="E919" s="46">
        <v>8.9999999999999993E-3</v>
      </c>
      <c r="F919" s="45">
        <v>2.786</v>
      </c>
      <c r="G919" s="44">
        <v>20.05</v>
      </c>
      <c r="H919" s="44">
        <v>20.78</v>
      </c>
      <c r="I919" s="43">
        <v>43220</v>
      </c>
      <c r="J919" s="42">
        <v>3.0000000000000001E-3</v>
      </c>
    </row>
    <row r="920" spans="1:10" ht="15" hidden="1" x14ac:dyDescent="0.25">
      <c r="A920" s="41" t="s">
        <v>287</v>
      </c>
      <c r="B920" s="74">
        <v>40360</v>
      </c>
      <c r="C920" s="54" t="s">
        <v>121</v>
      </c>
      <c r="D920" s="53">
        <v>26300</v>
      </c>
      <c r="E920" s="52">
        <v>3.5999999999999997E-2</v>
      </c>
      <c r="F920" s="51">
        <v>0.187</v>
      </c>
      <c r="G920" s="50">
        <v>18.86</v>
      </c>
      <c r="H920" s="50">
        <v>19.41</v>
      </c>
      <c r="I920" s="43">
        <v>40360</v>
      </c>
      <c r="J920" s="49">
        <v>1.0999999999999999E-2</v>
      </c>
    </row>
    <row r="921" spans="1:10" ht="15" hidden="1" x14ac:dyDescent="0.25">
      <c r="A921" s="41" t="s">
        <v>286</v>
      </c>
      <c r="B921" s="74">
        <v>41840</v>
      </c>
      <c r="C921" s="48" t="s">
        <v>113</v>
      </c>
      <c r="D921" s="47">
        <v>17730</v>
      </c>
      <c r="E921" s="46">
        <v>4.2999999999999997E-2</v>
      </c>
      <c r="F921" s="45">
        <v>0.126</v>
      </c>
      <c r="G921" s="44">
        <v>19.73</v>
      </c>
      <c r="H921" s="44">
        <v>20.12</v>
      </c>
      <c r="I921" s="43">
        <v>41840</v>
      </c>
      <c r="J921" s="42">
        <v>1.4999999999999999E-2</v>
      </c>
    </row>
    <row r="922" spans="1:10" ht="15" hidden="1" x14ac:dyDescent="0.25">
      <c r="A922" s="41" t="s">
        <v>285</v>
      </c>
      <c r="B922" s="74">
        <v>37300</v>
      </c>
      <c r="C922" s="54" t="s">
        <v>113</v>
      </c>
      <c r="D922" s="53">
        <v>8560</v>
      </c>
      <c r="E922" s="52">
        <v>5.2999999999999999E-2</v>
      </c>
      <c r="F922" s="51">
        <v>6.0999999999999999E-2</v>
      </c>
      <c r="G922" s="50">
        <v>17.39</v>
      </c>
      <c r="H922" s="50">
        <v>17.93</v>
      </c>
      <c r="I922" s="43">
        <v>37300</v>
      </c>
      <c r="J922" s="49">
        <v>1.0999999999999999E-2</v>
      </c>
    </row>
    <row r="923" spans="1:10" ht="15" hidden="1" x14ac:dyDescent="0.25">
      <c r="A923" s="41" t="s">
        <v>284</v>
      </c>
      <c r="B923" s="74">
        <v>48280</v>
      </c>
      <c r="C923" s="48" t="s">
        <v>121</v>
      </c>
      <c r="D923" s="47">
        <v>9680</v>
      </c>
      <c r="E923" s="46">
        <v>5.2999999999999999E-2</v>
      </c>
      <c r="F923" s="45">
        <v>6.9000000000000006E-2</v>
      </c>
      <c r="G923" s="44">
        <v>22.41</v>
      </c>
      <c r="H923" s="44">
        <v>23.21</v>
      </c>
      <c r="I923" s="43">
        <v>48280</v>
      </c>
      <c r="J923" s="42">
        <v>1.7999999999999999E-2</v>
      </c>
    </row>
    <row r="924" spans="1:10" ht="15" hidden="1" x14ac:dyDescent="0.25">
      <c r="A924" s="41" t="s">
        <v>283</v>
      </c>
      <c r="B924" s="74">
        <v>50360</v>
      </c>
      <c r="C924" s="54" t="s">
        <v>113</v>
      </c>
      <c r="D924" s="53">
        <v>6250</v>
      </c>
      <c r="E924" s="52">
        <v>7.4999999999999997E-2</v>
      </c>
      <c r="F924" s="51">
        <v>4.4999999999999998E-2</v>
      </c>
      <c r="G924" s="50">
        <v>23.34</v>
      </c>
      <c r="H924" s="50">
        <v>24.21</v>
      </c>
      <c r="I924" s="43">
        <v>50360</v>
      </c>
      <c r="J924" s="49">
        <v>2.5999999999999999E-2</v>
      </c>
    </row>
    <row r="925" spans="1:10" ht="15" hidden="1" x14ac:dyDescent="0.25">
      <c r="A925" s="41" t="s">
        <v>282</v>
      </c>
      <c r="B925" s="74">
        <v>44490</v>
      </c>
      <c r="C925" s="48" t="s">
        <v>113</v>
      </c>
      <c r="D925" s="47">
        <v>3420</v>
      </c>
      <c r="E925" s="46">
        <v>6.0999999999999999E-2</v>
      </c>
      <c r="F925" s="45">
        <v>2.4E-2</v>
      </c>
      <c r="G925" s="44">
        <v>21.25</v>
      </c>
      <c r="H925" s="44">
        <v>21.39</v>
      </c>
      <c r="I925" s="43">
        <v>44490</v>
      </c>
      <c r="J925" s="42">
        <v>1.7999999999999999E-2</v>
      </c>
    </row>
    <row r="926" spans="1:10" ht="15" hidden="1" x14ac:dyDescent="0.25">
      <c r="A926" s="41" t="s">
        <v>281</v>
      </c>
      <c r="B926" s="74">
        <v>32930</v>
      </c>
      <c r="C926" s="54" t="s">
        <v>121</v>
      </c>
      <c r="D926" s="53">
        <v>158370</v>
      </c>
      <c r="E926" s="52">
        <v>1.7999999999999999E-2</v>
      </c>
      <c r="F926" s="51">
        <v>1.1279999999999999</v>
      </c>
      <c r="G926" s="50">
        <v>14.82</v>
      </c>
      <c r="H926" s="50">
        <v>15.83</v>
      </c>
      <c r="I926" s="43">
        <v>32930</v>
      </c>
      <c r="J926" s="49">
        <v>5.0000000000000001E-3</v>
      </c>
    </row>
    <row r="927" spans="1:10" ht="15" hidden="1" x14ac:dyDescent="0.25">
      <c r="A927" s="41" t="s">
        <v>280</v>
      </c>
      <c r="B927" s="74">
        <v>36030</v>
      </c>
      <c r="C927" s="48" t="s">
        <v>113</v>
      </c>
      <c r="D927" s="47">
        <v>12810</v>
      </c>
      <c r="E927" s="46">
        <v>0.05</v>
      </c>
      <c r="F927" s="45">
        <v>9.0999999999999998E-2</v>
      </c>
      <c r="G927" s="44">
        <v>16.73</v>
      </c>
      <c r="H927" s="44">
        <v>17.32</v>
      </c>
      <c r="I927" s="43">
        <v>36030</v>
      </c>
      <c r="J927" s="42">
        <v>8.9999999999999993E-3</v>
      </c>
    </row>
    <row r="928" spans="1:10" ht="30" hidden="1" x14ac:dyDescent="0.25">
      <c r="A928" s="41" t="s">
        <v>279</v>
      </c>
      <c r="B928" s="74">
        <v>32660</v>
      </c>
      <c r="C928" s="54" t="s">
        <v>113</v>
      </c>
      <c r="D928" s="53">
        <v>145560</v>
      </c>
      <c r="E928" s="52">
        <v>1.9E-2</v>
      </c>
      <c r="F928" s="51">
        <v>1.0369999999999999</v>
      </c>
      <c r="G928" s="50">
        <v>14.65</v>
      </c>
      <c r="H928" s="50">
        <v>15.7</v>
      </c>
      <c r="I928" s="43">
        <v>32660</v>
      </c>
      <c r="J928" s="49">
        <v>5.0000000000000001E-3</v>
      </c>
    </row>
    <row r="929" spans="1:10" ht="15" hidden="1" x14ac:dyDescent="0.25">
      <c r="A929" s="41" t="s">
        <v>278</v>
      </c>
      <c r="B929" s="74">
        <v>36190</v>
      </c>
      <c r="C929" s="48" t="s">
        <v>113</v>
      </c>
      <c r="D929" s="47">
        <v>117300</v>
      </c>
      <c r="E929" s="46">
        <v>1.9E-2</v>
      </c>
      <c r="F929" s="45">
        <v>0.83499999999999996</v>
      </c>
      <c r="G929" s="44">
        <v>16.510000000000002</v>
      </c>
      <c r="H929" s="44">
        <v>17.399999999999999</v>
      </c>
      <c r="I929" s="43">
        <v>36190</v>
      </c>
      <c r="J929" s="42">
        <v>8.0000000000000002E-3</v>
      </c>
    </row>
    <row r="930" spans="1:10" ht="15" hidden="1" x14ac:dyDescent="0.25">
      <c r="A930" s="41" t="s">
        <v>277</v>
      </c>
      <c r="B930" s="74">
        <v>51610</v>
      </c>
      <c r="C930" s="54" t="s">
        <v>113</v>
      </c>
      <c r="D930" s="53">
        <v>72210</v>
      </c>
      <c r="E930" s="52">
        <v>1.7000000000000001E-2</v>
      </c>
      <c r="F930" s="51">
        <v>0.51400000000000001</v>
      </c>
      <c r="G930" s="50">
        <v>24.55</v>
      </c>
      <c r="H930" s="50">
        <v>24.81</v>
      </c>
      <c r="I930" s="43">
        <v>51610</v>
      </c>
      <c r="J930" s="49">
        <v>5.0000000000000001E-3</v>
      </c>
    </row>
    <row r="931" spans="1:10" ht="15" hidden="1" x14ac:dyDescent="0.25">
      <c r="A931" s="41" t="s">
        <v>276</v>
      </c>
      <c r="B931" s="74">
        <v>42010</v>
      </c>
      <c r="C931" s="48" t="s">
        <v>121</v>
      </c>
      <c r="D931" s="47">
        <v>429650</v>
      </c>
      <c r="E931" s="46">
        <v>0.01</v>
      </c>
      <c r="F931" s="45">
        <v>3.06</v>
      </c>
      <c r="G931" s="44">
        <v>18.8</v>
      </c>
      <c r="H931" s="44">
        <v>20.2</v>
      </c>
      <c r="I931" s="43">
        <v>42010</v>
      </c>
      <c r="J931" s="42">
        <v>3.0000000000000001E-3</v>
      </c>
    </row>
    <row r="932" spans="1:10" ht="15" hidden="1" x14ac:dyDescent="0.25">
      <c r="A932" s="41" t="s">
        <v>275</v>
      </c>
      <c r="B932" s="74">
        <v>42450</v>
      </c>
      <c r="C932" s="54" t="s">
        <v>113</v>
      </c>
      <c r="D932" s="53">
        <v>382730</v>
      </c>
      <c r="E932" s="52">
        <v>8.9999999999999993E-3</v>
      </c>
      <c r="F932" s="51">
        <v>2.726</v>
      </c>
      <c r="G932" s="50">
        <v>18.940000000000001</v>
      </c>
      <c r="H932" s="50">
        <v>20.41</v>
      </c>
      <c r="I932" s="43">
        <v>42450</v>
      </c>
      <c r="J932" s="49">
        <v>3.0000000000000001E-3</v>
      </c>
    </row>
    <row r="933" spans="1:10" ht="15" hidden="1" x14ac:dyDescent="0.25">
      <c r="A933" s="41" t="s">
        <v>274</v>
      </c>
      <c r="B933" s="74">
        <v>38380</v>
      </c>
      <c r="C933" s="48" t="s">
        <v>113</v>
      </c>
      <c r="D933" s="47">
        <v>46920</v>
      </c>
      <c r="E933" s="46">
        <v>5.1999999999999998E-2</v>
      </c>
      <c r="F933" s="45">
        <v>0.33400000000000002</v>
      </c>
      <c r="G933" s="44">
        <v>17.78</v>
      </c>
      <c r="H933" s="44">
        <v>18.45</v>
      </c>
      <c r="I933" s="43">
        <v>38380</v>
      </c>
      <c r="J933" s="42">
        <v>0.01</v>
      </c>
    </row>
    <row r="934" spans="1:10" ht="15" hidden="1" x14ac:dyDescent="0.25">
      <c r="A934" s="41" t="s">
        <v>273</v>
      </c>
      <c r="B934" s="74">
        <v>37090</v>
      </c>
      <c r="C934" s="54" t="s">
        <v>121</v>
      </c>
      <c r="D934" s="53">
        <v>96910</v>
      </c>
      <c r="E934" s="52">
        <v>1.7999999999999999E-2</v>
      </c>
      <c r="F934" s="51">
        <v>0.69</v>
      </c>
      <c r="G934" s="50">
        <v>16.7</v>
      </c>
      <c r="H934" s="50">
        <v>17.829999999999998</v>
      </c>
      <c r="I934" s="43">
        <v>37090</v>
      </c>
      <c r="J934" s="49">
        <v>8.0000000000000002E-3</v>
      </c>
    </row>
    <row r="935" spans="1:10" ht="15" hidden="1" x14ac:dyDescent="0.25">
      <c r="A935" s="41" t="s">
        <v>272</v>
      </c>
      <c r="B935" s="74">
        <v>39010</v>
      </c>
      <c r="C935" s="48" t="s">
        <v>113</v>
      </c>
      <c r="D935" s="47">
        <v>19780</v>
      </c>
      <c r="E935" s="46">
        <v>0.04</v>
      </c>
      <c r="F935" s="45">
        <v>0.14099999999999999</v>
      </c>
      <c r="G935" s="44">
        <v>17.88</v>
      </c>
      <c r="H935" s="44">
        <v>18.760000000000002</v>
      </c>
      <c r="I935" s="43">
        <v>39010</v>
      </c>
      <c r="J935" s="42">
        <v>0.01</v>
      </c>
    </row>
    <row r="936" spans="1:10" ht="15" hidden="1" x14ac:dyDescent="0.25">
      <c r="A936" s="41" t="s">
        <v>271</v>
      </c>
      <c r="B936" s="74">
        <v>47720</v>
      </c>
      <c r="C936" s="54" t="s">
        <v>113</v>
      </c>
      <c r="D936" s="53">
        <v>9070</v>
      </c>
      <c r="E936" s="52">
        <v>4.5999999999999999E-2</v>
      </c>
      <c r="F936" s="51">
        <v>6.5000000000000002E-2</v>
      </c>
      <c r="G936" s="50">
        <v>22.03</v>
      </c>
      <c r="H936" s="50">
        <v>22.94</v>
      </c>
      <c r="I936" s="43">
        <v>47720</v>
      </c>
      <c r="J936" s="49">
        <v>2.1999999999999999E-2</v>
      </c>
    </row>
    <row r="937" spans="1:10" ht="15" hidden="1" x14ac:dyDescent="0.25">
      <c r="A937" s="41" t="s">
        <v>270</v>
      </c>
      <c r="B937" s="74">
        <v>33690</v>
      </c>
      <c r="C937" s="48" t="s">
        <v>113</v>
      </c>
      <c r="D937" s="47">
        <v>35570</v>
      </c>
      <c r="E937" s="46">
        <v>3.2000000000000001E-2</v>
      </c>
      <c r="F937" s="45">
        <v>0.253</v>
      </c>
      <c r="G937" s="44">
        <v>15.04</v>
      </c>
      <c r="H937" s="44">
        <v>16.2</v>
      </c>
      <c r="I937" s="43">
        <v>33690</v>
      </c>
      <c r="J937" s="42">
        <v>8.9999999999999993E-3</v>
      </c>
    </row>
    <row r="938" spans="1:10" ht="15" hidden="1" x14ac:dyDescent="0.25">
      <c r="A938" s="41" t="s">
        <v>269</v>
      </c>
      <c r="B938" s="74">
        <v>38860</v>
      </c>
      <c r="C938" s="54" t="s">
        <v>113</v>
      </c>
      <c r="D938" s="53">
        <v>9550</v>
      </c>
      <c r="E938" s="52">
        <v>4.4999999999999998E-2</v>
      </c>
      <c r="F938" s="51">
        <v>6.8000000000000005E-2</v>
      </c>
      <c r="G938" s="50">
        <v>17.62</v>
      </c>
      <c r="H938" s="50">
        <v>18.68</v>
      </c>
      <c r="I938" s="43">
        <v>38860</v>
      </c>
      <c r="J938" s="49">
        <v>1.4E-2</v>
      </c>
    </row>
    <row r="939" spans="1:10" ht="15" hidden="1" x14ac:dyDescent="0.25">
      <c r="A939" s="41" t="s">
        <v>268</v>
      </c>
      <c r="B939" s="74">
        <v>35780</v>
      </c>
      <c r="C939" s="48" t="s">
        <v>113</v>
      </c>
      <c r="D939" s="47">
        <v>22930</v>
      </c>
      <c r="E939" s="46">
        <v>3.9E-2</v>
      </c>
      <c r="F939" s="45">
        <v>0.16300000000000001</v>
      </c>
      <c r="G939" s="44">
        <v>16</v>
      </c>
      <c r="H939" s="44">
        <v>17.2</v>
      </c>
      <c r="I939" s="43">
        <v>35780</v>
      </c>
      <c r="J939" s="42">
        <v>1.6E-2</v>
      </c>
    </row>
    <row r="940" spans="1:10" ht="15" hidden="1" x14ac:dyDescent="0.25">
      <c r="A940" s="41" t="s">
        <v>267</v>
      </c>
      <c r="B940" s="74">
        <v>37010</v>
      </c>
      <c r="C940" s="54" t="s">
        <v>121</v>
      </c>
      <c r="D940" s="53">
        <v>255980</v>
      </c>
      <c r="E940" s="52">
        <v>1.0999999999999999E-2</v>
      </c>
      <c r="F940" s="51">
        <v>1.823</v>
      </c>
      <c r="G940" s="50">
        <v>16.88</v>
      </c>
      <c r="H940" s="50">
        <v>17.79</v>
      </c>
      <c r="I940" s="43">
        <v>37010</v>
      </c>
      <c r="J940" s="49">
        <v>5.0000000000000001E-3</v>
      </c>
    </row>
    <row r="941" spans="1:10" ht="15" hidden="1" x14ac:dyDescent="0.25">
      <c r="A941" s="41" t="s">
        <v>266</v>
      </c>
      <c r="B941" s="74">
        <v>40640</v>
      </c>
      <c r="C941" s="48" t="s">
        <v>113</v>
      </c>
      <c r="D941" s="47">
        <v>33340</v>
      </c>
      <c r="E941" s="46">
        <v>2.1999999999999999E-2</v>
      </c>
      <c r="F941" s="45">
        <v>0.23699999999999999</v>
      </c>
      <c r="G941" s="44">
        <v>18.72</v>
      </c>
      <c r="H941" s="44">
        <v>19.54</v>
      </c>
      <c r="I941" s="43">
        <v>40640</v>
      </c>
      <c r="J941" s="42">
        <v>7.0000000000000001E-3</v>
      </c>
    </row>
    <row r="942" spans="1:10" ht="15" hidden="1" x14ac:dyDescent="0.25">
      <c r="A942" s="41" t="s">
        <v>265</v>
      </c>
      <c r="B942" s="74">
        <v>37460</v>
      </c>
      <c r="C942" s="54" t="s">
        <v>113</v>
      </c>
      <c r="D942" s="53">
        <v>169910</v>
      </c>
      <c r="E942" s="52">
        <v>1.2999999999999999E-2</v>
      </c>
      <c r="F942" s="51">
        <v>1.21</v>
      </c>
      <c r="G942" s="50">
        <v>17.079999999999998</v>
      </c>
      <c r="H942" s="50">
        <v>18.010000000000002</v>
      </c>
      <c r="I942" s="43">
        <v>37460</v>
      </c>
      <c r="J942" s="49">
        <v>5.0000000000000001E-3</v>
      </c>
    </row>
    <row r="943" spans="1:10" ht="15" hidden="1" x14ac:dyDescent="0.25">
      <c r="A943" s="41" t="s">
        <v>264</v>
      </c>
      <c r="B943" s="74">
        <v>33270</v>
      </c>
      <c r="C943" s="48" t="s">
        <v>113</v>
      </c>
      <c r="D943" s="47">
        <v>52730</v>
      </c>
      <c r="E943" s="46">
        <v>2.5999999999999999E-2</v>
      </c>
      <c r="F943" s="45">
        <v>0.376</v>
      </c>
      <c r="G943" s="44">
        <v>15.1</v>
      </c>
      <c r="H943" s="44">
        <v>16</v>
      </c>
      <c r="I943" s="43">
        <v>33270</v>
      </c>
      <c r="J943" s="42">
        <v>7.0000000000000001E-3</v>
      </c>
    </row>
    <row r="944" spans="1:10" ht="15" hidden="1" x14ac:dyDescent="0.25">
      <c r="A944" s="41" t="s">
        <v>263</v>
      </c>
      <c r="B944" s="74">
        <v>26270</v>
      </c>
      <c r="C944" s="54" t="s">
        <v>136</v>
      </c>
      <c r="D944" s="53">
        <v>582470</v>
      </c>
      <c r="E944" s="52">
        <v>8.9999999999999993E-3</v>
      </c>
      <c r="F944" s="51">
        <v>4.149</v>
      </c>
      <c r="G944" s="50">
        <v>11.42</v>
      </c>
      <c r="H944" s="50">
        <v>12.63</v>
      </c>
      <c r="I944" s="43">
        <v>26270</v>
      </c>
      <c r="J944" s="49">
        <v>4.0000000000000001E-3</v>
      </c>
    </row>
    <row r="945" spans="1:10" ht="15" hidden="1" x14ac:dyDescent="0.25">
      <c r="A945" s="41" t="s">
        <v>262</v>
      </c>
      <c r="B945" s="74">
        <v>23210</v>
      </c>
      <c r="C945" s="48" t="s">
        <v>113</v>
      </c>
      <c r="D945" s="47">
        <v>207710</v>
      </c>
      <c r="E945" s="46">
        <v>1.4E-2</v>
      </c>
      <c r="F945" s="45">
        <v>1.4790000000000001</v>
      </c>
      <c r="G945" s="44">
        <v>10.34</v>
      </c>
      <c r="H945" s="44">
        <v>11.16</v>
      </c>
      <c r="I945" s="43">
        <v>23210</v>
      </c>
      <c r="J945" s="42">
        <v>4.0000000000000001E-3</v>
      </c>
    </row>
    <row r="946" spans="1:10" ht="15" hidden="1" x14ac:dyDescent="0.25">
      <c r="A946" s="41" t="s">
        <v>261</v>
      </c>
      <c r="B946" s="74">
        <v>22270</v>
      </c>
      <c r="C946" s="54" t="s">
        <v>113</v>
      </c>
      <c r="D946" s="53">
        <v>45150</v>
      </c>
      <c r="E946" s="52">
        <v>2.9000000000000001E-2</v>
      </c>
      <c r="F946" s="51">
        <v>0.32200000000000001</v>
      </c>
      <c r="G946" s="50">
        <v>10.24</v>
      </c>
      <c r="H946" s="50">
        <v>10.71</v>
      </c>
      <c r="I946" s="43">
        <v>22270</v>
      </c>
      <c r="J946" s="49">
        <v>6.0000000000000001E-3</v>
      </c>
    </row>
    <row r="947" spans="1:10" ht="15" hidden="1" x14ac:dyDescent="0.25">
      <c r="A947" s="41" t="s">
        <v>260</v>
      </c>
      <c r="B947" s="74">
        <v>25830</v>
      </c>
      <c r="C947" s="48" t="s">
        <v>113</v>
      </c>
      <c r="D947" s="47">
        <v>139500</v>
      </c>
      <c r="E947" s="46">
        <v>2.1000000000000001E-2</v>
      </c>
      <c r="F947" s="45">
        <v>0.99399999999999999</v>
      </c>
      <c r="G947" s="44">
        <v>11.38</v>
      </c>
      <c r="H947" s="44">
        <v>12.42</v>
      </c>
      <c r="I947" s="43">
        <v>25830</v>
      </c>
      <c r="J947" s="42">
        <v>6.0000000000000001E-3</v>
      </c>
    </row>
    <row r="948" spans="1:10" ht="15" hidden="1" x14ac:dyDescent="0.25">
      <c r="A948" s="41" t="s">
        <v>259</v>
      </c>
      <c r="B948" s="74">
        <v>26190</v>
      </c>
      <c r="C948" s="54" t="s">
        <v>121</v>
      </c>
      <c r="D948" s="53">
        <v>11280</v>
      </c>
      <c r="E948" s="52">
        <v>6.4000000000000001E-2</v>
      </c>
      <c r="F948" s="51">
        <v>0.08</v>
      </c>
      <c r="G948" s="50">
        <v>11.83</v>
      </c>
      <c r="H948" s="50">
        <v>12.59</v>
      </c>
      <c r="I948" s="43">
        <v>26190</v>
      </c>
      <c r="J948" s="49">
        <v>1.6E-2</v>
      </c>
    </row>
    <row r="949" spans="1:10" ht="15" hidden="1" x14ac:dyDescent="0.25">
      <c r="A949" s="41" t="s">
        <v>258</v>
      </c>
      <c r="B949" s="74">
        <v>26040</v>
      </c>
      <c r="C949" s="48" t="s">
        <v>113</v>
      </c>
      <c r="D949" s="47">
        <v>7780</v>
      </c>
      <c r="E949" s="46">
        <v>6.7000000000000004E-2</v>
      </c>
      <c r="F949" s="45">
        <v>5.5E-2</v>
      </c>
      <c r="G949" s="44">
        <v>11.51</v>
      </c>
      <c r="H949" s="44">
        <v>12.52</v>
      </c>
      <c r="I949" s="43">
        <v>26040</v>
      </c>
      <c r="J949" s="42">
        <v>0.02</v>
      </c>
    </row>
    <row r="950" spans="1:10" ht="15" hidden="1" x14ac:dyDescent="0.25">
      <c r="A950" s="41" t="s">
        <v>257</v>
      </c>
      <c r="B950" s="74">
        <v>26530</v>
      </c>
      <c r="C950" s="54" t="s">
        <v>113</v>
      </c>
      <c r="D950" s="53">
        <v>3500</v>
      </c>
      <c r="E950" s="52">
        <v>0.13600000000000001</v>
      </c>
      <c r="F950" s="51">
        <v>2.5000000000000001E-2</v>
      </c>
      <c r="G950" s="50">
        <v>12.57</v>
      </c>
      <c r="H950" s="50">
        <v>12.75</v>
      </c>
      <c r="I950" s="43">
        <v>26530</v>
      </c>
      <c r="J950" s="49">
        <v>2.1999999999999999E-2</v>
      </c>
    </row>
    <row r="951" spans="1:10" ht="15" hidden="1" x14ac:dyDescent="0.25">
      <c r="A951" s="41" t="s">
        <v>256</v>
      </c>
      <c r="B951" s="74">
        <v>29500</v>
      </c>
      <c r="C951" s="48" t="s">
        <v>121</v>
      </c>
      <c r="D951" s="47">
        <v>28200</v>
      </c>
      <c r="E951" s="46">
        <v>6.6000000000000003E-2</v>
      </c>
      <c r="F951" s="45">
        <v>0.20100000000000001</v>
      </c>
      <c r="G951" s="44">
        <v>13.02</v>
      </c>
      <c r="H951" s="44">
        <v>14.18</v>
      </c>
      <c r="I951" s="43">
        <v>29500</v>
      </c>
      <c r="J951" s="42">
        <v>1.4999999999999999E-2</v>
      </c>
    </row>
    <row r="952" spans="1:10" ht="15" hidden="1" x14ac:dyDescent="0.25">
      <c r="A952" s="41" t="s">
        <v>255</v>
      </c>
      <c r="B952" s="74">
        <v>25630</v>
      </c>
      <c r="C952" s="54" t="s">
        <v>113</v>
      </c>
      <c r="D952" s="53">
        <v>6540</v>
      </c>
      <c r="E952" s="52">
        <v>0.12</v>
      </c>
      <c r="F952" s="51">
        <v>4.7E-2</v>
      </c>
      <c r="G952" s="50">
        <v>11.79</v>
      </c>
      <c r="H952" s="50">
        <v>12.32</v>
      </c>
      <c r="I952" s="43">
        <v>25630</v>
      </c>
      <c r="J952" s="49">
        <v>1.7999999999999999E-2</v>
      </c>
    </row>
    <row r="953" spans="1:10" ht="15" hidden="1" x14ac:dyDescent="0.25">
      <c r="A953" s="41" t="s">
        <v>254</v>
      </c>
      <c r="B953" s="74">
        <v>30670</v>
      </c>
      <c r="C953" s="48" t="s">
        <v>113</v>
      </c>
      <c r="D953" s="47">
        <v>21660</v>
      </c>
      <c r="E953" s="46">
        <v>7.8E-2</v>
      </c>
      <c r="F953" s="45">
        <v>0.154</v>
      </c>
      <c r="G953" s="44">
        <v>13.58</v>
      </c>
      <c r="H953" s="44">
        <v>14.74</v>
      </c>
      <c r="I953" s="43">
        <v>30670</v>
      </c>
      <c r="J953" s="42">
        <v>1.7000000000000001E-2</v>
      </c>
    </row>
    <row r="954" spans="1:10" ht="15" hidden="1" x14ac:dyDescent="0.25">
      <c r="A954" s="41" t="s">
        <v>253</v>
      </c>
      <c r="B954" s="74">
        <v>28190</v>
      </c>
      <c r="C954" s="54" t="s">
        <v>121</v>
      </c>
      <c r="D954" s="53">
        <v>77800</v>
      </c>
      <c r="E954" s="52">
        <v>2.1000000000000001E-2</v>
      </c>
      <c r="F954" s="51">
        <v>0.55400000000000005</v>
      </c>
      <c r="G954" s="50">
        <v>13.1</v>
      </c>
      <c r="H954" s="50">
        <v>13.55</v>
      </c>
      <c r="I954" s="43">
        <v>28190</v>
      </c>
      <c r="J954" s="49">
        <v>6.0000000000000001E-3</v>
      </c>
    </row>
    <row r="955" spans="1:10" ht="15" hidden="1" x14ac:dyDescent="0.25">
      <c r="A955" s="41" t="s">
        <v>252</v>
      </c>
      <c r="B955" s="74">
        <v>28480</v>
      </c>
      <c r="C955" s="48" t="s">
        <v>113</v>
      </c>
      <c r="D955" s="47">
        <v>10860</v>
      </c>
      <c r="E955" s="46">
        <v>3.7999999999999999E-2</v>
      </c>
      <c r="F955" s="45">
        <v>7.6999999999999999E-2</v>
      </c>
      <c r="G955" s="44">
        <v>13.11</v>
      </c>
      <c r="H955" s="44">
        <v>13.69</v>
      </c>
      <c r="I955" s="43">
        <v>28480</v>
      </c>
      <c r="J955" s="42">
        <v>1.0999999999999999E-2</v>
      </c>
    </row>
    <row r="956" spans="1:10" ht="15" hidden="1" x14ac:dyDescent="0.25">
      <c r="A956" s="41" t="s">
        <v>251</v>
      </c>
      <c r="B956" s="74">
        <v>27860</v>
      </c>
      <c r="C956" s="54" t="s">
        <v>113</v>
      </c>
      <c r="D956" s="53">
        <v>15040</v>
      </c>
      <c r="E956" s="52">
        <v>5.1999999999999998E-2</v>
      </c>
      <c r="F956" s="51">
        <v>0.107</v>
      </c>
      <c r="G956" s="50">
        <v>12.55</v>
      </c>
      <c r="H956" s="50">
        <v>13.4</v>
      </c>
      <c r="I956" s="43">
        <v>27860</v>
      </c>
      <c r="J956" s="49">
        <v>0.01</v>
      </c>
    </row>
    <row r="957" spans="1:10" ht="15" hidden="1" x14ac:dyDescent="0.25">
      <c r="A957" s="41" t="s">
        <v>250</v>
      </c>
      <c r="B957" s="74">
        <v>28380</v>
      </c>
      <c r="C957" s="48" t="s">
        <v>113</v>
      </c>
      <c r="D957" s="47">
        <v>21550</v>
      </c>
      <c r="E957" s="46">
        <v>3.3000000000000002E-2</v>
      </c>
      <c r="F957" s="45">
        <v>0.154</v>
      </c>
      <c r="G957" s="44">
        <v>13.21</v>
      </c>
      <c r="H957" s="44">
        <v>13.65</v>
      </c>
      <c r="I957" s="43">
        <v>28380</v>
      </c>
      <c r="J957" s="42">
        <v>0.01</v>
      </c>
    </row>
    <row r="958" spans="1:10" ht="15" hidden="1" x14ac:dyDescent="0.25">
      <c r="A958" s="41" t="s">
        <v>249</v>
      </c>
      <c r="B958" s="74">
        <v>28110</v>
      </c>
      <c r="C958" s="54" t="s">
        <v>113</v>
      </c>
      <c r="D958" s="53">
        <v>30340</v>
      </c>
      <c r="E958" s="52">
        <v>3.2000000000000001E-2</v>
      </c>
      <c r="F958" s="51">
        <v>0.216</v>
      </c>
      <c r="G958" s="50">
        <v>13.22</v>
      </c>
      <c r="H958" s="50">
        <v>13.51</v>
      </c>
      <c r="I958" s="43">
        <v>28110</v>
      </c>
      <c r="J958" s="49">
        <v>0.01</v>
      </c>
    </row>
    <row r="959" spans="1:10" ht="15" hidden="1" x14ac:dyDescent="0.25">
      <c r="A959" s="41" t="s">
        <v>248</v>
      </c>
      <c r="B959" s="74">
        <v>35030</v>
      </c>
      <c r="C959" s="48" t="s">
        <v>121</v>
      </c>
      <c r="D959" s="47">
        <v>72820</v>
      </c>
      <c r="E959" s="46">
        <v>2.8000000000000001E-2</v>
      </c>
      <c r="F959" s="45">
        <v>0.51900000000000002</v>
      </c>
      <c r="G959" s="44">
        <v>15.58</v>
      </c>
      <c r="H959" s="44">
        <v>16.84</v>
      </c>
      <c r="I959" s="43">
        <v>35030</v>
      </c>
      <c r="J959" s="42">
        <v>8.9999999999999993E-3</v>
      </c>
    </row>
    <row r="960" spans="1:10" ht="30" hidden="1" x14ac:dyDescent="0.25">
      <c r="A960" s="41" t="s">
        <v>247</v>
      </c>
      <c r="B960" s="74">
        <v>35420</v>
      </c>
      <c r="C960" s="54" t="s">
        <v>113</v>
      </c>
      <c r="D960" s="53">
        <v>19340</v>
      </c>
      <c r="E960" s="52">
        <v>0.05</v>
      </c>
      <c r="F960" s="51">
        <v>0.13800000000000001</v>
      </c>
      <c r="G960" s="50">
        <v>16.46</v>
      </c>
      <c r="H960" s="50">
        <v>17.03</v>
      </c>
      <c r="I960" s="43">
        <v>35420</v>
      </c>
      <c r="J960" s="49">
        <v>1.9E-2</v>
      </c>
    </row>
    <row r="961" spans="1:10" ht="15" hidden="1" x14ac:dyDescent="0.25">
      <c r="A961" s="41" t="s">
        <v>246</v>
      </c>
      <c r="B961" s="74">
        <v>48460</v>
      </c>
      <c r="C961" s="48" t="s">
        <v>113</v>
      </c>
      <c r="D961" s="47">
        <v>5310</v>
      </c>
      <c r="E961" s="46">
        <v>8.7999999999999995E-2</v>
      </c>
      <c r="F961" s="45">
        <v>3.7999999999999999E-2</v>
      </c>
      <c r="G961" s="44">
        <v>19.059999999999999</v>
      </c>
      <c r="H961" s="44">
        <v>23.3</v>
      </c>
      <c r="I961" s="43">
        <v>48460</v>
      </c>
      <c r="J961" s="42">
        <v>3.3000000000000002E-2</v>
      </c>
    </row>
    <row r="962" spans="1:10" ht="15" hidden="1" x14ac:dyDescent="0.25">
      <c r="A962" s="41" t="s">
        <v>245</v>
      </c>
      <c r="B962" s="74">
        <v>34640</v>
      </c>
      <c r="C962" s="54" t="s">
        <v>113</v>
      </c>
      <c r="D962" s="53">
        <v>32520</v>
      </c>
      <c r="E962" s="52">
        <v>3.5000000000000003E-2</v>
      </c>
      <c r="F962" s="51">
        <v>0.23200000000000001</v>
      </c>
      <c r="G962" s="50">
        <v>15.89</v>
      </c>
      <c r="H962" s="50">
        <v>16.649999999999999</v>
      </c>
      <c r="I962" s="43">
        <v>34640</v>
      </c>
      <c r="J962" s="49">
        <v>0.01</v>
      </c>
    </row>
    <row r="963" spans="1:10" ht="15" hidden="1" x14ac:dyDescent="0.25">
      <c r="A963" s="41" t="s">
        <v>244</v>
      </c>
      <c r="B963" s="74">
        <v>30830</v>
      </c>
      <c r="C963" s="48" t="s">
        <v>113</v>
      </c>
      <c r="D963" s="47">
        <v>15650</v>
      </c>
      <c r="E963" s="46">
        <v>8.5999999999999993E-2</v>
      </c>
      <c r="F963" s="45">
        <v>0.111</v>
      </c>
      <c r="G963" s="44">
        <v>12.45</v>
      </c>
      <c r="H963" s="44">
        <v>14.82</v>
      </c>
      <c r="I963" s="43">
        <v>30830</v>
      </c>
      <c r="J963" s="42">
        <v>2.5000000000000001E-2</v>
      </c>
    </row>
    <row r="964" spans="1:10" ht="15" hidden="1" x14ac:dyDescent="0.25">
      <c r="A964" s="41" t="s">
        <v>243</v>
      </c>
      <c r="B964" s="74">
        <v>32170</v>
      </c>
      <c r="C964" s="54" t="s">
        <v>136</v>
      </c>
      <c r="D964" s="53">
        <v>250870</v>
      </c>
      <c r="E964" s="52">
        <v>1.0999999999999999E-2</v>
      </c>
      <c r="F964" s="51">
        <v>1.7869999999999999</v>
      </c>
      <c r="G964" s="50">
        <v>14.52</v>
      </c>
      <c r="H964" s="50">
        <v>15.47</v>
      </c>
      <c r="I964" s="43">
        <v>32170</v>
      </c>
      <c r="J964" s="49">
        <v>3.0000000000000001E-3</v>
      </c>
    </row>
    <row r="965" spans="1:10" ht="15" hidden="1" x14ac:dyDescent="0.25">
      <c r="A965" s="41" t="s">
        <v>242</v>
      </c>
      <c r="B965" s="74">
        <v>34800</v>
      </c>
      <c r="C965" s="48" t="s">
        <v>113</v>
      </c>
      <c r="D965" s="47">
        <v>97980</v>
      </c>
      <c r="E965" s="46">
        <v>1.7999999999999999E-2</v>
      </c>
      <c r="F965" s="45">
        <v>0.69799999999999995</v>
      </c>
      <c r="G965" s="44">
        <v>15.89</v>
      </c>
      <c r="H965" s="44">
        <v>16.73</v>
      </c>
      <c r="I965" s="43">
        <v>34800</v>
      </c>
      <c r="J965" s="42">
        <v>5.0000000000000001E-3</v>
      </c>
    </row>
    <row r="966" spans="1:10" ht="15" hidden="1" x14ac:dyDescent="0.25">
      <c r="A966" s="41" t="s">
        <v>241</v>
      </c>
      <c r="B966" s="74">
        <v>32330</v>
      </c>
      <c r="C966" s="54" t="s">
        <v>113</v>
      </c>
      <c r="D966" s="53">
        <v>17370</v>
      </c>
      <c r="E966" s="52">
        <v>3.2000000000000001E-2</v>
      </c>
      <c r="F966" s="51">
        <v>0.124</v>
      </c>
      <c r="G966" s="50">
        <v>14.69</v>
      </c>
      <c r="H966" s="50">
        <v>15.54</v>
      </c>
      <c r="I966" s="43">
        <v>32330</v>
      </c>
      <c r="J966" s="49">
        <v>8.9999999999999993E-3</v>
      </c>
    </row>
    <row r="967" spans="1:10" ht="15" hidden="1" x14ac:dyDescent="0.25">
      <c r="A967" s="41" t="s">
        <v>240</v>
      </c>
      <c r="B967" s="74">
        <v>47660</v>
      </c>
      <c r="C967" s="48" t="s">
        <v>121</v>
      </c>
      <c r="D967" s="47">
        <v>2000</v>
      </c>
      <c r="E967" s="46">
        <v>0.14299999999999999</v>
      </c>
      <c r="F967" s="45">
        <v>1.4E-2</v>
      </c>
      <c r="G967" s="44">
        <v>21.31</v>
      </c>
      <c r="H967" s="44">
        <v>22.92</v>
      </c>
      <c r="I967" s="43">
        <v>47660</v>
      </c>
      <c r="J967" s="42">
        <v>3.5000000000000003E-2</v>
      </c>
    </row>
    <row r="968" spans="1:10" ht="15" hidden="1" x14ac:dyDescent="0.25">
      <c r="A968" s="41" t="s">
        <v>239</v>
      </c>
      <c r="B968" s="74">
        <v>47480</v>
      </c>
      <c r="C968" s="54" t="s">
        <v>113</v>
      </c>
      <c r="D968" s="53">
        <v>1040</v>
      </c>
      <c r="E968" s="52">
        <v>0.217</v>
      </c>
      <c r="F968" s="51">
        <v>7.0000000000000001E-3</v>
      </c>
      <c r="G968" s="50">
        <v>19.66</v>
      </c>
      <c r="H968" s="50">
        <v>22.83</v>
      </c>
      <c r="I968" s="43">
        <v>47480</v>
      </c>
      <c r="J968" s="49">
        <v>4.9000000000000002E-2</v>
      </c>
    </row>
    <row r="969" spans="1:10" ht="15" hidden="1" x14ac:dyDescent="0.25">
      <c r="A969" s="41" t="s">
        <v>238</v>
      </c>
      <c r="B969" s="74">
        <v>47850</v>
      </c>
      <c r="C969" s="48" t="s">
        <v>113</v>
      </c>
      <c r="D969" s="45">
        <v>970</v>
      </c>
      <c r="E969" s="46">
        <v>0.183</v>
      </c>
      <c r="F969" s="45">
        <v>7.0000000000000001E-3</v>
      </c>
      <c r="G969" s="44">
        <v>22.36</v>
      </c>
      <c r="H969" s="44">
        <v>23.01</v>
      </c>
      <c r="I969" s="43">
        <v>47850</v>
      </c>
      <c r="J969" s="42">
        <v>4.2000000000000003E-2</v>
      </c>
    </row>
    <row r="970" spans="1:10" ht="15" hidden="1" x14ac:dyDescent="0.25">
      <c r="A970" s="41" t="s">
        <v>237</v>
      </c>
      <c r="B970" s="74">
        <v>29900</v>
      </c>
      <c r="C970" s="54" t="s">
        <v>121</v>
      </c>
      <c r="D970" s="53">
        <v>126760</v>
      </c>
      <c r="E970" s="52">
        <v>1.7000000000000001E-2</v>
      </c>
      <c r="F970" s="51">
        <v>0.90300000000000002</v>
      </c>
      <c r="G970" s="50">
        <v>13.69</v>
      </c>
      <c r="H970" s="50">
        <v>14.37</v>
      </c>
      <c r="I970" s="43">
        <v>29900</v>
      </c>
      <c r="J970" s="49">
        <v>4.0000000000000001E-3</v>
      </c>
    </row>
    <row r="971" spans="1:10" ht="15" hidden="1" x14ac:dyDescent="0.25">
      <c r="A971" s="41" t="s">
        <v>236</v>
      </c>
      <c r="B971" s="74">
        <v>29960</v>
      </c>
      <c r="C971" s="48" t="s">
        <v>113</v>
      </c>
      <c r="D971" s="47">
        <v>50640</v>
      </c>
      <c r="E971" s="46">
        <v>2.1999999999999999E-2</v>
      </c>
      <c r="F971" s="45">
        <v>0.36099999999999999</v>
      </c>
      <c r="G971" s="44">
        <v>13.65</v>
      </c>
      <c r="H971" s="44">
        <v>14.41</v>
      </c>
      <c r="I971" s="43">
        <v>29960</v>
      </c>
      <c r="J971" s="42">
        <v>6.0000000000000001E-3</v>
      </c>
    </row>
    <row r="972" spans="1:10" ht="15" hidden="1" x14ac:dyDescent="0.25">
      <c r="A972" s="41" t="s">
        <v>235</v>
      </c>
      <c r="B972" s="74">
        <v>29850</v>
      </c>
      <c r="C972" s="54" t="s">
        <v>113</v>
      </c>
      <c r="D972" s="53">
        <v>76130</v>
      </c>
      <c r="E972" s="52">
        <v>2.3E-2</v>
      </c>
      <c r="F972" s="51">
        <v>0.54200000000000004</v>
      </c>
      <c r="G972" s="50">
        <v>13.71</v>
      </c>
      <c r="H972" s="50">
        <v>14.35</v>
      </c>
      <c r="I972" s="43">
        <v>29850</v>
      </c>
      <c r="J972" s="49">
        <v>5.0000000000000001E-3</v>
      </c>
    </row>
    <row r="973" spans="1:10" ht="15" hidden="1" x14ac:dyDescent="0.25">
      <c r="A973" s="41" t="s">
        <v>234</v>
      </c>
      <c r="B973" s="74">
        <v>31780</v>
      </c>
      <c r="C973" s="48" t="s">
        <v>113</v>
      </c>
      <c r="D973" s="47">
        <v>6750</v>
      </c>
      <c r="E973" s="46">
        <v>4.8000000000000001E-2</v>
      </c>
      <c r="F973" s="45">
        <v>4.8000000000000001E-2</v>
      </c>
      <c r="G973" s="44">
        <v>13.7</v>
      </c>
      <c r="H973" s="44">
        <v>15.28</v>
      </c>
      <c r="I973" s="43">
        <v>31780</v>
      </c>
      <c r="J973" s="42">
        <v>1.6E-2</v>
      </c>
    </row>
    <row r="974" spans="1:10" ht="15" hidden="1" x14ac:dyDescent="0.25">
      <c r="A974" s="41" t="s">
        <v>233</v>
      </c>
      <c r="B974" s="74">
        <v>59980</v>
      </c>
      <c r="C974" s="54" t="s">
        <v>136</v>
      </c>
      <c r="D974" s="53">
        <v>307370</v>
      </c>
      <c r="E974" s="52">
        <v>8.9999999999999993E-3</v>
      </c>
      <c r="F974" s="51">
        <v>2.1890000000000001</v>
      </c>
      <c r="G974" s="50">
        <v>27.93</v>
      </c>
      <c r="H974" s="50">
        <v>28.84</v>
      </c>
      <c r="I974" s="43">
        <v>59980</v>
      </c>
      <c r="J974" s="49">
        <v>4.0000000000000001E-3</v>
      </c>
    </row>
    <row r="975" spans="1:10" ht="15" hidden="1" x14ac:dyDescent="0.25">
      <c r="A975" s="41" t="s">
        <v>232</v>
      </c>
      <c r="B975" s="74">
        <v>77790</v>
      </c>
      <c r="C975" s="48" t="s">
        <v>121</v>
      </c>
      <c r="D975" s="47">
        <v>53560</v>
      </c>
      <c r="E975" s="46">
        <v>1.9E-2</v>
      </c>
      <c r="F975" s="45">
        <v>0.38100000000000001</v>
      </c>
      <c r="G975" s="44">
        <v>37.68</v>
      </c>
      <c r="H975" s="44">
        <v>37.4</v>
      </c>
      <c r="I975" s="43">
        <v>77790</v>
      </c>
      <c r="J975" s="42">
        <v>5.0000000000000001E-3</v>
      </c>
    </row>
    <row r="976" spans="1:10" ht="15" hidden="1" x14ac:dyDescent="0.25">
      <c r="A976" s="41" t="s">
        <v>231</v>
      </c>
      <c r="B976" s="74">
        <v>91370</v>
      </c>
      <c r="C976" s="54" t="s">
        <v>113</v>
      </c>
      <c r="D976" s="53">
        <v>7170</v>
      </c>
      <c r="E976" s="52">
        <v>4.8000000000000001E-2</v>
      </c>
      <c r="F976" s="51">
        <v>5.0999999999999997E-2</v>
      </c>
      <c r="G976" s="50">
        <v>43.83</v>
      </c>
      <c r="H976" s="50">
        <v>43.93</v>
      </c>
      <c r="I976" s="43">
        <v>91370</v>
      </c>
      <c r="J976" s="49">
        <v>1.0999999999999999E-2</v>
      </c>
    </row>
    <row r="977" spans="1:10" ht="15" hidden="1" x14ac:dyDescent="0.25">
      <c r="A977" s="41" t="s">
        <v>230</v>
      </c>
      <c r="B977" s="74">
        <v>81500</v>
      </c>
      <c r="C977" s="48" t="s">
        <v>113</v>
      </c>
      <c r="D977" s="47">
        <v>11380</v>
      </c>
      <c r="E977" s="46">
        <v>0.03</v>
      </c>
      <c r="F977" s="45">
        <v>8.1000000000000003E-2</v>
      </c>
      <c r="G977" s="44">
        <v>39.369999999999997</v>
      </c>
      <c r="H977" s="44">
        <v>39.18</v>
      </c>
      <c r="I977" s="43">
        <v>81500</v>
      </c>
      <c r="J977" s="42">
        <v>7.0000000000000001E-3</v>
      </c>
    </row>
    <row r="978" spans="1:10" ht="15" hidden="1" x14ac:dyDescent="0.25">
      <c r="A978" s="41" t="s">
        <v>229</v>
      </c>
      <c r="B978" s="74">
        <v>73800</v>
      </c>
      <c r="C978" s="54" t="s">
        <v>113</v>
      </c>
      <c r="D978" s="53">
        <v>35010</v>
      </c>
      <c r="E978" s="52">
        <v>2.5000000000000001E-2</v>
      </c>
      <c r="F978" s="51">
        <v>0.249</v>
      </c>
      <c r="G978" s="50">
        <v>35.909999999999997</v>
      </c>
      <c r="H978" s="50">
        <v>35.479999999999997</v>
      </c>
      <c r="I978" s="43">
        <v>73800</v>
      </c>
      <c r="J978" s="49">
        <v>7.0000000000000001E-3</v>
      </c>
    </row>
    <row r="979" spans="1:10" ht="15" hidden="1" x14ac:dyDescent="0.25">
      <c r="A979" s="41" t="s">
        <v>228</v>
      </c>
      <c r="B979" s="74">
        <v>61410</v>
      </c>
      <c r="C979" s="48" t="s">
        <v>113</v>
      </c>
      <c r="D979" s="47">
        <v>33720</v>
      </c>
      <c r="E979" s="46">
        <v>1.7000000000000001E-2</v>
      </c>
      <c r="F979" s="45">
        <v>0.24</v>
      </c>
      <c r="G979" s="44">
        <v>28.56</v>
      </c>
      <c r="H979" s="44">
        <v>29.52</v>
      </c>
      <c r="I979" s="43">
        <v>61410</v>
      </c>
      <c r="J979" s="42">
        <v>0.01</v>
      </c>
    </row>
    <row r="980" spans="1:10" ht="15" hidden="1" x14ac:dyDescent="0.25">
      <c r="A980" s="41" t="s">
        <v>227</v>
      </c>
      <c r="B980" s="74">
        <v>47930</v>
      </c>
      <c r="C980" s="54" t="s">
        <v>113</v>
      </c>
      <c r="D980" s="53">
        <v>115840</v>
      </c>
      <c r="E980" s="52">
        <v>1.0999999999999999E-2</v>
      </c>
      <c r="F980" s="51">
        <v>0.82499999999999996</v>
      </c>
      <c r="G980" s="50">
        <v>22</v>
      </c>
      <c r="H980" s="50">
        <v>23.04</v>
      </c>
      <c r="I980" s="43">
        <v>47930</v>
      </c>
      <c r="J980" s="49">
        <v>5.0000000000000001E-3</v>
      </c>
    </row>
    <row r="981" spans="1:10" ht="15" hidden="1" x14ac:dyDescent="0.25">
      <c r="A981" s="41" t="s">
        <v>226</v>
      </c>
      <c r="B981" s="74">
        <v>63750</v>
      </c>
      <c r="C981" s="48" t="s">
        <v>121</v>
      </c>
      <c r="D981" s="47">
        <v>104250</v>
      </c>
      <c r="E981" s="46">
        <v>2.1999999999999999E-2</v>
      </c>
      <c r="F981" s="45">
        <v>0.74199999999999999</v>
      </c>
      <c r="G981" s="44">
        <v>30.49</v>
      </c>
      <c r="H981" s="44">
        <v>30.65</v>
      </c>
      <c r="I981" s="43">
        <v>63750</v>
      </c>
      <c r="J981" s="42">
        <v>6.0000000000000001E-3</v>
      </c>
    </row>
    <row r="982" spans="1:10" ht="15" hidden="1" x14ac:dyDescent="0.25">
      <c r="A982" s="41" t="s">
        <v>225</v>
      </c>
      <c r="B982" s="74">
        <v>59430</v>
      </c>
      <c r="C982" s="54" t="s">
        <v>113</v>
      </c>
      <c r="D982" s="53">
        <v>33300</v>
      </c>
      <c r="E982" s="52">
        <v>4.2000000000000003E-2</v>
      </c>
      <c r="F982" s="51">
        <v>0.23699999999999999</v>
      </c>
      <c r="G982" s="50">
        <v>28.81</v>
      </c>
      <c r="H982" s="50">
        <v>28.57</v>
      </c>
      <c r="I982" s="43">
        <v>59430</v>
      </c>
      <c r="J982" s="49">
        <v>1.0999999999999999E-2</v>
      </c>
    </row>
    <row r="983" spans="1:10" ht="15" hidden="1" x14ac:dyDescent="0.25">
      <c r="A983" s="41" t="s">
        <v>224</v>
      </c>
      <c r="B983" s="74">
        <v>67980</v>
      </c>
      <c r="C983" s="48" t="s">
        <v>113</v>
      </c>
      <c r="D983" s="47">
        <v>17350</v>
      </c>
      <c r="E983" s="46">
        <v>4.1000000000000002E-2</v>
      </c>
      <c r="F983" s="45">
        <v>0.124</v>
      </c>
      <c r="G983" s="44">
        <v>32.49</v>
      </c>
      <c r="H983" s="44">
        <v>32.68</v>
      </c>
      <c r="I983" s="43">
        <v>67980</v>
      </c>
      <c r="J983" s="42">
        <v>8.9999999999999993E-3</v>
      </c>
    </row>
    <row r="984" spans="1:10" ht="15" hidden="1" x14ac:dyDescent="0.25">
      <c r="A984" s="41" t="s">
        <v>223</v>
      </c>
      <c r="B984" s="74">
        <v>67870</v>
      </c>
      <c r="C984" s="54" t="s">
        <v>113</v>
      </c>
      <c r="D984" s="53">
        <v>41630</v>
      </c>
      <c r="E984" s="52">
        <v>3.7999999999999999E-2</v>
      </c>
      <c r="F984" s="51">
        <v>0.29699999999999999</v>
      </c>
      <c r="G984" s="50">
        <v>32.4</v>
      </c>
      <c r="H984" s="50">
        <v>32.630000000000003</v>
      </c>
      <c r="I984" s="43">
        <v>67870</v>
      </c>
      <c r="J984" s="49">
        <v>0.01</v>
      </c>
    </row>
    <row r="985" spans="1:10" ht="15" hidden="1" x14ac:dyDescent="0.25">
      <c r="A985" s="41" t="s">
        <v>222</v>
      </c>
      <c r="B985" s="74">
        <v>55340</v>
      </c>
      <c r="C985" s="48" t="s">
        <v>113</v>
      </c>
      <c r="D985" s="47">
        <v>11970</v>
      </c>
      <c r="E985" s="46">
        <v>3.5999999999999997E-2</v>
      </c>
      <c r="F985" s="45">
        <v>8.5000000000000006E-2</v>
      </c>
      <c r="G985" s="44">
        <v>26.41</v>
      </c>
      <c r="H985" s="44">
        <v>26.61</v>
      </c>
      <c r="I985" s="43">
        <v>55340</v>
      </c>
      <c r="J985" s="42">
        <v>0.01</v>
      </c>
    </row>
    <row r="986" spans="1:10" ht="15" hidden="1" x14ac:dyDescent="0.25">
      <c r="A986" s="41" t="s">
        <v>221</v>
      </c>
      <c r="B986" s="74">
        <v>34950</v>
      </c>
      <c r="C986" s="54" t="s">
        <v>136</v>
      </c>
      <c r="D986" s="53">
        <v>2582350</v>
      </c>
      <c r="E986" s="52">
        <v>6.0000000000000001E-3</v>
      </c>
      <c r="F986" s="51">
        <v>18.393000000000001</v>
      </c>
      <c r="G986" s="50">
        <v>15.15</v>
      </c>
      <c r="H986" s="50">
        <v>16.8</v>
      </c>
      <c r="I986" s="43">
        <v>34950</v>
      </c>
      <c r="J986" s="49">
        <v>3.0000000000000001E-3</v>
      </c>
    </row>
    <row r="987" spans="1:10" ht="15" hidden="1" x14ac:dyDescent="0.25">
      <c r="A987" s="41" t="s">
        <v>220</v>
      </c>
      <c r="B987" s="74">
        <v>46850</v>
      </c>
      <c r="C987" s="48" t="s">
        <v>121</v>
      </c>
      <c r="D987" s="47">
        <v>121010</v>
      </c>
      <c r="E987" s="46">
        <v>1.9E-2</v>
      </c>
      <c r="F987" s="45">
        <v>0.86199999999999999</v>
      </c>
      <c r="G987" s="44">
        <v>20.96</v>
      </c>
      <c r="H987" s="44">
        <v>22.52</v>
      </c>
      <c r="I987" s="43">
        <v>46850</v>
      </c>
      <c r="J987" s="42">
        <v>1.0999999999999999E-2</v>
      </c>
    </row>
    <row r="988" spans="1:10" ht="15" hidden="1" x14ac:dyDescent="0.25">
      <c r="A988" s="41" t="s">
        <v>219</v>
      </c>
      <c r="B988" s="74">
        <v>50300</v>
      </c>
      <c r="C988" s="54" t="s">
        <v>113</v>
      </c>
      <c r="D988" s="53">
        <v>73840</v>
      </c>
      <c r="E988" s="52">
        <v>2.7E-2</v>
      </c>
      <c r="F988" s="51">
        <v>0.52600000000000002</v>
      </c>
      <c r="G988" s="50">
        <v>22.97</v>
      </c>
      <c r="H988" s="50">
        <v>24.18</v>
      </c>
      <c r="I988" s="43">
        <v>50300</v>
      </c>
      <c r="J988" s="49">
        <v>1.4E-2</v>
      </c>
    </row>
    <row r="989" spans="1:10" ht="30" hidden="1" x14ac:dyDescent="0.25">
      <c r="A989" s="41" t="s">
        <v>218</v>
      </c>
      <c r="B989" s="74">
        <v>41450</v>
      </c>
      <c r="C989" s="48" t="s">
        <v>113</v>
      </c>
      <c r="D989" s="47">
        <v>47160</v>
      </c>
      <c r="E989" s="46">
        <v>2.8000000000000001E-2</v>
      </c>
      <c r="F989" s="45">
        <v>0.33600000000000002</v>
      </c>
      <c r="G989" s="44">
        <v>18.440000000000001</v>
      </c>
      <c r="H989" s="44">
        <v>19.93</v>
      </c>
      <c r="I989" s="43">
        <v>41450</v>
      </c>
      <c r="J989" s="42">
        <v>1.2E-2</v>
      </c>
    </row>
    <row r="990" spans="1:10" ht="15" hidden="1" x14ac:dyDescent="0.25">
      <c r="A990" s="41" t="s">
        <v>217</v>
      </c>
      <c r="B990" s="74">
        <v>36410</v>
      </c>
      <c r="C990" s="54" t="s">
        <v>121</v>
      </c>
      <c r="D990" s="53">
        <v>186980</v>
      </c>
      <c r="E990" s="52">
        <v>1.4999999999999999E-2</v>
      </c>
      <c r="F990" s="51">
        <v>1.3320000000000001</v>
      </c>
      <c r="G990" s="50">
        <v>16.559999999999999</v>
      </c>
      <c r="H990" s="50">
        <v>17.510000000000002</v>
      </c>
      <c r="I990" s="43">
        <v>36410</v>
      </c>
      <c r="J990" s="49">
        <v>4.0000000000000001E-3</v>
      </c>
    </row>
    <row r="991" spans="1:10" ht="15" hidden="1" x14ac:dyDescent="0.25">
      <c r="A991" s="41" t="s">
        <v>216</v>
      </c>
      <c r="B991" s="74">
        <v>36050</v>
      </c>
      <c r="C991" s="48" t="s">
        <v>113</v>
      </c>
      <c r="D991" s="47">
        <v>29830</v>
      </c>
      <c r="E991" s="46">
        <v>0.03</v>
      </c>
      <c r="F991" s="45">
        <v>0.21199999999999999</v>
      </c>
      <c r="G991" s="44">
        <v>16.53</v>
      </c>
      <c r="H991" s="44">
        <v>17.329999999999998</v>
      </c>
      <c r="I991" s="43">
        <v>36050</v>
      </c>
      <c r="J991" s="42">
        <v>7.0000000000000001E-3</v>
      </c>
    </row>
    <row r="992" spans="1:10" ht="15" hidden="1" x14ac:dyDescent="0.25">
      <c r="A992" s="41" t="s">
        <v>215</v>
      </c>
      <c r="B992" s="74">
        <v>30860</v>
      </c>
      <c r="C992" s="54" t="s">
        <v>113</v>
      </c>
      <c r="D992" s="53">
        <v>26670</v>
      </c>
      <c r="E992" s="52">
        <v>3.2000000000000001E-2</v>
      </c>
      <c r="F992" s="51">
        <v>0.19</v>
      </c>
      <c r="G992" s="50">
        <v>13.81</v>
      </c>
      <c r="H992" s="50">
        <v>14.84</v>
      </c>
      <c r="I992" s="43">
        <v>30860</v>
      </c>
      <c r="J992" s="49">
        <v>8.0000000000000002E-3</v>
      </c>
    </row>
    <row r="993" spans="1:10" ht="15" hidden="1" x14ac:dyDescent="0.25">
      <c r="A993" s="41" t="s">
        <v>214</v>
      </c>
      <c r="B993" s="74">
        <v>37630</v>
      </c>
      <c r="C993" s="48" t="s">
        <v>113</v>
      </c>
      <c r="D993" s="47">
        <v>130480</v>
      </c>
      <c r="E993" s="46">
        <v>1.9E-2</v>
      </c>
      <c r="F993" s="45">
        <v>0.92900000000000005</v>
      </c>
      <c r="G993" s="44">
        <v>17.16</v>
      </c>
      <c r="H993" s="44">
        <v>18.09</v>
      </c>
      <c r="I993" s="43">
        <v>37630</v>
      </c>
      <c r="J993" s="42">
        <v>5.0000000000000001E-3</v>
      </c>
    </row>
    <row r="994" spans="1:10" ht="15" hidden="1" x14ac:dyDescent="0.25">
      <c r="A994" s="41" t="s">
        <v>213</v>
      </c>
      <c r="B994" s="74">
        <v>33170</v>
      </c>
      <c r="C994" s="54" t="s">
        <v>121</v>
      </c>
      <c r="D994" s="53">
        <v>75580</v>
      </c>
      <c r="E994" s="52">
        <v>2.3E-2</v>
      </c>
      <c r="F994" s="51">
        <v>0.53800000000000003</v>
      </c>
      <c r="G994" s="50">
        <v>15.28</v>
      </c>
      <c r="H994" s="50">
        <v>15.95</v>
      </c>
      <c r="I994" s="43">
        <v>33170</v>
      </c>
      <c r="J994" s="49">
        <v>5.0000000000000001E-3</v>
      </c>
    </row>
    <row r="995" spans="1:10" ht="15" hidden="1" x14ac:dyDescent="0.25">
      <c r="A995" s="41" t="s">
        <v>212</v>
      </c>
      <c r="B995" s="74">
        <v>29580</v>
      </c>
      <c r="C995" s="48" t="s">
        <v>113</v>
      </c>
      <c r="D995" s="47">
        <v>14250</v>
      </c>
      <c r="E995" s="46">
        <v>6.5000000000000002E-2</v>
      </c>
      <c r="F995" s="45">
        <v>0.10199999999999999</v>
      </c>
      <c r="G995" s="44">
        <v>13.27</v>
      </c>
      <c r="H995" s="44">
        <v>14.22</v>
      </c>
      <c r="I995" s="43">
        <v>29580</v>
      </c>
      <c r="J995" s="42">
        <v>1.2999999999999999E-2</v>
      </c>
    </row>
    <row r="996" spans="1:10" ht="15" hidden="1" x14ac:dyDescent="0.25">
      <c r="A996" s="41" t="s">
        <v>211</v>
      </c>
      <c r="B996" s="74">
        <v>34000</v>
      </c>
      <c r="C996" s="54" t="s">
        <v>113</v>
      </c>
      <c r="D996" s="53">
        <v>61330</v>
      </c>
      <c r="E996" s="52">
        <v>2.4E-2</v>
      </c>
      <c r="F996" s="51">
        <v>0.437</v>
      </c>
      <c r="G996" s="50">
        <v>15.8</v>
      </c>
      <c r="H996" s="50">
        <v>16.350000000000001</v>
      </c>
      <c r="I996" s="43">
        <v>34000</v>
      </c>
      <c r="J996" s="49">
        <v>6.0000000000000001E-3</v>
      </c>
    </row>
    <row r="997" spans="1:10" ht="15" hidden="1" x14ac:dyDescent="0.25">
      <c r="A997" s="41" t="s">
        <v>210</v>
      </c>
      <c r="B997" s="74">
        <v>34370</v>
      </c>
      <c r="C997" s="48" t="s">
        <v>113</v>
      </c>
      <c r="D997" s="47">
        <v>71260</v>
      </c>
      <c r="E997" s="46">
        <v>2.8000000000000001E-2</v>
      </c>
      <c r="F997" s="45">
        <v>0.50800000000000001</v>
      </c>
      <c r="G997" s="44">
        <v>15.63</v>
      </c>
      <c r="H997" s="44">
        <v>16.52</v>
      </c>
      <c r="I997" s="43">
        <v>34370</v>
      </c>
      <c r="J997" s="42">
        <v>7.0000000000000001E-3</v>
      </c>
    </row>
    <row r="998" spans="1:10" ht="15" hidden="1" x14ac:dyDescent="0.25">
      <c r="A998" s="41" t="s">
        <v>209</v>
      </c>
      <c r="B998" s="74">
        <v>37600</v>
      </c>
      <c r="C998" s="54" t="s">
        <v>113</v>
      </c>
      <c r="D998" s="53">
        <v>19520</v>
      </c>
      <c r="E998" s="52">
        <v>3.5000000000000003E-2</v>
      </c>
      <c r="F998" s="51">
        <v>0.13900000000000001</v>
      </c>
      <c r="G998" s="50">
        <v>17.329999999999998</v>
      </c>
      <c r="H998" s="50">
        <v>18.079999999999998</v>
      </c>
      <c r="I998" s="43">
        <v>37600</v>
      </c>
      <c r="J998" s="49">
        <v>1.0999999999999999E-2</v>
      </c>
    </row>
    <row r="999" spans="1:10" ht="15" hidden="1" x14ac:dyDescent="0.25">
      <c r="A999" s="41" t="s">
        <v>208</v>
      </c>
      <c r="B999" s="74">
        <v>40340</v>
      </c>
      <c r="C999" s="48" t="s">
        <v>113</v>
      </c>
      <c r="D999" s="47">
        <v>518950</v>
      </c>
      <c r="E999" s="46">
        <v>7.0000000000000001E-3</v>
      </c>
      <c r="F999" s="45">
        <v>3.6960000000000002</v>
      </c>
      <c r="G999" s="44">
        <v>17.68</v>
      </c>
      <c r="H999" s="44">
        <v>19.399999999999999</v>
      </c>
      <c r="I999" s="43">
        <v>40340</v>
      </c>
      <c r="J999" s="42">
        <v>4.0000000000000001E-3</v>
      </c>
    </row>
    <row r="1000" spans="1:10" ht="15" hidden="1" x14ac:dyDescent="0.25">
      <c r="A1000" s="41" t="s">
        <v>207</v>
      </c>
      <c r="B1000" s="74">
        <v>42310</v>
      </c>
      <c r="C1000" s="54" t="s">
        <v>113</v>
      </c>
      <c r="D1000" s="53">
        <v>26480</v>
      </c>
      <c r="E1000" s="52">
        <v>4.7E-2</v>
      </c>
      <c r="F1000" s="51">
        <v>0.189</v>
      </c>
      <c r="G1000" s="50">
        <v>18.37</v>
      </c>
      <c r="H1000" s="50">
        <v>20.34</v>
      </c>
      <c r="I1000" s="43">
        <v>42310</v>
      </c>
      <c r="J1000" s="49">
        <v>0.02</v>
      </c>
    </row>
    <row r="1001" spans="1:10" ht="15" hidden="1" x14ac:dyDescent="0.25">
      <c r="A1001" s="41" t="s">
        <v>206</v>
      </c>
      <c r="B1001" s="74">
        <v>38270</v>
      </c>
      <c r="C1001" s="48" t="s">
        <v>121</v>
      </c>
      <c r="D1001" s="47">
        <v>80240</v>
      </c>
      <c r="E1001" s="46">
        <v>2.1000000000000001E-2</v>
      </c>
      <c r="F1001" s="45">
        <v>0.57199999999999995</v>
      </c>
      <c r="G1001" s="44">
        <v>16.649999999999999</v>
      </c>
      <c r="H1001" s="44">
        <v>18.399999999999999</v>
      </c>
      <c r="I1001" s="43">
        <v>38270</v>
      </c>
      <c r="J1001" s="42">
        <v>8.0000000000000002E-3</v>
      </c>
    </row>
    <row r="1002" spans="1:10" ht="15" hidden="1" x14ac:dyDescent="0.25">
      <c r="A1002" s="41" t="s">
        <v>205</v>
      </c>
      <c r="B1002" s="74">
        <v>40760</v>
      </c>
      <c r="C1002" s="54" t="s">
        <v>113</v>
      </c>
      <c r="D1002" s="53">
        <v>37110</v>
      </c>
      <c r="E1002" s="52">
        <v>2.8000000000000001E-2</v>
      </c>
      <c r="F1002" s="51">
        <v>0.26400000000000001</v>
      </c>
      <c r="G1002" s="50">
        <v>18.12</v>
      </c>
      <c r="H1002" s="50">
        <v>19.59</v>
      </c>
      <c r="I1002" s="43">
        <v>40760</v>
      </c>
      <c r="J1002" s="49">
        <v>8.9999999999999993E-3</v>
      </c>
    </row>
    <row r="1003" spans="1:10" ht="15" hidden="1" x14ac:dyDescent="0.25">
      <c r="A1003" s="41" t="s">
        <v>204</v>
      </c>
      <c r="B1003" s="74">
        <v>39880</v>
      </c>
      <c r="C1003" s="48" t="s">
        <v>113</v>
      </c>
      <c r="D1003" s="47">
        <v>14570</v>
      </c>
      <c r="E1003" s="46">
        <v>4.2000000000000003E-2</v>
      </c>
      <c r="F1003" s="45">
        <v>0.104</v>
      </c>
      <c r="G1003" s="44">
        <v>17.3</v>
      </c>
      <c r="H1003" s="44">
        <v>19.18</v>
      </c>
      <c r="I1003" s="43">
        <v>39880</v>
      </c>
      <c r="J1003" s="42">
        <v>1.4E-2</v>
      </c>
    </row>
    <row r="1004" spans="1:10" ht="15" hidden="1" x14ac:dyDescent="0.25">
      <c r="A1004" s="41" t="s">
        <v>203</v>
      </c>
      <c r="B1004" s="74">
        <v>34220</v>
      </c>
      <c r="C1004" s="54" t="s">
        <v>113</v>
      </c>
      <c r="D1004" s="53">
        <v>28570</v>
      </c>
      <c r="E1004" s="52">
        <v>4.2999999999999997E-2</v>
      </c>
      <c r="F1004" s="51">
        <v>0.20300000000000001</v>
      </c>
      <c r="G1004" s="50">
        <v>14.73</v>
      </c>
      <c r="H1004" s="50">
        <v>16.45</v>
      </c>
      <c r="I1004" s="43">
        <v>34220</v>
      </c>
      <c r="J1004" s="49">
        <v>1.9E-2</v>
      </c>
    </row>
    <row r="1005" spans="1:10" ht="15" hidden="1" x14ac:dyDescent="0.25">
      <c r="A1005" s="41" t="s">
        <v>202</v>
      </c>
      <c r="B1005" s="74">
        <v>30910</v>
      </c>
      <c r="C1005" s="48" t="s">
        <v>113</v>
      </c>
      <c r="D1005" s="47">
        <v>386520</v>
      </c>
      <c r="E1005" s="46">
        <v>1.2999999999999999E-2</v>
      </c>
      <c r="F1005" s="45">
        <v>2.7530000000000001</v>
      </c>
      <c r="G1005" s="44">
        <v>13.6</v>
      </c>
      <c r="H1005" s="44">
        <v>14.86</v>
      </c>
      <c r="I1005" s="43">
        <v>30910</v>
      </c>
      <c r="J1005" s="42">
        <v>5.0000000000000001E-3</v>
      </c>
    </row>
    <row r="1006" spans="1:10" ht="15" hidden="1" x14ac:dyDescent="0.25">
      <c r="A1006" s="41" t="s">
        <v>201</v>
      </c>
      <c r="B1006" s="74">
        <v>38370</v>
      </c>
      <c r="C1006" s="54" t="s">
        <v>121</v>
      </c>
      <c r="D1006" s="53">
        <v>156070</v>
      </c>
      <c r="E1006" s="52">
        <v>1.2E-2</v>
      </c>
      <c r="F1006" s="51">
        <v>1.1120000000000001</v>
      </c>
      <c r="G1006" s="50">
        <v>16.97</v>
      </c>
      <c r="H1006" s="50">
        <v>18.45</v>
      </c>
      <c r="I1006" s="43">
        <v>38370</v>
      </c>
      <c r="J1006" s="49">
        <v>5.0000000000000001E-3</v>
      </c>
    </row>
    <row r="1007" spans="1:10" ht="15" hidden="1" x14ac:dyDescent="0.25">
      <c r="A1007" s="41" t="s">
        <v>200</v>
      </c>
      <c r="B1007" s="74">
        <v>34460</v>
      </c>
      <c r="C1007" s="48" t="s">
        <v>113</v>
      </c>
      <c r="D1007" s="47">
        <v>85760</v>
      </c>
      <c r="E1007" s="46">
        <v>1.6E-2</v>
      </c>
      <c r="F1007" s="45">
        <v>0.61099999999999999</v>
      </c>
      <c r="G1007" s="44">
        <v>15.76</v>
      </c>
      <c r="H1007" s="44">
        <v>16.57</v>
      </c>
      <c r="I1007" s="43">
        <v>34460</v>
      </c>
      <c r="J1007" s="42">
        <v>4.0000000000000001E-3</v>
      </c>
    </row>
    <row r="1008" spans="1:10" ht="15" hidden="1" x14ac:dyDescent="0.25">
      <c r="A1008" s="41" t="s">
        <v>199</v>
      </c>
      <c r="B1008" s="74">
        <v>46270</v>
      </c>
      <c r="C1008" s="54" t="s">
        <v>113</v>
      </c>
      <c r="D1008" s="53">
        <v>54860</v>
      </c>
      <c r="E1008" s="52">
        <v>0.02</v>
      </c>
      <c r="F1008" s="51">
        <v>0.39100000000000001</v>
      </c>
      <c r="G1008" s="50">
        <v>20.27</v>
      </c>
      <c r="H1008" s="50">
        <v>22.25</v>
      </c>
      <c r="I1008" s="43">
        <v>46270</v>
      </c>
      <c r="J1008" s="49">
        <v>8.9999999999999993E-3</v>
      </c>
    </row>
    <row r="1009" spans="1:10" ht="15" hidden="1" x14ac:dyDescent="0.25">
      <c r="A1009" s="41" t="s">
        <v>198</v>
      </c>
      <c r="B1009" s="74">
        <v>32040</v>
      </c>
      <c r="C1009" s="48" t="s">
        <v>113</v>
      </c>
      <c r="D1009" s="47">
        <v>15450</v>
      </c>
      <c r="E1009" s="46">
        <v>4.7E-2</v>
      </c>
      <c r="F1009" s="45">
        <v>0.11</v>
      </c>
      <c r="G1009" s="44">
        <v>14.44</v>
      </c>
      <c r="H1009" s="44">
        <v>15.4</v>
      </c>
      <c r="I1009" s="43">
        <v>32040</v>
      </c>
      <c r="J1009" s="42">
        <v>0.01</v>
      </c>
    </row>
    <row r="1010" spans="1:10" ht="15" hidden="1" x14ac:dyDescent="0.25">
      <c r="A1010" s="41" t="s">
        <v>197</v>
      </c>
      <c r="B1010" s="74">
        <v>37890</v>
      </c>
      <c r="C1010" s="54" t="s">
        <v>113</v>
      </c>
      <c r="D1010" s="53">
        <v>24430</v>
      </c>
      <c r="E1010" s="52">
        <v>8.7999999999999995E-2</v>
      </c>
      <c r="F1010" s="51">
        <v>0.17399999999999999</v>
      </c>
      <c r="G1010" s="50">
        <v>17.149999999999999</v>
      </c>
      <c r="H1010" s="50">
        <v>18.22</v>
      </c>
      <c r="I1010" s="43">
        <v>37890</v>
      </c>
      <c r="J1010" s="49">
        <v>1.2E-2</v>
      </c>
    </row>
    <row r="1011" spans="1:10" ht="15" hidden="1" x14ac:dyDescent="0.25">
      <c r="A1011" s="41" t="s">
        <v>196</v>
      </c>
      <c r="B1011" s="74">
        <v>31740</v>
      </c>
      <c r="C1011" s="48" t="s">
        <v>113</v>
      </c>
      <c r="D1011" s="47">
        <v>26430</v>
      </c>
      <c r="E1011" s="46">
        <v>3.7999999999999999E-2</v>
      </c>
      <c r="F1011" s="45">
        <v>0.188</v>
      </c>
      <c r="G1011" s="44">
        <v>12.73</v>
      </c>
      <c r="H1011" s="44">
        <v>15.26</v>
      </c>
      <c r="I1011" s="43">
        <v>31740</v>
      </c>
      <c r="J1011" s="42">
        <v>1.7000000000000001E-2</v>
      </c>
    </row>
    <row r="1012" spans="1:10" ht="15" hidden="1" x14ac:dyDescent="0.25">
      <c r="A1012" s="41" t="s">
        <v>195</v>
      </c>
      <c r="B1012" s="74">
        <v>30680</v>
      </c>
      <c r="C1012" s="54" t="s">
        <v>121</v>
      </c>
      <c r="D1012" s="53">
        <v>888880</v>
      </c>
      <c r="E1012" s="52">
        <v>1.2E-2</v>
      </c>
      <c r="F1012" s="51">
        <v>6.3310000000000004</v>
      </c>
      <c r="G1012" s="50">
        <v>13.28</v>
      </c>
      <c r="H1012" s="50">
        <v>14.75</v>
      </c>
      <c r="I1012" s="43">
        <v>30680</v>
      </c>
      <c r="J1012" s="49">
        <v>4.0000000000000001E-3</v>
      </c>
    </row>
    <row r="1013" spans="1:10" ht="15" hidden="1" x14ac:dyDescent="0.25">
      <c r="A1013" s="41" t="s">
        <v>194</v>
      </c>
      <c r="B1013" s="74">
        <v>34610</v>
      </c>
      <c r="C1013" s="48" t="s">
        <v>113</v>
      </c>
      <c r="D1013" s="47">
        <v>16940</v>
      </c>
      <c r="E1013" s="46">
        <v>4.2999999999999997E-2</v>
      </c>
      <c r="F1013" s="45">
        <v>0.121</v>
      </c>
      <c r="G1013" s="44">
        <v>15.53</v>
      </c>
      <c r="H1013" s="44">
        <v>16.64</v>
      </c>
      <c r="I1013" s="43">
        <v>34610</v>
      </c>
      <c r="J1013" s="42">
        <v>1.4E-2</v>
      </c>
    </row>
    <row r="1014" spans="1:10" ht="15" hidden="1" x14ac:dyDescent="0.25">
      <c r="A1014" s="41" t="s">
        <v>193</v>
      </c>
      <c r="B1014" s="74">
        <v>30590</v>
      </c>
      <c r="C1014" s="54" t="s">
        <v>113</v>
      </c>
      <c r="D1014" s="53">
        <v>17860</v>
      </c>
      <c r="E1014" s="52">
        <v>4.3999999999999997E-2</v>
      </c>
      <c r="F1014" s="51">
        <v>0.127</v>
      </c>
      <c r="G1014" s="50">
        <v>13.73</v>
      </c>
      <c r="H1014" s="50">
        <v>14.71</v>
      </c>
      <c r="I1014" s="43">
        <v>30590</v>
      </c>
      <c r="J1014" s="49">
        <v>8.9999999999999993E-3</v>
      </c>
    </row>
    <row r="1015" spans="1:10" ht="15" hidden="1" x14ac:dyDescent="0.25">
      <c r="A1015" s="41" t="s">
        <v>192</v>
      </c>
      <c r="B1015" s="74">
        <v>32100</v>
      </c>
      <c r="C1015" s="48" t="s">
        <v>113</v>
      </c>
      <c r="D1015" s="47">
        <v>8170</v>
      </c>
      <c r="E1015" s="46">
        <v>0.05</v>
      </c>
      <c r="F1015" s="45">
        <v>5.8000000000000003E-2</v>
      </c>
      <c r="G1015" s="44">
        <v>14.04</v>
      </c>
      <c r="H1015" s="44">
        <v>15.43</v>
      </c>
      <c r="I1015" s="43">
        <v>32100</v>
      </c>
      <c r="J1015" s="42">
        <v>1.6E-2</v>
      </c>
    </row>
    <row r="1016" spans="1:10" ht="15" hidden="1" x14ac:dyDescent="0.25">
      <c r="A1016" s="41" t="s">
        <v>191</v>
      </c>
      <c r="B1016" s="74">
        <v>34390</v>
      </c>
      <c r="C1016" s="54" t="s">
        <v>113</v>
      </c>
      <c r="D1016" s="53">
        <v>9520</v>
      </c>
      <c r="E1016" s="52">
        <v>5.5E-2</v>
      </c>
      <c r="F1016" s="51">
        <v>6.8000000000000005E-2</v>
      </c>
      <c r="G1016" s="50">
        <v>14.96</v>
      </c>
      <c r="H1016" s="50">
        <v>16.54</v>
      </c>
      <c r="I1016" s="43">
        <v>34390</v>
      </c>
      <c r="J1016" s="49">
        <v>2.1999999999999999E-2</v>
      </c>
    </row>
    <row r="1017" spans="1:10" ht="15" hidden="1" x14ac:dyDescent="0.25">
      <c r="A1017" s="41" t="s">
        <v>190</v>
      </c>
      <c r="B1017" s="74">
        <v>32590</v>
      </c>
      <c r="C1017" s="48" t="s">
        <v>113</v>
      </c>
      <c r="D1017" s="47">
        <v>39450</v>
      </c>
      <c r="E1017" s="46">
        <v>2.7E-2</v>
      </c>
      <c r="F1017" s="45">
        <v>0.28100000000000003</v>
      </c>
      <c r="G1017" s="44">
        <v>14.72</v>
      </c>
      <c r="H1017" s="44">
        <v>15.67</v>
      </c>
      <c r="I1017" s="43">
        <v>32590</v>
      </c>
      <c r="J1017" s="42">
        <v>8.0000000000000002E-3</v>
      </c>
    </row>
    <row r="1018" spans="1:10" ht="15" hidden="1" x14ac:dyDescent="0.25">
      <c r="A1018" s="41" t="s">
        <v>189</v>
      </c>
      <c r="B1018" s="74">
        <v>38570</v>
      </c>
      <c r="C1018" s="54" t="s">
        <v>113</v>
      </c>
      <c r="D1018" s="53">
        <v>93100</v>
      </c>
      <c r="E1018" s="52">
        <v>2.1999999999999999E-2</v>
      </c>
      <c r="F1018" s="51">
        <v>0.66300000000000003</v>
      </c>
      <c r="G1018" s="50">
        <v>17.79</v>
      </c>
      <c r="H1018" s="50">
        <v>18.54</v>
      </c>
      <c r="I1018" s="43">
        <v>38570</v>
      </c>
      <c r="J1018" s="49">
        <v>1.0999999999999999E-2</v>
      </c>
    </row>
    <row r="1019" spans="1:10" ht="15" hidden="1" x14ac:dyDescent="0.25">
      <c r="A1019" s="41" t="s">
        <v>188</v>
      </c>
      <c r="B1019" s="74">
        <v>42230</v>
      </c>
      <c r="C1019" s="48" t="s">
        <v>113</v>
      </c>
      <c r="D1019" s="47">
        <v>22280</v>
      </c>
      <c r="E1019" s="46">
        <v>7.5999999999999998E-2</v>
      </c>
      <c r="F1019" s="45">
        <v>0.159</v>
      </c>
      <c r="G1019" s="44">
        <v>20.04</v>
      </c>
      <c r="H1019" s="44">
        <v>20.3</v>
      </c>
      <c r="I1019" s="43">
        <v>42230</v>
      </c>
      <c r="J1019" s="42">
        <v>2.3E-2</v>
      </c>
    </row>
    <row r="1020" spans="1:10" ht="15" hidden="1" x14ac:dyDescent="0.25">
      <c r="A1020" s="41" t="s">
        <v>187</v>
      </c>
      <c r="B1020" s="74">
        <v>26930</v>
      </c>
      <c r="C1020" s="54" t="s">
        <v>113</v>
      </c>
      <c r="D1020" s="53">
        <v>429890</v>
      </c>
      <c r="E1020" s="52">
        <v>1.7000000000000001E-2</v>
      </c>
      <c r="F1020" s="51">
        <v>3.0619999999999998</v>
      </c>
      <c r="G1020" s="50">
        <v>11.94</v>
      </c>
      <c r="H1020" s="50">
        <v>12.95</v>
      </c>
      <c r="I1020" s="43">
        <v>26930</v>
      </c>
      <c r="J1020" s="49">
        <v>4.0000000000000001E-3</v>
      </c>
    </row>
    <row r="1021" spans="1:10" ht="15" hidden="1" x14ac:dyDescent="0.25">
      <c r="A1021" s="41" t="s">
        <v>186</v>
      </c>
      <c r="B1021" s="74">
        <v>32380</v>
      </c>
      <c r="C1021" s="48" t="s">
        <v>113</v>
      </c>
      <c r="D1021" s="47">
        <v>251670</v>
      </c>
      <c r="E1021" s="46">
        <v>2.9000000000000001E-2</v>
      </c>
      <c r="F1021" s="45">
        <v>1.7929999999999999</v>
      </c>
      <c r="G1021" s="44">
        <v>13.83</v>
      </c>
      <c r="H1021" s="44">
        <v>15.57</v>
      </c>
      <c r="I1021" s="43">
        <v>32380</v>
      </c>
      <c r="J1021" s="42">
        <v>8.9999999999999993E-3</v>
      </c>
    </row>
    <row r="1022" spans="1:10" ht="15" hidden="1" x14ac:dyDescent="0.25">
      <c r="A1022" s="41" t="s">
        <v>185</v>
      </c>
      <c r="B1022" s="74">
        <v>36070</v>
      </c>
      <c r="C1022" s="54" t="s">
        <v>184</v>
      </c>
      <c r="D1022" s="53">
        <v>9731790</v>
      </c>
      <c r="E1022" s="52">
        <v>3.0000000000000001E-3</v>
      </c>
      <c r="F1022" s="51">
        <v>69.314999999999998</v>
      </c>
      <c r="G1022" s="50">
        <v>14.78</v>
      </c>
      <c r="H1022" s="50">
        <v>17.34</v>
      </c>
      <c r="I1022" s="43">
        <v>36070</v>
      </c>
      <c r="J1022" s="49">
        <v>4.0000000000000001E-3</v>
      </c>
    </row>
    <row r="1023" spans="1:10" ht="15" hidden="1" x14ac:dyDescent="0.25">
      <c r="A1023" s="41" t="s">
        <v>183</v>
      </c>
      <c r="B1023" s="74">
        <v>55160</v>
      </c>
      <c r="C1023" s="48" t="s">
        <v>136</v>
      </c>
      <c r="D1023" s="47">
        <v>393850</v>
      </c>
      <c r="E1023" s="46">
        <v>5.0000000000000001E-3</v>
      </c>
      <c r="F1023" s="45">
        <v>2.8050000000000002</v>
      </c>
      <c r="G1023" s="44">
        <v>25.12</v>
      </c>
      <c r="H1023" s="44">
        <v>26.52</v>
      </c>
      <c r="I1023" s="43">
        <v>55160</v>
      </c>
      <c r="J1023" s="42">
        <v>3.0000000000000001E-3</v>
      </c>
    </row>
    <row r="1024" spans="1:10" ht="15" hidden="1" x14ac:dyDescent="0.25">
      <c r="A1024" s="41" t="s">
        <v>182</v>
      </c>
      <c r="B1024" s="74">
        <v>51900</v>
      </c>
      <c r="C1024" s="54" t="s">
        <v>113</v>
      </c>
      <c r="D1024" s="53">
        <v>7460</v>
      </c>
      <c r="E1024" s="52">
        <v>5.5E-2</v>
      </c>
      <c r="F1024" s="51">
        <v>5.2999999999999999E-2</v>
      </c>
      <c r="G1024" s="50">
        <v>22.77</v>
      </c>
      <c r="H1024" s="50">
        <v>24.95</v>
      </c>
      <c r="I1024" s="43">
        <v>51900</v>
      </c>
      <c r="J1024" s="49">
        <v>3.1E-2</v>
      </c>
    </row>
    <row r="1025" spans="1:10" ht="15" hidden="1" x14ac:dyDescent="0.25">
      <c r="A1025" s="41" t="s">
        <v>181</v>
      </c>
      <c r="B1025" s="74">
        <v>50160</v>
      </c>
      <c r="C1025" s="48" t="s">
        <v>113</v>
      </c>
      <c r="D1025" s="47">
        <v>183620</v>
      </c>
      <c r="E1025" s="46">
        <v>8.0000000000000002E-3</v>
      </c>
      <c r="F1025" s="45">
        <v>1.3080000000000001</v>
      </c>
      <c r="G1025" s="44">
        <v>22.71</v>
      </c>
      <c r="H1025" s="44">
        <v>24.12</v>
      </c>
      <c r="I1025" s="43">
        <v>50160</v>
      </c>
      <c r="J1025" s="42">
        <v>3.0000000000000001E-3</v>
      </c>
    </row>
    <row r="1026" spans="1:10" ht="30" hidden="1" x14ac:dyDescent="0.25">
      <c r="A1026" s="41" t="s">
        <v>180</v>
      </c>
      <c r="B1026" s="74">
        <v>59800</v>
      </c>
      <c r="C1026" s="54" t="s">
        <v>113</v>
      </c>
      <c r="D1026" s="53">
        <v>202760</v>
      </c>
      <c r="E1026" s="52">
        <v>7.0000000000000001E-3</v>
      </c>
      <c r="F1026" s="51">
        <v>1.444</v>
      </c>
      <c r="G1026" s="50">
        <v>27.54</v>
      </c>
      <c r="H1026" s="50">
        <v>28.75</v>
      </c>
      <c r="I1026" s="43">
        <v>59800</v>
      </c>
      <c r="J1026" s="49">
        <v>3.0000000000000001E-3</v>
      </c>
    </row>
    <row r="1027" spans="1:10" ht="15" hidden="1" x14ac:dyDescent="0.25">
      <c r="A1027" s="41" t="s">
        <v>179</v>
      </c>
      <c r="B1027" s="74">
        <v>93560</v>
      </c>
      <c r="C1027" s="48" t="s">
        <v>136</v>
      </c>
      <c r="D1027" s="47">
        <v>265890</v>
      </c>
      <c r="E1027" s="46">
        <v>3.7999999999999999E-2</v>
      </c>
      <c r="F1027" s="45">
        <v>1.8939999999999999</v>
      </c>
      <c r="G1027" s="56">
        <v>-4</v>
      </c>
      <c r="H1027" s="56">
        <v>-4</v>
      </c>
      <c r="I1027" s="43">
        <v>93560</v>
      </c>
      <c r="J1027" s="42">
        <v>2.5000000000000001E-2</v>
      </c>
    </row>
    <row r="1028" spans="1:10" ht="15" hidden="1" x14ac:dyDescent="0.25">
      <c r="A1028" s="41" t="s">
        <v>178</v>
      </c>
      <c r="B1028" s="74">
        <v>131250</v>
      </c>
      <c r="C1028" s="54" t="s">
        <v>121</v>
      </c>
      <c r="D1028" s="53">
        <v>120500</v>
      </c>
      <c r="E1028" s="52">
        <v>3.4000000000000002E-2</v>
      </c>
      <c r="F1028" s="51">
        <v>0.85799999999999998</v>
      </c>
      <c r="G1028" s="55">
        <v>-4</v>
      </c>
      <c r="H1028" s="55">
        <v>-4</v>
      </c>
      <c r="I1028" s="43">
        <v>131250</v>
      </c>
      <c r="J1028" s="49">
        <v>3.6999999999999998E-2</v>
      </c>
    </row>
    <row r="1029" spans="1:10" ht="15" hidden="1" x14ac:dyDescent="0.25">
      <c r="A1029" s="41" t="s">
        <v>177</v>
      </c>
      <c r="B1029" s="74">
        <v>152770</v>
      </c>
      <c r="C1029" s="48" t="s">
        <v>113</v>
      </c>
      <c r="D1029" s="47">
        <v>81520</v>
      </c>
      <c r="E1029" s="46">
        <v>4.8000000000000001E-2</v>
      </c>
      <c r="F1029" s="45">
        <v>0.58099999999999996</v>
      </c>
      <c r="G1029" s="56">
        <v>-4</v>
      </c>
      <c r="H1029" s="56">
        <v>-4</v>
      </c>
      <c r="I1029" s="43">
        <v>152770</v>
      </c>
      <c r="J1029" s="42">
        <v>3.7999999999999999E-2</v>
      </c>
    </row>
    <row r="1030" spans="1:10" ht="15" hidden="1" x14ac:dyDescent="0.25">
      <c r="A1030" s="41" t="s">
        <v>176</v>
      </c>
      <c r="B1030" s="74">
        <v>86260</v>
      </c>
      <c r="C1030" s="54" t="s">
        <v>113</v>
      </c>
      <c r="D1030" s="53">
        <v>38980</v>
      </c>
      <c r="E1030" s="52">
        <v>3.2000000000000001E-2</v>
      </c>
      <c r="F1030" s="51">
        <v>0.27800000000000002</v>
      </c>
      <c r="G1030" s="55">
        <v>-4</v>
      </c>
      <c r="H1030" s="55">
        <v>-4</v>
      </c>
      <c r="I1030" s="43">
        <v>86260</v>
      </c>
      <c r="J1030" s="49">
        <v>1.4E-2</v>
      </c>
    </row>
    <row r="1031" spans="1:10" ht="15" hidden="1" x14ac:dyDescent="0.25">
      <c r="A1031" s="41" t="s">
        <v>175</v>
      </c>
      <c r="B1031" s="74">
        <v>100190</v>
      </c>
      <c r="C1031" s="48" t="s">
        <v>121</v>
      </c>
      <c r="D1031" s="47">
        <v>32000</v>
      </c>
      <c r="E1031" s="46">
        <v>1.7999999999999999E-2</v>
      </c>
      <c r="F1031" s="45">
        <v>0.22800000000000001</v>
      </c>
      <c r="G1031" s="44">
        <v>46.57</v>
      </c>
      <c r="H1031" s="44">
        <v>48.17</v>
      </c>
      <c r="I1031" s="43">
        <v>100190</v>
      </c>
      <c r="J1031" s="42">
        <v>1.4999999999999999E-2</v>
      </c>
    </row>
    <row r="1032" spans="1:10" ht="15" hidden="1" x14ac:dyDescent="0.25">
      <c r="A1032" s="41" t="s">
        <v>174</v>
      </c>
      <c r="B1032" s="74">
        <v>118200</v>
      </c>
      <c r="C1032" s="54" t="s">
        <v>113</v>
      </c>
      <c r="D1032" s="53">
        <v>23240</v>
      </c>
      <c r="E1032" s="52">
        <v>1.7000000000000001E-2</v>
      </c>
      <c r="F1032" s="51">
        <v>0.16600000000000001</v>
      </c>
      <c r="G1032" s="50">
        <v>58.85</v>
      </c>
      <c r="H1032" s="50">
        <v>56.83</v>
      </c>
      <c r="I1032" s="43">
        <v>118200</v>
      </c>
      <c r="J1032" s="49">
        <v>7.0000000000000001E-3</v>
      </c>
    </row>
    <row r="1033" spans="1:10" ht="15" hidden="1" x14ac:dyDescent="0.25">
      <c r="A1033" s="41" t="s">
        <v>173</v>
      </c>
      <c r="B1033" s="74">
        <v>52380</v>
      </c>
      <c r="C1033" s="48" t="s">
        <v>113</v>
      </c>
      <c r="D1033" s="47">
        <v>8760</v>
      </c>
      <c r="E1033" s="46">
        <v>5.0999999999999997E-2</v>
      </c>
      <c r="F1033" s="45">
        <v>6.2E-2</v>
      </c>
      <c r="G1033" s="44">
        <v>23.51</v>
      </c>
      <c r="H1033" s="44">
        <v>25.19</v>
      </c>
      <c r="I1033" s="43">
        <v>52380</v>
      </c>
      <c r="J1033" s="42">
        <v>2.1999999999999999E-2</v>
      </c>
    </row>
    <row r="1034" spans="1:10" ht="15" hidden="1" x14ac:dyDescent="0.25">
      <c r="A1034" s="41" t="s">
        <v>172</v>
      </c>
      <c r="B1034" s="74">
        <v>51620</v>
      </c>
      <c r="C1034" s="54" t="s">
        <v>113</v>
      </c>
      <c r="D1034" s="53">
        <v>113390</v>
      </c>
      <c r="E1034" s="52">
        <v>5.6000000000000001E-2</v>
      </c>
      <c r="F1034" s="51">
        <v>0.80800000000000005</v>
      </c>
      <c r="G1034" s="55">
        <v>-4</v>
      </c>
      <c r="H1034" s="55">
        <v>-4</v>
      </c>
      <c r="I1034" s="43">
        <v>51620</v>
      </c>
      <c r="J1034" s="49">
        <v>2.5000000000000001E-2</v>
      </c>
    </row>
    <row r="1035" spans="1:10" ht="15" hidden="1" x14ac:dyDescent="0.25">
      <c r="A1035" s="41" t="s">
        <v>171</v>
      </c>
      <c r="B1035" s="74">
        <v>37280</v>
      </c>
      <c r="C1035" s="48" t="s">
        <v>136</v>
      </c>
      <c r="D1035" s="47">
        <v>3934070</v>
      </c>
      <c r="E1035" s="46">
        <v>4.0000000000000001E-3</v>
      </c>
      <c r="F1035" s="45">
        <v>28.02</v>
      </c>
      <c r="G1035" s="44">
        <v>16.82</v>
      </c>
      <c r="H1035" s="44">
        <v>17.93</v>
      </c>
      <c r="I1035" s="43">
        <v>37280</v>
      </c>
      <c r="J1035" s="42">
        <v>2E-3</v>
      </c>
    </row>
    <row r="1036" spans="1:10" ht="15" hidden="1" x14ac:dyDescent="0.25">
      <c r="A1036" s="41" t="s">
        <v>170</v>
      </c>
      <c r="B1036" s="74">
        <v>25600</v>
      </c>
      <c r="C1036" s="54" t="s">
        <v>113</v>
      </c>
      <c r="D1036" s="53">
        <v>17300</v>
      </c>
      <c r="E1036" s="52">
        <v>5.3999999999999999E-2</v>
      </c>
      <c r="F1036" s="51">
        <v>0.123</v>
      </c>
      <c r="G1036" s="50">
        <v>11.46</v>
      </c>
      <c r="H1036" s="50">
        <v>12.31</v>
      </c>
      <c r="I1036" s="43">
        <v>25600</v>
      </c>
      <c r="J1036" s="49">
        <v>1.0999999999999999E-2</v>
      </c>
    </row>
    <row r="1037" spans="1:10" ht="15" hidden="1" x14ac:dyDescent="0.25">
      <c r="A1037" s="41" t="s">
        <v>169</v>
      </c>
      <c r="B1037" s="74">
        <v>33760</v>
      </c>
      <c r="C1037" s="48" t="s">
        <v>121</v>
      </c>
      <c r="D1037" s="47">
        <v>684690</v>
      </c>
      <c r="E1037" s="46">
        <v>8.9999999999999993E-3</v>
      </c>
      <c r="F1037" s="45">
        <v>4.8769999999999998</v>
      </c>
      <c r="G1037" s="44">
        <v>15.35</v>
      </c>
      <c r="H1037" s="44">
        <v>16.23</v>
      </c>
      <c r="I1037" s="43">
        <v>33760</v>
      </c>
      <c r="J1037" s="42">
        <v>1.0999999999999999E-2</v>
      </c>
    </row>
    <row r="1038" spans="1:10" ht="15" hidden="1" x14ac:dyDescent="0.25">
      <c r="A1038" s="41" t="s">
        <v>168</v>
      </c>
      <c r="B1038" s="74">
        <v>41780</v>
      </c>
      <c r="C1038" s="54" t="s">
        <v>113</v>
      </c>
      <c r="D1038" s="53">
        <v>169680</v>
      </c>
      <c r="E1038" s="52">
        <v>2.1999999999999999E-2</v>
      </c>
      <c r="F1038" s="51">
        <v>1.2090000000000001</v>
      </c>
      <c r="G1038" s="50">
        <v>19.13</v>
      </c>
      <c r="H1038" s="50">
        <v>20.09</v>
      </c>
      <c r="I1038" s="43">
        <v>41780</v>
      </c>
      <c r="J1038" s="49">
        <v>2.1000000000000001E-2</v>
      </c>
    </row>
    <row r="1039" spans="1:10" ht="15" hidden="1" x14ac:dyDescent="0.25">
      <c r="A1039" s="41" t="s">
        <v>167</v>
      </c>
      <c r="B1039" s="74">
        <v>31110</v>
      </c>
      <c r="C1039" s="48" t="s">
        <v>113</v>
      </c>
      <c r="D1039" s="47">
        <v>515020</v>
      </c>
      <c r="E1039" s="46">
        <v>0.01</v>
      </c>
      <c r="F1039" s="45">
        <v>3.6680000000000001</v>
      </c>
      <c r="G1039" s="44">
        <v>14.5</v>
      </c>
      <c r="H1039" s="44">
        <v>14.96</v>
      </c>
      <c r="I1039" s="43">
        <v>31110</v>
      </c>
      <c r="J1039" s="42">
        <v>5.0000000000000001E-3</v>
      </c>
    </row>
    <row r="1040" spans="1:10" ht="13.15" customHeight="1" x14ac:dyDescent="0.25">
      <c r="A1040" s="41" t="s">
        <v>166</v>
      </c>
      <c r="B1040" s="74">
        <v>38900</v>
      </c>
      <c r="C1040" s="54" t="s">
        <v>121</v>
      </c>
      <c r="D1040" s="53">
        <v>2989540</v>
      </c>
      <c r="E1040" s="52">
        <v>5.0000000000000001E-3</v>
      </c>
      <c r="F1040" s="51">
        <v>21.292999999999999</v>
      </c>
      <c r="G1040" s="50">
        <v>17.63</v>
      </c>
      <c r="H1040" s="50">
        <v>18.7</v>
      </c>
      <c r="I1040" s="43">
        <v>38900</v>
      </c>
      <c r="J1040" s="49">
        <v>2E-3</v>
      </c>
    </row>
    <row r="1041" spans="1:10" ht="13.15" customHeight="1" x14ac:dyDescent="0.25">
      <c r="A1041" s="41" t="s">
        <v>165</v>
      </c>
      <c r="B1041" s="74">
        <v>28440</v>
      </c>
      <c r="C1041" s="48" t="s">
        <v>113</v>
      </c>
      <c r="D1041" s="47">
        <v>426310</v>
      </c>
      <c r="E1041" s="46">
        <v>1.7999999999999999E-2</v>
      </c>
      <c r="F1041" s="45">
        <v>3.036</v>
      </c>
      <c r="G1041" s="44">
        <v>10.98</v>
      </c>
      <c r="H1041" s="44">
        <v>13.67</v>
      </c>
      <c r="I1041" s="43">
        <v>28440</v>
      </c>
      <c r="J1041" s="42">
        <v>7.0000000000000001E-3</v>
      </c>
    </row>
    <row r="1042" spans="1:10" ht="15" hidden="1" x14ac:dyDescent="0.25">
      <c r="A1042" s="41" t="s">
        <v>164</v>
      </c>
      <c r="B1042" s="74">
        <v>43590</v>
      </c>
      <c r="C1042" s="54" t="s">
        <v>113</v>
      </c>
      <c r="D1042" s="53">
        <v>1704520</v>
      </c>
      <c r="E1042" s="52">
        <v>6.0000000000000001E-3</v>
      </c>
      <c r="F1042" s="51">
        <v>12.14</v>
      </c>
      <c r="G1042" s="50">
        <v>19.87</v>
      </c>
      <c r="H1042" s="50">
        <v>20.96</v>
      </c>
      <c r="I1042" s="43">
        <v>43590</v>
      </c>
      <c r="J1042" s="49">
        <v>2E-3</v>
      </c>
    </row>
    <row r="1043" spans="1:10" ht="15" hidden="1" x14ac:dyDescent="0.25">
      <c r="A1043" s="41" t="s">
        <v>163</v>
      </c>
      <c r="B1043" s="74">
        <v>34790</v>
      </c>
      <c r="C1043" s="48" t="s">
        <v>113</v>
      </c>
      <c r="D1043" s="47">
        <v>858710</v>
      </c>
      <c r="E1043" s="46">
        <v>7.0000000000000001E-3</v>
      </c>
      <c r="F1043" s="45">
        <v>6.1159999999999997</v>
      </c>
      <c r="G1043" s="44">
        <v>14.7</v>
      </c>
      <c r="H1043" s="44">
        <v>16.73</v>
      </c>
      <c r="I1043" s="43">
        <v>34790</v>
      </c>
      <c r="J1043" s="42">
        <v>3.0000000000000001E-3</v>
      </c>
    </row>
    <row r="1044" spans="1:10" ht="15" hidden="1" x14ac:dyDescent="0.25">
      <c r="A1044" s="41" t="s">
        <v>162</v>
      </c>
      <c r="B1044" s="74">
        <v>26790</v>
      </c>
      <c r="C1044" s="54" t="s">
        <v>113</v>
      </c>
      <c r="D1044" s="53">
        <v>188860</v>
      </c>
      <c r="E1044" s="52">
        <v>1.4999999999999999E-2</v>
      </c>
      <c r="F1044" s="51">
        <v>1.345</v>
      </c>
      <c r="G1044" s="50">
        <v>11.68</v>
      </c>
      <c r="H1044" s="50">
        <v>12.88</v>
      </c>
      <c r="I1044" s="43">
        <v>26790</v>
      </c>
      <c r="J1044" s="49">
        <v>5.0000000000000001E-3</v>
      </c>
    </row>
    <row r="1045" spans="1:10" ht="15" hidden="1" x14ac:dyDescent="0.25">
      <c r="A1045" s="41" t="s">
        <v>161</v>
      </c>
      <c r="B1045" s="74">
        <v>32930</v>
      </c>
      <c r="C1045" s="48" t="s">
        <v>113</v>
      </c>
      <c r="D1045" s="47">
        <v>53680</v>
      </c>
      <c r="E1045" s="46">
        <v>3.1E-2</v>
      </c>
      <c r="F1045" s="45">
        <v>0.38200000000000001</v>
      </c>
      <c r="G1045" s="44">
        <v>13.05</v>
      </c>
      <c r="H1045" s="44">
        <v>15.83</v>
      </c>
      <c r="I1045" s="43">
        <v>32930</v>
      </c>
      <c r="J1045" s="42">
        <v>1.4E-2</v>
      </c>
    </row>
    <row r="1046" spans="1:10" ht="15" hidden="1" x14ac:dyDescent="0.25">
      <c r="A1046" s="41" t="s">
        <v>160</v>
      </c>
      <c r="B1046" s="74">
        <v>58950</v>
      </c>
      <c r="C1046" s="54" t="s">
        <v>136</v>
      </c>
      <c r="D1046" s="53">
        <v>125200</v>
      </c>
      <c r="E1046" s="52">
        <v>6.0999999999999999E-2</v>
      </c>
      <c r="F1046" s="51">
        <v>0.89200000000000002</v>
      </c>
      <c r="G1046" s="50">
        <v>27.76</v>
      </c>
      <c r="H1046" s="50">
        <v>28.34</v>
      </c>
      <c r="I1046" s="43">
        <v>58950</v>
      </c>
      <c r="J1046" s="49">
        <v>1.2999999999999999E-2</v>
      </c>
    </row>
    <row r="1047" spans="1:10" ht="15" hidden="1" x14ac:dyDescent="0.25">
      <c r="A1047" s="41" t="s">
        <v>159</v>
      </c>
      <c r="B1047" s="74">
        <v>60230</v>
      </c>
      <c r="C1047" s="48" t="s">
        <v>121</v>
      </c>
      <c r="D1047" s="47">
        <v>45640</v>
      </c>
      <c r="E1047" s="46">
        <v>7.2999999999999995E-2</v>
      </c>
      <c r="F1047" s="45">
        <v>0.32500000000000001</v>
      </c>
      <c r="G1047" s="44">
        <v>27.47</v>
      </c>
      <c r="H1047" s="44">
        <v>28.96</v>
      </c>
      <c r="I1047" s="43">
        <v>60230</v>
      </c>
      <c r="J1047" s="42">
        <v>1.7000000000000001E-2</v>
      </c>
    </row>
    <row r="1048" spans="1:10" ht="15" hidden="1" x14ac:dyDescent="0.25">
      <c r="A1048" s="41" t="s">
        <v>158</v>
      </c>
      <c r="B1048" s="74">
        <v>61020</v>
      </c>
      <c r="C1048" s="54" t="s">
        <v>113</v>
      </c>
      <c r="D1048" s="53">
        <v>39900</v>
      </c>
      <c r="E1048" s="52">
        <v>7.9000000000000001E-2</v>
      </c>
      <c r="F1048" s="51">
        <v>0.28399999999999997</v>
      </c>
      <c r="G1048" s="50">
        <v>27.73</v>
      </c>
      <c r="H1048" s="50">
        <v>29.34</v>
      </c>
      <c r="I1048" s="43">
        <v>61020</v>
      </c>
      <c r="J1048" s="49">
        <v>1.7999999999999999E-2</v>
      </c>
    </row>
    <row r="1049" spans="1:10" ht="15" hidden="1" x14ac:dyDescent="0.25">
      <c r="A1049" s="41" t="s">
        <v>157</v>
      </c>
      <c r="B1049" s="74">
        <v>63750</v>
      </c>
      <c r="C1049" s="48" t="s">
        <v>113</v>
      </c>
      <c r="D1049" s="47">
        <v>1210</v>
      </c>
      <c r="E1049" s="46">
        <v>0.13100000000000001</v>
      </c>
      <c r="F1049" s="45">
        <v>8.9999999999999993E-3</v>
      </c>
      <c r="G1049" s="44">
        <v>27.99</v>
      </c>
      <c r="H1049" s="44">
        <v>30.65</v>
      </c>
      <c r="I1049" s="43">
        <v>63750</v>
      </c>
      <c r="J1049" s="42">
        <v>6.2E-2</v>
      </c>
    </row>
    <row r="1050" spans="1:10" ht="15" hidden="1" x14ac:dyDescent="0.25">
      <c r="A1050" s="41" t="s">
        <v>156</v>
      </c>
      <c r="B1050" s="74">
        <v>52320</v>
      </c>
      <c r="C1050" s="54" t="s">
        <v>113</v>
      </c>
      <c r="D1050" s="53">
        <v>4530</v>
      </c>
      <c r="E1050" s="52">
        <v>9.5000000000000001E-2</v>
      </c>
      <c r="F1050" s="51">
        <v>3.2000000000000001E-2</v>
      </c>
      <c r="G1050" s="50">
        <v>24.27</v>
      </c>
      <c r="H1050" s="50">
        <v>25.15</v>
      </c>
      <c r="I1050" s="43">
        <v>52320</v>
      </c>
      <c r="J1050" s="49">
        <v>4.3999999999999997E-2</v>
      </c>
    </row>
    <row r="1051" spans="1:10" ht="15" hidden="1" x14ac:dyDescent="0.25">
      <c r="A1051" s="41" t="s">
        <v>155</v>
      </c>
      <c r="B1051" s="74">
        <v>55320</v>
      </c>
      <c r="C1051" s="48" t="s">
        <v>113</v>
      </c>
      <c r="D1051" s="47">
        <v>19860</v>
      </c>
      <c r="E1051" s="46">
        <v>0.09</v>
      </c>
      <c r="F1051" s="45">
        <v>0.14099999999999999</v>
      </c>
      <c r="G1051" s="44">
        <v>27.2</v>
      </c>
      <c r="H1051" s="44">
        <v>26.6</v>
      </c>
      <c r="I1051" s="43">
        <v>55320</v>
      </c>
      <c r="J1051" s="42">
        <v>1.9E-2</v>
      </c>
    </row>
    <row r="1052" spans="1:10" ht="15" hidden="1" x14ac:dyDescent="0.25">
      <c r="A1052" s="41" t="s">
        <v>154</v>
      </c>
      <c r="B1052" s="74">
        <v>58220</v>
      </c>
      <c r="C1052" s="54" t="s">
        <v>113</v>
      </c>
      <c r="D1052" s="53">
        <v>42880</v>
      </c>
      <c r="E1052" s="52">
        <v>6.6000000000000003E-2</v>
      </c>
      <c r="F1052" s="51">
        <v>0.30499999999999999</v>
      </c>
      <c r="G1052" s="50">
        <v>27.64</v>
      </c>
      <c r="H1052" s="50">
        <v>27.99</v>
      </c>
      <c r="I1052" s="43">
        <v>58220</v>
      </c>
      <c r="J1052" s="49">
        <v>1.4E-2</v>
      </c>
    </row>
    <row r="1053" spans="1:10" ht="15" hidden="1" x14ac:dyDescent="0.25">
      <c r="A1053" s="41" t="s">
        <v>153</v>
      </c>
      <c r="B1053" s="74">
        <v>62380</v>
      </c>
      <c r="C1053" s="48" t="s">
        <v>113</v>
      </c>
      <c r="D1053" s="47">
        <v>12350</v>
      </c>
      <c r="E1053" s="46">
        <v>5.0999999999999997E-2</v>
      </c>
      <c r="F1053" s="45">
        <v>8.7999999999999995E-2</v>
      </c>
      <c r="G1053" s="44">
        <v>31.09</v>
      </c>
      <c r="H1053" s="44">
        <v>29.99</v>
      </c>
      <c r="I1053" s="43">
        <v>62380</v>
      </c>
      <c r="J1053" s="42">
        <v>4.1000000000000002E-2</v>
      </c>
    </row>
    <row r="1054" spans="1:10" ht="15" hidden="1" x14ac:dyDescent="0.25">
      <c r="A1054" s="41" t="s">
        <v>152</v>
      </c>
      <c r="B1054" s="74">
        <v>59480</v>
      </c>
      <c r="C1054" s="54" t="s">
        <v>113</v>
      </c>
      <c r="D1054" s="53">
        <v>4470</v>
      </c>
      <c r="E1054" s="52">
        <v>7.1999999999999995E-2</v>
      </c>
      <c r="F1054" s="51">
        <v>3.2000000000000001E-2</v>
      </c>
      <c r="G1054" s="50">
        <v>29.05</v>
      </c>
      <c r="H1054" s="50">
        <v>28.6</v>
      </c>
      <c r="I1054" s="43">
        <v>59480</v>
      </c>
      <c r="J1054" s="49">
        <v>4.3999999999999997E-2</v>
      </c>
    </row>
    <row r="1055" spans="1:10" ht="15" hidden="1" x14ac:dyDescent="0.25">
      <c r="A1055" s="41" t="s">
        <v>151</v>
      </c>
      <c r="B1055" s="74">
        <v>65140</v>
      </c>
      <c r="C1055" s="48" t="s">
        <v>136</v>
      </c>
      <c r="D1055" s="47">
        <v>82290</v>
      </c>
      <c r="E1055" s="46">
        <v>6.4000000000000001E-2</v>
      </c>
      <c r="F1055" s="45">
        <v>0.58599999999999997</v>
      </c>
      <c r="G1055" s="44">
        <v>26.38</v>
      </c>
      <c r="H1055" s="44">
        <v>31.32</v>
      </c>
      <c r="I1055" s="43">
        <v>65140</v>
      </c>
      <c r="J1055" s="42">
        <v>1.7999999999999999E-2</v>
      </c>
    </row>
    <row r="1056" spans="1:10" ht="15" hidden="1" x14ac:dyDescent="0.25">
      <c r="A1056" s="41" t="s">
        <v>150</v>
      </c>
      <c r="B1056" s="74">
        <v>46170</v>
      </c>
      <c r="C1056" s="54" t="s">
        <v>113</v>
      </c>
      <c r="D1056" s="53">
        <v>32530</v>
      </c>
      <c r="E1056" s="52">
        <v>6.6000000000000003E-2</v>
      </c>
      <c r="F1056" s="51">
        <v>0.23200000000000001</v>
      </c>
      <c r="G1056" s="50">
        <v>20.22</v>
      </c>
      <c r="H1056" s="50">
        <v>22.2</v>
      </c>
      <c r="I1056" s="43">
        <v>46170</v>
      </c>
      <c r="J1056" s="49">
        <v>3.2000000000000001E-2</v>
      </c>
    </row>
    <row r="1057" spans="1:10" ht="15" hidden="1" x14ac:dyDescent="0.25">
      <c r="A1057" s="41" t="s">
        <v>149</v>
      </c>
      <c r="B1057" s="74">
        <v>78380</v>
      </c>
      <c r="C1057" s="48" t="s">
        <v>121</v>
      </c>
      <c r="D1057" s="47">
        <v>40010</v>
      </c>
      <c r="E1057" s="46">
        <v>6.0999999999999999E-2</v>
      </c>
      <c r="F1057" s="45">
        <v>0.28499999999999998</v>
      </c>
      <c r="G1057" s="44">
        <v>33.479999999999997</v>
      </c>
      <c r="H1057" s="44">
        <v>37.68</v>
      </c>
      <c r="I1057" s="43">
        <v>78380</v>
      </c>
      <c r="J1057" s="42">
        <v>1.9E-2</v>
      </c>
    </row>
    <row r="1058" spans="1:10" ht="15" hidden="1" x14ac:dyDescent="0.25">
      <c r="A1058" s="41" t="s">
        <v>148</v>
      </c>
      <c r="B1058" s="74">
        <v>81520</v>
      </c>
      <c r="C1058" s="54" t="s">
        <v>113</v>
      </c>
      <c r="D1058" s="53">
        <v>36720</v>
      </c>
      <c r="E1058" s="52">
        <v>6.6000000000000003E-2</v>
      </c>
      <c r="F1058" s="51">
        <v>0.26200000000000001</v>
      </c>
      <c r="G1058" s="50">
        <v>34.94</v>
      </c>
      <c r="H1058" s="50">
        <v>39.19</v>
      </c>
      <c r="I1058" s="43">
        <v>81520</v>
      </c>
      <c r="J1058" s="49">
        <v>0.02</v>
      </c>
    </row>
    <row r="1059" spans="1:10" ht="15" hidden="1" x14ac:dyDescent="0.25">
      <c r="A1059" s="41" t="s">
        <v>147</v>
      </c>
      <c r="B1059" s="74">
        <v>43340</v>
      </c>
      <c r="C1059" s="48" t="s">
        <v>113</v>
      </c>
      <c r="D1059" s="47">
        <v>3290</v>
      </c>
      <c r="E1059" s="46">
        <v>0.125</v>
      </c>
      <c r="F1059" s="45">
        <v>2.3E-2</v>
      </c>
      <c r="G1059" s="44">
        <v>19.329999999999998</v>
      </c>
      <c r="H1059" s="44">
        <v>20.84</v>
      </c>
      <c r="I1059" s="43">
        <v>43340</v>
      </c>
      <c r="J1059" s="42">
        <v>4.4999999999999998E-2</v>
      </c>
    </row>
    <row r="1060" spans="1:10" ht="15" hidden="1" x14ac:dyDescent="0.25">
      <c r="A1060" s="41" t="s">
        <v>146</v>
      </c>
      <c r="B1060" s="74">
        <v>74120</v>
      </c>
      <c r="C1060" s="54" t="s">
        <v>113</v>
      </c>
      <c r="D1060" s="53">
        <v>9750</v>
      </c>
      <c r="E1060" s="52">
        <v>0.126</v>
      </c>
      <c r="F1060" s="51">
        <v>6.9000000000000006E-2</v>
      </c>
      <c r="G1060" s="50">
        <v>33.93</v>
      </c>
      <c r="H1060" s="50">
        <v>35.64</v>
      </c>
      <c r="I1060" s="43">
        <v>74120</v>
      </c>
      <c r="J1060" s="49">
        <v>2.1000000000000001E-2</v>
      </c>
    </row>
    <row r="1061" spans="1:10" ht="15" hidden="1" x14ac:dyDescent="0.25">
      <c r="A1061" s="41" t="s">
        <v>145</v>
      </c>
      <c r="B1061" s="74">
        <v>30230</v>
      </c>
      <c r="C1061" s="48" t="s">
        <v>136</v>
      </c>
      <c r="D1061" s="47">
        <v>349540</v>
      </c>
      <c r="E1061" s="46">
        <v>1.2999999999999999E-2</v>
      </c>
      <c r="F1061" s="45">
        <v>2.4900000000000002</v>
      </c>
      <c r="G1061" s="44">
        <v>11.33</v>
      </c>
      <c r="H1061" s="44">
        <v>14.53</v>
      </c>
      <c r="I1061" s="43">
        <v>30230</v>
      </c>
      <c r="J1061" s="42">
        <v>0.01</v>
      </c>
    </row>
    <row r="1062" spans="1:10" ht="15" hidden="1" x14ac:dyDescent="0.25">
      <c r="A1062" s="41" t="s">
        <v>144</v>
      </c>
      <c r="B1062" s="74">
        <v>46680</v>
      </c>
      <c r="C1062" s="54" t="s">
        <v>113</v>
      </c>
      <c r="D1062" s="53">
        <v>3510</v>
      </c>
      <c r="E1062" s="52">
        <v>3.2000000000000001E-2</v>
      </c>
      <c r="F1062" s="51">
        <v>2.5000000000000001E-2</v>
      </c>
      <c r="G1062" s="50">
        <v>23.6</v>
      </c>
      <c r="H1062" s="50">
        <v>22.44</v>
      </c>
      <c r="I1062" s="43">
        <v>46680</v>
      </c>
      <c r="J1062" s="49">
        <v>1.0999999999999999E-2</v>
      </c>
    </row>
    <row r="1063" spans="1:10" ht="15" hidden="1" x14ac:dyDescent="0.25">
      <c r="A1063" s="41" t="s">
        <v>143</v>
      </c>
      <c r="B1063" s="74">
        <v>23250</v>
      </c>
      <c r="C1063" s="48" t="s">
        <v>113</v>
      </c>
      <c r="D1063" s="47">
        <v>146350</v>
      </c>
      <c r="E1063" s="46">
        <v>2.1000000000000001E-2</v>
      </c>
      <c r="F1063" s="45">
        <v>1.042</v>
      </c>
      <c r="G1063" s="44">
        <v>10.45</v>
      </c>
      <c r="H1063" s="44">
        <v>11.18</v>
      </c>
      <c r="I1063" s="43">
        <v>23250</v>
      </c>
      <c r="J1063" s="42">
        <v>6.0000000000000001E-3</v>
      </c>
    </row>
    <row r="1064" spans="1:10" ht="15" hidden="1" x14ac:dyDescent="0.25">
      <c r="A1064" s="41" t="s">
        <v>142</v>
      </c>
      <c r="B1064" s="74">
        <v>24280</v>
      </c>
      <c r="C1064" s="54" t="s">
        <v>113</v>
      </c>
      <c r="D1064" s="53">
        <v>109790</v>
      </c>
      <c r="E1064" s="52">
        <v>2.1999999999999999E-2</v>
      </c>
      <c r="F1064" s="51">
        <v>0.78200000000000003</v>
      </c>
      <c r="G1064" s="50">
        <v>10.78</v>
      </c>
      <c r="H1064" s="50">
        <v>11.67</v>
      </c>
      <c r="I1064" s="43">
        <v>24280</v>
      </c>
      <c r="J1064" s="49">
        <v>5.0000000000000001E-3</v>
      </c>
    </row>
    <row r="1065" spans="1:10" ht="15" hidden="1" x14ac:dyDescent="0.25">
      <c r="A1065" s="41" t="s">
        <v>141</v>
      </c>
      <c r="B1065" s="74">
        <v>48650</v>
      </c>
      <c r="C1065" s="48" t="s">
        <v>113</v>
      </c>
      <c r="D1065" s="47">
        <v>6410</v>
      </c>
      <c r="E1065" s="46">
        <v>3.1E-2</v>
      </c>
      <c r="F1065" s="45">
        <v>4.5999999999999999E-2</v>
      </c>
      <c r="G1065" s="44">
        <v>21.71</v>
      </c>
      <c r="H1065" s="44">
        <v>23.39</v>
      </c>
      <c r="I1065" s="43">
        <v>48650</v>
      </c>
      <c r="J1065" s="42">
        <v>2.3E-2</v>
      </c>
    </row>
    <row r="1066" spans="1:10" ht="15" hidden="1" x14ac:dyDescent="0.25">
      <c r="A1066" s="41" t="s">
        <v>140</v>
      </c>
      <c r="B1066" s="74">
        <v>72650</v>
      </c>
      <c r="C1066" s="54" t="s">
        <v>113</v>
      </c>
      <c r="D1066" s="53">
        <v>27430</v>
      </c>
      <c r="E1066" s="52">
        <v>3.2000000000000001E-2</v>
      </c>
      <c r="F1066" s="51">
        <v>0.19500000000000001</v>
      </c>
      <c r="G1066" s="50">
        <v>34.72</v>
      </c>
      <c r="H1066" s="50">
        <v>34.93</v>
      </c>
      <c r="I1066" s="43">
        <v>72650</v>
      </c>
      <c r="J1066" s="49">
        <v>0.02</v>
      </c>
    </row>
    <row r="1067" spans="1:10" ht="15" hidden="1" x14ac:dyDescent="0.25">
      <c r="A1067" s="41" t="s">
        <v>139</v>
      </c>
      <c r="B1067" s="74">
        <v>31080</v>
      </c>
      <c r="C1067" s="48" t="s">
        <v>113</v>
      </c>
      <c r="D1067" s="47">
        <v>18410</v>
      </c>
      <c r="E1067" s="46">
        <v>8.5000000000000006E-2</v>
      </c>
      <c r="F1067" s="45">
        <v>0.13100000000000001</v>
      </c>
      <c r="G1067" s="44">
        <v>12.53</v>
      </c>
      <c r="H1067" s="44">
        <v>14.94</v>
      </c>
      <c r="I1067" s="43">
        <v>31080</v>
      </c>
      <c r="J1067" s="42">
        <v>2.8000000000000001E-2</v>
      </c>
    </row>
    <row r="1068" spans="1:10" ht="15" hidden="1" x14ac:dyDescent="0.25">
      <c r="A1068" s="41" t="s">
        <v>138</v>
      </c>
      <c r="B1068" s="74">
        <v>38740</v>
      </c>
      <c r="C1068" s="54" t="s">
        <v>113</v>
      </c>
      <c r="D1068" s="53">
        <v>37660</v>
      </c>
      <c r="E1068" s="52">
        <v>3.4000000000000002E-2</v>
      </c>
      <c r="F1068" s="51">
        <v>0.26800000000000002</v>
      </c>
      <c r="G1068" s="50">
        <v>17.149999999999999</v>
      </c>
      <c r="H1068" s="50">
        <v>18.63</v>
      </c>
      <c r="I1068" s="43">
        <v>38740</v>
      </c>
      <c r="J1068" s="49">
        <v>0.02</v>
      </c>
    </row>
    <row r="1069" spans="1:10" ht="15" hidden="1" x14ac:dyDescent="0.25">
      <c r="A1069" s="41" t="s">
        <v>137</v>
      </c>
      <c r="B1069" s="74">
        <v>29360</v>
      </c>
      <c r="C1069" s="48" t="s">
        <v>136</v>
      </c>
      <c r="D1069" s="47">
        <v>4580950</v>
      </c>
      <c r="E1069" s="46">
        <v>5.0000000000000001E-3</v>
      </c>
      <c r="F1069" s="45">
        <v>32.628</v>
      </c>
      <c r="G1069" s="44">
        <v>12.62</v>
      </c>
      <c r="H1069" s="44">
        <v>14.11</v>
      </c>
      <c r="I1069" s="43">
        <v>29360</v>
      </c>
      <c r="J1069" s="42">
        <v>2E-3</v>
      </c>
    </row>
    <row r="1070" spans="1:10" ht="15" hidden="1" x14ac:dyDescent="0.25">
      <c r="A1070" s="41" t="s">
        <v>135</v>
      </c>
      <c r="B1070" s="74">
        <v>33870</v>
      </c>
      <c r="C1070" s="54" t="s">
        <v>113</v>
      </c>
      <c r="D1070" s="53">
        <v>28590</v>
      </c>
      <c r="E1070" s="52">
        <v>0.03</v>
      </c>
      <c r="F1070" s="51">
        <v>0.20399999999999999</v>
      </c>
      <c r="G1070" s="50">
        <v>15.1</v>
      </c>
      <c r="H1070" s="50">
        <v>16.28</v>
      </c>
      <c r="I1070" s="43">
        <v>33870</v>
      </c>
      <c r="J1070" s="49">
        <v>8.0000000000000002E-3</v>
      </c>
    </row>
    <row r="1071" spans="1:10" ht="15" hidden="1" x14ac:dyDescent="0.25">
      <c r="A1071" s="41" t="s">
        <v>134</v>
      </c>
      <c r="B1071" s="74">
        <v>55280</v>
      </c>
      <c r="C1071" s="48" t="s">
        <v>113</v>
      </c>
      <c r="D1071" s="47">
        <v>45020</v>
      </c>
      <c r="E1071" s="46">
        <v>0.03</v>
      </c>
      <c r="F1071" s="45">
        <v>0.32100000000000001</v>
      </c>
      <c r="G1071" s="44">
        <v>25.08</v>
      </c>
      <c r="H1071" s="44">
        <v>26.58</v>
      </c>
      <c r="I1071" s="43">
        <v>55280</v>
      </c>
      <c r="J1071" s="42">
        <v>1.0999999999999999E-2</v>
      </c>
    </row>
    <row r="1072" spans="1:10" ht="15" hidden="1" x14ac:dyDescent="0.25">
      <c r="A1072" s="41" t="s">
        <v>133</v>
      </c>
      <c r="B1072" s="74">
        <v>45560</v>
      </c>
      <c r="C1072" s="54" t="s">
        <v>121</v>
      </c>
      <c r="D1072" s="53">
        <v>52620</v>
      </c>
      <c r="E1072" s="52">
        <v>2.5000000000000001E-2</v>
      </c>
      <c r="F1072" s="51">
        <v>0.375</v>
      </c>
      <c r="G1072" s="50">
        <v>20</v>
      </c>
      <c r="H1072" s="50">
        <v>21.91</v>
      </c>
      <c r="I1072" s="43">
        <v>45560</v>
      </c>
      <c r="J1072" s="49">
        <v>8.9999999999999993E-3</v>
      </c>
    </row>
    <row r="1073" spans="1:10" ht="15" hidden="1" x14ac:dyDescent="0.25">
      <c r="A1073" s="41" t="s">
        <v>132</v>
      </c>
      <c r="B1073" s="74">
        <v>46530</v>
      </c>
      <c r="C1073" s="48" t="s">
        <v>113</v>
      </c>
      <c r="D1073" s="47">
        <v>1760</v>
      </c>
      <c r="E1073" s="46">
        <v>0.23300000000000001</v>
      </c>
      <c r="F1073" s="45">
        <v>1.2999999999999999E-2</v>
      </c>
      <c r="G1073" s="44">
        <v>20.399999999999999</v>
      </c>
      <c r="H1073" s="44">
        <v>22.37</v>
      </c>
      <c r="I1073" s="43">
        <v>46530</v>
      </c>
      <c r="J1073" s="42">
        <v>3.1E-2</v>
      </c>
    </row>
    <row r="1074" spans="1:10" ht="15" hidden="1" x14ac:dyDescent="0.25">
      <c r="A1074" s="41" t="s">
        <v>131</v>
      </c>
      <c r="B1074" s="74">
        <v>45230</v>
      </c>
      <c r="C1074" s="54" t="s">
        <v>113</v>
      </c>
      <c r="D1074" s="53">
        <v>48320</v>
      </c>
      <c r="E1074" s="52">
        <v>2.5000000000000001E-2</v>
      </c>
      <c r="F1074" s="51">
        <v>0.34399999999999997</v>
      </c>
      <c r="G1074" s="50">
        <v>19.72</v>
      </c>
      <c r="H1074" s="50">
        <v>21.74</v>
      </c>
      <c r="I1074" s="43">
        <v>45230</v>
      </c>
      <c r="J1074" s="49">
        <v>8.9999999999999993E-3</v>
      </c>
    </row>
    <row r="1075" spans="1:10" ht="15" hidden="1" x14ac:dyDescent="0.25">
      <c r="A1075" s="41" t="s">
        <v>130</v>
      </c>
      <c r="B1075" s="74">
        <v>51260</v>
      </c>
      <c r="C1075" s="48" t="s">
        <v>113</v>
      </c>
      <c r="D1075" s="47">
        <v>2550</v>
      </c>
      <c r="E1075" s="46">
        <v>0.104</v>
      </c>
      <c r="F1075" s="45">
        <v>1.7999999999999999E-2</v>
      </c>
      <c r="G1075" s="44">
        <v>25.68</v>
      </c>
      <c r="H1075" s="44">
        <v>24.65</v>
      </c>
      <c r="I1075" s="43">
        <v>51260</v>
      </c>
      <c r="J1075" s="42">
        <v>1.9E-2</v>
      </c>
    </row>
    <row r="1076" spans="1:10" ht="15" hidden="1" x14ac:dyDescent="0.25">
      <c r="A1076" s="41" t="s">
        <v>129</v>
      </c>
      <c r="B1076" s="74">
        <v>50020</v>
      </c>
      <c r="C1076" s="54" t="s">
        <v>113</v>
      </c>
      <c r="D1076" s="53">
        <v>2960</v>
      </c>
      <c r="E1076" s="52">
        <v>7.6999999999999999E-2</v>
      </c>
      <c r="F1076" s="51">
        <v>2.1000000000000001E-2</v>
      </c>
      <c r="G1076" s="50">
        <v>20.45</v>
      </c>
      <c r="H1076" s="50">
        <v>24.05</v>
      </c>
      <c r="I1076" s="43">
        <v>50020</v>
      </c>
      <c r="J1076" s="49">
        <v>0.05</v>
      </c>
    </row>
    <row r="1077" spans="1:10" ht="15" hidden="1" x14ac:dyDescent="0.25">
      <c r="A1077" s="41" t="s">
        <v>128</v>
      </c>
      <c r="B1077" s="74">
        <v>34260</v>
      </c>
      <c r="C1077" s="48" t="s">
        <v>113</v>
      </c>
      <c r="D1077" s="47">
        <v>542750</v>
      </c>
      <c r="E1077" s="46">
        <v>1.0999999999999999E-2</v>
      </c>
      <c r="F1077" s="45">
        <v>3.8660000000000001</v>
      </c>
      <c r="G1077" s="44">
        <v>15.61</v>
      </c>
      <c r="H1077" s="44">
        <v>16.47</v>
      </c>
      <c r="I1077" s="43">
        <v>34260</v>
      </c>
      <c r="J1077" s="42">
        <v>3.0000000000000001E-3</v>
      </c>
    </row>
    <row r="1078" spans="1:10" ht="15" hidden="1" x14ac:dyDescent="0.25">
      <c r="A1078" s="41" t="s">
        <v>127</v>
      </c>
      <c r="B1078" s="74">
        <v>27570</v>
      </c>
      <c r="C1078" s="54" t="s">
        <v>121</v>
      </c>
      <c r="D1078" s="53">
        <v>3730410</v>
      </c>
      <c r="E1078" s="52">
        <v>5.0000000000000001E-3</v>
      </c>
      <c r="F1078" s="51">
        <v>26.57</v>
      </c>
      <c r="G1078" s="50">
        <v>11.88</v>
      </c>
      <c r="H1078" s="50">
        <v>13.25</v>
      </c>
      <c r="I1078" s="43">
        <v>27570</v>
      </c>
      <c r="J1078" s="49">
        <v>2E-3</v>
      </c>
    </row>
    <row r="1079" spans="1:10" ht="15" hidden="1" x14ac:dyDescent="0.25">
      <c r="A1079" s="41" t="s">
        <v>126</v>
      </c>
      <c r="B1079" s="74">
        <v>24660</v>
      </c>
      <c r="C1079" s="48" t="s">
        <v>113</v>
      </c>
      <c r="D1079" s="47">
        <v>348770</v>
      </c>
      <c r="E1079" s="46">
        <v>0.01</v>
      </c>
      <c r="F1079" s="45">
        <v>2.484</v>
      </c>
      <c r="G1079" s="44">
        <v>10.68</v>
      </c>
      <c r="H1079" s="44">
        <v>11.85</v>
      </c>
      <c r="I1079" s="43">
        <v>24660</v>
      </c>
      <c r="J1079" s="42">
        <v>8.0000000000000002E-3</v>
      </c>
    </row>
    <row r="1080" spans="1:10" ht="15" hidden="1" x14ac:dyDescent="0.25">
      <c r="A1080" s="41" t="s">
        <v>125</v>
      </c>
      <c r="B1080" s="74">
        <v>28720</v>
      </c>
      <c r="C1080" s="54" t="s">
        <v>113</v>
      </c>
      <c r="D1080" s="53">
        <v>2587900</v>
      </c>
      <c r="E1080" s="52">
        <v>7.0000000000000001E-3</v>
      </c>
      <c r="F1080" s="51">
        <v>18.431999999999999</v>
      </c>
      <c r="G1080" s="50">
        <v>12.49</v>
      </c>
      <c r="H1080" s="50">
        <v>13.81</v>
      </c>
      <c r="I1080" s="43">
        <v>28720</v>
      </c>
      <c r="J1080" s="49">
        <v>2E-3</v>
      </c>
    </row>
    <row r="1081" spans="1:10" ht="15" hidden="1" x14ac:dyDescent="0.25">
      <c r="A1081" s="41" t="s">
        <v>124</v>
      </c>
      <c r="B1081" s="74">
        <v>30490</v>
      </c>
      <c r="C1081" s="48" t="s">
        <v>113</v>
      </c>
      <c r="D1081" s="47">
        <v>88070</v>
      </c>
      <c r="E1081" s="46">
        <v>3.3000000000000002E-2</v>
      </c>
      <c r="F1081" s="45">
        <v>0.627</v>
      </c>
      <c r="G1081" s="44">
        <v>13.66</v>
      </c>
      <c r="H1081" s="44">
        <v>14.66</v>
      </c>
      <c r="I1081" s="43">
        <v>30490</v>
      </c>
      <c r="J1081" s="42">
        <v>8.0000000000000002E-3</v>
      </c>
    </row>
    <row r="1082" spans="1:10" ht="15" hidden="1" x14ac:dyDescent="0.25">
      <c r="A1082" s="41" t="s">
        <v>123</v>
      </c>
      <c r="B1082" s="74">
        <v>24430</v>
      </c>
      <c r="C1082" s="54" t="s">
        <v>113</v>
      </c>
      <c r="D1082" s="53">
        <v>705660</v>
      </c>
      <c r="E1082" s="52">
        <v>1.6E-2</v>
      </c>
      <c r="F1082" s="51">
        <v>5.0259999999999998</v>
      </c>
      <c r="G1082" s="50">
        <v>10.64</v>
      </c>
      <c r="H1082" s="50">
        <v>11.74</v>
      </c>
      <c r="I1082" s="43">
        <v>24430</v>
      </c>
      <c r="J1082" s="49">
        <v>4.0000000000000001E-3</v>
      </c>
    </row>
    <row r="1083" spans="1:10" ht="15" hidden="1" x14ac:dyDescent="0.25">
      <c r="A1083" s="41" t="s">
        <v>122</v>
      </c>
      <c r="B1083" s="74">
        <v>50030</v>
      </c>
      <c r="C1083" s="48" t="s">
        <v>121</v>
      </c>
      <c r="D1083" s="47">
        <v>27540</v>
      </c>
      <c r="E1083" s="46">
        <v>4.4999999999999998E-2</v>
      </c>
      <c r="F1083" s="45">
        <v>0.19600000000000001</v>
      </c>
      <c r="G1083" s="44">
        <v>23.48</v>
      </c>
      <c r="H1083" s="44">
        <v>24.05</v>
      </c>
      <c r="I1083" s="43">
        <v>50030</v>
      </c>
      <c r="J1083" s="42">
        <v>1.0999999999999999E-2</v>
      </c>
    </row>
    <row r="1084" spans="1:10" ht="15" hidden="1" x14ac:dyDescent="0.25">
      <c r="A1084" s="41" t="s">
        <v>120</v>
      </c>
      <c r="B1084" s="74">
        <v>59620</v>
      </c>
      <c r="C1084" s="54" t="s">
        <v>113</v>
      </c>
      <c r="D1084" s="53">
        <v>3890</v>
      </c>
      <c r="E1084" s="52">
        <v>7.5999999999999998E-2</v>
      </c>
      <c r="F1084" s="51">
        <v>2.8000000000000001E-2</v>
      </c>
      <c r="G1084" s="50">
        <v>29.07</v>
      </c>
      <c r="H1084" s="50">
        <v>28.66</v>
      </c>
      <c r="I1084" s="43">
        <v>59620</v>
      </c>
      <c r="J1084" s="49">
        <v>1.4E-2</v>
      </c>
    </row>
    <row r="1085" spans="1:10" ht="15" hidden="1" x14ac:dyDescent="0.25">
      <c r="A1085" s="41" t="s">
        <v>119</v>
      </c>
      <c r="B1085" s="74">
        <v>46270</v>
      </c>
      <c r="C1085" s="48" t="s">
        <v>113</v>
      </c>
      <c r="D1085" s="47">
        <v>12030</v>
      </c>
      <c r="E1085" s="46">
        <v>8.6999999999999994E-2</v>
      </c>
      <c r="F1085" s="45">
        <v>8.5999999999999993E-2</v>
      </c>
      <c r="G1085" s="44">
        <v>20.420000000000002</v>
      </c>
      <c r="H1085" s="44">
        <v>22.24</v>
      </c>
      <c r="I1085" s="43">
        <v>46270</v>
      </c>
      <c r="J1085" s="42">
        <v>1.9E-2</v>
      </c>
    </row>
    <row r="1086" spans="1:10" ht="15" hidden="1" x14ac:dyDescent="0.25">
      <c r="A1086" s="41" t="s">
        <v>118</v>
      </c>
      <c r="B1086" s="74">
        <v>50730</v>
      </c>
      <c r="C1086" s="54" t="s">
        <v>113</v>
      </c>
      <c r="D1086" s="53">
        <v>11610</v>
      </c>
      <c r="E1086" s="52">
        <v>5.1999999999999998E-2</v>
      </c>
      <c r="F1086" s="51">
        <v>8.3000000000000004E-2</v>
      </c>
      <c r="G1086" s="50">
        <v>23.85</v>
      </c>
      <c r="H1086" s="50">
        <v>24.39</v>
      </c>
      <c r="I1086" s="43">
        <v>50730</v>
      </c>
      <c r="J1086" s="49">
        <v>1.4999999999999999E-2</v>
      </c>
    </row>
    <row r="1087" spans="1:10" ht="15" hidden="1" x14ac:dyDescent="0.25">
      <c r="A1087" s="41" t="s">
        <v>117</v>
      </c>
      <c r="B1087" s="74">
        <v>37690</v>
      </c>
      <c r="C1087" s="48" t="s">
        <v>113</v>
      </c>
      <c r="D1087" s="47">
        <v>114680</v>
      </c>
      <c r="E1087" s="46">
        <v>1.4999999999999999E-2</v>
      </c>
      <c r="F1087" s="45">
        <v>0.81699999999999995</v>
      </c>
      <c r="G1087" s="44">
        <v>16.95</v>
      </c>
      <c r="H1087" s="44">
        <v>18.12</v>
      </c>
      <c r="I1087" s="43">
        <v>37690</v>
      </c>
      <c r="J1087" s="42">
        <v>1.2E-2</v>
      </c>
    </row>
    <row r="1088" spans="1:10" ht="15" hidden="1" x14ac:dyDescent="0.25">
      <c r="A1088" s="41" t="s">
        <v>116</v>
      </c>
      <c r="B1088" s="74">
        <v>56370</v>
      </c>
      <c r="C1088" s="54" t="s">
        <v>113</v>
      </c>
      <c r="D1088" s="53">
        <v>1590</v>
      </c>
      <c r="E1088" s="52">
        <v>7.0000000000000007E-2</v>
      </c>
      <c r="F1088" s="51">
        <v>1.0999999999999999E-2</v>
      </c>
      <c r="G1088" s="50">
        <v>27.14</v>
      </c>
      <c r="H1088" s="50">
        <v>27.1</v>
      </c>
      <c r="I1088" s="43">
        <v>56370</v>
      </c>
      <c r="J1088" s="49">
        <v>1.2999999999999999E-2</v>
      </c>
    </row>
    <row r="1089" spans="1:10" ht="15" hidden="1" x14ac:dyDescent="0.25">
      <c r="A1089" s="41" t="s">
        <v>115</v>
      </c>
      <c r="B1089" s="74">
        <v>39590</v>
      </c>
      <c r="C1089" s="48" t="s">
        <v>113</v>
      </c>
      <c r="D1089" s="47">
        <v>10920</v>
      </c>
      <c r="E1089" s="46">
        <v>0.13100000000000001</v>
      </c>
      <c r="F1089" s="45">
        <v>7.8E-2</v>
      </c>
      <c r="G1089" s="44">
        <v>17.2</v>
      </c>
      <c r="H1089" s="44">
        <v>19.04</v>
      </c>
      <c r="I1089" s="43">
        <v>39590</v>
      </c>
      <c r="J1089" s="42">
        <v>2.5000000000000001E-2</v>
      </c>
    </row>
    <row r="1090" spans="1:10" ht="15.75" hidden="1" thickBot="1" x14ac:dyDescent="0.3">
      <c r="A1090" s="41" t="s">
        <v>114</v>
      </c>
      <c r="B1090" s="73">
        <v>34540</v>
      </c>
      <c r="C1090" s="40" t="s">
        <v>113</v>
      </c>
      <c r="D1090" s="39">
        <v>23880</v>
      </c>
      <c r="E1090" s="38">
        <v>3.6999999999999998E-2</v>
      </c>
      <c r="F1090" s="37">
        <v>0.17</v>
      </c>
      <c r="G1090" s="36">
        <v>13.64</v>
      </c>
      <c r="H1090" s="36">
        <v>16.61</v>
      </c>
      <c r="I1090" s="35">
        <v>34540</v>
      </c>
      <c r="J1090" s="34">
        <v>0.02</v>
      </c>
    </row>
  </sheetData>
  <autoFilter ref="A1:A1090" xr:uid="{00000000-0009-0000-0000-000029000000}">
    <filterColumn colId="0">
      <customFilters>
        <customFilter val="*Sales*"/>
      </customFilters>
    </filterColumn>
  </autoFilter>
  <hyperlinks>
    <hyperlink ref="H7" r:id="rId1" location="(4)" display="https://www.bls.gov/oes/current/oes_nat.htm - (4)" xr:uid="{00000000-0004-0000-2900-000000000000}"/>
    <hyperlink ref="H29" r:id="rId2" location="(4)" display="https://www.bls.gov/oes/current/oes_nat.htm - (4)" xr:uid="{00000000-0004-0000-2900-000001000000}"/>
    <hyperlink ref="H255" r:id="rId3" location="(4)" display="https://www.bls.gov/oes/current/oes_nat.htm - (4)" xr:uid="{00000000-0004-0000-2900-000002000000}"/>
    <hyperlink ref="H256" r:id="rId4" location="(4)" display="https://www.bls.gov/oes/current/oes_nat.htm - (4)" xr:uid="{00000000-0004-0000-2900-000003000000}"/>
    <hyperlink ref="H257" r:id="rId5" location="(4)" display="https://www.bls.gov/oes/current/oes_nat.htm - (4)" xr:uid="{00000000-0004-0000-2900-000004000000}"/>
    <hyperlink ref="H258" r:id="rId6" location="(4)" display="https://www.bls.gov/oes/current/oes_nat.htm - (4)" xr:uid="{00000000-0004-0000-2900-000005000000}"/>
    <hyperlink ref="H259" r:id="rId7" location="(4)" display="https://www.bls.gov/oes/current/oes_nat.htm - (4)" xr:uid="{00000000-0004-0000-2900-000006000000}"/>
    <hyperlink ref="H260" r:id="rId8" location="(4)" display="https://www.bls.gov/oes/current/oes_nat.htm - (4)" xr:uid="{00000000-0004-0000-2900-000007000000}"/>
    <hyperlink ref="H261" r:id="rId9" location="(4)" display="https://www.bls.gov/oes/current/oes_nat.htm - (4)" xr:uid="{00000000-0004-0000-2900-000008000000}"/>
    <hyperlink ref="H262" r:id="rId10" location="(4)" display="https://www.bls.gov/oes/current/oes_nat.htm - (4)" xr:uid="{00000000-0004-0000-2900-000009000000}"/>
    <hyperlink ref="H263" r:id="rId11" location="(4)" display="https://www.bls.gov/oes/current/oes_nat.htm - (4)" xr:uid="{00000000-0004-0000-2900-00000A000000}"/>
    <hyperlink ref="H264" r:id="rId12" location="(4)" display="https://www.bls.gov/oes/current/oes_nat.htm - (4)" xr:uid="{00000000-0004-0000-2900-00000B000000}"/>
    <hyperlink ref="H265" r:id="rId13" location="(4)" display="https://www.bls.gov/oes/current/oes_nat.htm - (4)" xr:uid="{00000000-0004-0000-2900-00000C000000}"/>
    <hyperlink ref="H266" r:id="rId14" location="(4)" display="https://www.bls.gov/oes/current/oes_nat.htm - (4)" xr:uid="{00000000-0004-0000-2900-00000D000000}"/>
    <hyperlink ref="H267" r:id="rId15" location="(4)" display="https://www.bls.gov/oes/current/oes_nat.htm - (4)" xr:uid="{00000000-0004-0000-2900-00000E000000}"/>
    <hyperlink ref="H268" r:id="rId16" location="(4)" display="https://www.bls.gov/oes/current/oes_nat.htm - (4)" xr:uid="{00000000-0004-0000-2900-00000F000000}"/>
    <hyperlink ref="H269" r:id="rId17" location="(4)" display="https://www.bls.gov/oes/current/oes_nat.htm - (4)" xr:uid="{00000000-0004-0000-2900-000010000000}"/>
    <hyperlink ref="H270" r:id="rId18" location="(4)" display="https://www.bls.gov/oes/current/oes_nat.htm - (4)" xr:uid="{00000000-0004-0000-2900-000011000000}"/>
    <hyperlink ref="H271" r:id="rId19" location="(4)" display="https://www.bls.gov/oes/current/oes_nat.htm - (4)" xr:uid="{00000000-0004-0000-2900-000012000000}"/>
    <hyperlink ref="H272" r:id="rId20" location="(4)" display="https://www.bls.gov/oes/current/oes_nat.htm - (4)" xr:uid="{00000000-0004-0000-2900-000013000000}"/>
    <hyperlink ref="H273" r:id="rId21" location="(4)" display="https://www.bls.gov/oes/current/oes_nat.htm - (4)" xr:uid="{00000000-0004-0000-2900-000014000000}"/>
    <hyperlink ref="H274" r:id="rId22" location="(4)" display="https://www.bls.gov/oes/current/oes_nat.htm - (4)" xr:uid="{00000000-0004-0000-2900-000015000000}"/>
    <hyperlink ref="H275" r:id="rId23" location="(4)" display="https://www.bls.gov/oes/current/oes_nat.htm - (4)" xr:uid="{00000000-0004-0000-2900-000016000000}"/>
    <hyperlink ref="H276" r:id="rId24" location="(4)" display="https://www.bls.gov/oes/current/oes_nat.htm - (4)" xr:uid="{00000000-0004-0000-2900-000017000000}"/>
    <hyperlink ref="H277" r:id="rId25" location="(4)" display="https://www.bls.gov/oes/current/oes_nat.htm - (4)" xr:uid="{00000000-0004-0000-2900-000018000000}"/>
    <hyperlink ref="H278" r:id="rId26" location="(4)" display="https://www.bls.gov/oes/current/oes_nat.htm - (4)" xr:uid="{00000000-0004-0000-2900-000019000000}"/>
    <hyperlink ref="H279" r:id="rId27" location="(4)" display="https://www.bls.gov/oes/current/oes_nat.htm - (4)" xr:uid="{00000000-0004-0000-2900-00001A000000}"/>
    <hyperlink ref="H280" r:id="rId28" location="(4)" display="https://www.bls.gov/oes/current/oes_nat.htm - (4)" xr:uid="{00000000-0004-0000-2900-00001B000000}"/>
    <hyperlink ref="H281" r:id="rId29" location="(4)" display="https://www.bls.gov/oes/current/oes_nat.htm - (4)" xr:uid="{00000000-0004-0000-2900-00001C000000}"/>
    <hyperlink ref="H282" r:id="rId30" location="(4)" display="https://www.bls.gov/oes/current/oes_nat.htm - (4)" xr:uid="{00000000-0004-0000-2900-00001D000000}"/>
    <hyperlink ref="H283" r:id="rId31" location="(4)" display="https://www.bls.gov/oes/current/oes_nat.htm - (4)" xr:uid="{00000000-0004-0000-2900-00001E000000}"/>
    <hyperlink ref="H284" r:id="rId32" location="(4)" display="https://www.bls.gov/oes/current/oes_nat.htm - (4)" xr:uid="{00000000-0004-0000-2900-00001F000000}"/>
    <hyperlink ref="H285" r:id="rId33" location="(4)" display="https://www.bls.gov/oes/current/oes_nat.htm - (4)" xr:uid="{00000000-0004-0000-2900-000020000000}"/>
    <hyperlink ref="H286" r:id="rId34" location="(4)" display="https://www.bls.gov/oes/current/oes_nat.htm - (4)" xr:uid="{00000000-0004-0000-2900-000021000000}"/>
    <hyperlink ref="H287" r:id="rId35" location="(4)" display="https://www.bls.gov/oes/current/oes_nat.htm - (4)" xr:uid="{00000000-0004-0000-2900-000022000000}"/>
    <hyperlink ref="H288" r:id="rId36" location="(4)" display="https://www.bls.gov/oes/current/oes_nat.htm - (4)" xr:uid="{00000000-0004-0000-2900-000023000000}"/>
    <hyperlink ref="H289" r:id="rId37" location="(4)" display="https://www.bls.gov/oes/current/oes_nat.htm - (4)" xr:uid="{00000000-0004-0000-2900-000024000000}"/>
    <hyperlink ref="H290" r:id="rId38" location="(4)" display="https://www.bls.gov/oes/current/oes_nat.htm - (4)" xr:uid="{00000000-0004-0000-2900-000025000000}"/>
    <hyperlink ref="H291" r:id="rId39" location="(4)" display="https://www.bls.gov/oes/current/oes_nat.htm - (4)" xr:uid="{00000000-0004-0000-2900-000026000000}"/>
    <hyperlink ref="H292" r:id="rId40" location="(4)" display="https://www.bls.gov/oes/current/oes_nat.htm - (4)" xr:uid="{00000000-0004-0000-2900-000027000000}"/>
    <hyperlink ref="H293" r:id="rId41" location="(4)" display="https://www.bls.gov/oes/current/oes_nat.htm - (4)" xr:uid="{00000000-0004-0000-2900-000028000000}"/>
    <hyperlink ref="H294" r:id="rId42" location="(4)" display="https://www.bls.gov/oes/current/oes_nat.htm - (4)" xr:uid="{00000000-0004-0000-2900-000029000000}"/>
    <hyperlink ref="H295" r:id="rId43" location="(4)" display="https://www.bls.gov/oes/current/oes_nat.htm - (4)" xr:uid="{00000000-0004-0000-2900-00002A000000}"/>
    <hyperlink ref="H296" r:id="rId44" location="(4)" display="https://www.bls.gov/oes/current/oes_nat.htm - (4)" xr:uid="{00000000-0004-0000-2900-00002B000000}"/>
    <hyperlink ref="H297" r:id="rId45" location="(4)" display="https://www.bls.gov/oes/current/oes_nat.htm - (4)" xr:uid="{00000000-0004-0000-2900-00002C000000}"/>
    <hyperlink ref="H298" r:id="rId46" location="(4)" display="https://www.bls.gov/oes/current/oes_nat.htm - (4)" xr:uid="{00000000-0004-0000-2900-00002D000000}"/>
    <hyperlink ref="H299" r:id="rId47" location="(4)" display="https://www.bls.gov/oes/current/oes_nat.htm - (4)" xr:uid="{00000000-0004-0000-2900-00002E000000}"/>
    <hyperlink ref="H300" r:id="rId48" location="(4)" display="https://www.bls.gov/oes/current/oes_nat.htm - (4)" xr:uid="{00000000-0004-0000-2900-00002F000000}"/>
    <hyperlink ref="H301" r:id="rId49" location="(4)" display="https://www.bls.gov/oes/current/oes_nat.htm - (4)" xr:uid="{00000000-0004-0000-2900-000030000000}"/>
    <hyperlink ref="H303" r:id="rId50" location="(4)" display="https://www.bls.gov/oes/current/oes_nat.htm - (4)" xr:uid="{00000000-0004-0000-2900-000031000000}"/>
    <hyperlink ref="H304" r:id="rId51" location="(4)" display="https://www.bls.gov/oes/current/oes_nat.htm - (4)" xr:uid="{00000000-0004-0000-2900-000032000000}"/>
    <hyperlink ref="H307" r:id="rId52" location="(4)" display="https://www.bls.gov/oes/current/oes_nat.htm - (4)" xr:uid="{00000000-0004-0000-2900-000033000000}"/>
    <hyperlink ref="H308" r:id="rId53" location="(4)" display="https://www.bls.gov/oes/current/oes_nat.htm - (4)" xr:uid="{00000000-0004-0000-2900-000034000000}"/>
    <hyperlink ref="H309" r:id="rId54" location="(4)" display="https://www.bls.gov/oes/current/oes_nat.htm - (4)" xr:uid="{00000000-0004-0000-2900-000035000000}"/>
    <hyperlink ref="H310" r:id="rId55" location="(4)" display="https://www.bls.gov/oes/current/oes_nat.htm - (4)" xr:uid="{00000000-0004-0000-2900-000036000000}"/>
    <hyperlink ref="H311" r:id="rId56" location="(4)" display="https://www.bls.gov/oes/current/oes_nat.htm - (4)" xr:uid="{00000000-0004-0000-2900-000037000000}"/>
    <hyperlink ref="H312" r:id="rId57" location="(4)" display="https://www.bls.gov/oes/current/oes_nat.htm - (4)" xr:uid="{00000000-0004-0000-2900-000038000000}"/>
    <hyperlink ref="H313" r:id="rId58" location="(4)" display="https://www.bls.gov/oes/current/oes_nat.htm - (4)" xr:uid="{00000000-0004-0000-2900-000039000000}"/>
    <hyperlink ref="H314" r:id="rId59" location="(4)" display="https://www.bls.gov/oes/current/oes_nat.htm - (4)" xr:uid="{00000000-0004-0000-2900-00003A000000}"/>
    <hyperlink ref="H315" r:id="rId60" location="(4)" display="https://www.bls.gov/oes/current/oes_nat.htm - (4)" xr:uid="{00000000-0004-0000-2900-00003B000000}"/>
    <hyperlink ref="H316" r:id="rId61" location="(4)" display="https://www.bls.gov/oes/current/oes_nat.htm - (4)" xr:uid="{00000000-0004-0000-2900-00003C000000}"/>
    <hyperlink ref="H317" r:id="rId62" location="(4)" display="https://www.bls.gov/oes/current/oes_nat.htm - (4)" xr:uid="{00000000-0004-0000-2900-00003D000000}"/>
    <hyperlink ref="H318" r:id="rId63" location="(4)" display="https://www.bls.gov/oes/current/oes_nat.htm - (4)" xr:uid="{00000000-0004-0000-2900-00003E000000}"/>
    <hyperlink ref="H319" r:id="rId64" location="(4)" display="https://www.bls.gov/oes/current/oes_nat.htm - (4)" xr:uid="{00000000-0004-0000-2900-00003F000000}"/>
    <hyperlink ref="H320" r:id="rId65" location="(4)" display="https://www.bls.gov/oes/current/oes_nat.htm - (4)" xr:uid="{00000000-0004-0000-2900-000040000000}"/>
    <hyperlink ref="H325" r:id="rId66" location="(4)" display="https://www.bls.gov/oes/current/oes_nat.htm - (4)" xr:uid="{00000000-0004-0000-2900-000041000000}"/>
    <hyperlink ref="H334" r:id="rId67" location="(4)" display="https://www.bls.gov/oes/current/oes_nat.htm - (4)" xr:uid="{00000000-0004-0000-2900-000042000000}"/>
    <hyperlink ref="H338" r:id="rId68" location="(4)" display="https://www.bls.gov/oes/current/oes_nat.htm - (4)" xr:uid="{00000000-0004-0000-2900-000043000000}"/>
    <hyperlink ref="I359" r:id="rId69" location="(4)" display="https://www.bls.gov/oes/current/oes_nat.htm - (4)" xr:uid="{00000000-0004-0000-2900-000044000000}"/>
    <hyperlink ref="H361" r:id="rId70" location="(4)" display="https://www.bls.gov/oes/current/oes_nat.htm - (4)" xr:uid="{00000000-0004-0000-2900-000045000000}"/>
    <hyperlink ref="H362" r:id="rId71" location="(4)" display="https://www.bls.gov/oes/current/oes_nat.htm - (4)" xr:uid="{00000000-0004-0000-2900-000046000000}"/>
    <hyperlink ref="H363" r:id="rId72" location="(4)" display="https://www.bls.gov/oes/current/oes_nat.htm - (4)" xr:uid="{00000000-0004-0000-2900-000047000000}"/>
    <hyperlink ref="H364" r:id="rId73" location="(4)" display="https://www.bls.gov/oes/current/oes_nat.htm - (4)" xr:uid="{00000000-0004-0000-2900-000048000000}"/>
    <hyperlink ref="I366" r:id="rId74" location="(4)" display="https://www.bls.gov/oes/current/oes_nat.htm - (4)" xr:uid="{00000000-0004-0000-2900-000049000000}"/>
    <hyperlink ref="I368" r:id="rId75" location="(4)" display="https://www.bls.gov/oes/current/oes_nat.htm - (4)" xr:uid="{00000000-0004-0000-2900-00004A000000}"/>
    <hyperlink ref="I370" r:id="rId76" location="(4)" display="https://www.bls.gov/oes/current/oes_nat.htm - (4)" xr:uid="{00000000-0004-0000-2900-00004B000000}"/>
    <hyperlink ref="I371" r:id="rId77" location="(4)" display="https://www.bls.gov/oes/current/oes_nat.htm - (4)" xr:uid="{00000000-0004-0000-2900-00004C000000}"/>
    <hyperlink ref="G403" r:id="rId78" location="(5)" display="https://www.bls.gov/oes/current/oes_nat.htm - (5)" xr:uid="{00000000-0004-0000-2900-00004D000000}"/>
    <hyperlink ref="G404" r:id="rId79" location="(5)" display="https://www.bls.gov/oes/current/oes_nat.htm - (5)" xr:uid="{00000000-0004-0000-2900-00004E000000}"/>
    <hyperlink ref="G410" r:id="rId80" location="(5)" display="https://www.bls.gov/oes/current/oes_nat.htm - (5)" xr:uid="{00000000-0004-0000-2900-00004F000000}"/>
    <hyperlink ref="G411" r:id="rId81" location="(5)" display="https://www.bls.gov/oes/current/oes_nat.htm - (5)" xr:uid="{00000000-0004-0000-2900-000050000000}"/>
    <hyperlink ref="G414" r:id="rId82" location="(5)" display="https://www.bls.gov/oes/current/oes_nat.htm - (5)" xr:uid="{00000000-0004-0000-2900-000051000000}"/>
    <hyperlink ref="G417" r:id="rId83" location="(5)" display="https://www.bls.gov/oes/current/oes_nat.htm - (5)" xr:uid="{00000000-0004-0000-2900-000052000000}"/>
    <hyperlink ref="H469" r:id="rId84" location="(4)" display="https://www.bls.gov/oes/current/oes_nat.htm - (4)" xr:uid="{00000000-0004-0000-2900-000053000000}"/>
    <hyperlink ref="H1027" r:id="rId85" location="(4)" display="https://www.bls.gov/oes/current/oes_nat.htm - (4)" xr:uid="{00000000-0004-0000-2900-000054000000}"/>
    <hyperlink ref="H1028" r:id="rId86" location="(4)" display="https://www.bls.gov/oes/current/oes_nat.htm - (4)" xr:uid="{00000000-0004-0000-2900-000055000000}"/>
    <hyperlink ref="H1029" r:id="rId87" location="(4)" display="https://www.bls.gov/oes/current/oes_nat.htm - (4)" xr:uid="{00000000-0004-0000-2900-000056000000}"/>
    <hyperlink ref="H1030" r:id="rId88" location="(4)" display="https://www.bls.gov/oes/current/oes_nat.htm - (4)" xr:uid="{00000000-0004-0000-2900-000057000000}"/>
    <hyperlink ref="H1034" r:id="rId89" location="(4)" display="https://www.bls.gov/oes/current/oes_nat.htm - (4)" xr:uid="{00000000-0004-0000-2900-000058000000}"/>
    <hyperlink ref="G1034" r:id="rId90" location="(4)" display="https://www.bls.gov/oes/current/oes_nat.htm - (4)" xr:uid="{00000000-0004-0000-2900-000059000000}"/>
    <hyperlink ref="G1030" r:id="rId91" location="(4)" display="https://www.bls.gov/oes/current/oes_nat.htm - (4)" xr:uid="{00000000-0004-0000-2900-00005A000000}"/>
    <hyperlink ref="G1029" r:id="rId92" location="(4)" display="https://www.bls.gov/oes/current/oes_nat.htm - (4)" xr:uid="{00000000-0004-0000-2900-00005B000000}"/>
    <hyperlink ref="G1028" r:id="rId93" location="(4)" display="https://www.bls.gov/oes/current/oes_nat.htm - (4)" xr:uid="{00000000-0004-0000-2900-00005C000000}"/>
    <hyperlink ref="G1027" r:id="rId94" location="(4)" display="https://www.bls.gov/oes/current/oes_nat.htm - (4)" xr:uid="{00000000-0004-0000-2900-00005D000000}"/>
    <hyperlink ref="G469" r:id="rId95" location="(4)" display="https://www.bls.gov/oes/current/oes_nat.htm - (4)" xr:uid="{00000000-0004-0000-2900-00005E000000}"/>
    <hyperlink ref="G364" r:id="rId96" location="(4)" display="https://www.bls.gov/oes/current/oes_nat.htm - (4)" xr:uid="{00000000-0004-0000-2900-00005F000000}"/>
    <hyperlink ref="G363" r:id="rId97" location="(4)" display="https://www.bls.gov/oes/current/oes_nat.htm - (4)" xr:uid="{00000000-0004-0000-2900-000060000000}"/>
    <hyperlink ref="G362" r:id="rId98" location="(4)" display="https://www.bls.gov/oes/current/oes_nat.htm - (4)" xr:uid="{00000000-0004-0000-2900-000061000000}"/>
    <hyperlink ref="G361" r:id="rId99" location="(4)" display="https://www.bls.gov/oes/current/oes_nat.htm - (4)" xr:uid="{00000000-0004-0000-2900-000062000000}"/>
    <hyperlink ref="G338" r:id="rId100" location="(4)" display="https://www.bls.gov/oes/current/oes_nat.htm - (4)" xr:uid="{00000000-0004-0000-2900-000063000000}"/>
    <hyperlink ref="G334" r:id="rId101" location="(4)" display="https://www.bls.gov/oes/current/oes_nat.htm - (4)" xr:uid="{00000000-0004-0000-2900-000064000000}"/>
    <hyperlink ref="G325" r:id="rId102" location="(4)" display="https://www.bls.gov/oes/current/oes_nat.htm - (4)" xr:uid="{00000000-0004-0000-2900-000065000000}"/>
    <hyperlink ref="G320" r:id="rId103" location="(4)" display="https://www.bls.gov/oes/current/oes_nat.htm - (4)" xr:uid="{00000000-0004-0000-2900-000066000000}"/>
    <hyperlink ref="G319" r:id="rId104" location="(4)" display="https://www.bls.gov/oes/current/oes_nat.htm - (4)" xr:uid="{00000000-0004-0000-2900-000067000000}"/>
    <hyperlink ref="G318" r:id="rId105" location="(4)" display="https://www.bls.gov/oes/current/oes_nat.htm - (4)" xr:uid="{00000000-0004-0000-2900-000068000000}"/>
    <hyperlink ref="G317" r:id="rId106" location="(4)" display="https://www.bls.gov/oes/current/oes_nat.htm - (4)" xr:uid="{00000000-0004-0000-2900-000069000000}"/>
    <hyperlink ref="G316" r:id="rId107" location="(4)" display="https://www.bls.gov/oes/current/oes_nat.htm - (4)" xr:uid="{00000000-0004-0000-2900-00006A000000}"/>
    <hyperlink ref="G315" r:id="rId108" location="(4)" display="https://www.bls.gov/oes/current/oes_nat.htm - (4)" xr:uid="{00000000-0004-0000-2900-00006B000000}"/>
    <hyperlink ref="G314" r:id="rId109" location="(4)" display="https://www.bls.gov/oes/current/oes_nat.htm - (4)" xr:uid="{00000000-0004-0000-2900-00006C000000}"/>
    <hyperlink ref="G313" r:id="rId110" location="(4)" display="https://www.bls.gov/oes/current/oes_nat.htm - (4)" xr:uid="{00000000-0004-0000-2900-00006D000000}"/>
    <hyperlink ref="G312" r:id="rId111" location="(4)" display="https://www.bls.gov/oes/current/oes_nat.htm - (4)" xr:uid="{00000000-0004-0000-2900-00006E000000}"/>
    <hyperlink ref="G311" r:id="rId112" location="(4)" display="https://www.bls.gov/oes/current/oes_nat.htm - (4)" xr:uid="{00000000-0004-0000-2900-00006F000000}"/>
    <hyperlink ref="G310" r:id="rId113" location="(4)" display="https://www.bls.gov/oes/current/oes_nat.htm - (4)" xr:uid="{00000000-0004-0000-2900-000070000000}"/>
    <hyperlink ref="G309" r:id="rId114" location="(4)" display="https://www.bls.gov/oes/current/oes_nat.htm - (4)" xr:uid="{00000000-0004-0000-2900-000071000000}"/>
    <hyperlink ref="G308" r:id="rId115" location="(4)" display="https://www.bls.gov/oes/current/oes_nat.htm - (4)" xr:uid="{00000000-0004-0000-2900-000072000000}"/>
    <hyperlink ref="G307" r:id="rId116" location="(4)" display="https://www.bls.gov/oes/current/oes_nat.htm - (4)" xr:uid="{00000000-0004-0000-2900-000073000000}"/>
    <hyperlink ref="G304" r:id="rId117" location="(4)" display="https://www.bls.gov/oes/current/oes_nat.htm - (4)" xr:uid="{00000000-0004-0000-2900-000074000000}"/>
    <hyperlink ref="G303" r:id="rId118" location="(4)" display="https://www.bls.gov/oes/current/oes_nat.htm - (4)" xr:uid="{00000000-0004-0000-2900-000075000000}"/>
    <hyperlink ref="G301" r:id="rId119" location="(4)" display="https://www.bls.gov/oes/current/oes_nat.htm - (4)" xr:uid="{00000000-0004-0000-2900-000076000000}"/>
    <hyperlink ref="G300" r:id="rId120" location="(4)" display="https://www.bls.gov/oes/current/oes_nat.htm - (4)" xr:uid="{00000000-0004-0000-2900-000077000000}"/>
    <hyperlink ref="G299" r:id="rId121" location="(4)" display="https://www.bls.gov/oes/current/oes_nat.htm - (4)" xr:uid="{00000000-0004-0000-2900-000078000000}"/>
    <hyperlink ref="G298" r:id="rId122" location="(4)" display="https://www.bls.gov/oes/current/oes_nat.htm - (4)" xr:uid="{00000000-0004-0000-2900-000079000000}"/>
    <hyperlink ref="G297" r:id="rId123" location="(4)" display="https://www.bls.gov/oes/current/oes_nat.htm - (4)" xr:uid="{00000000-0004-0000-2900-00007A000000}"/>
    <hyperlink ref="G296" r:id="rId124" location="(4)" display="https://www.bls.gov/oes/current/oes_nat.htm - (4)" xr:uid="{00000000-0004-0000-2900-00007B000000}"/>
    <hyperlink ref="G295" r:id="rId125" location="(4)" display="https://www.bls.gov/oes/current/oes_nat.htm - (4)" xr:uid="{00000000-0004-0000-2900-00007C000000}"/>
    <hyperlink ref="G294" r:id="rId126" location="(4)" display="https://www.bls.gov/oes/current/oes_nat.htm - (4)" xr:uid="{00000000-0004-0000-2900-00007D000000}"/>
    <hyperlink ref="G293" r:id="rId127" location="(4)" display="https://www.bls.gov/oes/current/oes_nat.htm - (4)" xr:uid="{00000000-0004-0000-2900-00007E000000}"/>
    <hyperlink ref="G292" r:id="rId128" location="(4)" display="https://www.bls.gov/oes/current/oes_nat.htm - (4)" xr:uid="{00000000-0004-0000-2900-00007F000000}"/>
    <hyperlink ref="G291" r:id="rId129" location="(4)" display="https://www.bls.gov/oes/current/oes_nat.htm - (4)" xr:uid="{00000000-0004-0000-2900-000080000000}"/>
    <hyperlink ref="G290" r:id="rId130" location="(4)" display="https://www.bls.gov/oes/current/oes_nat.htm - (4)" xr:uid="{00000000-0004-0000-2900-000081000000}"/>
    <hyperlink ref="G289" r:id="rId131" location="(4)" display="https://www.bls.gov/oes/current/oes_nat.htm - (4)" xr:uid="{00000000-0004-0000-2900-000082000000}"/>
    <hyperlink ref="G288" r:id="rId132" location="(4)" display="https://www.bls.gov/oes/current/oes_nat.htm - (4)" xr:uid="{00000000-0004-0000-2900-000083000000}"/>
    <hyperlink ref="G287" r:id="rId133" location="(4)" display="https://www.bls.gov/oes/current/oes_nat.htm - (4)" xr:uid="{00000000-0004-0000-2900-000084000000}"/>
    <hyperlink ref="G286" r:id="rId134" location="(4)" display="https://www.bls.gov/oes/current/oes_nat.htm - (4)" xr:uid="{00000000-0004-0000-2900-000085000000}"/>
    <hyperlink ref="G285" r:id="rId135" location="(4)" display="https://www.bls.gov/oes/current/oes_nat.htm - (4)" xr:uid="{00000000-0004-0000-2900-000086000000}"/>
    <hyperlink ref="G284" r:id="rId136" location="(4)" display="https://www.bls.gov/oes/current/oes_nat.htm - (4)" xr:uid="{00000000-0004-0000-2900-000087000000}"/>
    <hyperlink ref="G283" r:id="rId137" location="(4)" display="https://www.bls.gov/oes/current/oes_nat.htm - (4)" xr:uid="{00000000-0004-0000-2900-000088000000}"/>
    <hyperlink ref="G282" r:id="rId138" location="(4)" display="https://www.bls.gov/oes/current/oes_nat.htm - (4)" xr:uid="{00000000-0004-0000-2900-000089000000}"/>
    <hyperlink ref="G281" r:id="rId139" location="(4)" display="https://www.bls.gov/oes/current/oes_nat.htm - (4)" xr:uid="{00000000-0004-0000-2900-00008A000000}"/>
    <hyperlink ref="G280" r:id="rId140" location="(4)" display="https://www.bls.gov/oes/current/oes_nat.htm - (4)" xr:uid="{00000000-0004-0000-2900-00008B000000}"/>
    <hyperlink ref="G279" r:id="rId141" location="(4)" display="https://www.bls.gov/oes/current/oes_nat.htm - (4)" xr:uid="{00000000-0004-0000-2900-00008C000000}"/>
    <hyperlink ref="G278" r:id="rId142" location="(4)" display="https://www.bls.gov/oes/current/oes_nat.htm - (4)" xr:uid="{00000000-0004-0000-2900-00008D000000}"/>
    <hyperlink ref="G277" r:id="rId143" location="(4)" display="https://www.bls.gov/oes/current/oes_nat.htm - (4)" xr:uid="{00000000-0004-0000-2900-00008E000000}"/>
    <hyperlink ref="G276" r:id="rId144" location="(4)" display="https://www.bls.gov/oes/current/oes_nat.htm - (4)" xr:uid="{00000000-0004-0000-2900-00008F000000}"/>
    <hyperlink ref="G275" r:id="rId145" location="(4)" display="https://www.bls.gov/oes/current/oes_nat.htm - (4)" xr:uid="{00000000-0004-0000-2900-000090000000}"/>
    <hyperlink ref="G274" r:id="rId146" location="(4)" display="https://www.bls.gov/oes/current/oes_nat.htm - (4)" xr:uid="{00000000-0004-0000-2900-000091000000}"/>
    <hyperlink ref="G273" r:id="rId147" location="(4)" display="https://www.bls.gov/oes/current/oes_nat.htm - (4)" xr:uid="{00000000-0004-0000-2900-000092000000}"/>
    <hyperlink ref="G272" r:id="rId148" location="(4)" display="https://www.bls.gov/oes/current/oes_nat.htm - (4)" xr:uid="{00000000-0004-0000-2900-000093000000}"/>
    <hyperlink ref="G271" r:id="rId149" location="(4)" display="https://www.bls.gov/oes/current/oes_nat.htm - (4)" xr:uid="{00000000-0004-0000-2900-000094000000}"/>
    <hyperlink ref="G270" r:id="rId150" location="(4)" display="https://www.bls.gov/oes/current/oes_nat.htm - (4)" xr:uid="{00000000-0004-0000-2900-000095000000}"/>
    <hyperlink ref="G269" r:id="rId151" location="(4)" display="https://www.bls.gov/oes/current/oes_nat.htm - (4)" xr:uid="{00000000-0004-0000-2900-000096000000}"/>
    <hyperlink ref="G268" r:id="rId152" location="(4)" display="https://www.bls.gov/oes/current/oes_nat.htm - (4)" xr:uid="{00000000-0004-0000-2900-000097000000}"/>
    <hyperlink ref="G267" r:id="rId153" location="(4)" display="https://www.bls.gov/oes/current/oes_nat.htm - (4)" xr:uid="{00000000-0004-0000-2900-000098000000}"/>
    <hyperlink ref="G266" r:id="rId154" location="(4)" display="https://www.bls.gov/oes/current/oes_nat.htm - (4)" xr:uid="{00000000-0004-0000-2900-000099000000}"/>
    <hyperlink ref="G265" r:id="rId155" location="(4)" display="https://www.bls.gov/oes/current/oes_nat.htm - (4)" xr:uid="{00000000-0004-0000-2900-00009A000000}"/>
    <hyperlink ref="G264" r:id="rId156" location="(4)" display="https://www.bls.gov/oes/current/oes_nat.htm - (4)" xr:uid="{00000000-0004-0000-2900-00009B000000}"/>
    <hyperlink ref="G263" r:id="rId157" location="(4)" display="https://www.bls.gov/oes/current/oes_nat.htm - (4)" xr:uid="{00000000-0004-0000-2900-00009C000000}"/>
    <hyperlink ref="G262" r:id="rId158" location="(4)" display="https://www.bls.gov/oes/current/oes_nat.htm - (4)" xr:uid="{00000000-0004-0000-2900-00009D000000}"/>
    <hyperlink ref="G261" r:id="rId159" location="(4)" display="https://www.bls.gov/oes/current/oes_nat.htm - (4)" xr:uid="{00000000-0004-0000-2900-00009E000000}"/>
    <hyperlink ref="G260" r:id="rId160" location="(4)" display="https://www.bls.gov/oes/current/oes_nat.htm - (4)" xr:uid="{00000000-0004-0000-2900-00009F000000}"/>
    <hyperlink ref="G259" r:id="rId161" location="(4)" display="https://www.bls.gov/oes/current/oes_nat.htm - (4)" xr:uid="{00000000-0004-0000-2900-0000A0000000}"/>
    <hyperlink ref="G258" r:id="rId162" location="(4)" display="https://www.bls.gov/oes/current/oes_nat.htm - (4)" xr:uid="{00000000-0004-0000-2900-0000A1000000}"/>
    <hyperlink ref="G257" r:id="rId163" location="(4)" display="https://www.bls.gov/oes/current/oes_nat.htm - (4)" xr:uid="{00000000-0004-0000-2900-0000A2000000}"/>
    <hyperlink ref="G256" r:id="rId164" location="(4)" display="https://www.bls.gov/oes/current/oes_nat.htm - (4)" xr:uid="{00000000-0004-0000-2900-0000A3000000}"/>
    <hyperlink ref="G255" r:id="rId165" location="(4)" display="https://www.bls.gov/oes/current/oes_nat.htm - (4)" xr:uid="{00000000-0004-0000-2900-0000A4000000}"/>
    <hyperlink ref="G29" r:id="rId166" location="(4)" display="https://www.bls.gov/oes/current/oes_nat.htm - (4)" xr:uid="{00000000-0004-0000-2900-0000A5000000}"/>
    <hyperlink ref="G7" r:id="rId167" location="(4)" display="https://www.bls.gov/oes/current/oes_nat.htm - (4)" xr:uid="{00000000-0004-0000-2900-0000A6000000}"/>
    <hyperlink ref="B359" r:id="rId168" location="(4)" display="https://www.bls.gov/oes/current/oes_nat.htm - (4)" xr:uid="{00000000-0004-0000-2900-0000A7000000}"/>
    <hyperlink ref="B366" r:id="rId169" location="(4)" display="https://www.bls.gov/oes/current/oes_nat.htm - (4)" xr:uid="{00000000-0004-0000-2900-0000A8000000}"/>
    <hyperlink ref="B368" r:id="rId170" location="(4)" display="https://www.bls.gov/oes/current/oes_nat.htm - (4)" xr:uid="{00000000-0004-0000-2900-0000A9000000}"/>
    <hyperlink ref="B370" r:id="rId171" location="(4)" display="https://www.bls.gov/oes/current/oes_nat.htm - (4)" xr:uid="{00000000-0004-0000-2900-0000AA000000}"/>
    <hyperlink ref="B371" r:id="rId172" location="(4)" display="https://www.bls.gov/oes/current/oes_nat.htm - (4)" xr:uid="{00000000-0004-0000-2900-0000AB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11"/>
  <sheetViews>
    <sheetView workbookViewId="0">
      <selection activeCell="A5" sqref="A5"/>
    </sheetView>
  </sheetViews>
  <sheetFormatPr defaultColWidth="8.7109375" defaultRowHeight="12" x14ac:dyDescent="0.2"/>
  <cols>
    <col min="1" max="1" width="38.140625" style="18" customWidth="1"/>
    <col min="2" max="3" width="8.140625" style="80" customWidth="1"/>
    <col min="4" max="4" width="9.7109375" style="80" customWidth="1"/>
    <col min="5" max="5" width="10.140625" style="80" customWidth="1"/>
    <col min="6" max="16384" width="8.7109375" style="79"/>
  </cols>
  <sheetData>
    <row r="1" spans="1:8" s="634" customFormat="1" ht="38.25" customHeight="1" x14ac:dyDescent="0.25">
      <c r="A1" s="294" t="s">
        <v>1233</v>
      </c>
      <c r="B1" s="295" t="s">
        <v>1232</v>
      </c>
      <c r="C1" s="641" t="s">
        <v>1726</v>
      </c>
      <c r="D1" s="642" t="s">
        <v>1727</v>
      </c>
      <c r="E1" s="643" t="s">
        <v>1728</v>
      </c>
      <c r="F1" s="633"/>
      <c r="G1" s="633"/>
      <c r="H1" s="633"/>
    </row>
    <row r="2" spans="1:8" s="634" customFormat="1" ht="11.45" customHeight="1" x14ac:dyDescent="0.2">
      <c r="A2" s="644"/>
      <c r="B2" s="640"/>
      <c r="C2" s="638">
        <f>YEAR(SMARTObjectives!$F$1)</f>
        <v>2018</v>
      </c>
      <c r="D2" s="639">
        <f>YEAR(SMARTObjectives!$F$1)+1</f>
        <v>2019</v>
      </c>
      <c r="E2" s="645">
        <f>YEAR(SMARTObjectives!$F$1)+2</f>
        <v>2020</v>
      </c>
      <c r="F2" s="633"/>
      <c r="G2" s="633"/>
      <c r="H2" s="633"/>
    </row>
    <row r="3" spans="1:8" s="85" customFormat="1" ht="13.15" customHeight="1" x14ac:dyDescent="0.2">
      <c r="A3" s="646" t="s">
        <v>1436</v>
      </c>
      <c r="B3" s="86">
        <v>120000</v>
      </c>
      <c r="C3" s="86"/>
      <c r="D3" s="87" t="s">
        <v>1230</v>
      </c>
      <c r="E3" s="387"/>
    </row>
    <row r="4" spans="1:8" s="85" customFormat="1" ht="13.15" customHeight="1" x14ac:dyDescent="0.2">
      <c r="A4" s="646" t="s">
        <v>1437</v>
      </c>
      <c r="B4" s="86">
        <v>50000</v>
      </c>
      <c r="C4" s="86"/>
      <c r="D4" s="87" t="s">
        <v>1230</v>
      </c>
      <c r="E4" s="387"/>
    </row>
    <row r="5" spans="1:8" s="90" customFormat="1" ht="15" customHeight="1" thickBot="1" x14ac:dyDescent="0.25">
      <c r="A5" s="647" t="s">
        <v>1248</v>
      </c>
      <c r="B5" s="635">
        <v>225000</v>
      </c>
      <c r="C5" s="635"/>
      <c r="D5" s="636"/>
      <c r="E5" s="637" t="s">
        <v>1230</v>
      </c>
    </row>
    <row r="6" spans="1:8" x14ac:dyDescent="0.2">
      <c r="A6" s="82"/>
      <c r="B6" s="81"/>
      <c r="C6" s="81"/>
      <c r="D6" s="81"/>
      <c r="E6" s="81"/>
    </row>
    <row r="10" spans="1:8" x14ac:dyDescent="0.2">
      <c r="A10" s="1"/>
      <c r="B10" s="7"/>
      <c r="C10" s="7"/>
      <c r="D10" s="8"/>
      <c r="E10" s="8"/>
    </row>
    <row r="11" spans="1:8" x14ac:dyDescent="0.2">
      <c r="A11" s="1"/>
      <c r="B11" s="7"/>
      <c r="C11" s="7"/>
      <c r="D11" s="400"/>
      <c r="E11" s="8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B05BE-EB2B-429A-AB1E-D7BC8026F9AB}">
  <dimension ref="A1:F22"/>
  <sheetViews>
    <sheetView workbookViewId="0">
      <selection activeCell="A5" sqref="A5"/>
    </sheetView>
  </sheetViews>
  <sheetFormatPr defaultColWidth="8.7109375" defaultRowHeight="12" x14ac:dyDescent="0.2"/>
  <cols>
    <col min="1" max="1" width="39.85546875" style="18" customWidth="1"/>
    <col min="2" max="2" width="8.140625" style="80" customWidth="1"/>
    <col min="3" max="3" width="9.7109375" style="80" customWidth="1"/>
    <col min="4" max="4" width="10.140625" style="80" customWidth="1"/>
    <col min="5" max="5" width="9.42578125" style="80" customWidth="1"/>
    <col min="6" max="6" width="8.85546875" style="80" customWidth="1"/>
    <col min="7" max="16384" width="8.7109375" style="79"/>
  </cols>
  <sheetData>
    <row r="1" spans="1:6" x14ac:dyDescent="0.2">
      <c r="A1" s="89"/>
      <c r="B1" s="102">
        <f>YEAR(SMARTObjectives!$F1)</f>
        <v>2018</v>
      </c>
      <c r="C1" s="102">
        <f>YEAR(SMARTObjectives!$F1)+1</f>
        <v>2019</v>
      </c>
      <c r="D1" s="102">
        <f>YEAR(SMARTObjectives!$F1)+2</f>
        <v>2020</v>
      </c>
      <c r="E1" s="102">
        <f>YEAR(SMARTObjectives!$F1)+3</f>
        <v>2021</v>
      </c>
      <c r="F1" s="102">
        <f>YEAR(SMARTObjectives!$F1)+4</f>
        <v>2022</v>
      </c>
    </row>
    <row r="2" spans="1:6" ht="24" x14ac:dyDescent="0.2">
      <c r="A2" s="89"/>
      <c r="B2" s="102"/>
      <c r="C2" s="660" t="s">
        <v>1734</v>
      </c>
      <c r="D2" s="102"/>
      <c r="E2" s="660" t="s">
        <v>1735</v>
      </c>
      <c r="F2" s="102"/>
    </row>
    <row r="3" spans="1:6" ht="11.45" customHeight="1" x14ac:dyDescent="0.2">
      <c r="A3" s="89" t="str">
        <f>Hardware!A$3</f>
        <v>Cloud Services Hardware</v>
      </c>
      <c r="B3" s="710">
        <v>0</v>
      </c>
      <c r="C3" s="710">
        <f>Hardware!$B3</f>
        <v>120000</v>
      </c>
      <c r="D3" s="710">
        <v>0</v>
      </c>
      <c r="E3" s="710">
        <v>0</v>
      </c>
      <c r="F3" s="710">
        <v>0</v>
      </c>
    </row>
    <row r="4" spans="1:6" ht="11.45" customHeight="1" x14ac:dyDescent="0.2">
      <c r="A4" s="89" t="str">
        <f>Hardware!A$4</f>
        <v>Cloud Services Software Licensing</v>
      </c>
      <c r="B4" s="710">
        <v>0</v>
      </c>
      <c r="C4" s="710">
        <f>Hardware!$B4</f>
        <v>50000</v>
      </c>
      <c r="D4" s="710">
        <v>0</v>
      </c>
      <c r="E4" s="710">
        <v>0</v>
      </c>
      <c r="F4" s="710">
        <v>0</v>
      </c>
    </row>
    <row r="5" spans="1:6" ht="11.45" customHeight="1" x14ac:dyDescent="0.2">
      <c r="A5" s="89" t="str">
        <f>Hardware!A$5</f>
        <v>Managed Services Hardware, Software, Support</v>
      </c>
      <c r="B5" s="710">
        <v>0</v>
      </c>
      <c r="C5" s="710">
        <v>0</v>
      </c>
      <c r="D5" s="710">
        <f>Hardware!$B5</f>
        <v>225000</v>
      </c>
      <c r="E5" s="710">
        <f>Hardware!$B5</f>
        <v>225000</v>
      </c>
      <c r="F5" s="710">
        <f>Hardware!$B5</f>
        <v>225000</v>
      </c>
    </row>
    <row r="7" spans="1:6" x14ac:dyDescent="0.2">
      <c r="B7" s="763">
        <v>2018</v>
      </c>
      <c r="C7" s="764"/>
      <c r="D7" s="764"/>
      <c r="E7" s="764"/>
      <c r="F7" s="79"/>
    </row>
    <row r="8" spans="1:6" x14ac:dyDescent="0.2">
      <c r="B8" s="102" t="s">
        <v>5</v>
      </c>
      <c r="C8" s="102" t="s">
        <v>6</v>
      </c>
      <c r="D8" s="102" t="s">
        <v>2</v>
      </c>
      <c r="E8" s="102" t="s">
        <v>4</v>
      </c>
      <c r="F8" s="79"/>
    </row>
    <row r="9" spans="1:6" x14ac:dyDescent="0.2">
      <c r="A9" s="89" t="str">
        <f>Hardware!A$3</f>
        <v>Cloud Services Hardware</v>
      </c>
      <c r="B9" s="710">
        <v>0</v>
      </c>
      <c r="C9" s="710">
        <v>0</v>
      </c>
      <c r="D9" s="710">
        <v>0</v>
      </c>
      <c r="E9" s="710">
        <v>0</v>
      </c>
      <c r="F9" s="79"/>
    </row>
    <row r="10" spans="1:6" x14ac:dyDescent="0.2">
      <c r="A10" s="89" t="str">
        <f>Hardware!A$4</f>
        <v>Cloud Services Software Licensing</v>
      </c>
      <c r="B10" s="710">
        <v>0</v>
      </c>
      <c r="C10" s="710">
        <v>0</v>
      </c>
      <c r="D10" s="710">
        <v>0</v>
      </c>
      <c r="E10" s="710">
        <v>0</v>
      </c>
      <c r="F10" s="79"/>
    </row>
    <row r="11" spans="1:6" ht="10.5" customHeight="1" x14ac:dyDescent="0.2">
      <c r="A11" s="89" t="str">
        <f>Hardware!A$5</f>
        <v>Managed Services Hardware, Software, Support</v>
      </c>
      <c r="B11" s="710">
        <v>0</v>
      </c>
      <c r="C11" s="710">
        <v>0</v>
      </c>
      <c r="D11" s="710">
        <v>0</v>
      </c>
      <c r="E11" s="710">
        <v>0</v>
      </c>
      <c r="F11" s="79"/>
    </row>
    <row r="13" spans="1:6" x14ac:dyDescent="0.2">
      <c r="B13" s="763">
        <v>2019</v>
      </c>
      <c r="C13" s="764"/>
      <c r="D13" s="764"/>
      <c r="E13" s="764"/>
      <c r="F13" s="79"/>
    </row>
    <row r="14" spans="1:6" x14ac:dyDescent="0.2">
      <c r="B14" s="102" t="s">
        <v>5</v>
      </c>
      <c r="C14" s="102" t="s">
        <v>6</v>
      </c>
      <c r="D14" s="102" t="s">
        <v>2</v>
      </c>
      <c r="E14" s="102" t="s">
        <v>4</v>
      </c>
      <c r="F14" s="79"/>
    </row>
    <row r="15" spans="1:6" x14ac:dyDescent="0.2">
      <c r="A15" s="89" t="str">
        <f>Hardware!A$3</f>
        <v>Cloud Services Hardware</v>
      </c>
      <c r="B15" s="710">
        <f>Hardware!$B3/4</f>
        <v>30000</v>
      </c>
      <c r="C15" s="710">
        <f>Hardware!$B3/4</f>
        <v>30000</v>
      </c>
      <c r="D15" s="710">
        <f>Hardware!$B3/4</f>
        <v>30000</v>
      </c>
      <c r="E15" s="710">
        <f>Hardware!$B3/4</f>
        <v>30000</v>
      </c>
      <c r="F15" s="79"/>
    </row>
    <row r="16" spans="1:6" x14ac:dyDescent="0.2">
      <c r="A16" s="89" t="str">
        <f>Hardware!A$4</f>
        <v>Cloud Services Software Licensing</v>
      </c>
      <c r="B16" s="710">
        <f>Hardware!$B4/4</f>
        <v>12500</v>
      </c>
      <c r="C16" s="710">
        <f>Hardware!$B4/4</f>
        <v>12500</v>
      </c>
      <c r="D16" s="710">
        <f>Hardware!$B4/4</f>
        <v>12500</v>
      </c>
      <c r="E16" s="710">
        <f>Hardware!$B4/4</f>
        <v>12500</v>
      </c>
      <c r="F16" s="79"/>
    </row>
    <row r="17" spans="1:6" ht="12.75" customHeight="1" x14ac:dyDescent="0.2">
      <c r="A17" s="89" t="str">
        <f>Hardware!A$5</f>
        <v>Managed Services Hardware, Software, Support</v>
      </c>
      <c r="B17" s="710">
        <v>0</v>
      </c>
      <c r="C17" s="710">
        <v>0</v>
      </c>
      <c r="D17" s="710">
        <v>0</v>
      </c>
      <c r="E17" s="710">
        <v>0</v>
      </c>
      <c r="F17" s="79"/>
    </row>
    <row r="21" spans="1:6" x14ac:dyDescent="0.2">
      <c r="A21" s="1"/>
      <c r="B21" s="7"/>
      <c r="C21" s="8"/>
      <c r="D21" s="8"/>
      <c r="E21" s="8"/>
      <c r="F21" s="8"/>
    </row>
    <row r="22" spans="1:6" x14ac:dyDescent="0.2">
      <c r="A22" s="1"/>
      <c r="B22" s="7"/>
      <c r="C22" s="400"/>
      <c r="D22" s="8"/>
      <c r="E22" s="8"/>
      <c r="F22" s="8"/>
    </row>
  </sheetData>
  <mergeCells count="2">
    <mergeCell ref="B13:E13"/>
    <mergeCell ref="B7:E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7862A-0AB2-4C79-B815-56002339BB00}">
  <dimension ref="A1:K27"/>
  <sheetViews>
    <sheetView workbookViewId="0">
      <selection activeCell="A7" sqref="A7:XFD7"/>
    </sheetView>
  </sheetViews>
  <sheetFormatPr defaultColWidth="8.7109375" defaultRowHeight="12" x14ac:dyDescent="0.2"/>
  <cols>
    <col min="1" max="1" width="34.7109375" style="18" customWidth="1"/>
    <col min="2" max="2" width="8.140625" style="80" customWidth="1"/>
    <col min="3" max="3" width="9.7109375" style="80" customWidth="1"/>
    <col min="4" max="4" width="10.140625" style="80" customWidth="1"/>
    <col min="5" max="5" width="9.42578125" style="80" customWidth="1"/>
    <col min="6" max="6" width="8.85546875" style="80" customWidth="1"/>
    <col min="7" max="7" width="9.140625" style="79" customWidth="1"/>
    <col min="8" max="8" width="27.28515625" style="79" customWidth="1"/>
    <col min="9" max="16384" width="8.7109375" style="79"/>
  </cols>
  <sheetData>
    <row r="1" spans="1:11" s="609" customFormat="1" ht="61.15" customHeight="1" x14ac:dyDescent="0.25">
      <c r="A1" s="294" t="s">
        <v>1233</v>
      </c>
      <c r="B1" s="295" t="s">
        <v>1232</v>
      </c>
      <c r="C1" s="295" t="s">
        <v>1418</v>
      </c>
      <c r="D1" s="296" t="s">
        <v>1416</v>
      </c>
      <c r="E1" s="277" t="s">
        <v>1409</v>
      </c>
      <c r="F1" s="277" t="s">
        <v>0</v>
      </c>
      <c r="G1" s="607" t="s">
        <v>1410</v>
      </c>
      <c r="H1" s="607" t="s">
        <v>1345</v>
      </c>
      <c r="I1" s="608"/>
      <c r="J1" s="608"/>
      <c r="K1" s="608"/>
    </row>
    <row r="2" spans="1:11" s="609" customFormat="1" ht="11.45" customHeight="1" x14ac:dyDescent="0.2">
      <c r="A2" s="101" t="s">
        <v>1417</v>
      </c>
      <c r="B2" s="79"/>
      <c r="C2" s="80" t="str">
        <f>TEXT(EDATE(SMARTObjectives!$F$1,SMARTObjectives!$F$14),"d mmm, yyyy")</f>
        <v>1 Jan, 2019</v>
      </c>
      <c r="D2" s="375" t="str">
        <f>TEXT(EDATE(SMARTObjectives!$F$1,SMARTObjectives!$F$15),"d mmm, yyyy")</f>
        <v>1 Jan, 2020</v>
      </c>
      <c r="E2" s="386"/>
      <c r="F2" s="386"/>
      <c r="G2" s="386"/>
      <c r="H2" s="765" t="str">
        <f>SMARTObjectives!K14</f>
        <v>Takes 1 quarter to deploy</v>
      </c>
      <c r="I2" s="608"/>
      <c r="J2" s="608"/>
      <c r="K2" s="608"/>
    </row>
    <row r="3" spans="1:11" s="85" customFormat="1" ht="13.15" customHeight="1" x14ac:dyDescent="0.2">
      <c r="A3" s="93" t="s">
        <v>1246</v>
      </c>
      <c r="B3" s="86">
        <v>120000</v>
      </c>
      <c r="C3" s="87" t="s">
        <v>1230</v>
      </c>
      <c r="D3" s="387"/>
      <c r="E3" s="766">
        <f>SMARTObjectives!H14</f>
        <v>2</v>
      </c>
      <c r="F3" s="766" t="str">
        <f>SMARTObjectives!I14</f>
        <v>2019</v>
      </c>
      <c r="G3" s="766">
        <f>SMARTObjectives!J14</f>
        <v>1</v>
      </c>
      <c r="H3" s="765"/>
    </row>
    <row r="4" spans="1:11" s="85" customFormat="1" ht="13.15" customHeight="1" x14ac:dyDescent="0.2">
      <c r="A4" s="93" t="s">
        <v>1247</v>
      </c>
      <c r="B4" s="86">
        <v>50000</v>
      </c>
      <c r="C4" s="87" t="s">
        <v>1230</v>
      </c>
      <c r="D4" s="387"/>
      <c r="E4" s="767"/>
      <c r="F4" s="767"/>
      <c r="G4" s="768"/>
      <c r="H4" s="765"/>
    </row>
    <row r="5" spans="1:11" s="90" customFormat="1" ht="35.25" customHeight="1" thickBot="1" x14ac:dyDescent="0.3">
      <c r="A5" s="92" t="s">
        <v>1231</v>
      </c>
      <c r="B5" s="278">
        <v>225000</v>
      </c>
      <c r="C5" s="91"/>
      <c r="D5" s="388" t="s">
        <v>1230</v>
      </c>
      <c r="E5" s="606">
        <f>SMARTObjectives!H15</f>
        <v>3</v>
      </c>
      <c r="F5" s="606" t="str">
        <f>SMARTObjectives!I15</f>
        <v>2020</v>
      </c>
      <c r="G5" s="87">
        <f>SMARTObjectives!J15</f>
        <v>4</v>
      </c>
      <c r="H5" s="605" t="str">
        <f>SMARTObjectives!K15</f>
        <v>Takes at least 2 quarters to deploy</v>
      </c>
    </row>
    <row r="6" spans="1:11" x14ac:dyDescent="0.2">
      <c r="A6" s="82"/>
      <c r="B6" s="81"/>
      <c r="C6" s="81"/>
      <c r="D6" s="81"/>
      <c r="E6" s="79"/>
      <c r="F6" s="79"/>
    </row>
    <row r="7" spans="1:11" ht="36" x14ac:dyDescent="0.2">
      <c r="A7" s="89"/>
      <c r="B7" s="102">
        <v>2018</v>
      </c>
      <c r="C7" s="102" t="s">
        <v>14</v>
      </c>
      <c r="D7" s="102">
        <v>2020</v>
      </c>
      <c r="E7" s="102" t="s">
        <v>15</v>
      </c>
      <c r="F7" s="102">
        <v>2022</v>
      </c>
      <c r="G7" s="276"/>
    </row>
    <row r="8" spans="1:11" ht="11.45" customHeight="1" x14ac:dyDescent="0.2">
      <c r="A8" s="89" t="s">
        <v>1436</v>
      </c>
      <c r="B8" s="293">
        <v>0</v>
      </c>
      <c r="C8" s="293">
        <f>$B3</f>
        <v>120000</v>
      </c>
      <c r="D8" s="293">
        <f>$B3</f>
        <v>120000</v>
      </c>
      <c r="E8" s="293">
        <v>0</v>
      </c>
      <c r="F8" s="293">
        <v>0</v>
      </c>
      <c r="G8" s="274"/>
    </row>
    <row r="9" spans="1:11" ht="11.45" customHeight="1" x14ac:dyDescent="0.2">
      <c r="A9" s="89" t="s">
        <v>1437</v>
      </c>
      <c r="B9" s="293">
        <v>0</v>
      </c>
      <c r="C9" s="293">
        <f>$B4</f>
        <v>50000</v>
      </c>
      <c r="D9" s="293">
        <f>$B4</f>
        <v>50000</v>
      </c>
      <c r="E9" s="293">
        <v>0</v>
      </c>
      <c r="F9" s="293">
        <v>0</v>
      </c>
      <c r="G9" s="274"/>
    </row>
    <row r="10" spans="1:11" ht="11.45" customHeight="1" x14ac:dyDescent="0.2">
      <c r="A10" s="89" t="s">
        <v>1248</v>
      </c>
      <c r="B10" s="293">
        <v>0</v>
      </c>
      <c r="C10" s="293">
        <v>0</v>
      </c>
      <c r="D10" s="293">
        <v>0</v>
      </c>
      <c r="E10" s="293">
        <f>$B5</f>
        <v>225000</v>
      </c>
      <c r="F10" s="293">
        <f>$B5</f>
        <v>225000</v>
      </c>
      <c r="G10" s="274"/>
    </row>
    <row r="12" spans="1:11" x14ac:dyDescent="0.2">
      <c r="B12" s="763">
        <v>2018</v>
      </c>
      <c r="C12" s="764"/>
      <c r="D12" s="764"/>
      <c r="E12" s="764"/>
      <c r="F12" s="79"/>
    </row>
    <row r="13" spans="1:11" x14ac:dyDescent="0.2">
      <c r="B13" s="102" t="s">
        <v>5</v>
      </c>
      <c r="C13" s="102" t="s">
        <v>6</v>
      </c>
      <c r="D13" s="102" t="s">
        <v>2</v>
      </c>
      <c r="E13" s="102" t="s">
        <v>3</v>
      </c>
      <c r="F13" s="79"/>
    </row>
    <row r="14" spans="1:11" x14ac:dyDescent="0.2">
      <c r="A14" s="18" t="s">
        <v>1436</v>
      </c>
      <c r="B14" s="293">
        <v>0</v>
      </c>
      <c r="C14" s="293">
        <v>0</v>
      </c>
      <c r="D14" s="293">
        <v>0</v>
      </c>
      <c r="E14" s="293">
        <v>0</v>
      </c>
      <c r="F14" s="79"/>
      <c r="G14" s="306">
        <f>SUM(B14:F14)</f>
        <v>0</v>
      </c>
    </row>
    <row r="15" spans="1:11" x14ac:dyDescent="0.2">
      <c r="A15" s="89" t="s">
        <v>1437</v>
      </c>
      <c r="B15" s="293">
        <v>0</v>
      </c>
      <c r="C15" s="293">
        <v>0</v>
      </c>
      <c r="D15" s="293">
        <v>0</v>
      </c>
      <c r="E15" s="293">
        <v>0</v>
      </c>
      <c r="F15" s="79"/>
      <c r="G15" s="306">
        <f>SUM(B15:F15)</f>
        <v>0</v>
      </c>
    </row>
    <row r="16" spans="1:11" ht="24" x14ac:dyDescent="0.2">
      <c r="A16" s="18" t="s">
        <v>1248</v>
      </c>
      <c r="B16" s="293">
        <v>0</v>
      </c>
      <c r="C16" s="293">
        <v>0</v>
      </c>
      <c r="D16" s="293">
        <v>0</v>
      </c>
      <c r="E16" s="293">
        <v>0</v>
      </c>
      <c r="F16" s="79"/>
      <c r="G16" s="306">
        <f>SUM(B16:F16)</f>
        <v>0</v>
      </c>
    </row>
    <row r="18" spans="1:7" x14ac:dyDescent="0.2">
      <c r="B18" s="763">
        <v>2019</v>
      </c>
      <c r="C18" s="764"/>
      <c r="D18" s="764"/>
      <c r="E18" s="764"/>
      <c r="F18" s="79"/>
    </row>
    <row r="19" spans="1:7" x14ac:dyDescent="0.2">
      <c r="B19" s="102" t="s">
        <v>5</v>
      </c>
      <c r="C19" s="102" t="s">
        <v>6</v>
      </c>
      <c r="D19" s="102" t="s">
        <v>2</v>
      </c>
      <c r="E19" s="102" t="s">
        <v>3</v>
      </c>
      <c r="F19" s="79"/>
    </row>
    <row r="20" spans="1:7" x14ac:dyDescent="0.2">
      <c r="A20" s="18" t="s">
        <v>1436</v>
      </c>
      <c r="B20" s="293">
        <f>$B3/4</f>
        <v>30000</v>
      </c>
      <c r="C20" s="293">
        <f>$B3/4</f>
        <v>30000</v>
      </c>
      <c r="D20" s="293">
        <f>$B3/4</f>
        <v>30000</v>
      </c>
      <c r="E20" s="293">
        <f>$B3/4</f>
        <v>30000</v>
      </c>
      <c r="F20" s="79"/>
      <c r="G20" s="306">
        <f>SUM(B20:F20)</f>
        <v>120000</v>
      </c>
    </row>
    <row r="21" spans="1:7" x14ac:dyDescent="0.2">
      <c r="A21" s="89" t="s">
        <v>1437</v>
      </c>
      <c r="B21" s="293">
        <f>$B4</f>
        <v>50000</v>
      </c>
      <c r="C21" s="293">
        <v>0</v>
      </c>
      <c r="D21" s="293">
        <v>0</v>
      </c>
      <c r="E21" s="293">
        <v>0</v>
      </c>
      <c r="F21" s="79"/>
      <c r="G21" s="306">
        <f>SUM(B21:F21)</f>
        <v>50000</v>
      </c>
    </row>
    <row r="22" spans="1:7" ht="24" x14ac:dyDescent="0.2">
      <c r="A22" s="18" t="s">
        <v>1248</v>
      </c>
      <c r="B22" s="293">
        <v>0</v>
      </c>
      <c r="C22" s="293">
        <v>0</v>
      </c>
      <c r="D22" s="293">
        <v>0</v>
      </c>
      <c r="E22" s="293">
        <v>0</v>
      </c>
      <c r="F22" s="79"/>
      <c r="G22" s="306">
        <f>SUM(B22:F22)</f>
        <v>0</v>
      </c>
    </row>
    <row r="26" spans="1:7" x14ac:dyDescent="0.2">
      <c r="A26" s="1"/>
      <c r="B26" s="7"/>
      <c r="C26" s="8"/>
      <c r="D26" s="8"/>
      <c r="E26" s="8"/>
      <c r="F26" s="8"/>
    </row>
    <row r="27" spans="1:7" x14ac:dyDescent="0.2">
      <c r="A27" s="1"/>
      <c r="B27" s="7"/>
      <c r="C27" s="400"/>
      <c r="D27" s="8"/>
      <c r="E27" s="8"/>
      <c r="F27" s="8"/>
    </row>
  </sheetData>
  <mergeCells count="6">
    <mergeCell ref="B18:E18"/>
    <mergeCell ref="H2:H4"/>
    <mergeCell ref="E3:E4"/>
    <mergeCell ref="F3:F4"/>
    <mergeCell ref="G3:G4"/>
    <mergeCell ref="B12:E1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20"/>
  <sheetViews>
    <sheetView workbookViewId="0">
      <selection activeCell="I32" sqref="I32"/>
    </sheetView>
  </sheetViews>
  <sheetFormatPr defaultColWidth="8.7109375" defaultRowHeight="11.25" customHeight="1" x14ac:dyDescent="0.2"/>
  <cols>
    <col min="1" max="1" width="53.42578125" style="79" customWidth="1"/>
    <col min="2" max="2" width="7.42578125" style="293" customWidth="1"/>
    <col min="3" max="3" width="1.7109375" style="79" customWidth="1"/>
    <col min="4" max="4" width="8.42578125" style="293" customWidth="1"/>
    <col min="5" max="6" width="8.7109375" style="79"/>
    <col min="7" max="7" width="21.28515625" style="79" customWidth="1"/>
    <col min="8" max="16384" width="8.7109375" style="79"/>
  </cols>
  <sheetData>
    <row r="1" spans="1:10" ht="11.25" customHeight="1" x14ac:dyDescent="0.2">
      <c r="A1" s="769" t="str">
        <f>CoreBusinessValues!A17</f>
        <v>Bigdata as a Service for Small Businesses (BDaaSB)</v>
      </c>
      <c r="B1" s="389">
        <f>YEAR(SMARTObjectives!F1)</f>
        <v>2018</v>
      </c>
      <c r="C1" s="655"/>
      <c r="D1" s="771" t="s">
        <v>1792</v>
      </c>
      <c r="E1" s="654"/>
      <c r="F1" s="654"/>
      <c r="G1" s="654"/>
      <c r="H1" s="654"/>
      <c r="I1" s="654"/>
      <c r="J1" s="654"/>
    </row>
    <row r="2" spans="1:10" ht="11.25" customHeight="1" x14ac:dyDescent="0.2">
      <c r="A2" s="770"/>
      <c r="B2" s="249" t="s">
        <v>1733</v>
      </c>
      <c r="C2" s="97"/>
      <c r="D2" s="772"/>
      <c r="E2" s="654"/>
      <c r="F2" s="654"/>
      <c r="G2" s="654"/>
      <c r="H2" s="654"/>
      <c r="I2" s="654"/>
      <c r="J2" s="654"/>
    </row>
    <row r="3" spans="1:10" ht="11.25" customHeight="1" x14ac:dyDescent="0.2">
      <c r="A3" s="129" t="s">
        <v>1479</v>
      </c>
      <c r="B3" s="393" t="e">
        <f>SUM(B4:B5)</f>
        <v>#REF!</v>
      </c>
      <c r="D3" s="128" t="s">
        <v>1412</v>
      </c>
      <c r="E3" s="654"/>
      <c r="F3" s="654"/>
      <c r="G3" s="654"/>
      <c r="H3" s="654"/>
      <c r="I3" s="654"/>
      <c r="J3" s="654"/>
    </row>
    <row r="4" spans="1:10" ht="11.25" customHeight="1" x14ac:dyDescent="0.2">
      <c r="A4" s="101" t="e">
        <f>#REF!</f>
        <v>#REF!</v>
      </c>
      <c r="B4" s="293" t="e">
        <f>#REF!</f>
        <v>#REF!</v>
      </c>
      <c r="D4" s="128" t="s">
        <v>1412</v>
      </c>
      <c r="E4" s="654"/>
      <c r="F4" s="654"/>
      <c r="G4" s="654"/>
      <c r="H4" s="654"/>
      <c r="I4" s="654"/>
      <c r="J4" s="654"/>
    </row>
    <row r="5" spans="1:10" ht="11.25" customHeight="1" x14ac:dyDescent="0.2">
      <c r="A5" s="101" t="e">
        <f>#REF!</f>
        <v>#REF!</v>
      </c>
      <c r="B5" s="293" t="e">
        <f>#REF!</f>
        <v>#REF!</v>
      </c>
      <c r="D5" s="128" t="s">
        <v>1412</v>
      </c>
      <c r="E5" s="654"/>
      <c r="F5" s="654"/>
      <c r="G5" s="654"/>
      <c r="H5" s="654"/>
      <c r="I5" s="654"/>
      <c r="J5" s="654"/>
    </row>
    <row r="6" spans="1:10" ht="11.25" customHeight="1" x14ac:dyDescent="0.2">
      <c r="A6" s="392" t="s">
        <v>1315</v>
      </c>
      <c r="B6" s="393">
        <f>SUM(B7:B10)</f>
        <v>2250</v>
      </c>
      <c r="D6" s="344">
        <f>SUM(D7:D10)</f>
        <v>500</v>
      </c>
      <c r="E6" s="654"/>
      <c r="F6" s="654"/>
      <c r="G6" s="654"/>
      <c r="H6" s="654"/>
      <c r="I6" s="654"/>
      <c r="J6" s="654"/>
    </row>
    <row r="7" spans="1:10" ht="11.25" customHeight="1" x14ac:dyDescent="0.2">
      <c r="A7" s="658" t="s">
        <v>1249</v>
      </c>
      <c r="B7" s="293">
        <v>500</v>
      </c>
      <c r="D7" s="345" t="s">
        <v>1412</v>
      </c>
      <c r="E7" s="654"/>
      <c r="F7" s="654"/>
      <c r="G7" s="654"/>
      <c r="H7" s="654"/>
      <c r="I7" s="654"/>
      <c r="J7" s="654"/>
    </row>
    <row r="8" spans="1:10" ht="11.25" customHeight="1" x14ac:dyDescent="0.2">
      <c r="A8" s="658" t="s">
        <v>1252</v>
      </c>
      <c r="B8" s="293">
        <v>500</v>
      </c>
      <c r="D8" s="345" t="s">
        <v>1412</v>
      </c>
      <c r="E8" s="654"/>
      <c r="F8" s="654"/>
      <c r="G8" s="654"/>
      <c r="H8" s="654"/>
      <c r="I8" s="654"/>
      <c r="J8" s="654"/>
    </row>
    <row r="9" spans="1:10" ht="11.25" customHeight="1" x14ac:dyDescent="0.2">
      <c r="A9" s="658" t="s">
        <v>1253</v>
      </c>
      <c r="B9" s="293">
        <v>750</v>
      </c>
      <c r="D9" s="345" t="s">
        <v>1412</v>
      </c>
    </row>
    <row r="10" spans="1:10" ht="11.25" customHeight="1" x14ac:dyDescent="0.2">
      <c r="A10" s="101" t="s">
        <v>1413</v>
      </c>
      <c r="B10" s="293">
        <v>500</v>
      </c>
      <c r="D10" s="345">
        <f>B10</f>
        <v>500</v>
      </c>
    </row>
    <row r="11" spans="1:10" ht="11.25" customHeight="1" x14ac:dyDescent="0.2">
      <c r="A11" s="392" t="s">
        <v>1481</v>
      </c>
      <c r="B11" s="393">
        <f>SUM(B12:B19)</f>
        <v>26843.75</v>
      </c>
      <c r="D11" s="344">
        <f>SUM(D12:D19)</f>
        <v>9500</v>
      </c>
    </row>
    <row r="12" spans="1:10" ht="11.25" customHeight="1" x14ac:dyDescent="0.2">
      <c r="A12" s="101" t="s">
        <v>1234</v>
      </c>
      <c r="B12" s="293">
        <v>2500</v>
      </c>
      <c r="D12" s="345">
        <f>B12</f>
        <v>2500</v>
      </c>
    </row>
    <row r="13" spans="1:10" ht="11.25" customHeight="1" x14ac:dyDescent="0.2">
      <c r="A13" s="101" t="s">
        <v>17</v>
      </c>
      <c r="B13" s="293">
        <v>3000</v>
      </c>
      <c r="D13" s="345">
        <f>B13</f>
        <v>3000</v>
      </c>
    </row>
    <row r="14" spans="1:10" ht="11.25" customHeight="1" x14ac:dyDescent="0.2">
      <c r="A14" s="101" t="s">
        <v>1255</v>
      </c>
      <c r="B14" s="293">
        <v>500</v>
      </c>
      <c r="D14" s="345">
        <f>B14</f>
        <v>500</v>
      </c>
    </row>
    <row r="15" spans="1:10" ht="11.25" customHeight="1" x14ac:dyDescent="0.2">
      <c r="A15" s="101" t="s">
        <v>1316</v>
      </c>
      <c r="B15" s="293">
        <v>0</v>
      </c>
      <c r="D15" s="345">
        <v>500</v>
      </c>
    </row>
    <row r="16" spans="1:10" ht="11.25" customHeight="1" x14ac:dyDescent="0.2">
      <c r="A16" s="101" t="s">
        <v>1654</v>
      </c>
      <c r="B16" s="293">
        <v>2000</v>
      </c>
      <c r="D16" s="345">
        <v>250</v>
      </c>
    </row>
    <row r="17" spans="1:4" ht="11.25" customHeight="1" x14ac:dyDescent="0.2">
      <c r="A17" s="101" t="s">
        <v>1317</v>
      </c>
      <c r="B17" s="293">
        <v>0</v>
      </c>
      <c r="D17" s="345">
        <v>250</v>
      </c>
    </row>
    <row r="18" spans="1:4" ht="11.25" customHeight="1" x14ac:dyDescent="0.2">
      <c r="A18" s="101" t="s">
        <v>1318</v>
      </c>
      <c r="B18" s="293">
        <v>0</v>
      </c>
      <c r="D18" s="345">
        <v>2500</v>
      </c>
    </row>
    <row r="19" spans="1:4" ht="11.25" customHeight="1" thickBot="1" x14ac:dyDescent="0.25">
      <c r="A19" s="184" t="str">
        <f>"Payroll in Qtr1 for " &amp; StaffingRequirements.OLD!A2</f>
        <v>Payroll in Qtr1 for Initial Founder (CEO)</v>
      </c>
      <c r="B19" s="527">
        <f>Leads!D3/4</f>
        <v>18843.75</v>
      </c>
      <c r="C19" s="84"/>
      <c r="D19" s="659" t="s">
        <v>1412</v>
      </c>
    </row>
    <row r="20" spans="1:4" ht="11.25" customHeight="1" x14ac:dyDescent="0.2">
      <c r="A20" s="656" t="s">
        <v>1484</v>
      </c>
      <c r="B20" s="657" t="e">
        <f>B3+B6+B11</f>
        <v>#REF!</v>
      </c>
    </row>
  </sheetData>
  <mergeCells count="2">
    <mergeCell ref="A1:A2"/>
    <mergeCell ref="D1:D2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6"/>
  <sheetViews>
    <sheetView workbookViewId="0">
      <selection activeCell="C19" sqref="C19"/>
    </sheetView>
  </sheetViews>
  <sheetFormatPr defaultColWidth="8.7109375" defaultRowHeight="12" x14ac:dyDescent="0.2"/>
  <cols>
    <col min="1" max="1" width="31" style="4" customWidth="1"/>
    <col min="2" max="2" width="8.7109375" style="183"/>
    <col min="3" max="3" width="41.140625" style="4" customWidth="1"/>
    <col min="4" max="16384" width="8.7109375" style="4"/>
  </cols>
  <sheetData>
    <row r="1" spans="1:3" x14ac:dyDescent="0.2">
      <c r="A1" s="774" t="s">
        <v>1256</v>
      </c>
      <c r="B1" s="776" t="s">
        <v>1244</v>
      </c>
      <c r="C1" s="380" t="s">
        <v>1243</v>
      </c>
    </row>
    <row r="2" spans="1:3" x14ac:dyDescent="0.2">
      <c r="A2" s="775"/>
      <c r="B2" s="777"/>
      <c r="C2" s="381" t="s">
        <v>1242</v>
      </c>
    </row>
    <row r="3" spans="1:3" x14ac:dyDescent="0.2">
      <c r="A3" s="101" t="s">
        <v>1241</v>
      </c>
      <c r="B3" s="293">
        <v>35000</v>
      </c>
      <c r="C3" s="773" t="s">
        <v>1240</v>
      </c>
    </row>
    <row r="4" spans="1:3" x14ac:dyDescent="0.2">
      <c r="A4" s="101" t="s">
        <v>1239</v>
      </c>
      <c r="B4" s="293">
        <v>2500</v>
      </c>
      <c r="C4" s="773"/>
    </row>
    <row r="5" spans="1:3" x14ac:dyDescent="0.2">
      <c r="A5" s="382" t="s">
        <v>1238</v>
      </c>
      <c r="B5" s="383">
        <v>20000</v>
      </c>
      <c r="C5" s="381" t="s">
        <v>1237</v>
      </c>
    </row>
    <row r="6" spans="1:3" ht="12.75" thickBot="1" x14ac:dyDescent="0.25">
      <c r="A6" s="184" t="s">
        <v>1236</v>
      </c>
      <c r="B6" s="384">
        <v>25000</v>
      </c>
      <c r="C6" s="385" t="s">
        <v>1235</v>
      </c>
    </row>
  </sheetData>
  <mergeCells count="3">
    <mergeCell ref="C3:C4"/>
    <mergeCell ref="A1:A2"/>
    <mergeCell ref="B1:B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>
      <selection activeCell="N19" sqref="N19"/>
    </sheetView>
  </sheetViews>
  <sheetFormatPr defaultColWidth="16.28515625" defaultRowHeight="15" customHeight="1" x14ac:dyDescent="0.2"/>
  <cols>
    <col min="1" max="5" width="16.28515625" style="80"/>
    <col min="6" max="16384" width="16.28515625" style="79"/>
  </cols>
  <sheetData>
    <row r="1" spans="1:5" s="18" customFormat="1" ht="13.9" customHeight="1" x14ac:dyDescent="0.25">
      <c r="A1" s="445" t="s">
        <v>1588</v>
      </c>
      <c r="B1" s="445" t="s">
        <v>1589</v>
      </c>
      <c r="C1" s="445" t="s">
        <v>1590</v>
      </c>
      <c r="D1" s="445" t="s">
        <v>1591</v>
      </c>
      <c r="E1" s="446" t="s">
        <v>1592</v>
      </c>
    </row>
    <row r="2" spans="1:5" s="426" customFormat="1" ht="13.9" customHeight="1" x14ac:dyDescent="0.25">
      <c r="A2" s="451" t="s">
        <v>1587</v>
      </c>
      <c r="B2" s="451" t="s">
        <v>1586</v>
      </c>
      <c r="C2" s="451" t="s">
        <v>1585</v>
      </c>
      <c r="D2" s="451" t="s">
        <v>1584</v>
      </c>
      <c r="E2" s="452" t="s">
        <v>1583</v>
      </c>
    </row>
    <row r="3" spans="1:5" s="97" customFormat="1" ht="100.5" customHeight="1" thickBot="1" x14ac:dyDescent="0.3">
      <c r="A3" s="454" t="s">
        <v>1582</v>
      </c>
      <c r="B3" s="454" t="s">
        <v>1581</v>
      </c>
      <c r="C3" s="454" t="s">
        <v>1580</v>
      </c>
      <c r="D3" s="454" t="s">
        <v>1579</v>
      </c>
      <c r="E3" s="455" t="s">
        <v>1578</v>
      </c>
    </row>
    <row r="4" spans="1:5" s="18" customFormat="1" ht="24.75" customHeight="1" x14ac:dyDescent="0.2">
      <c r="A4" s="453" t="s">
        <v>53</v>
      </c>
      <c r="B4" s="453" t="s">
        <v>1577</v>
      </c>
      <c r="C4" s="453" t="s">
        <v>1576</v>
      </c>
      <c r="D4" s="453" t="s">
        <v>1575</v>
      </c>
      <c r="E4" s="453" t="s">
        <v>1574</v>
      </c>
    </row>
    <row r="5" spans="1:5" s="18" customFormat="1" ht="27.6" customHeight="1" x14ac:dyDescent="0.2">
      <c r="A5" s="483" t="s">
        <v>1573</v>
      </c>
      <c r="B5" s="483" t="s">
        <v>1572</v>
      </c>
      <c r="C5" s="483" t="s">
        <v>1571</v>
      </c>
      <c r="D5" s="483" t="s">
        <v>1570</v>
      </c>
      <c r="E5" s="483" t="s">
        <v>1569</v>
      </c>
    </row>
    <row r="6" spans="1:5" s="18" customFormat="1" ht="27.6" customHeight="1" x14ac:dyDescent="0.2">
      <c r="A6" s="447" t="s">
        <v>1568</v>
      </c>
      <c r="B6" s="447" t="s">
        <v>1567</v>
      </c>
      <c r="C6" s="447" t="s">
        <v>1566</v>
      </c>
      <c r="D6" s="447" t="s">
        <v>1565</v>
      </c>
      <c r="E6" s="447" t="s">
        <v>1564</v>
      </c>
    </row>
    <row r="7" spans="1:5" s="18" customFormat="1" ht="36" customHeight="1" x14ac:dyDescent="0.2">
      <c r="A7" s="483" t="s">
        <v>1563</v>
      </c>
      <c r="B7" s="483" t="s">
        <v>1562</v>
      </c>
      <c r="C7" s="483" t="s">
        <v>1561</v>
      </c>
      <c r="D7" s="483"/>
      <c r="E7" s="483" t="s">
        <v>1560</v>
      </c>
    </row>
    <row r="8" spans="1:5" s="18" customFormat="1" ht="36" customHeight="1" x14ac:dyDescent="0.2">
      <c r="A8" s="447" t="s">
        <v>1559</v>
      </c>
      <c r="B8" s="447" t="s">
        <v>1558</v>
      </c>
      <c r="C8" s="447" t="s">
        <v>1557</v>
      </c>
      <c r="D8" s="447"/>
      <c r="E8" s="447" t="s">
        <v>1556</v>
      </c>
    </row>
    <row r="9" spans="1:5" s="18" customFormat="1" ht="27.6" customHeight="1" x14ac:dyDescent="0.2">
      <c r="A9" s="483"/>
      <c r="B9" s="483" t="s">
        <v>1555</v>
      </c>
      <c r="C9" s="483" t="s">
        <v>8</v>
      </c>
      <c r="D9" s="483"/>
      <c r="E9" s="483"/>
    </row>
    <row r="10" spans="1:5" s="18" customFormat="1" ht="27.6" customHeight="1" x14ac:dyDescent="0.2">
      <c r="A10" s="447"/>
      <c r="B10" s="447" t="s">
        <v>1554</v>
      </c>
      <c r="C10" s="447" t="s">
        <v>1553</v>
      </c>
      <c r="D10" s="447"/>
      <c r="E10" s="447"/>
    </row>
    <row r="11" spans="1:5" s="18" customFormat="1" ht="14.45" customHeight="1" x14ac:dyDescent="0.2">
      <c r="A11" s="483"/>
      <c r="B11" s="483" t="s">
        <v>1552</v>
      </c>
      <c r="C11" s="483" t="s">
        <v>1551</v>
      </c>
      <c r="D11" s="483"/>
      <c r="E11" s="483"/>
    </row>
    <row r="12" spans="1:5" s="18" customFormat="1" ht="13.9" customHeight="1" x14ac:dyDescent="0.2">
      <c r="A12" s="447"/>
      <c r="B12" s="448" t="s">
        <v>1550</v>
      </c>
      <c r="C12" s="447"/>
      <c r="D12" s="447"/>
      <c r="E12" s="447"/>
    </row>
    <row r="13" spans="1:5" s="18" customFormat="1" ht="13.9" customHeight="1" x14ac:dyDescent="0.2">
      <c r="A13" s="483"/>
      <c r="B13" s="483" t="s">
        <v>1549</v>
      </c>
      <c r="C13" s="483"/>
      <c r="D13" s="483"/>
      <c r="E13" s="483"/>
    </row>
    <row r="14" spans="1:5" s="18" customFormat="1" ht="13.15" customHeight="1" thickBot="1" x14ac:dyDescent="0.25">
      <c r="A14" s="449"/>
      <c r="B14" s="450" t="s">
        <v>1548</v>
      </c>
      <c r="C14" s="449"/>
      <c r="D14" s="449"/>
      <c r="E14" s="449"/>
    </row>
    <row r="15" spans="1:5" ht="15" customHeight="1" x14ac:dyDescent="0.2">
      <c r="A15" s="443"/>
      <c r="B15" s="444"/>
      <c r="D15" s="443"/>
    </row>
    <row r="16" spans="1:5" ht="15" customHeight="1" x14ac:dyDescent="0.2">
      <c r="A16" s="443"/>
      <c r="D16" s="443"/>
      <c r="E16" s="443"/>
    </row>
    <row r="17" spans="1:5" ht="15" customHeight="1" x14ac:dyDescent="0.2">
      <c r="A17" s="443"/>
      <c r="E17" s="443"/>
    </row>
    <row r="18" spans="1:5" ht="15" customHeight="1" x14ac:dyDescent="0.2">
      <c r="A18" s="443"/>
      <c r="D18" s="443"/>
      <c r="E18" s="443"/>
    </row>
    <row r="19" spans="1:5" ht="15" customHeight="1" x14ac:dyDescent="0.2">
      <c r="A19" s="443"/>
      <c r="D19" s="443"/>
      <c r="E19" s="443"/>
    </row>
    <row r="20" spans="1:5" ht="15" customHeight="1" x14ac:dyDescent="0.2">
      <c r="A20" s="443"/>
      <c r="D20" s="443"/>
      <c r="E20" s="443"/>
    </row>
    <row r="21" spans="1:5" ht="15" customHeight="1" x14ac:dyDescent="0.2">
      <c r="D21" s="443"/>
      <c r="E21" s="44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>
      <selection activeCell="F1" sqref="F1:F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8"/>
  <sheetViews>
    <sheetView workbookViewId="0">
      <selection activeCell="F25" sqref="F25"/>
    </sheetView>
  </sheetViews>
  <sheetFormatPr defaultColWidth="23.7109375" defaultRowHeight="13.9" customHeight="1" x14ac:dyDescent="0.2"/>
  <cols>
    <col min="1" max="1" width="31.42578125" style="5" customWidth="1"/>
    <col min="2" max="5" width="12.85546875" style="699" customWidth="1"/>
    <col min="6" max="6" width="86.5703125" style="673" customWidth="1"/>
    <col min="7" max="7" width="25.28515625" style="673" customWidth="1"/>
    <col min="8" max="8" width="77.28515625" style="5" customWidth="1"/>
    <col min="9" max="16384" width="23.7109375" style="5"/>
  </cols>
  <sheetData>
    <row r="1" spans="1:7" s="688" customFormat="1" ht="53.25" customHeight="1" thickBot="1" x14ac:dyDescent="0.3">
      <c r="A1" s="683" t="s">
        <v>76</v>
      </c>
      <c r="B1" s="684" t="s">
        <v>1739</v>
      </c>
      <c r="C1" s="684" t="s">
        <v>1736</v>
      </c>
      <c r="D1" s="685" t="s">
        <v>1737</v>
      </c>
      <c r="E1" s="686" t="s">
        <v>1738</v>
      </c>
      <c r="F1" s="687"/>
      <c r="G1" s="687"/>
    </row>
    <row r="2" spans="1:7" ht="13.9" customHeight="1" x14ac:dyDescent="0.2">
      <c r="A2" s="689" t="s">
        <v>74</v>
      </c>
      <c r="B2" s="690" t="s">
        <v>62</v>
      </c>
      <c r="C2" s="690" t="s">
        <v>61</v>
      </c>
      <c r="D2" s="690" t="s">
        <v>58</v>
      </c>
      <c r="E2" s="691" t="s">
        <v>69</v>
      </c>
      <c r="F2" s="676" t="s">
        <v>73</v>
      </c>
    </row>
    <row r="3" spans="1:7" ht="13.9" customHeight="1" x14ac:dyDescent="0.2">
      <c r="A3" s="689" t="s">
        <v>72</v>
      </c>
      <c r="B3" s="690" t="s">
        <v>58</v>
      </c>
      <c r="C3" s="690" t="s">
        <v>66</v>
      </c>
      <c r="D3" s="690" t="s">
        <v>58</v>
      </c>
      <c r="E3" s="691" t="s">
        <v>69</v>
      </c>
      <c r="F3" s="677" t="s">
        <v>71</v>
      </c>
    </row>
    <row r="4" spans="1:7" ht="13.5" customHeight="1" x14ac:dyDescent="0.2">
      <c r="A4" s="689" t="s">
        <v>70</v>
      </c>
      <c r="B4" s="690" t="s">
        <v>58</v>
      </c>
      <c r="C4" s="690" t="s">
        <v>66</v>
      </c>
      <c r="D4" s="690" t="s">
        <v>58</v>
      </c>
      <c r="E4" s="691" t="s">
        <v>69</v>
      </c>
      <c r="F4" s="677" t="s">
        <v>68</v>
      </c>
    </row>
    <row r="5" spans="1:7" ht="13.9" customHeight="1" x14ac:dyDescent="0.2">
      <c r="A5" s="689" t="s">
        <v>1662</v>
      </c>
      <c r="B5" s="690" t="s">
        <v>1393</v>
      </c>
      <c r="C5" s="690" t="s">
        <v>1394</v>
      </c>
      <c r="D5" s="690" t="s">
        <v>58</v>
      </c>
      <c r="E5" s="691" t="s">
        <v>69</v>
      </c>
      <c r="F5" s="677" t="s">
        <v>1395</v>
      </c>
    </row>
    <row r="6" spans="1:7" ht="13.9" customHeight="1" x14ac:dyDescent="0.2">
      <c r="A6" s="689" t="s">
        <v>1663</v>
      </c>
      <c r="B6" s="690" t="s">
        <v>1393</v>
      </c>
      <c r="C6" s="690" t="s">
        <v>1393</v>
      </c>
      <c r="D6" s="690" t="s">
        <v>1393</v>
      </c>
      <c r="E6" s="691" t="s">
        <v>1664</v>
      </c>
      <c r="F6" s="678" t="s">
        <v>1665</v>
      </c>
    </row>
    <row r="7" spans="1:7" ht="13.9" customHeight="1" x14ac:dyDescent="0.2">
      <c r="A7" s="689" t="s">
        <v>67</v>
      </c>
      <c r="B7" s="690" t="s">
        <v>58</v>
      </c>
      <c r="C7" s="690" t="s">
        <v>58</v>
      </c>
      <c r="D7" s="690" t="s">
        <v>58</v>
      </c>
      <c r="E7" s="691" t="s">
        <v>65</v>
      </c>
      <c r="F7" s="677" t="s">
        <v>64</v>
      </c>
    </row>
    <row r="8" spans="1:7" ht="13.9" customHeight="1" x14ac:dyDescent="0.2">
      <c r="A8" s="692" t="s">
        <v>63</v>
      </c>
      <c r="B8" s="693" t="s">
        <v>58</v>
      </c>
      <c r="C8" s="693" t="s">
        <v>61</v>
      </c>
      <c r="D8" s="693" t="s">
        <v>58</v>
      </c>
      <c r="E8" s="694" t="s">
        <v>60</v>
      </c>
      <c r="F8" s="674" t="s">
        <v>59</v>
      </c>
    </row>
    <row r="9" spans="1:7" ht="13.9" customHeight="1" x14ac:dyDescent="0.2">
      <c r="A9" s="689" t="s">
        <v>1359</v>
      </c>
      <c r="B9" s="690" t="s">
        <v>1393</v>
      </c>
      <c r="C9" s="690" t="s">
        <v>61</v>
      </c>
      <c r="D9" s="690" t="s">
        <v>61</v>
      </c>
      <c r="E9" s="691" t="s">
        <v>69</v>
      </c>
      <c r="F9" s="679" t="s">
        <v>1358</v>
      </c>
    </row>
    <row r="10" spans="1:7" ht="13.9" customHeight="1" x14ac:dyDescent="0.2">
      <c r="A10" s="692" t="s">
        <v>1356</v>
      </c>
      <c r="B10" s="693" t="s">
        <v>1393</v>
      </c>
      <c r="C10" s="693" t="s">
        <v>1393</v>
      </c>
      <c r="D10" s="693" t="s">
        <v>1393</v>
      </c>
      <c r="E10" s="694" t="s">
        <v>61</v>
      </c>
      <c r="F10" s="675" t="s">
        <v>1355</v>
      </c>
    </row>
    <row r="11" spans="1:7" ht="13.9" customHeight="1" x14ac:dyDescent="0.2">
      <c r="A11" s="689" t="s">
        <v>1361</v>
      </c>
      <c r="B11" s="690" t="s">
        <v>1357</v>
      </c>
      <c r="C11" s="690" t="s">
        <v>61</v>
      </c>
      <c r="D11" s="690" t="s">
        <v>1393</v>
      </c>
      <c r="E11" s="691" t="s">
        <v>69</v>
      </c>
      <c r="F11" s="680" t="s">
        <v>1360</v>
      </c>
    </row>
    <row r="12" spans="1:7" ht="13.9" customHeight="1" x14ac:dyDescent="0.2">
      <c r="A12" s="689" t="s">
        <v>1363</v>
      </c>
      <c r="B12" s="690" t="s">
        <v>1393</v>
      </c>
      <c r="C12" s="690" t="s">
        <v>61</v>
      </c>
      <c r="D12" s="690" t="s">
        <v>1393</v>
      </c>
      <c r="E12" s="691" t="s">
        <v>69</v>
      </c>
      <c r="F12" s="680" t="s">
        <v>1362</v>
      </c>
    </row>
    <row r="13" spans="1:7" ht="13.9" customHeight="1" x14ac:dyDescent="0.2">
      <c r="A13" s="689" t="s">
        <v>1364</v>
      </c>
      <c r="B13" s="690" t="s">
        <v>1393</v>
      </c>
      <c r="C13" s="690" t="s">
        <v>61</v>
      </c>
      <c r="D13" s="690" t="s">
        <v>1393</v>
      </c>
      <c r="E13" s="691" t="s">
        <v>69</v>
      </c>
      <c r="F13" s="680" t="s">
        <v>1365</v>
      </c>
    </row>
    <row r="14" spans="1:7" ht="13.9" customHeight="1" thickBot="1" x14ac:dyDescent="0.25">
      <c r="A14" s="695" t="s">
        <v>1547</v>
      </c>
      <c r="B14" s="696" t="s">
        <v>1393</v>
      </c>
      <c r="C14" s="696" t="s">
        <v>61</v>
      </c>
      <c r="D14" s="696" t="s">
        <v>61</v>
      </c>
      <c r="E14" s="697" t="s">
        <v>69</v>
      </c>
      <c r="F14" s="682" t="s">
        <v>1546</v>
      </c>
    </row>
    <row r="15" spans="1:7" ht="13.9" customHeight="1" x14ac:dyDescent="0.2">
      <c r="A15" s="698" t="s">
        <v>1668</v>
      </c>
      <c r="B15" s="699" t="s">
        <v>1393</v>
      </c>
      <c r="C15" s="699" t="s">
        <v>61</v>
      </c>
      <c r="D15" s="699" t="s">
        <v>1393</v>
      </c>
      <c r="F15" s="681" t="s">
        <v>1666</v>
      </c>
    </row>
    <row r="16" spans="1:7" ht="13.9" customHeight="1" x14ac:dyDescent="0.2">
      <c r="A16" s="698" t="s">
        <v>1661</v>
      </c>
      <c r="B16" s="699" t="s">
        <v>1393</v>
      </c>
      <c r="C16" s="699" t="s">
        <v>61</v>
      </c>
      <c r="D16" s="699" t="s">
        <v>1393</v>
      </c>
      <c r="F16" s="681" t="s">
        <v>1667</v>
      </c>
    </row>
    <row r="17" spans="1:6" ht="13.9" customHeight="1" x14ac:dyDescent="0.2">
      <c r="A17" s="5" t="s">
        <v>1670</v>
      </c>
      <c r="B17" s="699" t="s">
        <v>1393</v>
      </c>
      <c r="C17" s="699" t="s">
        <v>61</v>
      </c>
      <c r="D17" s="699" t="s">
        <v>1393</v>
      </c>
      <c r="E17" s="699" t="s">
        <v>69</v>
      </c>
      <c r="F17" s="681" t="s">
        <v>1671</v>
      </c>
    </row>
    <row r="18" spans="1:6" ht="13.9" customHeight="1" x14ac:dyDescent="0.2">
      <c r="A18" s="5" t="s">
        <v>1669</v>
      </c>
    </row>
  </sheetData>
  <hyperlinks>
    <hyperlink ref="F2" r:id="rId1" xr:uid="{00000000-0004-0000-0A00-000000000000}"/>
    <hyperlink ref="F3" r:id="rId2" xr:uid="{00000000-0004-0000-0A00-000001000000}"/>
    <hyperlink ref="F4" r:id="rId3" xr:uid="{00000000-0004-0000-0A00-000002000000}"/>
    <hyperlink ref="F7" r:id="rId4" xr:uid="{00000000-0004-0000-0A00-000003000000}"/>
    <hyperlink ref="F8" r:id="rId5" xr:uid="{00000000-0004-0000-0A00-000004000000}"/>
    <hyperlink ref="F10" r:id="rId6" xr:uid="{00000000-0004-0000-0A00-000005000000}"/>
    <hyperlink ref="F11" r:id="rId7" xr:uid="{00000000-0004-0000-0A00-000006000000}"/>
    <hyperlink ref="F12" r:id="rId8" xr:uid="{00000000-0004-0000-0A00-000007000000}"/>
    <hyperlink ref="F13" r:id="rId9" xr:uid="{00000000-0004-0000-0A00-000008000000}"/>
    <hyperlink ref="F9" r:id="rId10" xr:uid="{00000000-0004-0000-0A00-000009000000}"/>
    <hyperlink ref="F16" r:id="rId11" xr:uid="{00000000-0004-0000-0A00-00000A000000}"/>
    <hyperlink ref="F15" r:id="rId12" xr:uid="{00000000-0004-0000-0A00-00000B000000}"/>
    <hyperlink ref="F6" r:id="rId13" xr:uid="{00000000-0004-0000-0A00-00000C000000}"/>
    <hyperlink ref="F17" r:id="rId14" xr:uid="{00000000-0004-0000-0A00-00000D000000}"/>
  </hyperlinks>
  <pageMargins left="0.7" right="0.7" top="0.75" bottom="0.75" header="0.3" footer="0.3"/>
  <pageSetup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workbookViewId="0">
      <selection activeCell="F23" sqref="F23"/>
    </sheetView>
  </sheetViews>
  <sheetFormatPr defaultColWidth="53.42578125" defaultRowHeight="13.9" customHeight="1" x14ac:dyDescent="0.25"/>
  <cols>
    <col min="1" max="1" width="44.28515625" style="31" customWidth="1"/>
    <col min="2" max="2" width="39.42578125" style="31" customWidth="1"/>
    <col min="3" max="3" width="20" style="31" customWidth="1"/>
    <col min="4" max="4" width="53.42578125" style="405"/>
    <col min="5" max="5" width="8" style="405" customWidth="1"/>
    <col min="6" max="6" width="53.42578125" style="406"/>
    <col min="7" max="16384" width="53.42578125" style="31"/>
  </cols>
  <sheetData>
    <row r="1" spans="1:6" ht="13.9" customHeight="1" thickTop="1" thickBot="1" x14ac:dyDescent="0.3">
      <c r="A1" s="733" t="s">
        <v>1286</v>
      </c>
      <c r="B1" s="734"/>
      <c r="C1" s="407"/>
      <c r="D1" s="408"/>
      <c r="E1" s="408"/>
      <c r="F1" s="409"/>
    </row>
    <row r="2" spans="1:6" ht="13.9" customHeight="1" thickTop="1" thickBot="1" x14ac:dyDescent="0.3">
      <c r="A2" s="462" t="s">
        <v>1285</v>
      </c>
      <c r="B2" s="463" t="s">
        <v>1284</v>
      </c>
      <c r="C2" s="407"/>
      <c r="D2" s="104"/>
      <c r="E2" s="104"/>
      <c r="F2" s="409"/>
    </row>
    <row r="3" spans="1:6" ht="13.9" customHeight="1" x14ac:dyDescent="0.25">
      <c r="A3" s="465" t="s">
        <v>1283</v>
      </c>
      <c r="B3" s="469" t="s">
        <v>1282</v>
      </c>
      <c r="C3" s="407"/>
      <c r="D3" s="410"/>
      <c r="E3" s="410"/>
    </row>
    <row r="4" spans="1:6" ht="13.9" customHeight="1" x14ac:dyDescent="0.25">
      <c r="A4" s="415" t="s">
        <v>1281</v>
      </c>
      <c r="B4" s="464" t="s">
        <v>1280</v>
      </c>
      <c r="C4" s="407"/>
      <c r="D4" s="410"/>
      <c r="E4" s="410"/>
    </row>
    <row r="5" spans="1:6" ht="13.9" customHeight="1" x14ac:dyDescent="0.25">
      <c r="A5" s="465" t="s">
        <v>1279</v>
      </c>
      <c r="B5" s="473" t="s">
        <v>1278</v>
      </c>
      <c r="C5" s="407"/>
      <c r="D5" s="410"/>
      <c r="E5" s="410"/>
    </row>
    <row r="6" spans="1:6" ht="13.9" customHeight="1" x14ac:dyDescent="0.25">
      <c r="A6" s="415" t="s">
        <v>1277</v>
      </c>
      <c r="B6" s="464" t="s">
        <v>1689</v>
      </c>
      <c r="C6" s="407"/>
      <c r="D6" s="410"/>
      <c r="E6" s="410"/>
    </row>
    <row r="7" spans="1:6" ht="13.9" customHeight="1" x14ac:dyDescent="0.25">
      <c r="A7" s="465" t="s">
        <v>1276</v>
      </c>
      <c r="B7" s="472"/>
      <c r="C7" s="407"/>
      <c r="D7" s="410"/>
      <c r="E7" s="410"/>
    </row>
    <row r="8" spans="1:6" ht="13.9" customHeight="1" x14ac:dyDescent="0.25">
      <c r="A8" s="415" t="s">
        <v>1304</v>
      </c>
      <c r="B8" s="416"/>
      <c r="C8" s="407"/>
      <c r="D8" s="410"/>
      <c r="E8" s="410"/>
      <c r="F8" s="409"/>
    </row>
    <row r="9" spans="1:6" ht="13.9" customHeight="1" x14ac:dyDescent="0.25">
      <c r="A9" s="465" t="s">
        <v>1275</v>
      </c>
      <c r="B9" s="472"/>
      <c r="C9" s="407"/>
      <c r="D9" s="410"/>
      <c r="E9" s="410"/>
      <c r="F9" s="409"/>
    </row>
    <row r="10" spans="1:6" ht="13.9" customHeight="1" x14ac:dyDescent="0.25">
      <c r="A10" s="415" t="s">
        <v>1274</v>
      </c>
      <c r="B10" s="416"/>
      <c r="C10" s="407"/>
      <c r="D10" s="410"/>
      <c r="E10" s="410"/>
      <c r="F10" s="409"/>
    </row>
    <row r="11" spans="1:6" ht="13.9" customHeight="1" x14ac:dyDescent="0.25">
      <c r="A11" s="472" t="s">
        <v>1273</v>
      </c>
      <c r="B11" s="472"/>
      <c r="C11" s="407"/>
      <c r="D11" s="411"/>
      <c r="E11" s="105"/>
      <c r="F11" s="409"/>
    </row>
    <row r="12" spans="1:6" ht="13.9" customHeight="1" x14ac:dyDescent="0.25">
      <c r="A12" s="416" t="s">
        <v>1272</v>
      </c>
      <c r="B12" s="416"/>
      <c r="C12" s="407"/>
      <c r="D12" s="411"/>
      <c r="E12" s="105"/>
      <c r="F12" s="409"/>
    </row>
    <row r="13" spans="1:6" ht="13.9" customHeight="1" x14ac:dyDescent="0.25">
      <c r="A13" s="472" t="s">
        <v>1271</v>
      </c>
      <c r="B13" s="472"/>
      <c r="C13" s="407"/>
      <c r="D13" s="412"/>
      <c r="E13" s="105"/>
      <c r="F13" s="409"/>
    </row>
    <row r="14" spans="1:6" ht="16.5" customHeight="1" x14ac:dyDescent="0.25">
      <c r="A14" s="416" t="s">
        <v>1332</v>
      </c>
      <c r="B14" s="416"/>
      <c r="C14" s="407"/>
      <c r="D14" s="411"/>
      <c r="E14" s="105"/>
      <c r="F14" s="409"/>
    </row>
    <row r="15" spans="1:6" ht="13.9" customHeight="1" thickBot="1" x14ac:dyDescent="0.3">
      <c r="A15" s="472" t="s">
        <v>1333</v>
      </c>
      <c r="B15" s="472"/>
      <c r="C15" s="407"/>
      <c r="D15" s="412"/>
      <c r="E15" s="105"/>
      <c r="F15" s="409"/>
    </row>
    <row r="16" spans="1:6" ht="13.9" customHeight="1" thickTop="1" thickBot="1" x14ac:dyDescent="0.3">
      <c r="A16" s="733" t="s">
        <v>1270</v>
      </c>
      <c r="B16" s="734"/>
      <c r="C16" s="407"/>
      <c r="D16" s="104"/>
      <c r="E16" s="104"/>
      <c r="F16" s="409"/>
    </row>
    <row r="17" spans="1:6" ht="13.9" customHeight="1" thickTop="1" thickBot="1" x14ac:dyDescent="0.3">
      <c r="A17" s="462" t="s">
        <v>1269</v>
      </c>
      <c r="B17" s="463" t="s">
        <v>1268</v>
      </c>
      <c r="C17" s="407"/>
      <c r="E17" s="410"/>
      <c r="F17" s="409"/>
    </row>
    <row r="18" spans="1:6" ht="13.9" customHeight="1" x14ac:dyDescent="0.25">
      <c r="A18" s="465" t="s">
        <v>1267</v>
      </c>
      <c r="B18" s="469" t="s">
        <v>1266</v>
      </c>
      <c r="C18" s="407"/>
      <c r="E18" s="410"/>
    </row>
    <row r="19" spans="1:6" ht="13.9" customHeight="1" x14ac:dyDescent="0.25">
      <c r="A19" s="466" t="s">
        <v>1265</v>
      </c>
      <c r="B19" s="467" t="s">
        <v>1264</v>
      </c>
      <c r="C19" s="407"/>
      <c r="E19" s="410"/>
    </row>
    <row r="20" spans="1:6" ht="13.9" customHeight="1" x14ac:dyDescent="0.25">
      <c r="A20" s="465" t="s">
        <v>1263</v>
      </c>
      <c r="B20" s="469" t="s">
        <v>1262</v>
      </c>
      <c r="C20" s="407"/>
      <c r="E20" s="410"/>
    </row>
    <row r="21" spans="1:6" ht="13.9" customHeight="1" x14ac:dyDescent="0.25">
      <c r="A21" s="466" t="s">
        <v>1261</v>
      </c>
      <c r="B21" s="468"/>
      <c r="C21" s="407"/>
      <c r="E21" s="104"/>
      <c r="F21" s="409"/>
    </row>
    <row r="22" spans="1:6" ht="13.9" customHeight="1" thickBot="1" x14ac:dyDescent="0.3">
      <c r="A22" s="470" t="s">
        <v>1260</v>
      </c>
      <c r="B22" s="471"/>
      <c r="C22" s="407"/>
      <c r="D22" s="104"/>
      <c r="E22" s="104"/>
      <c r="F22" s="409"/>
    </row>
    <row r="23" spans="1:6" ht="13.9" customHeight="1" x14ac:dyDescent="0.25">
      <c r="A23" s="404"/>
      <c r="B23" s="404"/>
      <c r="C23" s="407"/>
      <c r="D23" s="104"/>
      <c r="E23" s="104"/>
      <c r="F23" s="409"/>
    </row>
    <row r="24" spans="1:6" ht="13.9" customHeight="1" x14ac:dyDescent="0.25">
      <c r="A24" s="546" t="s">
        <v>1675</v>
      </c>
      <c r="C24" s="413"/>
      <c r="F24" s="409"/>
    </row>
    <row r="25" spans="1:6" ht="13.9" customHeight="1" x14ac:dyDescent="0.25">
      <c r="C25" s="413"/>
      <c r="F25" s="409"/>
    </row>
    <row r="26" spans="1:6" ht="13.9" customHeight="1" x14ac:dyDescent="0.25">
      <c r="C26" s="413"/>
      <c r="F26" s="409"/>
    </row>
    <row r="27" spans="1:6" ht="13.9" customHeight="1" x14ac:dyDescent="0.25">
      <c r="C27" s="413"/>
      <c r="F27" s="409"/>
    </row>
    <row r="28" spans="1:6" ht="13.9" customHeight="1" x14ac:dyDescent="0.25">
      <c r="C28" s="413"/>
      <c r="F28" s="409"/>
    </row>
    <row r="29" spans="1:6" ht="13.9" customHeight="1" x14ac:dyDescent="0.25">
      <c r="C29" s="413"/>
      <c r="D29" s="414"/>
      <c r="E29" s="414"/>
      <c r="F29" s="409"/>
    </row>
    <row r="30" spans="1:6" ht="13.9" customHeight="1" x14ac:dyDescent="0.25">
      <c r="D30" s="414"/>
      <c r="E30" s="414"/>
    </row>
    <row r="31" spans="1:6" ht="13.9" customHeight="1" x14ac:dyDescent="0.25">
      <c r="D31" s="414"/>
      <c r="E31" s="414"/>
    </row>
    <row r="32" spans="1:6" ht="13.9" customHeight="1" x14ac:dyDescent="0.25">
      <c r="D32" s="414"/>
      <c r="E32" s="414"/>
    </row>
  </sheetData>
  <mergeCells count="2">
    <mergeCell ref="A1:B1"/>
    <mergeCell ref="A16:B16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>
      <selection activeCell="F1" sqref="F1:F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5"/>
  <sheetViews>
    <sheetView workbookViewId="0">
      <selection sqref="A1:F23"/>
    </sheetView>
  </sheetViews>
  <sheetFormatPr defaultColWidth="8.7109375" defaultRowHeight="15" x14ac:dyDescent="0.25"/>
  <cols>
    <col min="1" max="1" width="25.7109375" style="156" customWidth="1"/>
    <col min="2" max="2" width="7.140625" style="164" customWidth="1"/>
    <col min="3" max="3" width="17.140625" style="156" customWidth="1"/>
    <col min="4" max="4" width="10.140625" style="177" customWidth="1"/>
    <col min="5" max="5" width="10.7109375" style="22" customWidth="1"/>
    <col min="6" max="6" width="11.42578125" style="164" customWidth="1"/>
    <col min="7" max="7" width="7.7109375" style="164" customWidth="1"/>
    <col min="8" max="8" width="10.140625" style="164" customWidth="1"/>
    <col min="9" max="9" width="6" style="164" customWidth="1"/>
    <col min="10" max="10" width="11.140625" style="164" customWidth="1"/>
    <col min="11" max="11" width="9.42578125" style="156" customWidth="1"/>
    <col min="12" max="16384" width="8.7109375" style="156"/>
  </cols>
  <sheetData>
    <row r="1" spans="1:13" ht="15.75" thickBot="1" x14ac:dyDescent="0.3">
      <c r="A1" s="780" t="s">
        <v>1396</v>
      </c>
      <c r="B1" s="781"/>
      <c r="C1" s="781"/>
      <c r="D1" s="781"/>
      <c r="E1" s="781"/>
      <c r="F1" s="782"/>
    </row>
    <row r="2" spans="1:13" x14ac:dyDescent="0.25">
      <c r="A2" s="153" t="s">
        <v>97</v>
      </c>
      <c r="B2" s="153"/>
      <c r="C2" s="153"/>
      <c r="D2" s="156"/>
      <c r="E2" s="27"/>
      <c r="F2" s="153"/>
      <c r="G2" s="155"/>
      <c r="H2" s="155"/>
      <c r="I2" s="155"/>
      <c r="J2" s="155"/>
      <c r="K2" s="155"/>
      <c r="L2" s="155"/>
      <c r="M2" s="155"/>
    </row>
    <row r="3" spans="1:13" ht="29.65" customHeight="1" x14ac:dyDescent="0.25">
      <c r="A3" s="157"/>
      <c r="B3" s="29" t="s">
        <v>96</v>
      </c>
      <c r="C3" s="238" t="s">
        <v>95</v>
      </c>
      <c r="D3" s="156"/>
      <c r="E3" s="27"/>
      <c r="F3" s="158" t="s">
        <v>83</v>
      </c>
      <c r="G3" s="155"/>
      <c r="H3" s="155"/>
      <c r="I3" s="155"/>
      <c r="J3" s="155"/>
      <c r="K3" s="155"/>
      <c r="L3" s="155"/>
      <c r="M3" s="155"/>
    </row>
    <row r="4" spans="1:13" x14ac:dyDescent="0.25">
      <c r="A4" s="159" t="s">
        <v>94</v>
      </c>
      <c r="B4" s="160">
        <v>0.02</v>
      </c>
      <c r="C4" s="159" t="s">
        <v>93</v>
      </c>
      <c r="D4" s="156"/>
      <c r="E4" s="27"/>
      <c r="F4" s="161">
        <f>B4*$B$17*$B$19*1024</f>
        <v>239.61600000000001</v>
      </c>
      <c r="G4" s="155"/>
      <c r="H4" s="155"/>
      <c r="I4" s="155"/>
      <c r="J4" s="155"/>
      <c r="K4" s="155"/>
      <c r="L4" s="155"/>
      <c r="M4" s="155"/>
    </row>
    <row r="5" spans="1:13" x14ac:dyDescent="0.25">
      <c r="A5" s="162" t="s">
        <v>92</v>
      </c>
      <c r="B5" s="160">
        <v>0.33</v>
      </c>
      <c r="C5" s="159" t="s">
        <v>91</v>
      </c>
      <c r="D5" s="156"/>
      <c r="E5" s="27"/>
      <c r="F5" s="161">
        <f>B5*$B$17*24*30</f>
        <v>277.99200000000002</v>
      </c>
      <c r="G5" s="155"/>
      <c r="H5" s="155"/>
      <c r="I5" s="155"/>
      <c r="J5" s="155"/>
      <c r="K5" s="155"/>
      <c r="L5" s="155"/>
      <c r="M5" s="155"/>
    </row>
    <row r="6" spans="1:13" ht="15.75" thickBot="1" x14ac:dyDescent="0.3">
      <c r="A6" s="25" t="s">
        <v>90</v>
      </c>
      <c r="B6" s="26"/>
      <c r="C6" s="25"/>
      <c r="D6" s="156"/>
      <c r="E6" s="27"/>
      <c r="F6" s="241">
        <f>SUM(F4:F5)</f>
        <v>517.60800000000006</v>
      </c>
      <c r="G6" s="155"/>
      <c r="H6" s="155"/>
      <c r="I6" s="155"/>
      <c r="J6" s="155"/>
      <c r="K6" s="155"/>
      <c r="L6" s="155"/>
      <c r="M6" s="155"/>
    </row>
    <row r="7" spans="1:13" ht="15.75" thickTop="1" x14ac:dyDescent="0.25">
      <c r="A7" s="159"/>
      <c r="B7" s="28"/>
      <c r="C7" s="159"/>
      <c r="D7" s="163"/>
      <c r="E7" s="27"/>
      <c r="F7" s="154"/>
      <c r="G7" s="155"/>
      <c r="H7" s="155"/>
      <c r="I7" s="155"/>
      <c r="J7" s="155"/>
      <c r="K7" s="155"/>
      <c r="L7" s="155"/>
      <c r="M7" s="155"/>
    </row>
    <row r="8" spans="1:13" x14ac:dyDescent="0.25">
      <c r="A8" s="778" t="s">
        <v>89</v>
      </c>
      <c r="B8" s="778"/>
      <c r="C8" s="778"/>
      <c r="D8" s="778"/>
      <c r="E8" s="778"/>
      <c r="F8" s="779"/>
    </row>
    <row r="9" spans="1:13" ht="30" x14ac:dyDescent="0.25">
      <c r="A9" s="157" t="s">
        <v>88</v>
      </c>
      <c r="B9" s="165" t="s">
        <v>87</v>
      </c>
      <c r="C9" s="165" t="s">
        <v>86</v>
      </c>
      <c r="D9" s="165" t="s">
        <v>85</v>
      </c>
      <c r="E9" s="165" t="s">
        <v>84</v>
      </c>
      <c r="F9" s="166" t="s">
        <v>83</v>
      </c>
    </row>
    <row r="10" spans="1:13" x14ac:dyDescent="0.25">
      <c r="A10" s="162" t="s">
        <v>1311</v>
      </c>
      <c r="B10" s="167">
        <v>200</v>
      </c>
      <c r="C10" s="161">
        <f>B10*$B$17</f>
        <v>234</v>
      </c>
      <c r="D10" s="168">
        <f>$B$19</f>
        <v>10</v>
      </c>
      <c r="E10" s="161">
        <f>$B$16*$B$17*D10*1024</f>
        <v>179.71199999999999</v>
      </c>
      <c r="F10" s="240">
        <f>C10+E10</f>
        <v>413.71199999999999</v>
      </c>
    </row>
    <row r="11" spans="1:13" ht="14.65" customHeight="1" x14ac:dyDescent="0.25">
      <c r="A11" s="159" t="s">
        <v>82</v>
      </c>
      <c r="B11" s="167">
        <v>300</v>
      </c>
      <c r="C11" s="161">
        <f>B11*$B$17</f>
        <v>351</v>
      </c>
      <c r="D11" s="168">
        <f>$B$19*2</f>
        <v>20</v>
      </c>
      <c r="E11" s="161">
        <f>$B$16*$B$17*D11*1024</f>
        <v>359.42399999999998</v>
      </c>
      <c r="F11" s="240">
        <f>C11+E11</f>
        <v>710.42399999999998</v>
      </c>
      <c r="G11" s="155"/>
      <c r="H11" s="155"/>
      <c r="I11" s="155"/>
      <c r="J11" s="155"/>
      <c r="K11" s="155"/>
    </row>
    <row r="12" spans="1:13" ht="14.65" customHeight="1" x14ac:dyDescent="0.25">
      <c r="A12" s="159" t="s">
        <v>1312</v>
      </c>
      <c r="B12" s="167">
        <v>500</v>
      </c>
      <c r="C12" s="161">
        <f>B12*$B$17</f>
        <v>585</v>
      </c>
      <c r="D12" s="168">
        <f>$B$19*3</f>
        <v>30</v>
      </c>
      <c r="E12" s="161">
        <f>$B$16*$B$17*D12*1024</f>
        <v>539.13599999999997</v>
      </c>
      <c r="F12" s="240">
        <f>C12+E12</f>
        <v>1124.136</v>
      </c>
      <c r="G12" s="155"/>
      <c r="H12" s="155"/>
      <c r="I12" s="155"/>
      <c r="J12" s="155"/>
      <c r="K12" s="155"/>
    </row>
    <row r="13" spans="1:13" x14ac:dyDescent="0.25">
      <c r="A13" s="159" t="s">
        <v>81</v>
      </c>
      <c r="B13" s="167">
        <v>300</v>
      </c>
      <c r="C13" s="161">
        <f>B13*$B$17</f>
        <v>351</v>
      </c>
      <c r="D13" s="168">
        <f>$B$19*2</f>
        <v>20</v>
      </c>
      <c r="E13" s="161">
        <f>$B$16*$B$17*D13*1024</f>
        <v>359.42399999999998</v>
      </c>
      <c r="F13" s="240">
        <f>C13+E13</f>
        <v>710.42399999999998</v>
      </c>
    </row>
    <row r="14" spans="1:13" x14ac:dyDescent="0.25">
      <c r="A14" s="159" t="s">
        <v>1313</v>
      </c>
      <c r="B14" s="167">
        <v>400</v>
      </c>
      <c r="C14" s="161">
        <f>B14*$B$17</f>
        <v>468</v>
      </c>
      <c r="D14" s="168">
        <f>$B$19*3</f>
        <v>30</v>
      </c>
      <c r="E14" s="161">
        <f>$B$16*$B$17*D14*1024</f>
        <v>539.13599999999997</v>
      </c>
      <c r="F14" s="240">
        <f>C14+E14</f>
        <v>1007.136</v>
      </c>
    </row>
    <row r="15" spans="1:13" x14ac:dyDescent="0.25">
      <c r="A15" s="159"/>
      <c r="B15" s="28"/>
      <c r="C15" s="28"/>
      <c r="D15" s="28"/>
      <c r="E15" s="28"/>
      <c r="F15" s="154"/>
    </row>
    <row r="16" spans="1:13" x14ac:dyDescent="0.25">
      <c r="A16" s="159" t="s">
        <v>80</v>
      </c>
      <c r="B16" s="169">
        <v>1.4999999999999999E-2</v>
      </c>
      <c r="C16" s="28"/>
      <c r="D16" s="28"/>
      <c r="E16" s="28"/>
      <c r="F16" s="154"/>
    </row>
    <row r="17" spans="1:10" x14ac:dyDescent="0.25">
      <c r="A17" s="159" t="s">
        <v>79</v>
      </c>
      <c r="B17" s="170">
        <v>1.17</v>
      </c>
      <c r="C17" s="171"/>
      <c r="D17" s="163"/>
      <c r="E17" s="24"/>
      <c r="F17" s="154"/>
    </row>
    <row r="18" spans="1:10" x14ac:dyDescent="0.25">
      <c r="A18" s="159" t="s">
        <v>78</v>
      </c>
      <c r="B18" s="28"/>
      <c r="C18" s="159"/>
      <c r="D18" s="163"/>
      <c r="E18" s="24"/>
      <c r="F18" s="154"/>
      <c r="G18" s="156"/>
      <c r="H18" s="156"/>
      <c r="I18" s="156"/>
      <c r="J18" s="156"/>
    </row>
    <row r="19" spans="1:10" ht="15.75" thickBot="1" x14ac:dyDescent="0.3">
      <c r="A19" s="172" t="s">
        <v>77</v>
      </c>
      <c r="B19" s="173">
        <v>10</v>
      </c>
      <c r="C19" s="172"/>
      <c r="D19" s="174"/>
      <c r="E19" s="23"/>
      <c r="F19" s="175"/>
      <c r="G19" s="156"/>
      <c r="H19" s="156"/>
      <c r="I19" s="156"/>
      <c r="J19" s="156"/>
    </row>
    <row r="20" spans="1:10" x14ac:dyDescent="0.25">
      <c r="A20" s="176"/>
      <c r="B20" s="155"/>
      <c r="C20" s="155"/>
      <c r="D20" s="155"/>
      <c r="E20" s="155"/>
      <c r="G20" s="156"/>
      <c r="H20" s="156"/>
      <c r="I20" s="156"/>
      <c r="J20" s="156"/>
    </row>
    <row r="21" spans="1:10" s="30" customFormat="1" x14ac:dyDescent="0.25">
      <c r="A21" s="783" t="s">
        <v>1403</v>
      </c>
      <c r="B21" s="784"/>
      <c r="C21" s="784"/>
      <c r="D21" s="784"/>
      <c r="E21" s="784"/>
      <c r="F21" s="239">
        <f>AVERAGE(F6,F10,F11,F12,F13,F14)</f>
        <v>747.24000000000012</v>
      </c>
    </row>
    <row r="22" spans="1:10" x14ac:dyDescent="0.25">
      <c r="F22" s="156"/>
      <c r="G22" s="156"/>
      <c r="H22" s="156"/>
      <c r="I22" s="156"/>
      <c r="J22" s="156"/>
    </row>
    <row r="23" spans="1:10" x14ac:dyDescent="0.25">
      <c r="A23" s="546" t="s">
        <v>1680</v>
      </c>
      <c r="F23" s="156"/>
      <c r="G23" s="156"/>
      <c r="H23" s="156"/>
      <c r="I23" s="156"/>
      <c r="J23" s="156"/>
    </row>
    <row r="24" spans="1:10" x14ac:dyDescent="0.25">
      <c r="F24" s="156"/>
      <c r="G24" s="156"/>
      <c r="H24" s="156"/>
      <c r="I24" s="156"/>
      <c r="J24" s="156"/>
    </row>
    <row r="25" spans="1:10" x14ac:dyDescent="0.25">
      <c r="F25" s="156"/>
      <c r="G25" s="156"/>
      <c r="H25" s="156"/>
      <c r="I25" s="156"/>
      <c r="J25" s="156"/>
    </row>
  </sheetData>
  <mergeCells count="3">
    <mergeCell ref="A8:F8"/>
    <mergeCell ref="A1:F1"/>
    <mergeCell ref="A21:E2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31"/>
  <sheetViews>
    <sheetView workbookViewId="0">
      <selection activeCell="I33" sqref="I33"/>
    </sheetView>
  </sheetViews>
  <sheetFormatPr defaultColWidth="22.7109375" defaultRowHeight="12" customHeight="1" x14ac:dyDescent="0.25"/>
  <cols>
    <col min="1" max="1" width="15.28515625" style="3" customWidth="1"/>
    <col min="2" max="2" width="8.140625" style="204" customWidth="1"/>
    <col min="3" max="3" width="10.140625" style="204" customWidth="1"/>
    <col min="4" max="4" width="10.28515625" style="204" customWidth="1"/>
    <col min="5" max="5" width="10.42578125" style="204" customWidth="1"/>
    <col min="6" max="6" width="9.7109375" style="204" customWidth="1"/>
    <col min="7" max="7" width="8.85546875" style="204" customWidth="1"/>
    <col min="8" max="16384" width="22.7109375" style="209"/>
  </cols>
  <sheetData>
    <row r="1" spans="1:10" s="4" customFormat="1" ht="15" x14ac:dyDescent="0.25">
      <c r="A1" s="785" t="s">
        <v>1397</v>
      </c>
      <c r="B1" s="786"/>
      <c r="C1" s="786"/>
      <c r="D1" s="786"/>
      <c r="E1" s="786"/>
      <c r="F1" s="786"/>
      <c r="G1" s="786"/>
      <c r="H1" s="183"/>
      <c r="I1" s="183"/>
      <c r="J1" s="183"/>
    </row>
    <row r="2" spans="1:10" ht="28.9" customHeight="1" thickBot="1" x14ac:dyDescent="0.3">
      <c r="A2" s="235" t="s">
        <v>1366</v>
      </c>
      <c r="B2" s="236" t="s">
        <v>1392</v>
      </c>
      <c r="C2" s="236" t="s">
        <v>1398</v>
      </c>
      <c r="D2" s="236" t="s">
        <v>1400</v>
      </c>
      <c r="E2" s="236" t="s">
        <v>83</v>
      </c>
      <c r="F2" s="236" t="s">
        <v>1401</v>
      </c>
      <c r="G2" s="236" t="s">
        <v>1404</v>
      </c>
    </row>
    <row r="3" spans="1:10" ht="12" customHeight="1" x14ac:dyDescent="0.25">
      <c r="A3" s="789" t="s">
        <v>1374</v>
      </c>
      <c r="B3" s="790"/>
      <c r="C3" s="790"/>
      <c r="D3" s="790"/>
      <c r="E3" s="790"/>
    </row>
    <row r="4" spans="1:10" ht="12" customHeight="1" x14ac:dyDescent="0.25">
      <c r="A4" s="11" t="s">
        <v>1367</v>
      </c>
      <c r="B4" s="88">
        <v>1</v>
      </c>
      <c r="C4" s="88">
        <v>3.75</v>
      </c>
      <c r="D4" s="237">
        <v>0.01</v>
      </c>
      <c r="E4" s="242">
        <f>D4*30*24</f>
        <v>7.1999999999999993</v>
      </c>
      <c r="F4" s="204">
        <v>1</v>
      </c>
      <c r="G4" s="244">
        <f t="shared" ref="G4:G10" si="0">E4*F4</f>
        <v>7.1999999999999993</v>
      </c>
    </row>
    <row r="5" spans="1:10" ht="12" customHeight="1" x14ac:dyDescent="0.25">
      <c r="A5" s="11" t="s">
        <v>1368</v>
      </c>
      <c r="B5" s="88">
        <v>2</v>
      </c>
      <c r="C5" s="88">
        <v>7.5</v>
      </c>
      <c r="D5" s="237">
        <v>0.02</v>
      </c>
      <c r="E5" s="242">
        <f t="shared" ref="E5:E10" si="1">D5*30*24</f>
        <v>14.399999999999999</v>
      </c>
      <c r="F5" s="204">
        <v>1</v>
      </c>
      <c r="G5" s="244">
        <f t="shared" si="0"/>
        <v>14.399999999999999</v>
      </c>
    </row>
    <row r="6" spans="1:10" ht="12" customHeight="1" x14ac:dyDescent="0.25">
      <c r="A6" s="11" t="s">
        <v>1369</v>
      </c>
      <c r="B6" s="88">
        <v>4</v>
      </c>
      <c r="C6" s="88">
        <v>15</v>
      </c>
      <c r="D6" s="237">
        <v>0.04</v>
      </c>
      <c r="E6" s="242">
        <f t="shared" si="1"/>
        <v>28.799999999999997</v>
      </c>
      <c r="F6" s="204">
        <v>1</v>
      </c>
      <c r="G6" s="244">
        <f t="shared" si="0"/>
        <v>28.799999999999997</v>
      </c>
    </row>
    <row r="7" spans="1:10" ht="12" customHeight="1" x14ac:dyDescent="0.25">
      <c r="A7" s="11" t="s">
        <v>1370</v>
      </c>
      <c r="B7" s="88">
        <v>8</v>
      </c>
      <c r="C7" s="88">
        <v>30</v>
      </c>
      <c r="D7" s="237">
        <v>0.08</v>
      </c>
      <c r="E7" s="242">
        <f t="shared" si="1"/>
        <v>57.599999999999994</v>
      </c>
      <c r="F7" s="204">
        <v>3</v>
      </c>
      <c r="G7" s="244">
        <f t="shared" si="0"/>
        <v>172.79999999999998</v>
      </c>
    </row>
    <row r="8" spans="1:10" ht="12" customHeight="1" x14ac:dyDescent="0.25">
      <c r="A8" s="11" t="s">
        <v>1371</v>
      </c>
      <c r="B8" s="88">
        <v>16</v>
      </c>
      <c r="C8" s="88">
        <v>60</v>
      </c>
      <c r="D8" s="237">
        <v>0.16</v>
      </c>
      <c r="E8" s="242">
        <f t="shared" si="1"/>
        <v>115.19999999999999</v>
      </c>
      <c r="F8" s="204">
        <v>6</v>
      </c>
      <c r="G8" s="244">
        <f t="shared" si="0"/>
        <v>691.19999999999993</v>
      </c>
    </row>
    <row r="9" spans="1:10" ht="12" customHeight="1" x14ac:dyDescent="0.25">
      <c r="A9" s="11" t="s">
        <v>1372</v>
      </c>
      <c r="B9" s="88">
        <v>32</v>
      </c>
      <c r="C9" s="88">
        <v>120</v>
      </c>
      <c r="D9" s="237">
        <v>0.32</v>
      </c>
      <c r="E9" s="242">
        <f t="shared" si="1"/>
        <v>230.39999999999998</v>
      </c>
      <c r="F9" s="204">
        <v>1</v>
      </c>
      <c r="G9" s="244">
        <f t="shared" si="0"/>
        <v>230.39999999999998</v>
      </c>
    </row>
    <row r="10" spans="1:10" ht="12" customHeight="1" x14ac:dyDescent="0.25">
      <c r="A10" s="11" t="s">
        <v>1373</v>
      </c>
      <c r="B10" s="88">
        <v>64</v>
      </c>
      <c r="C10" s="88">
        <v>240</v>
      </c>
      <c r="D10" s="237">
        <v>0.64</v>
      </c>
      <c r="E10" s="242">
        <f t="shared" si="1"/>
        <v>460.79999999999995</v>
      </c>
      <c r="F10" s="204">
        <v>1</v>
      </c>
      <c r="G10" s="244">
        <f t="shared" si="0"/>
        <v>460.79999999999995</v>
      </c>
    </row>
    <row r="11" spans="1:10" ht="12" customHeight="1" x14ac:dyDescent="0.25">
      <c r="A11" s="791" t="s">
        <v>1375</v>
      </c>
      <c r="B11" s="792"/>
      <c r="C11" s="792"/>
      <c r="D11" s="792"/>
      <c r="E11" s="792"/>
      <c r="F11" s="204">
        <f>SUM(F4:F10)</f>
        <v>14</v>
      </c>
      <c r="G11"/>
    </row>
    <row r="12" spans="1:10" ht="12" customHeight="1" x14ac:dyDescent="0.25">
      <c r="A12" s="11" t="s">
        <v>1376</v>
      </c>
      <c r="B12" s="88">
        <v>2</v>
      </c>
      <c r="C12" s="88">
        <v>13</v>
      </c>
      <c r="D12" s="237">
        <v>0.02</v>
      </c>
      <c r="E12" s="242">
        <f t="shared" ref="E12:E17" si="2">D12*30*24</f>
        <v>14.399999999999999</v>
      </c>
      <c r="F12" s="204">
        <v>1</v>
      </c>
      <c r="G12" s="244">
        <f t="shared" ref="G12:G17" si="3">E12*F12</f>
        <v>14.399999999999999</v>
      </c>
    </row>
    <row r="13" spans="1:10" ht="12" customHeight="1" x14ac:dyDescent="0.25">
      <c r="A13" s="11" t="s">
        <v>1377</v>
      </c>
      <c r="B13" s="88">
        <v>4</v>
      </c>
      <c r="C13" s="88">
        <v>26</v>
      </c>
      <c r="D13" s="237">
        <v>0.04</v>
      </c>
      <c r="E13" s="242">
        <f t="shared" si="2"/>
        <v>28.799999999999997</v>
      </c>
      <c r="F13" s="204">
        <v>1</v>
      </c>
      <c r="G13" s="244">
        <f t="shared" si="3"/>
        <v>28.799999999999997</v>
      </c>
    </row>
    <row r="14" spans="1:10" ht="12" customHeight="1" x14ac:dyDescent="0.25">
      <c r="A14" s="11" t="s">
        <v>1378</v>
      </c>
      <c r="B14" s="88">
        <v>8</v>
      </c>
      <c r="C14" s="88">
        <v>52</v>
      </c>
      <c r="D14" s="237">
        <v>0.08</v>
      </c>
      <c r="E14" s="242">
        <f t="shared" si="2"/>
        <v>57.599999999999994</v>
      </c>
      <c r="F14" s="204">
        <v>1</v>
      </c>
      <c r="G14" s="244">
        <f t="shared" si="3"/>
        <v>57.599999999999994</v>
      </c>
    </row>
    <row r="15" spans="1:10" ht="12" customHeight="1" x14ac:dyDescent="0.25">
      <c r="A15" s="11" t="s">
        <v>1379</v>
      </c>
      <c r="B15" s="88">
        <v>16</v>
      </c>
      <c r="C15" s="88">
        <v>104</v>
      </c>
      <c r="D15" s="237">
        <v>0.16</v>
      </c>
      <c r="E15" s="242">
        <f t="shared" si="2"/>
        <v>115.19999999999999</v>
      </c>
      <c r="F15" s="204">
        <v>1</v>
      </c>
      <c r="G15" s="244">
        <f t="shared" si="3"/>
        <v>115.19999999999999</v>
      </c>
    </row>
    <row r="16" spans="1:10" ht="12" customHeight="1" x14ac:dyDescent="0.25">
      <c r="A16" s="11" t="s">
        <v>1380</v>
      </c>
      <c r="B16" s="88">
        <v>32</v>
      </c>
      <c r="C16" s="88">
        <v>208</v>
      </c>
      <c r="D16" s="237">
        <v>0.32</v>
      </c>
      <c r="E16" s="242">
        <f t="shared" si="2"/>
        <v>230.39999999999998</v>
      </c>
      <c r="F16" s="204">
        <v>5</v>
      </c>
      <c r="G16" s="244">
        <f t="shared" si="3"/>
        <v>1152</v>
      </c>
    </row>
    <row r="17" spans="1:7" ht="12" customHeight="1" x14ac:dyDescent="0.25">
      <c r="A17" s="11" t="s">
        <v>1381</v>
      </c>
      <c r="B17" s="88">
        <v>64</v>
      </c>
      <c r="C17" s="88">
        <v>416</v>
      </c>
      <c r="D17" s="237">
        <v>0.64</v>
      </c>
      <c r="E17" s="242">
        <f t="shared" si="2"/>
        <v>460.79999999999995</v>
      </c>
      <c r="F17" s="204">
        <v>3</v>
      </c>
      <c r="G17" s="244">
        <f t="shared" si="3"/>
        <v>1382.3999999999999</v>
      </c>
    </row>
    <row r="18" spans="1:7" ht="12" customHeight="1" x14ac:dyDescent="0.25">
      <c r="A18" s="791" t="s">
        <v>1382</v>
      </c>
      <c r="B18" s="792"/>
      <c r="C18" s="792"/>
      <c r="D18" s="792"/>
      <c r="E18" s="792"/>
      <c r="F18" s="204">
        <f>SUM(F12:F17)</f>
        <v>12</v>
      </c>
      <c r="G18"/>
    </row>
    <row r="19" spans="1:7" ht="12" customHeight="1" x14ac:dyDescent="0.25">
      <c r="A19" s="11" t="s">
        <v>1383</v>
      </c>
      <c r="B19" s="88">
        <v>2</v>
      </c>
      <c r="C19" s="88">
        <v>1.8</v>
      </c>
      <c r="D19" s="237">
        <v>0.02</v>
      </c>
      <c r="E19" s="242">
        <f t="shared" ref="E19:E24" si="4">D19*30*24</f>
        <v>14.399999999999999</v>
      </c>
      <c r="F19" s="204">
        <v>1</v>
      </c>
      <c r="G19" s="244">
        <f t="shared" ref="G19:G24" si="5">E19*F19</f>
        <v>14.399999999999999</v>
      </c>
    </row>
    <row r="20" spans="1:7" ht="12" customHeight="1" x14ac:dyDescent="0.25">
      <c r="A20" s="11" t="s">
        <v>1384</v>
      </c>
      <c r="B20" s="88">
        <v>4</v>
      </c>
      <c r="C20" s="88">
        <v>3.6</v>
      </c>
      <c r="D20" s="237">
        <v>0.04</v>
      </c>
      <c r="E20" s="242">
        <f t="shared" si="4"/>
        <v>28.799999999999997</v>
      </c>
      <c r="F20" s="204">
        <v>1</v>
      </c>
      <c r="G20" s="244">
        <f t="shared" si="5"/>
        <v>28.799999999999997</v>
      </c>
    </row>
    <row r="21" spans="1:7" ht="12" customHeight="1" x14ac:dyDescent="0.25">
      <c r="A21" s="11" t="s">
        <v>1385</v>
      </c>
      <c r="B21" s="88">
        <v>8</v>
      </c>
      <c r="C21" s="88">
        <v>7.2</v>
      </c>
      <c r="D21" s="237">
        <v>0.08</v>
      </c>
      <c r="E21" s="242">
        <f t="shared" si="4"/>
        <v>57.599999999999994</v>
      </c>
      <c r="F21" s="204">
        <v>1</v>
      </c>
      <c r="G21" s="244">
        <f t="shared" si="5"/>
        <v>57.599999999999994</v>
      </c>
    </row>
    <row r="22" spans="1:7" ht="12" customHeight="1" x14ac:dyDescent="0.25">
      <c r="A22" s="11" t="s">
        <v>1386</v>
      </c>
      <c r="B22" s="88">
        <v>16</v>
      </c>
      <c r="C22" s="88">
        <v>14.4</v>
      </c>
      <c r="D22" s="237">
        <v>0.16</v>
      </c>
      <c r="E22" s="242">
        <f t="shared" si="4"/>
        <v>115.19999999999999</v>
      </c>
      <c r="F22" s="204">
        <v>5</v>
      </c>
      <c r="G22" s="244">
        <f t="shared" si="5"/>
        <v>576</v>
      </c>
    </row>
    <row r="23" spans="1:7" ht="12" customHeight="1" x14ac:dyDescent="0.25">
      <c r="A23" s="11" t="s">
        <v>1387</v>
      </c>
      <c r="B23" s="88">
        <v>32</v>
      </c>
      <c r="C23" s="88">
        <v>28.8</v>
      </c>
      <c r="D23" s="237">
        <v>0.32</v>
      </c>
      <c r="E23" s="242">
        <f t="shared" si="4"/>
        <v>230.39999999999998</v>
      </c>
      <c r="F23" s="204">
        <v>3</v>
      </c>
      <c r="G23" s="244">
        <f t="shared" si="5"/>
        <v>691.19999999999993</v>
      </c>
    </row>
    <row r="24" spans="1:7" ht="12" customHeight="1" x14ac:dyDescent="0.25">
      <c r="A24" s="11" t="s">
        <v>1388</v>
      </c>
      <c r="B24" s="88">
        <v>64</v>
      </c>
      <c r="C24" s="88">
        <v>57.6</v>
      </c>
      <c r="D24" s="237">
        <v>0.64</v>
      </c>
      <c r="E24" s="242">
        <f t="shared" si="4"/>
        <v>460.79999999999995</v>
      </c>
      <c r="F24" s="204">
        <v>1</v>
      </c>
      <c r="G24" s="244">
        <f t="shared" si="5"/>
        <v>460.79999999999995</v>
      </c>
    </row>
    <row r="25" spans="1:7" ht="12" customHeight="1" x14ac:dyDescent="0.25">
      <c r="A25" s="791" t="s">
        <v>1389</v>
      </c>
      <c r="B25" s="792"/>
      <c r="C25" s="792"/>
      <c r="D25" s="792"/>
      <c r="E25" s="792"/>
      <c r="F25" s="204">
        <f>SUM(F19:F24)</f>
        <v>12</v>
      </c>
    </row>
    <row r="26" spans="1:7" ht="27.6" customHeight="1" x14ac:dyDescent="0.25">
      <c r="B26" s="235" t="s">
        <v>1390</v>
      </c>
      <c r="D26" s="236" t="s">
        <v>1399</v>
      </c>
      <c r="E26" s="236" t="s">
        <v>83</v>
      </c>
    </row>
    <row r="27" spans="1:7" ht="12" customHeight="1" x14ac:dyDescent="0.25">
      <c r="B27" s="11" t="s">
        <v>1391</v>
      </c>
      <c r="D27" s="237">
        <v>0.01</v>
      </c>
      <c r="E27" s="209"/>
    </row>
    <row r="29" spans="1:7" ht="12" customHeight="1" x14ac:dyDescent="0.25">
      <c r="A29" s="787" t="s">
        <v>1402</v>
      </c>
      <c r="B29" s="788"/>
      <c r="C29" s="788"/>
      <c r="D29" s="788"/>
      <c r="E29" s="788"/>
      <c r="F29" s="788"/>
      <c r="G29" s="243">
        <f>AVERAGE(G4:G28)</f>
        <v>325.51578947368415</v>
      </c>
    </row>
    <row r="31" spans="1:7" ht="12" customHeight="1" x14ac:dyDescent="0.25">
      <c r="A31" s="546" t="s">
        <v>1680</v>
      </c>
    </row>
  </sheetData>
  <mergeCells count="6">
    <mergeCell ref="A1:G1"/>
    <mergeCell ref="A29:F29"/>
    <mergeCell ref="A3:E3"/>
    <mergeCell ref="A11:E11"/>
    <mergeCell ref="A18:E18"/>
    <mergeCell ref="A25:E25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21"/>
  <sheetViews>
    <sheetView workbookViewId="0">
      <selection activeCell="H24" sqref="H24"/>
    </sheetView>
  </sheetViews>
  <sheetFormatPr defaultColWidth="37" defaultRowHeight="16.149999999999999" customHeight="1" x14ac:dyDescent="0.2"/>
  <cols>
    <col min="1" max="1" width="38.140625" style="330" customWidth="1"/>
    <col min="2" max="2" width="9.7109375" style="80" customWidth="1"/>
    <col min="3" max="3" width="8.7109375" style="80" customWidth="1"/>
    <col min="4" max="4" width="9.7109375" style="330" customWidth="1"/>
    <col min="5" max="16384" width="37" style="330"/>
  </cols>
  <sheetData>
    <row r="1" spans="1:4" ht="39" customHeight="1" x14ac:dyDescent="0.2">
      <c r="A1" s="122" t="s">
        <v>107</v>
      </c>
      <c r="B1" s="123" t="s">
        <v>106</v>
      </c>
      <c r="C1" s="123" t="s">
        <v>1478</v>
      </c>
      <c r="D1" s="357" t="s">
        <v>105</v>
      </c>
    </row>
    <row r="2" spans="1:4" ht="16.149999999999999" customHeight="1" x14ac:dyDescent="0.2">
      <c r="A2" s="793" t="s">
        <v>104</v>
      </c>
      <c r="B2" s="793"/>
      <c r="C2" s="793"/>
      <c r="D2" s="358">
        <v>14400</v>
      </c>
    </row>
    <row r="3" spans="1:4" ht="16.149999999999999" customHeight="1" x14ac:dyDescent="0.2">
      <c r="A3" s="359" t="s">
        <v>1474</v>
      </c>
      <c r="B3" s="360">
        <v>14400</v>
      </c>
      <c r="C3" s="361"/>
      <c r="D3" s="362"/>
    </row>
    <row r="4" spans="1:4" ht="16.149999999999999" customHeight="1" x14ac:dyDescent="0.2">
      <c r="A4" s="359" t="s">
        <v>1475</v>
      </c>
      <c r="B4" s="363">
        <v>4800</v>
      </c>
      <c r="C4" s="361"/>
      <c r="D4" s="364"/>
    </row>
    <row r="5" spans="1:4" ht="16.149999999999999" customHeight="1" x14ac:dyDescent="0.2">
      <c r="A5" s="793" t="s">
        <v>103</v>
      </c>
      <c r="B5" s="793"/>
      <c r="C5" s="793"/>
      <c r="D5" s="358">
        <v>14400</v>
      </c>
    </row>
    <row r="6" spans="1:4" ht="16.149999999999999" customHeight="1" x14ac:dyDescent="0.2">
      <c r="A6" s="359" t="s">
        <v>1474</v>
      </c>
      <c r="B6" s="360">
        <v>14400</v>
      </c>
      <c r="C6" s="365">
        <v>27.649699999999999</v>
      </c>
      <c r="D6" s="364"/>
    </row>
    <row r="7" spans="1:4" ht="16.149999999999999" customHeight="1" x14ac:dyDescent="0.2">
      <c r="A7" s="359" t="s">
        <v>1475</v>
      </c>
      <c r="B7" s="363">
        <v>4800</v>
      </c>
      <c r="C7" s="365">
        <v>9.2165999999999997</v>
      </c>
      <c r="D7" s="364"/>
    </row>
    <row r="8" spans="1:4" ht="16.149999999999999" customHeight="1" x14ac:dyDescent="0.2">
      <c r="A8" s="793" t="s">
        <v>102</v>
      </c>
      <c r="B8" s="793"/>
      <c r="C8" s="793"/>
      <c r="D8" s="358">
        <f>B9+B11+C14</f>
        <v>53600</v>
      </c>
    </row>
    <row r="9" spans="1:4" ht="16.149999999999999" customHeight="1" x14ac:dyDescent="0.2">
      <c r="A9" s="366" t="s">
        <v>101</v>
      </c>
      <c r="B9" s="360">
        <v>3200</v>
      </c>
      <c r="C9" s="365">
        <v>3.0722</v>
      </c>
      <c r="D9" s="362"/>
    </row>
    <row r="10" spans="1:4" ht="16.149999999999999" customHeight="1" x14ac:dyDescent="0.2">
      <c r="A10" s="367" t="s">
        <v>100</v>
      </c>
      <c r="B10" s="363"/>
      <c r="C10" s="365"/>
      <c r="D10" s="364"/>
    </row>
    <row r="11" spans="1:4" ht="16.149999999999999" customHeight="1" x14ac:dyDescent="0.2">
      <c r="A11" s="359" t="s">
        <v>1476</v>
      </c>
      <c r="B11" s="360">
        <v>14400</v>
      </c>
      <c r="C11" s="365">
        <v>27.649699999999999</v>
      </c>
      <c r="D11" s="364"/>
    </row>
    <row r="12" spans="1:4" ht="16.149999999999999" customHeight="1" x14ac:dyDescent="0.2">
      <c r="A12" s="359" t="s">
        <v>1477</v>
      </c>
      <c r="B12" s="363">
        <v>4800</v>
      </c>
      <c r="C12" s="365">
        <v>9.2165999999999997</v>
      </c>
      <c r="D12" s="364"/>
    </row>
    <row r="13" spans="1:4" ht="16.149999999999999" customHeight="1" x14ac:dyDescent="0.2">
      <c r="A13" s="330" t="s">
        <v>99</v>
      </c>
      <c r="B13" s="363"/>
      <c r="C13" s="363"/>
      <c r="D13" s="362"/>
    </row>
    <row r="14" spans="1:4" ht="16.149999999999999" customHeight="1" thickBot="1" x14ac:dyDescent="0.25">
      <c r="A14" s="368" t="s">
        <v>98</v>
      </c>
      <c r="B14" s="369"/>
      <c r="C14" s="370">
        <f>50*24*30</f>
        <v>36000</v>
      </c>
      <c r="D14" s="371"/>
    </row>
    <row r="15" spans="1:4" ht="16.149999999999999" customHeight="1" x14ac:dyDescent="0.2">
      <c r="B15" s="363"/>
      <c r="C15" s="363"/>
    </row>
    <row r="16" spans="1:4" ht="16.149999999999999" customHeight="1" x14ac:dyDescent="0.25">
      <c r="A16" s="546" t="s">
        <v>1680</v>
      </c>
      <c r="B16" s="363"/>
      <c r="C16" s="363"/>
    </row>
    <row r="17" spans="2:3" ht="16.149999999999999" customHeight="1" x14ac:dyDescent="0.2">
      <c r="B17" s="363"/>
      <c r="C17" s="363"/>
    </row>
    <row r="18" spans="2:3" ht="16.149999999999999" customHeight="1" x14ac:dyDescent="0.2">
      <c r="B18" s="363"/>
      <c r="C18" s="363"/>
    </row>
    <row r="19" spans="2:3" ht="16.149999999999999" customHeight="1" x14ac:dyDescent="0.2">
      <c r="B19" s="363"/>
      <c r="C19" s="363"/>
    </row>
    <row r="20" spans="2:3" ht="16.149999999999999" customHeight="1" x14ac:dyDescent="0.2">
      <c r="B20" s="363"/>
      <c r="C20" s="363"/>
    </row>
    <row r="21" spans="2:3" ht="16.149999999999999" customHeight="1" x14ac:dyDescent="0.2">
      <c r="B21" s="363"/>
      <c r="C21" s="363"/>
    </row>
  </sheetData>
  <mergeCells count="3">
    <mergeCell ref="A8:C8"/>
    <mergeCell ref="A5:C5"/>
    <mergeCell ref="A2:C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8"/>
  <sheetViews>
    <sheetView workbookViewId="0">
      <selection activeCell="B3" sqref="B3"/>
    </sheetView>
  </sheetViews>
  <sheetFormatPr defaultColWidth="8.7109375" defaultRowHeight="12" x14ac:dyDescent="0.2"/>
  <cols>
    <col min="1" max="1" width="8.7109375" style="4"/>
    <col min="2" max="2" width="10.140625" style="4" customWidth="1"/>
    <col min="3" max="3" width="8.42578125" style="149" customWidth="1"/>
    <col min="4" max="4" width="9.85546875" style="4" customWidth="1"/>
    <col min="5" max="5" width="11.28515625" style="4" customWidth="1"/>
    <col min="6" max="6" width="8.42578125" style="4" customWidth="1"/>
    <col min="7" max="7" width="13.42578125" style="4" customWidth="1"/>
    <col min="8" max="8" width="13.140625" style="4" customWidth="1"/>
    <col min="9" max="9" width="9" style="4" customWidth="1"/>
    <col min="10" max="16384" width="8.7109375" style="4"/>
  </cols>
  <sheetData>
    <row r="1" spans="1:10" ht="48" customHeight="1" x14ac:dyDescent="0.2">
      <c r="A1" s="117"/>
      <c r="B1" s="118"/>
      <c r="C1" s="119" t="s">
        <v>1306</v>
      </c>
      <c r="D1" s="119" t="s">
        <v>1305</v>
      </c>
      <c r="E1" s="119" t="s">
        <v>1305</v>
      </c>
      <c r="F1" s="119" t="s">
        <v>1305</v>
      </c>
      <c r="G1" s="119" t="s">
        <v>1305</v>
      </c>
      <c r="H1" s="119" t="s">
        <v>1305</v>
      </c>
      <c r="I1" s="120" t="s">
        <v>110</v>
      </c>
      <c r="J1" s="152"/>
    </row>
    <row r="2" spans="1:10" ht="15" customHeight="1" x14ac:dyDescent="0.2">
      <c r="A2" s="101"/>
      <c r="B2" s="121" t="s">
        <v>0</v>
      </c>
      <c r="C2" s="122"/>
      <c r="D2" s="123">
        <f>YEAR(SMARTObjectives!F1)</f>
        <v>2018</v>
      </c>
      <c r="E2" s="123">
        <f>D2+1</f>
        <v>2019</v>
      </c>
      <c r="F2" s="124">
        <f>D2+2</f>
        <v>2020</v>
      </c>
      <c r="G2" s="124">
        <f>D2+3</f>
        <v>2021</v>
      </c>
      <c r="H2" s="124">
        <f>D2+4</f>
        <v>2022</v>
      </c>
      <c r="I2" s="124"/>
    </row>
    <row r="3" spans="1:10" x14ac:dyDescent="0.2">
      <c r="A3" s="101"/>
      <c r="B3" s="125" t="s">
        <v>1310</v>
      </c>
      <c r="C3" s="80"/>
      <c r="D3" s="126">
        <v>25</v>
      </c>
      <c r="E3" s="126">
        <v>50</v>
      </c>
      <c r="F3" s="127">
        <v>250</v>
      </c>
      <c r="G3" s="127">
        <v>350</v>
      </c>
      <c r="H3" s="127">
        <v>500</v>
      </c>
      <c r="I3" s="128"/>
    </row>
    <row r="4" spans="1:10" x14ac:dyDescent="0.2">
      <c r="A4" s="101"/>
      <c r="B4" s="125"/>
      <c r="C4" s="135"/>
      <c r="D4" s="126"/>
      <c r="E4" s="126"/>
      <c r="F4" s="127"/>
      <c r="G4" s="127"/>
      <c r="H4" s="127"/>
      <c r="I4" s="128"/>
    </row>
    <row r="5" spans="1:10" ht="15.75" thickBot="1" x14ac:dyDescent="0.3">
      <c r="A5" s="129" t="s">
        <v>109</v>
      </c>
      <c r="B5" s="79"/>
      <c r="C5" s="178">
        <f>AVERAGE(Doopex!F21,GoogleCloud!G29)</f>
        <v>536.37789473684211</v>
      </c>
      <c r="D5" s="395">
        <v>0</v>
      </c>
      <c r="E5" s="83">
        <f>$C$5*E3</f>
        <v>26818.894736842107</v>
      </c>
      <c r="F5" s="130">
        <f>$C$5*F3</f>
        <v>134094.47368421053</v>
      </c>
      <c r="G5" s="130">
        <f>$C$5*G3</f>
        <v>187732.26315789475</v>
      </c>
      <c r="H5" s="130">
        <f>$C$5*H3</f>
        <v>268188.94736842107</v>
      </c>
      <c r="I5" s="131">
        <f>AVERAGE(D5:H5)</f>
        <v>123366.91578947371</v>
      </c>
    </row>
    <row r="6" spans="1:10" ht="12.75" thickBot="1" x14ac:dyDescent="0.25">
      <c r="A6" s="132" t="s">
        <v>108</v>
      </c>
      <c r="B6" s="84"/>
      <c r="C6" s="133">
        <f t="shared" ref="C6:H6" si="0">C5*12</f>
        <v>6436.5347368421053</v>
      </c>
      <c r="D6" s="527">
        <f t="shared" si="0"/>
        <v>0</v>
      </c>
      <c r="E6" s="133">
        <f t="shared" si="0"/>
        <v>321826.73684210528</v>
      </c>
      <c r="F6" s="134">
        <f t="shared" si="0"/>
        <v>1609133.6842105263</v>
      </c>
      <c r="G6" s="134">
        <f t="shared" si="0"/>
        <v>2252787.1578947371</v>
      </c>
      <c r="H6" s="134">
        <f t="shared" si="0"/>
        <v>3218267.3684210526</v>
      </c>
      <c r="I6" s="131">
        <f>AVERAGE(D6:H6)</f>
        <v>1480402.9894736842</v>
      </c>
    </row>
    <row r="7" spans="1:10" x14ac:dyDescent="0.2">
      <c r="B7" s="85"/>
      <c r="C7" s="80"/>
      <c r="D7" s="794" t="str">
        <f>D3 &amp; " early adopters are Free the first " &amp; D2</f>
        <v>25 early adopters are Free the first 2018</v>
      </c>
      <c r="E7" s="795"/>
      <c r="F7" s="795"/>
      <c r="G7" s="795"/>
      <c r="H7" s="795"/>
      <c r="I7" s="795"/>
    </row>
    <row r="8" spans="1:10" ht="9" customHeight="1" x14ac:dyDescent="0.2">
      <c r="B8" s="79"/>
      <c r="C8" s="80"/>
      <c r="D8" s="198"/>
      <c r="E8" s="79"/>
    </row>
  </sheetData>
  <mergeCells count="1">
    <mergeCell ref="D7:I7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"/>
  <sheetViews>
    <sheetView workbookViewId="0">
      <selection activeCell="A10" sqref="A10"/>
    </sheetView>
  </sheetViews>
  <sheetFormatPr defaultColWidth="8.85546875" defaultRowHeight="12.75" x14ac:dyDescent="0.2"/>
  <cols>
    <col min="1" max="1" width="20.7109375" style="428" customWidth="1"/>
    <col min="2" max="2" width="8.85546875" style="429"/>
    <col min="3" max="3" width="15.42578125" style="429" customWidth="1"/>
    <col min="4" max="4" width="37.85546875" style="481" customWidth="1"/>
    <col min="5" max="16384" width="8.85546875" style="427"/>
  </cols>
  <sheetData>
    <row r="1" spans="1:11" ht="15" x14ac:dyDescent="0.25">
      <c r="A1" s="796" t="s">
        <v>1541</v>
      </c>
      <c r="B1" s="797"/>
      <c r="C1" s="798"/>
      <c r="D1" s="482" t="s">
        <v>1660</v>
      </c>
    </row>
    <row r="2" spans="1:11" x14ac:dyDescent="0.2">
      <c r="A2" s="433" t="s">
        <v>1532</v>
      </c>
      <c r="B2" s="431" t="s">
        <v>1409</v>
      </c>
      <c r="C2" s="434"/>
    </row>
    <row r="3" spans="1:11" x14ac:dyDescent="0.2">
      <c r="A3" s="435" t="s">
        <v>1533</v>
      </c>
      <c r="B3" s="432" t="s">
        <v>1468</v>
      </c>
      <c r="C3" s="436"/>
      <c r="D3" s="481" t="s">
        <v>1655</v>
      </c>
    </row>
    <row r="4" spans="1:11" x14ac:dyDescent="0.2">
      <c r="A4" s="433" t="s">
        <v>1534</v>
      </c>
      <c r="B4" s="431"/>
      <c r="C4" s="434"/>
      <c r="D4" s="481" t="s">
        <v>1656</v>
      </c>
    </row>
    <row r="5" spans="1:11" x14ac:dyDescent="0.2">
      <c r="A5" s="437">
        <v>1</v>
      </c>
      <c r="B5" s="432" t="s">
        <v>1327</v>
      </c>
      <c r="C5" s="436"/>
    </row>
    <row r="6" spans="1:11" x14ac:dyDescent="0.2">
      <c r="A6" s="438" t="s">
        <v>1535</v>
      </c>
      <c r="B6" s="432" t="s">
        <v>1537</v>
      </c>
      <c r="C6" s="436" t="s">
        <v>1330</v>
      </c>
      <c r="D6" s="481" t="s">
        <v>1657</v>
      </c>
    </row>
    <row r="7" spans="1:11" x14ac:dyDescent="0.2">
      <c r="A7" s="439" t="s">
        <v>1536</v>
      </c>
      <c r="B7" s="432" t="s">
        <v>1538</v>
      </c>
      <c r="C7" s="436" t="s">
        <v>1331</v>
      </c>
      <c r="D7" s="481" t="s">
        <v>1658</v>
      </c>
    </row>
    <row r="8" spans="1:11" x14ac:dyDescent="0.2">
      <c r="A8" s="433" t="s">
        <v>1539</v>
      </c>
      <c r="B8" s="431"/>
      <c r="C8" s="434"/>
    </row>
    <row r="9" spans="1:11" x14ac:dyDescent="0.2">
      <c r="A9" s="435" t="s">
        <v>1540</v>
      </c>
      <c r="B9" s="432" t="s">
        <v>1468</v>
      </c>
      <c r="C9" s="436"/>
    </row>
    <row r="10" spans="1:11" x14ac:dyDescent="0.2">
      <c r="A10" s="433" t="s">
        <v>1777</v>
      </c>
      <c r="B10" s="431"/>
      <c r="C10" s="434"/>
    </row>
    <row r="11" spans="1:11" x14ac:dyDescent="0.2">
      <c r="A11" s="435" t="s">
        <v>1545</v>
      </c>
      <c r="B11" s="432" t="s">
        <v>1327</v>
      </c>
      <c r="C11" s="436"/>
    </row>
    <row r="12" spans="1:11" x14ac:dyDescent="0.2">
      <c r="A12" s="435" t="s">
        <v>1542</v>
      </c>
      <c r="B12" s="432" t="s">
        <v>1537</v>
      </c>
      <c r="C12" s="436" t="s">
        <v>1330</v>
      </c>
    </row>
    <row r="13" spans="1:11" x14ac:dyDescent="0.2">
      <c r="A13" s="435" t="s">
        <v>1543</v>
      </c>
      <c r="B13" s="432" t="s">
        <v>1537</v>
      </c>
      <c r="C13" s="436" t="s">
        <v>1330</v>
      </c>
    </row>
    <row r="14" spans="1:11" ht="13.5" thickBot="1" x14ac:dyDescent="0.25">
      <c r="A14" s="440" t="s">
        <v>1544</v>
      </c>
      <c r="B14" s="441" t="s">
        <v>1538</v>
      </c>
      <c r="C14" s="442" t="s">
        <v>1331</v>
      </c>
      <c r="D14" s="481" t="s">
        <v>1659</v>
      </c>
    </row>
    <row r="15" spans="1:11" x14ac:dyDescent="0.2">
      <c r="K15" s="430"/>
    </row>
    <row r="18" spans="3:3" ht="15.75" x14ac:dyDescent="0.25">
      <c r="C18" s="480"/>
    </row>
    <row r="19" spans="3:3" ht="15.75" x14ac:dyDescent="0.25">
      <c r="C19" s="480"/>
    </row>
    <row r="20" spans="3:3" ht="15.75" x14ac:dyDescent="0.25">
      <c r="C20" s="480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1245B-07CB-4DDE-A799-6D3B11C0D923}">
  <dimension ref="A1:D11"/>
  <sheetViews>
    <sheetView workbookViewId="0">
      <selection activeCell="F27" sqref="F27"/>
    </sheetView>
  </sheetViews>
  <sheetFormatPr defaultRowHeight="15" x14ac:dyDescent="0.25"/>
  <cols>
    <col min="1" max="1" width="14.42578125" customWidth="1"/>
    <col min="2" max="2" width="20" customWidth="1"/>
    <col min="3" max="3" width="20.140625" customWidth="1"/>
    <col min="4" max="4" width="22.7109375" customWidth="1"/>
  </cols>
  <sheetData>
    <row r="1" spans="1:4" x14ac:dyDescent="0.25">
      <c r="A1" s="706" t="s">
        <v>1740</v>
      </c>
      <c r="B1" s="707" t="s">
        <v>1746</v>
      </c>
      <c r="C1" s="707" t="s">
        <v>1741</v>
      </c>
      <c r="D1" s="708" t="s">
        <v>1742</v>
      </c>
    </row>
    <row r="2" spans="1:4" x14ac:dyDescent="0.25">
      <c r="A2" s="701" t="s">
        <v>1743</v>
      </c>
      <c r="B2" s="702" t="s">
        <v>1750</v>
      </c>
      <c r="C2" s="702" t="s">
        <v>1764</v>
      </c>
      <c r="D2" s="703" t="s">
        <v>1768</v>
      </c>
    </row>
    <row r="3" spans="1:4" x14ac:dyDescent="0.25">
      <c r="A3" s="701" t="s">
        <v>1744</v>
      </c>
      <c r="B3" s="702" t="s">
        <v>1751</v>
      </c>
      <c r="C3" s="702" t="s">
        <v>1759</v>
      </c>
      <c r="D3" s="703" t="s">
        <v>1760</v>
      </c>
    </row>
    <row r="4" spans="1:4" x14ac:dyDescent="0.25">
      <c r="A4" s="701" t="s">
        <v>1745</v>
      </c>
      <c r="B4" s="702" t="s">
        <v>1763</v>
      </c>
      <c r="C4" s="702" t="s">
        <v>1758</v>
      </c>
      <c r="D4" s="703" t="s">
        <v>1766</v>
      </c>
    </row>
    <row r="5" spans="1:4" x14ac:dyDescent="0.25">
      <c r="A5" s="701" t="s">
        <v>1762</v>
      </c>
      <c r="B5" s="702" t="s">
        <v>1752</v>
      </c>
      <c r="C5" s="702" t="s">
        <v>1769</v>
      </c>
      <c r="D5" s="703" t="s">
        <v>1761</v>
      </c>
    </row>
    <row r="6" spans="1:4" x14ac:dyDescent="0.25">
      <c r="A6" s="701" t="s">
        <v>1747</v>
      </c>
      <c r="B6" s="702" t="s">
        <v>1753</v>
      </c>
      <c r="C6" s="702" t="s">
        <v>1770</v>
      </c>
      <c r="D6" s="703" t="s">
        <v>1765</v>
      </c>
    </row>
    <row r="7" spans="1:4" x14ac:dyDescent="0.25">
      <c r="A7" s="701" t="s">
        <v>1748</v>
      </c>
      <c r="B7" s="702" t="s">
        <v>1754</v>
      </c>
      <c r="C7" s="702" t="s">
        <v>1771</v>
      </c>
      <c r="D7" s="703" t="s">
        <v>1776</v>
      </c>
    </row>
    <row r="8" spans="1:4" x14ac:dyDescent="0.25">
      <c r="A8" s="701" t="s">
        <v>1749</v>
      </c>
      <c r="B8" s="702" t="s">
        <v>1767</v>
      </c>
      <c r="C8" s="702" t="s">
        <v>1757</v>
      </c>
      <c r="D8" s="703" t="s">
        <v>1774</v>
      </c>
    </row>
    <row r="9" spans="1:4" x14ac:dyDescent="0.25">
      <c r="A9" s="701"/>
      <c r="B9" s="702" t="s">
        <v>1778</v>
      </c>
      <c r="C9" s="702" t="s">
        <v>1772</v>
      </c>
      <c r="D9" s="703" t="s">
        <v>1775</v>
      </c>
    </row>
    <row r="10" spans="1:4" x14ac:dyDescent="0.25">
      <c r="A10" s="701"/>
      <c r="B10" s="702" t="s">
        <v>1755</v>
      </c>
      <c r="C10" s="702" t="s">
        <v>1773</v>
      </c>
      <c r="D10" s="703"/>
    </row>
    <row r="11" spans="1:4" x14ac:dyDescent="0.25">
      <c r="A11" s="704"/>
      <c r="B11" s="700" t="s">
        <v>1756</v>
      </c>
      <c r="C11" s="700"/>
      <c r="D11" s="70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7"/>
  <sheetViews>
    <sheetView tabSelected="1" workbookViewId="0">
      <selection activeCell="F17" sqref="F17"/>
    </sheetView>
  </sheetViews>
  <sheetFormatPr defaultColWidth="8.7109375" defaultRowHeight="12" x14ac:dyDescent="0.2"/>
  <cols>
    <col min="1" max="1" width="19.42578125" style="4" customWidth="1"/>
    <col min="2" max="3" width="31.7109375" style="4" customWidth="1"/>
    <col min="4" max="16384" width="8.7109375" style="4"/>
  </cols>
  <sheetData>
    <row r="1" spans="1:3" ht="15" x14ac:dyDescent="0.25">
      <c r="A1" s="20" t="s">
        <v>57</v>
      </c>
      <c r="B1" s="20" t="s">
        <v>56</v>
      </c>
      <c r="C1" s="19" t="s">
        <v>55</v>
      </c>
    </row>
    <row r="2" spans="1:3" ht="12" customHeight="1" x14ac:dyDescent="0.2">
      <c r="A2" s="16" t="s">
        <v>54</v>
      </c>
      <c r="B2" s="12"/>
      <c r="C2" s="15" t="s">
        <v>16</v>
      </c>
    </row>
    <row r="3" spans="1:3" x14ac:dyDescent="0.2">
      <c r="A3" s="188" t="s">
        <v>53</v>
      </c>
      <c r="B3" s="189" t="s">
        <v>52</v>
      </c>
      <c r="C3" s="190"/>
    </row>
    <row r="4" spans="1:3" ht="24" x14ac:dyDescent="0.2">
      <c r="A4" s="17" t="s">
        <v>51</v>
      </c>
      <c r="B4" s="12" t="s">
        <v>50</v>
      </c>
      <c r="C4" s="15"/>
    </row>
    <row r="5" spans="1:3" x14ac:dyDescent="0.2">
      <c r="A5" s="191" t="s">
        <v>49</v>
      </c>
      <c r="B5" s="189"/>
      <c r="C5" s="190" t="s">
        <v>30</v>
      </c>
    </row>
    <row r="6" spans="1:3" x14ac:dyDescent="0.2">
      <c r="A6" s="16" t="s">
        <v>48</v>
      </c>
      <c r="B6" s="12"/>
      <c r="C6" s="15" t="s">
        <v>16</v>
      </c>
    </row>
    <row r="7" spans="1:3" x14ac:dyDescent="0.2">
      <c r="A7" s="191" t="s">
        <v>47</v>
      </c>
      <c r="B7" s="189"/>
      <c r="C7" s="190" t="s">
        <v>16</v>
      </c>
    </row>
    <row r="8" spans="1:3" x14ac:dyDescent="0.2">
      <c r="A8" s="16" t="s">
        <v>46</v>
      </c>
      <c r="B8" s="12"/>
      <c r="C8" s="15" t="s">
        <v>42</v>
      </c>
    </row>
    <row r="9" spans="1:3" x14ac:dyDescent="0.2">
      <c r="A9" s="191" t="s">
        <v>45</v>
      </c>
      <c r="B9" s="189"/>
      <c r="C9" s="190" t="s">
        <v>16</v>
      </c>
    </row>
    <row r="10" spans="1:3" x14ac:dyDescent="0.2">
      <c r="A10" s="16" t="s">
        <v>44</v>
      </c>
      <c r="B10" s="12"/>
      <c r="C10" s="15" t="s">
        <v>16</v>
      </c>
    </row>
    <row r="11" spans="1:3" x14ac:dyDescent="0.2">
      <c r="A11" s="191" t="s">
        <v>43</v>
      </c>
      <c r="B11" s="189"/>
      <c r="C11" s="190" t="s">
        <v>42</v>
      </c>
    </row>
    <row r="12" spans="1:3" x14ac:dyDescent="0.2">
      <c r="A12" s="16" t="s">
        <v>41</v>
      </c>
      <c r="B12" s="12"/>
      <c r="C12" s="15" t="s">
        <v>16</v>
      </c>
    </row>
    <row r="13" spans="1:3" x14ac:dyDescent="0.2">
      <c r="A13" s="191" t="s">
        <v>40</v>
      </c>
      <c r="B13" s="189"/>
      <c r="C13" s="190" t="s">
        <v>36</v>
      </c>
    </row>
    <row r="14" spans="1:3" x14ac:dyDescent="0.2">
      <c r="A14" s="16" t="s">
        <v>39</v>
      </c>
      <c r="B14" s="12" t="s">
        <v>38</v>
      </c>
      <c r="C14" s="15"/>
    </row>
    <row r="15" spans="1:3" x14ac:dyDescent="0.2">
      <c r="A15" s="191" t="s">
        <v>37</v>
      </c>
      <c r="B15" s="189"/>
      <c r="C15" s="190" t="s">
        <v>36</v>
      </c>
    </row>
    <row r="16" spans="1:3" x14ac:dyDescent="0.2">
      <c r="A16" s="16" t="s">
        <v>35</v>
      </c>
      <c r="B16" s="12"/>
      <c r="C16" s="15" t="s">
        <v>16</v>
      </c>
    </row>
    <row r="17" spans="1:3" x14ac:dyDescent="0.2">
      <c r="A17" s="188" t="s">
        <v>34</v>
      </c>
      <c r="B17" s="189" t="s">
        <v>33</v>
      </c>
      <c r="C17" s="190"/>
    </row>
    <row r="18" spans="1:3" ht="24" x14ac:dyDescent="0.2">
      <c r="A18" s="17" t="s">
        <v>32</v>
      </c>
      <c r="B18" s="12" t="s">
        <v>1794</v>
      </c>
      <c r="C18" s="15"/>
    </row>
    <row r="19" spans="1:3" x14ac:dyDescent="0.2">
      <c r="A19" s="191" t="s">
        <v>31</v>
      </c>
      <c r="B19" s="189"/>
      <c r="C19" s="190" t="s">
        <v>30</v>
      </c>
    </row>
    <row r="20" spans="1:3" x14ac:dyDescent="0.2">
      <c r="A20" s="17" t="s">
        <v>29</v>
      </c>
      <c r="B20" s="12" t="s">
        <v>28</v>
      </c>
      <c r="C20" s="15"/>
    </row>
    <row r="21" spans="1:3" ht="24" x14ac:dyDescent="0.2">
      <c r="A21" s="191" t="s">
        <v>27</v>
      </c>
      <c r="B21" s="189" t="s">
        <v>1334</v>
      </c>
      <c r="C21" s="190"/>
    </row>
    <row r="22" spans="1:3" x14ac:dyDescent="0.2">
      <c r="A22" s="16" t="s">
        <v>26</v>
      </c>
      <c r="B22" s="12"/>
      <c r="C22" s="15" t="s">
        <v>25</v>
      </c>
    </row>
    <row r="23" spans="1:3" ht="24" x14ac:dyDescent="0.2">
      <c r="A23" s="188" t="s">
        <v>24</v>
      </c>
      <c r="B23" s="192" t="s">
        <v>23</v>
      </c>
      <c r="C23" s="190"/>
    </row>
    <row r="24" spans="1:3" x14ac:dyDescent="0.2">
      <c r="A24" s="16" t="s">
        <v>22</v>
      </c>
      <c r="B24" s="12"/>
      <c r="C24" s="15" t="s">
        <v>21</v>
      </c>
    </row>
    <row r="25" spans="1:3" ht="27" customHeight="1" x14ac:dyDescent="0.2">
      <c r="A25" s="188" t="s">
        <v>20</v>
      </c>
      <c r="B25" s="189" t="s">
        <v>1793</v>
      </c>
      <c r="C25" s="232" t="s">
        <v>1354</v>
      </c>
    </row>
    <row r="26" spans="1:3" ht="24" x14ac:dyDescent="0.2">
      <c r="A26" s="16" t="s">
        <v>19</v>
      </c>
      <c r="B26" s="12"/>
      <c r="C26" s="15" t="s">
        <v>18</v>
      </c>
    </row>
    <row r="27" spans="1:3" ht="12.75" thickBot="1" x14ac:dyDescent="0.25">
      <c r="A27" s="193" t="s">
        <v>17</v>
      </c>
      <c r="B27" s="194"/>
      <c r="C27" s="195" t="s">
        <v>16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A1:P277"/>
  <sheetViews>
    <sheetView topLeftCell="A10" workbookViewId="0">
      <selection activeCell="K9" sqref="K9"/>
    </sheetView>
  </sheetViews>
  <sheetFormatPr defaultColWidth="8.7109375" defaultRowHeight="12" x14ac:dyDescent="0.2"/>
  <cols>
    <col min="1" max="1" width="43" style="245" customWidth="1"/>
    <col min="2" max="2" width="9.7109375" style="316" customWidth="1"/>
    <col min="3" max="3" width="10.28515625" style="316" customWidth="1"/>
    <col min="4" max="5" width="7.85546875" style="316" customWidth="1"/>
    <col min="6" max="6" width="8.5703125" style="327" customWidth="1"/>
    <col min="7" max="7" width="7.85546875" style="327" customWidth="1"/>
    <col min="8" max="8" width="8.7109375" style="325" customWidth="1"/>
    <col min="9" max="9" width="8.7109375" style="245" customWidth="1"/>
    <col min="10" max="10" width="8.7109375" style="245"/>
    <col min="11" max="11" width="19.140625" style="245" customWidth="1"/>
    <col min="12" max="12" width="95.85546875" style="245" customWidth="1"/>
    <col min="13" max="16" width="10.28515625" style="245" customWidth="1"/>
    <col min="17" max="16384" width="8.7109375" style="245"/>
  </cols>
  <sheetData>
    <row r="1" spans="1:14" ht="40.15" customHeight="1" x14ac:dyDescent="0.2">
      <c r="A1" s="341" t="s">
        <v>1294</v>
      </c>
      <c r="B1" s="342" t="s">
        <v>112</v>
      </c>
      <c r="C1" s="120" t="s">
        <v>1480</v>
      </c>
      <c r="D1" s="725" t="s">
        <v>1786</v>
      </c>
      <c r="E1" s="277" t="s">
        <v>1409</v>
      </c>
      <c r="F1" s="277" t="s">
        <v>0</v>
      </c>
      <c r="G1" s="311" t="s">
        <v>1410</v>
      </c>
      <c r="H1" s="245"/>
      <c r="M1" s="312"/>
    </row>
    <row r="2" spans="1:14" ht="39" customHeight="1" x14ac:dyDescent="0.2">
      <c r="A2" s="343" t="str">
        <f>SMARTObjectives!E18</f>
        <v xml:space="preserve">Purchase B2B email and phone contact lists by  31 Jan, 2018. Development and understanding of customer requirements will create a better product </v>
      </c>
      <c r="B2" s="313"/>
      <c r="C2" s="344">
        <f>SUM(C3:C5)</f>
        <v>12625</v>
      </c>
      <c r="D2" s="726"/>
      <c r="E2" s="123">
        <v>1</v>
      </c>
      <c r="F2" s="729" t="str">
        <f>SMARTObjectives!$I$18</f>
        <v>2018</v>
      </c>
      <c r="G2" s="123">
        <v>1</v>
      </c>
      <c r="H2" s="314"/>
      <c r="I2" s="315"/>
      <c r="J2" s="314"/>
      <c r="K2" s="314"/>
    </row>
    <row r="3" spans="1:14" ht="15" customHeight="1" x14ac:dyDescent="0.2">
      <c r="A3" s="101" t="s">
        <v>1779</v>
      </c>
      <c r="B3" s="80"/>
      <c r="C3" s="345">
        <v>10000</v>
      </c>
      <c r="D3" s="726"/>
      <c r="E3" s="324"/>
      <c r="F3" s="324"/>
      <c r="G3" s="324"/>
      <c r="H3" s="314"/>
      <c r="I3" s="315"/>
      <c r="J3" s="314"/>
      <c r="K3" s="314"/>
    </row>
    <row r="4" spans="1:14" ht="15" customHeight="1" x14ac:dyDescent="0.2">
      <c r="A4" s="101" t="s">
        <v>1460</v>
      </c>
      <c r="B4" s="80">
        <v>25</v>
      </c>
      <c r="C4" s="345">
        <f>B4*MarketingCosts!$B$17</f>
        <v>1875</v>
      </c>
      <c r="D4" s="726"/>
      <c r="E4" s="324"/>
      <c r="F4" s="324"/>
      <c r="G4" s="324"/>
      <c r="H4" s="314"/>
      <c r="I4" s="315"/>
      <c r="J4" s="314"/>
      <c r="K4" s="314"/>
    </row>
    <row r="5" spans="1:14" ht="15" customHeight="1" x14ac:dyDescent="0.2">
      <c r="A5" s="101" t="s">
        <v>1461</v>
      </c>
      <c r="B5" s="80">
        <v>10</v>
      </c>
      <c r="C5" s="345">
        <f>B5*MarketingCosts!$B$17</f>
        <v>750</v>
      </c>
      <c r="D5" s="726"/>
      <c r="E5" s="324"/>
      <c r="F5" s="324"/>
      <c r="G5" s="324"/>
      <c r="H5" s="314"/>
      <c r="I5" s="315"/>
      <c r="J5" s="314"/>
      <c r="K5" s="314"/>
    </row>
    <row r="6" spans="1:14" ht="11.25" customHeight="1" x14ac:dyDescent="0.2">
      <c r="A6" s="343" t="str">
        <f>SMARTObjectives!E19</f>
        <v>Segment B2B list to extract most useful contacts by 31 Jan, 2018</v>
      </c>
      <c r="B6" s="313"/>
      <c r="C6" s="344">
        <f>C7</f>
        <v>375</v>
      </c>
      <c r="D6" s="726"/>
      <c r="E6" s="123">
        <v>1</v>
      </c>
      <c r="F6" s="729" t="str">
        <f>SMARTObjectives!$I$18</f>
        <v>2018</v>
      </c>
      <c r="G6" s="123">
        <v>1</v>
      </c>
      <c r="H6" s="314"/>
      <c r="I6" s="315"/>
      <c r="J6" s="314"/>
      <c r="K6" s="314"/>
    </row>
    <row r="7" spans="1:14" x14ac:dyDescent="0.2">
      <c r="A7" s="101" t="s">
        <v>1462</v>
      </c>
      <c r="B7" s="80">
        <v>5</v>
      </c>
      <c r="C7" s="345">
        <f>B7*MarketingCosts!$B$17</f>
        <v>375</v>
      </c>
      <c r="D7" s="726"/>
      <c r="E7" s="324"/>
      <c r="F7" s="324"/>
      <c r="G7" s="324"/>
      <c r="H7" s="314"/>
      <c r="I7" s="315"/>
      <c r="J7" s="314"/>
      <c r="K7" s="314"/>
    </row>
    <row r="8" spans="1:14" ht="10.5" customHeight="1" x14ac:dyDescent="0.2">
      <c r="A8" s="343" t="str">
        <f>SMARTObjectives!E20</f>
        <v>Begin CRM activities with B2B list using Insightly by 31 Jan, 2018</v>
      </c>
      <c r="B8" s="313"/>
      <c r="C8" s="344">
        <f>SUM(C9:C10)</f>
        <v>3387</v>
      </c>
      <c r="D8" s="726"/>
      <c r="E8" s="123" t="s">
        <v>1468</v>
      </c>
      <c r="F8" s="729" t="str">
        <f>SMARTObjectives!$I$18 &amp; "," &amp; SMARTObjectives!$I$18+1</f>
        <v>2018,2019</v>
      </c>
      <c r="G8" s="123" t="s">
        <v>1468</v>
      </c>
      <c r="H8" s="314"/>
      <c r="I8" s="315"/>
      <c r="J8" s="314"/>
      <c r="K8" s="314"/>
    </row>
    <row r="9" spans="1:14" x14ac:dyDescent="0.2">
      <c r="A9" s="346" t="s">
        <v>1781</v>
      </c>
      <c r="C9" s="347">
        <f>D9/4</f>
        <v>387</v>
      </c>
      <c r="D9" s="320">
        <f>129*12</f>
        <v>1548</v>
      </c>
      <c r="E9" s="324"/>
      <c r="F9" s="324"/>
      <c r="G9" s="324"/>
      <c r="H9" s="314"/>
      <c r="I9" s="315"/>
      <c r="J9" s="314"/>
      <c r="K9" s="314"/>
    </row>
    <row r="10" spans="1:14" x14ac:dyDescent="0.2">
      <c r="A10" s="346" t="s">
        <v>1502</v>
      </c>
      <c r="B10" s="316">
        <v>40</v>
      </c>
      <c r="C10" s="347">
        <f>B10*$B$17</f>
        <v>3000</v>
      </c>
      <c r="D10" s="320"/>
      <c r="E10" s="324"/>
      <c r="F10" s="324"/>
      <c r="G10" s="324"/>
      <c r="H10" s="314"/>
      <c r="I10" s="315"/>
      <c r="J10" s="314"/>
      <c r="K10" s="314"/>
    </row>
    <row r="11" spans="1:14" ht="25.15" customHeight="1" x14ac:dyDescent="0.2">
      <c r="A11" s="343" t="str">
        <f>SMARTObjectives!E21</f>
        <v>Begin social network and general marketing and advertising activities by  30 Jun, 2018</v>
      </c>
      <c r="B11" s="313"/>
      <c r="C11" s="348">
        <f>SUM(C12:C16)</f>
        <v>12075</v>
      </c>
      <c r="D11" s="320"/>
      <c r="E11" s="123" t="s">
        <v>1468</v>
      </c>
      <c r="F11" s="729" t="str">
        <f>SMARTObjectives!$I19 &amp; "," &amp; SMARTObjectives!$I19+1</f>
        <v>2018,2019</v>
      </c>
      <c r="G11" s="123" t="s">
        <v>1787</v>
      </c>
      <c r="H11" s="314"/>
      <c r="I11" s="315"/>
      <c r="J11" s="314"/>
      <c r="K11" s="314"/>
    </row>
    <row r="12" spans="1:14" x14ac:dyDescent="0.2">
      <c r="A12" s="346" t="s">
        <v>1782</v>
      </c>
      <c r="C12" s="347">
        <f>D12/4</f>
        <v>75</v>
      </c>
      <c r="D12" s="320">
        <v>300</v>
      </c>
      <c r="E12" s="317"/>
      <c r="F12" s="310"/>
      <c r="G12" s="324"/>
      <c r="I12" s="314"/>
      <c r="J12" s="315"/>
      <c r="K12" s="314"/>
    </row>
    <row r="13" spans="1:14" x14ac:dyDescent="0.2">
      <c r="A13" s="346" t="s">
        <v>1783</v>
      </c>
      <c r="C13" s="347">
        <f>D13/4</f>
        <v>3000</v>
      </c>
      <c r="D13" s="320">
        <v>12000</v>
      </c>
      <c r="E13" s="317"/>
      <c r="F13" s="310"/>
      <c r="G13" s="324"/>
      <c r="I13" s="314"/>
      <c r="J13" s="315"/>
      <c r="K13" s="314"/>
    </row>
    <row r="14" spans="1:14" x14ac:dyDescent="0.2">
      <c r="A14" s="346" t="s">
        <v>1791</v>
      </c>
      <c r="C14" s="347">
        <f>D14/4</f>
        <v>3000</v>
      </c>
      <c r="D14" s="320">
        <v>12000</v>
      </c>
      <c r="E14" s="317"/>
      <c r="F14" s="310"/>
      <c r="G14" s="324"/>
      <c r="I14" s="314"/>
      <c r="J14" s="315"/>
      <c r="K14" s="314"/>
      <c r="L14" s="314"/>
      <c r="M14" s="314"/>
      <c r="N14" s="314"/>
    </row>
    <row r="15" spans="1:14" x14ac:dyDescent="0.2">
      <c r="A15" s="346" t="s">
        <v>1784</v>
      </c>
      <c r="C15" s="347">
        <f>D15/4</f>
        <v>3000</v>
      </c>
      <c r="D15" s="320">
        <v>12000</v>
      </c>
      <c r="E15" s="317"/>
      <c r="F15" s="310"/>
      <c r="G15" s="324"/>
      <c r="I15" s="314"/>
      <c r="J15" s="315"/>
      <c r="K15" s="314"/>
      <c r="L15" s="314"/>
    </row>
    <row r="16" spans="1:14" s="4" customFormat="1" x14ac:dyDescent="0.2">
      <c r="A16" s="101" t="s">
        <v>1785</v>
      </c>
      <c r="B16" s="79"/>
      <c r="C16" s="347">
        <f>D16/4</f>
        <v>3000</v>
      </c>
      <c r="D16" s="727">
        <v>12000</v>
      </c>
      <c r="F16" s="80"/>
      <c r="G16" s="324"/>
      <c r="H16" s="325"/>
      <c r="M16" s="312"/>
      <c r="N16" s="245"/>
    </row>
    <row r="17" spans="1:15" x14ac:dyDescent="0.2">
      <c r="A17" s="394" t="str">
        <f>Leads!A11</f>
        <v>Hourly rate of initial founder of BDaaSB</v>
      </c>
      <c r="B17" s="587">
        <f>Leads!C11</f>
        <v>75</v>
      </c>
      <c r="C17" s="318"/>
      <c r="D17" s="318"/>
      <c r="E17" s="318"/>
      <c r="F17" s="326"/>
      <c r="G17" s="326"/>
      <c r="K17" s="314"/>
      <c r="L17" s="314"/>
      <c r="M17" s="319"/>
      <c r="N17" s="314"/>
      <c r="O17" s="314"/>
    </row>
    <row r="18" spans="1:15" x14ac:dyDescent="0.2">
      <c r="A18" s="125" t="str">
        <f>"Number of customers in " &amp; YEAR(SMARTObjectives!F1)</f>
        <v>Number of customers in 2018</v>
      </c>
      <c r="B18" s="183">
        <f>SalesForecast!D$3</f>
        <v>25</v>
      </c>
      <c r="H18" s="328"/>
      <c r="I18" s="312"/>
      <c r="J18" s="312"/>
      <c r="K18" s="321"/>
      <c r="L18" s="314"/>
      <c r="M18" s="315"/>
      <c r="N18" s="314"/>
      <c r="O18" s="314"/>
    </row>
    <row r="19" spans="1:15" ht="12.75" thickBot="1" x14ac:dyDescent="0.25"/>
    <row r="20" spans="1:15" ht="57" customHeight="1" x14ac:dyDescent="0.2">
      <c r="A20" s="341" t="s">
        <v>1294</v>
      </c>
      <c r="B20" s="417" t="s">
        <v>1790</v>
      </c>
      <c r="C20" s="389" t="str">
        <f>B29 &amp; " New Customers Needed"</f>
        <v>25 New Customers Needed</v>
      </c>
      <c r="D20" s="389" t="s">
        <v>1788</v>
      </c>
      <c r="E20" s="120" t="s">
        <v>1789</v>
      </c>
      <c r="F20" s="277" t="s">
        <v>1409</v>
      </c>
      <c r="G20" s="277" t="s">
        <v>0</v>
      </c>
      <c r="H20" s="311" t="s">
        <v>1410</v>
      </c>
      <c r="I20" s="312"/>
      <c r="J20" s="312"/>
      <c r="K20" s="312"/>
      <c r="L20" s="312"/>
      <c r="M20" s="312"/>
      <c r="N20" s="312"/>
    </row>
    <row r="21" spans="1:15" x14ac:dyDescent="0.2">
      <c r="A21" s="343" t="str">
        <f>SMARTObjectives!E24</f>
        <v>Hire a sales lead generation service 31 Mar, 2019</v>
      </c>
      <c r="B21" s="322"/>
      <c r="C21" s="313" t="s">
        <v>1469</v>
      </c>
      <c r="D21" s="313"/>
      <c r="E21" s="730"/>
      <c r="F21" s="123"/>
      <c r="G21" s="123"/>
      <c r="H21" s="123"/>
      <c r="I21" s="314"/>
      <c r="J21" s="315"/>
      <c r="K21" s="314"/>
      <c r="L21" s="314"/>
    </row>
    <row r="22" spans="1:15" x14ac:dyDescent="0.2">
      <c r="A22" s="346" t="s">
        <v>1464</v>
      </c>
      <c r="B22" s="329">
        <v>1E-4</v>
      </c>
      <c r="C22" s="320"/>
      <c r="D22" s="317">
        <v>750</v>
      </c>
      <c r="E22" s="347">
        <f>D22*3</f>
        <v>2250</v>
      </c>
      <c r="F22" s="325"/>
      <c r="G22" s="325"/>
      <c r="H22" s="325" t="s">
        <v>1468</v>
      </c>
      <c r="I22" s="799"/>
      <c r="J22" s="800"/>
      <c r="K22" s="800"/>
      <c r="L22" s="800"/>
    </row>
    <row r="23" spans="1:15" x14ac:dyDescent="0.2">
      <c r="A23" s="346" t="s">
        <v>1463</v>
      </c>
      <c r="B23" s="350">
        <v>2.5000000000000001E-2</v>
      </c>
      <c r="C23" s="320">
        <f>$C$29/4/B23</f>
        <v>250</v>
      </c>
      <c r="D23" s="320">
        <v>15</v>
      </c>
      <c r="E23" s="347">
        <f>C23*D23</f>
        <v>3750</v>
      </c>
      <c r="F23" s="325">
        <v>2</v>
      </c>
      <c r="G23" s="325">
        <v>2019</v>
      </c>
      <c r="H23" s="325">
        <v>1</v>
      </c>
      <c r="I23" s="801"/>
      <c r="J23" s="802"/>
      <c r="K23" s="802"/>
    </row>
    <row r="24" spans="1:15" x14ac:dyDescent="0.2">
      <c r="A24" s="346" t="s">
        <v>1466</v>
      </c>
      <c r="B24" s="323">
        <v>0.1</v>
      </c>
      <c r="C24" s="320">
        <f>$C$29/4/B24</f>
        <v>62.5</v>
      </c>
      <c r="D24" s="320">
        <v>100</v>
      </c>
      <c r="E24" s="347">
        <f>C24*D24</f>
        <v>6250</v>
      </c>
      <c r="F24" s="325">
        <v>2</v>
      </c>
      <c r="G24" s="325">
        <v>2019</v>
      </c>
      <c r="H24" s="325">
        <v>2</v>
      </c>
      <c r="I24" s="801"/>
      <c r="J24" s="802"/>
      <c r="K24" s="802"/>
    </row>
    <row r="25" spans="1:15" x14ac:dyDescent="0.2">
      <c r="A25" s="346" t="s">
        <v>1465</v>
      </c>
      <c r="B25" s="323">
        <v>0.25</v>
      </c>
      <c r="C25" s="320">
        <f>$C$29/4/B25</f>
        <v>25</v>
      </c>
      <c r="D25" s="320">
        <v>500</v>
      </c>
      <c r="E25" s="347">
        <f>C25*D25</f>
        <v>12500</v>
      </c>
      <c r="F25" s="325">
        <v>2</v>
      </c>
      <c r="G25" s="325">
        <v>2019</v>
      </c>
      <c r="H25" s="325">
        <v>3</v>
      </c>
      <c r="I25" s="802"/>
      <c r="J25" s="802"/>
      <c r="K25" s="802"/>
    </row>
    <row r="26" spans="1:15" x14ac:dyDescent="0.2">
      <c r="A26" s="346" t="s">
        <v>1467</v>
      </c>
      <c r="B26" s="323">
        <v>0.5</v>
      </c>
      <c r="C26" s="320">
        <f>$C$29/4/B26</f>
        <v>12.5</v>
      </c>
      <c r="D26" s="320">
        <v>3500</v>
      </c>
      <c r="E26" s="347">
        <f>C26*D26</f>
        <v>43750</v>
      </c>
      <c r="F26" s="325">
        <v>2</v>
      </c>
      <c r="G26" s="325">
        <v>2019</v>
      </c>
      <c r="H26" s="325">
        <v>4</v>
      </c>
      <c r="I26" s="802"/>
      <c r="J26" s="802"/>
      <c r="K26" s="802"/>
      <c r="N26" s="314"/>
      <c r="O26" s="314"/>
    </row>
    <row r="27" spans="1:15" s="4" customFormat="1" ht="10.5" customHeight="1" x14ac:dyDescent="0.2">
      <c r="D27" s="400"/>
      <c r="N27" s="312"/>
      <c r="O27" s="245"/>
    </row>
    <row r="28" spans="1:15" x14ac:dyDescent="0.2">
      <c r="B28" s="316">
        <f>SalesForecast!D2</f>
        <v>2018</v>
      </c>
      <c r="C28" s="316">
        <f>SalesForecast!E2</f>
        <v>2019</v>
      </c>
      <c r="D28" s="316">
        <f>SalesForecast!F2</f>
        <v>2020</v>
      </c>
      <c r="E28" s="316">
        <f>SalesForecast!G2</f>
        <v>2021</v>
      </c>
      <c r="F28" s="316">
        <f>SalesForecast!H2</f>
        <v>2022</v>
      </c>
      <c r="G28" s="245"/>
      <c r="H28" s="245"/>
    </row>
    <row r="29" spans="1:15" x14ac:dyDescent="0.2">
      <c r="A29" s="353" t="s">
        <v>1473</v>
      </c>
      <c r="B29" s="183">
        <f>SalesForecast!D$3</f>
        <v>25</v>
      </c>
      <c r="C29" s="183">
        <f>SalesForecast!E$3-SalesForecast!D$3</f>
        <v>25</v>
      </c>
      <c r="D29" s="732">
        <f>SalesForecast!F$3-SalesForecast!E$3</f>
        <v>200</v>
      </c>
      <c r="E29" s="732">
        <f>SalesForecast!G$3-SalesForecast!F$3</f>
        <v>100</v>
      </c>
      <c r="F29" s="732">
        <f>SalesForecast!H$3-SalesForecast!G$3</f>
        <v>150</v>
      </c>
      <c r="G29" s="245"/>
      <c r="H29" s="245"/>
    </row>
    <row r="30" spans="1:15" x14ac:dyDescent="0.2">
      <c r="A30" s="89"/>
      <c r="B30" s="102">
        <f>YEAR(SMARTObjectives!F1)</f>
        <v>2018</v>
      </c>
      <c r="C30" s="102">
        <f>YEAR(SMARTObjectives!F1)+1</f>
        <v>2019</v>
      </c>
      <c r="D30" s="102">
        <f>YEAR(SMARTObjectives!F1)+2</f>
        <v>2020</v>
      </c>
      <c r="E30" s="102">
        <f>YEAR(SMARTObjectives!F1)+3</f>
        <v>2021</v>
      </c>
      <c r="F30" s="102">
        <f>YEAR(SMARTObjectives!F1)+4</f>
        <v>2022</v>
      </c>
      <c r="G30" s="276"/>
      <c r="H30" s="4"/>
      <c r="I30" s="4"/>
      <c r="J30" s="4"/>
      <c r="K30" s="4"/>
    </row>
    <row r="31" spans="1:15" x14ac:dyDescent="0.2">
      <c r="A31" s="89" t="s">
        <v>1470</v>
      </c>
      <c r="B31" s="728">
        <f>F37</f>
        <v>26548</v>
      </c>
      <c r="C31" s="728">
        <f>F43</f>
        <v>13548</v>
      </c>
      <c r="D31" s="728">
        <f>F43</f>
        <v>13548</v>
      </c>
      <c r="E31" s="728">
        <f>F43</f>
        <v>13548</v>
      </c>
      <c r="F31" s="728">
        <f>F43</f>
        <v>13548</v>
      </c>
      <c r="G31" s="274"/>
      <c r="H31" s="4"/>
      <c r="I31" s="4"/>
      <c r="J31" s="4"/>
      <c r="K31" s="4"/>
    </row>
    <row r="32" spans="1:15" x14ac:dyDescent="0.2">
      <c r="A32" s="89" t="s">
        <v>1471</v>
      </c>
      <c r="B32" s="728">
        <f>F38</f>
        <v>24150</v>
      </c>
      <c r="C32" s="728">
        <f>F44</f>
        <v>48300</v>
      </c>
      <c r="D32" s="728">
        <f>F44</f>
        <v>48300</v>
      </c>
      <c r="E32" s="728">
        <f>F44</f>
        <v>48300</v>
      </c>
      <c r="F32" s="728">
        <f>F44</f>
        <v>48300</v>
      </c>
      <c r="G32" s="274"/>
      <c r="H32" s="4"/>
      <c r="I32" s="4"/>
      <c r="J32" s="4"/>
      <c r="K32" s="4"/>
    </row>
    <row r="33" spans="1:11" x14ac:dyDescent="0.2">
      <c r="A33" s="89" t="s">
        <v>1472</v>
      </c>
      <c r="B33" s="728">
        <f>F39</f>
        <v>0</v>
      </c>
      <c r="C33" s="728">
        <f>F45</f>
        <v>75250</v>
      </c>
      <c r="D33" s="731">
        <f>($E26+$E22)*(D29/$C29)</f>
        <v>368000</v>
      </c>
      <c r="E33" s="731">
        <f>($E26+$E22)*(E29/$C29)</f>
        <v>184000</v>
      </c>
      <c r="F33" s="731">
        <f>($E26+$E22)*(F29/$C29)</f>
        <v>276000</v>
      </c>
      <c r="G33" s="274"/>
      <c r="H33" s="4"/>
      <c r="I33" s="4"/>
      <c r="J33" s="4"/>
      <c r="K33" s="4"/>
    </row>
    <row r="34" spans="1:11" ht="12" customHeight="1" x14ac:dyDescent="0.2">
      <c r="A34" s="18"/>
      <c r="B34" s="293"/>
      <c r="C34" s="293"/>
      <c r="D34" s="293"/>
      <c r="E34" s="293"/>
      <c r="F34" s="293"/>
      <c r="G34" s="79"/>
      <c r="H34" s="724"/>
      <c r="I34" s="724"/>
      <c r="J34" s="724"/>
      <c r="K34" s="724"/>
    </row>
    <row r="35" spans="1:11" x14ac:dyDescent="0.2">
      <c r="A35" s="18"/>
      <c r="B35" s="763">
        <f>YEAR(SMARTObjectives!F1)</f>
        <v>2018</v>
      </c>
      <c r="C35" s="764"/>
      <c r="D35" s="764"/>
      <c r="E35" s="764"/>
      <c r="F35" s="80"/>
      <c r="G35" s="79"/>
      <c r="H35" s="4"/>
      <c r="I35" s="4"/>
      <c r="J35" s="4"/>
      <c r="K35" s="4"/>
    </row>
    <row r="36" spans="1:11" x14ac:dyDescent="0.2">
      <c r="A36" s="18"/>
      <c r="B36" s="102" t="s">
        <v>5</v>
      </c>
      <c r="C36" s="102" t="s">
        <v>6</v>
      </c>
      <c r="D36" s="102" t="s">
        <v>2</v>
      </c>
      <c r="E36" s="102" t="s">
        <v>3</v>
      </c>
      <c r="F36" s="80"/>
      <c r="G36" s="79"/>
      <c r="H36" s="4"/>
      <c r="I36" s="4"/>
      <c r="J36" s="4"/>
      <c r="K36" s="4"/>
    </row>
    <row r="37" spans="1:11" x14ac:dyDescent="0.2">
      <c r="A37" s="89" t="s">
        <v>1470</v>
      </c>
      <c r="B37" s="709">
        <f>C2+C6+C8</f>
        <v>16387</v>
      </c>
      <c r="C37" s="709">
        <f>C8</f>
        <v>3387</v>
      </c>
      <c r="D37" s="709">
        <f>C8</f>
        <v>3387</v>
      </c>
      <c r="E37" s="709">
        <f>C8</f>
        <v>3387</v>
      </c>
      <c r="F37" s="728">
        <f>SUM(B37:E37)</f>
        <v>26548</v>
      </c>
      <c r="G37" s="306"/>
      <c r="H37" s="4"/>
      <c r="I37" s="4"/>
      <c r="J37" s="4"/>
      <c r="K37" s="4"/>
    </row>
    <row r="38" spans="1:11" x14ac:dyDescent="0.2">
      <c r="A38" s="89" t="s">
        <v>1471</v>
      </c>
      <c r="B38" s="709">
        <v>0</v>
      </c>
      <c r="C38" s="709">
        <v>0</v>
      </c>
      <c r="D38" s="709">
        <f>$C11</f>
        <v>12075</v>
      </c>
      <c r="E38" s="709">
        <f>$C11</f>
        <v>12075</v>
      </c>
      <c r="F38" s="728">
        <f>SUM(B38:E38)</f>
        <v>24150</v>
      </c>
      <c r="G38" s="306"/>
      <c r="H38" s="4"/>
      <c r="I38" s="4"/>
      <c r="J38" s="4"/>
      <c r="K38" s="4"/>
    </row>
    <row r="39" spans="1:11" x14ac:dyDescent="0.2">
      <c r="A39" s="89" t="s">
        <v>1472</v>
      </c>
      <c r="B39" s="293">
        <v>0</v>
      </c>
      <c r="C39" s="293">
        <v>0</v>
      </c>
      <c r="D39" s="293">
        <v>0</v>
      </c>
      <c r="E39" s="293">
        <v>0</v>
      </c>
      <c r="F39" s="728">
        <f>SUM(B39:E39)</f>
        <v>0</v>
      </c>
      <c r="G39" s="306"/>
      <c r="H39" s="4"/>
      <c r="I39" s="4"/>
      <c r="J39" s="4"/>
      <c r="K39" s="4"/>
    </row>
    <row r="40" spans="1:11" x14ac:dyDescent="0.2">
      <c r="A40" s="18"/>
      <c r="B40" s="293"/>
      <c r="C40" s="293"/>
      <c r="D40" s="293"/>
      <c r="E40" s="293"/>
      <c r="G40" s="306"/>
      <c r="H40" s="4"/>
      <c r="I40" s="4"/>
      <c r="J40" s="4"/>
      <c r="K40" s="4"/>
    </row>
    <row r="41" spans="1:11" x14ac:dyDescent="0.2">
      <c r="A41" s="18"/>
      <c r="B41" s="763">
        <f>YEAR(SMARTObjectives!F1)+1</f>
        <v>2019</v>
      </c>
      <c r="C41" s="764"/>
      <c r="D41" s="764"/>
      <c r="E41" s="764"/>
      <c r="F41" s="80"/>
      <c r="G41" s="79"/>
      <c r="H41" s="4"/>
      <c r="I41" s="4"/>
      <c r="J41" s="4"/>
      <c r="K41" s="4"/>
    </row>
    <row r="42" spans="1:11" x14ac:dyDescent="0.2">
      <c r="A42" s="18"/>
      <c r="B42" s="102" t="s">
        <v>5</v>
      </c>
      <c r="C42" s="102" t="s">
        <v>6</v>
      </c>
      <c r="D42" s="102" t="s">
        <v>2</v>
      </c>
      <c r="E42" s="102" t="s">
        <v>3</v>
      </c>
      <c r="F42" s="80"/>
      <c r="G42" s="79"/>
      <c r="H42" s="4"/>
      <c r="I42" s="4"/>
      <c r="J42" s="4"/>
      <c r="K42" s="4"/>
    </row>
    <row r="43" spans="1:11" x14ac:dyDescent="0.2">
      <c r="A43" s="89" t="s">
        <v>1470</v>
      </c>
      <c r="B43" s="709">
        <f>C8</f>
        <v>3387</v>
      </c>
      <c r="C43" s="709">
        <f>C8</f>
        <v>3387</v>
      </c>
      <c r="D43" s="709">
        <f>C8</f>
        <v>3387</v>
      </c>
      <c r="E43" s="709">
        <f>C8</f>
        <v>3387</v>
      </c>
      <c r="F43" s="728">
        <f>SUM(B43:E43)</f>
        <v>13548</v>
      </c>
      <c r="G43" s="306"/>
      <c r="H43" s="4"/>
      <c r="I43" s="4"/>
      <c r="J43" s="4"/>
      <c r="K43" s="4"/>
    </row>
    <row r="44" spans="1:11" x14ac:dyDescent="0.2">
      <c r="A44" s="89" t="s">
        <v>1471</v>
      </c>
      <c r="B44" s="709">
        <f>C11</f>
        <v>12075</v>
      </c>
      <c r="C44" s="709">
        <f>C11</f>
        <v>12075</v>
      </c>
      <c r="D44" s="709">
        <f>C11</f>
        <v>12075</v>
      </c>
      <c r="E44" s="709">
        <f>C11</f>
        <v>12075</v>
      </c>
      <c r="F44" s="728">
        <f>SUM(B44:E44)</f>
        <v>48300</v>
      </c>
      <c r="G44" s="306"/>
      <c r="H44" s="4"/>
      <c r="I44" s="4"/>
      <c r="J44" s="4"/>
      <c r="K44" s="4"/>
    </row>
    <row r="45" spans="1:11" x14ac:dyDescent="0.2">
      <c r="A45" s="89" t="s">
        <v>1472</v>
      </c>
      <c r="B45" s="293">
        <f>E23+E22</f>
        <v>6000</v>
      </c>
      <c r="C45" s="293">
        <f>E24+E22</f>
        <v>8500</v>
      </c>
      <c r="D45" s="293">
        <f>E25+E22</f>
        <v>14750</v>
      </c>
      <c r="E45" s="293">
        <f>E26+E22</f>
        <v>46000</v>
      </c>
      <c r="F45" s="728">
        <f>SUM(B45:E45)</f>
        <v>75250</v>
      </c>
      <c r="G45" s="306"/>
    </row>
    <row r="46" spans="1:11" x14ac:dyDescent="0.2">
      <c r="A46" s="18"/>
      <c r="B46" s="293"/>
      <c r="C46" s="293"/>
      <c r="D46" s="293"/>
      <c r="E46" s="293"/>
      <c r="G46" s="306"/>
    </row>
    <row r="133" spans="15:15" x14ac:dyDescent="0.2">
      <c r="O133" s="245">
        <v>55</v>
      </c>
    </row>
    <row r="168" spans="15:15" x14ac:dyDescent="0.2">
      <c r="O168" s="245">
        <v>5</v>
      </c>
    </row>
    <row r="238" spans="15:15" x14ac:dyDescent="0.2">
      <c r="O238" s="245">
        <v>5</v>
      </c>
    </row>
    <row r="273" spans="15:16" x14ac:dyDescent="0.2">
      <c r="O273" s="245">
        <v>5</v>
      </c>
    </row>
    <row r="277" spans="15:16" x14ac:dyDescent="0.2">
      <c r="P277" s="331" t="s">
        <v>1459</v>
      </c>
    </row>
  </sheetData>
  <mergeCells count="4">
    <mergeCell ref="B35:E35"/>
    <mergeCell ref="B41:E41"/>
    <mergeCell ref="I22:L22"/>
    <mergeCell ref="I23:K26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37"/>
  <sheetViews>
    <sheetView workbookViewId="0">
      <selection activeCell="L32" sqref="L32"/>
    </sheetView>
  </sheetViews>
  <sheetFormatPr defaultColWidth="8.7109375" defaultRowHeight="11.25" customHeight="1" x14ac:dyDescent="0.2"/>
  <cols>
    <col min="1" max="1" width="34.7109375" style="632" customWidth="1"/>
    <col min="2" max="4" width="9.28515625" style="10" customWidth="1"/>
    <col min="5" max="5" width="13.7109375" style="10" customWidth="1"/>
    <col min="6" max="6" width="2.42578125" style="182" customWidth="1"/>
    <col min="7" max="7" width="9.28515625" style="183" customWidth="1"/>
    <col min="8" max="16384" width="8.7109375" style="1"/>
  </cols>
  <sheetData>
    <row r="1" spans="1:7" ht="15" customHeight="1" x14ac:dyDescent="0.2">
      <c r="B1" s="804" t="str">
        <f>CoreBusinessValues!A17</f>
        <v>Bigdata as a Service for Small Businesses (BDaaSB)</v>
      </c>
      <c r="C1" s="805"/>
      <c r="D1" s="805"/>
      <c r="E1" s="805"/>
      <c r="F1" s="254"/>
      <c r="G1" s="803">
        <f>YEAR(SMARTObjectives!F1)</f>
        <v>2018</v>
      </c>
    </row>
    <row r="2" spans="1:7" ht="15" customHeight="1" x14ac:dyDescent="0.2">
      <c r="B2" s="763" t="s">
        <v>1411</v>
      </c>
      <c r="C2" s="764"/>
      <c r="D2" s="764"/>
      <c r="E2" s="764"/>
      <c r="F2" s="254"/>
      <c r="G2" s="803"/>
    </row>
    <row r="3" spans="1:7" ht="12.75" customHeight="1" x14ac:dyDescent="0.2">
      <c r="B3" s="763">
        <f>YEAR(SMARTObjectives!F1)</f>
        <v>2018</v>
      </c>
      <c r="C3" s="764"/>
      <c r="D3" s="764"/>
      <c r="E3" s="764"/>
      <c r="F3" s="254"/>
      <c r="G3" s="803"/>
    </row>
    <row r="4" spans="1:7" ht="11.45" customHeight="1" x14ac:dyDescent="0.2">
      <c r="A4" s="649"/>
      <c r="B4" s="102" t="s">
        <v>5</v>
      </c>
      <c r="C4" s="102" t="s">
        <v>6</v>
      </c>
      <c r="D4" s="102" t="s">
        <v>2</v>
      </c>
      <c r="E4" s="102" t="s">
        <v>1780</v>
      </c>
      <c r="F4" s="255"/>
      <c r="G4" s="803"/>
    </row>
    <row r="5" spans="1:7" ht="11.25" customHeight="1" x14ac:dyDescent="0.2">
      <c r="A5" s="650" t="s">
        <v>9</v>
      </c>
      <c r="B5" s="9">
        <f t="shared" ref="B5:G5" si="0">SUM(B6:B9)</f>
        <v>0</v>
      </c>
      <c r="C5" s="9">
        <f t="shared" si="0"/>
        <v>0</v>
      </c>
      <c r="D5" s="9">
        <f t="shared" si="0"/>
        <v>0</v>
      </c>
      <c r="E5" s="9">
        <f t="shared" si="0"/>
        <v>0</v>
      </c>
      <c r="F5" s="181"/>
      <c r="G5" s="9">
        <f t="shared" si="0"/>
        <v>0</v>
      </c>
    </row>
    <row r="6" spans="1:7" ht="11.25" customHeight="1" x14ac:dyDescent="0.2">
      <c r="A6" s="632" t="s">
        <v>12</v>
      </c>
      <c r="B6" s="7">
        <f>SalesForecast!$D6/2/4</f>
        <v>0</v>
      </c>
      <c r="C6" s="7">
        <f>SalesForecast!$D6/2/4</f>
        <v>0</v>
      </c>
      <c r="D6" s="7">
        <f>SalesForecast!$D6/2/4</f>
        <v>0</v>
      </c>
      <c r="E6" s="7">
        <f>SalesForecast!$D6/2/4</f>
        <v>0</v>
      </c>
      <c r="F6" s="7"/>
      <c r="G6" s="258">
        <f t="shared" ref="G6:G12" si="1">SUM(B6:E6)</f>
        <v>0</v>
      </c>
    </row>
    <row r="7" spans="1:7" ht="11.25" customHeight="1" x14ac:dyDescent="0.2">
      <c r="A7" s="632" t="s">
        <v>7</v>
      </c>
      <c r="B7" s="7">
        <f>SalesForecast!$D6/2/4</f>
        <v>0</v>
      </c>
      <c r="C7" s="7">
        <f>SalesForecast!$D6/2/4</f>
        <v>0</v>
      </c>
      <c r="D7" s="7">
        <f>SalesForecast!$D6/2/4</f>
        <v>0</v>
      </c>
      <c r="E7" s="7">
        <f>SalesForecast!$D6/2/4</f>
        <v>0</v>
      </c>
      <c r="F7" s="7"/>
      <c r="G7" s="258">
        <f t="shared" si="1"/>
        <v>0</v>
      </c>
    </row>
    <row r="8" spans="1:7" ht="11.25" customHeight="1" x14ac:dyDescent="0.2">
      <c r="A8" s="632" t="s">
        <v>1309</v>
      </c>
      <c r="B8" s="7">
        <f>B7*$B34*-1/4</f>
        <v>0</v>
      </c>
      <c r="C8" s="7">
        <f>C7*$B34*-1/4</f>
        <v>0</v>
      </c>
      <c r="D8" s="7">
        <f>D7*$B34*-1/4</f>
        <v>0</v>
      </c>
      <c r="E8" s="7">
        <f>E7*$B34*-1/4</f>
        <v>0</v>
      </c>
      <c r="F8" s="7"/>
      <c r="G8" s="258">
        <f t="shared" si="1"/>
        <v>0</v>
      </c>
    </row>
    <row r="9" spans="1:7" ht="11.25" customHeight="1" x14ac:dyDescent="0.2">
      <c r="A9" s="632" t="s">
        <v>13</v>
      </c>
      <c r="B9" s="7">
        <f>(B6+B7)*$B35/4</f>
        <v>0</v>
      </c>
      <c r="C9" s="7">
        <f>(C6+C7)*$B35/4</f>
        <v>0</v>
      </c>
      <c r="D9" s="7">
        <f>(D6+D7)*$B35/4</f>
        <v>0</v>
      </c>
      <c r="E9" s="7">
        <f>(E6+E7)*$B35/4</f>
        <v>0</v>
      </c>
      <c r="F9" s="7"/>
      <c r="G9" s="258">
        <f t="shared" si="1"/>
        <v>0</v>
      </c>
    </row>
    <row r="10" spans="1:7" ht="11.25" customHeight="1" x14ac:dyDescent="0.2">
      <c r="A10" s="650" t="s">
        <v>10</v>
      </c>
      <c r="B10" s="96">
        <f>SUM(B11:B15)</f>
        <v>55126.293749999997</v>
      </c>
      <c r="C10" s="96">
        <f>SUM(C11:C15)</f>
        <v>55126.293749999997</v>
      </c>
      <c r="D10" s="96">
        <f>SUM(D11:D15)</f>
        <v>55126.293749999997</v>
      </c>
      <c r="E10" s="96">
        <f>SUM(E11:E15)</f>
        <v>55126.293749999997</v>
      </c>
      <c r="F10" s="256"/>
      <c r="G10" s="96">
        <f t="shared" si="1"/>
        <v>220505.17499999999</v>
      </c>
    </row>
    <row r="11" spans="1:7" ht="10.9" customHeight="1" x14ac:dyDescent="0.2">
      <c r="A11" s="713" t="str">
        <f>Staffing!A7</f>
        <v>Payroll / Labor Costs</v>
      </c>
      <c r="B11" s="711">
        <f>Staffing!B7</f>
        <v>53776.293749999997</v>
      </c>
      <c r="C11" s="711">
        <f>Staffing!C7</f>
        <v>53776.293749999997</v>
      </c>
      <c r="D11" s="711">
        <f>Staffing!D7</f>
        <v>53776.293749999997</v>
      </c>
      <c r="E11" s="711">
        <f>Staffing!E7</f>
        <v>53776.293749999997</v>
      </c>
      <c r="F11" s="711"/>
      <c r="G11" s="714">
        <f t="shared" si="1"/>
        <v>215105.17499999999</v>
      </c>
    </row>
    <row r="12" spans="1:7" ht="11.25" customHeight="1" x14ac:dyDescent="0.2">
      <c r="A12" s="713" t="str">
        <f>Staffing!A8</f>
        <v>Payroll Outsourcing Costs</v>
      </c>
      <c r="B12" s="711">
        <f>Staffing!B8</f>
        <v>1350</v>
      </c>
      <c r="C12" s="711">
        <f>Staffing!C8</f>
        <v>1350</v>
      </c>
      <c r="D12" s="711">
        <f>Staffing!D8</f>
        <v>1350</v>
      </c>
      <c r="E12" s="711">
        <f>Staffing!E8</f>
        <v>1350</v>
      </c>
      <c r="F12" s="711"/>
      <c r="G12" s="714">
        <f t="shared" si="1"/>
        <v>5400</v>
      </c>
    </row>
    <row r="13" spans="1:7" ht="11.25" customHeight="1" x14ac:dyDescent="0.2">
      <c r="A13" s="715" t="str">
        <f>'Services&amp;Equipment'!A9</f>
        <v>Cloud Services Hardware</v>
      </c>
      <c r="B13" s="661">
        <f>'Services&amp;Equipment'!B9</f>
        <v>0</v>
      </c>
      <c r="C13" s="661">
        <f>'Services&amp;Equipment'!C9</f>
        <v>0</v>
      </c>
      <c r="D13" s="661">
        <f>'Services&amp;Equipment'!D9</f>
        <v>0</v>
      </c>
      <c r="E13" s="661">
        <f>'Services&amp;Equipment'!E9</f>
        <v>0</v>
      </c>
      <c r="F13" s="661"/>
      <c r="G13" s="716">
        <f t="shared" ref="G13:G32" si="2">SUM(B13:E13)</f>
        <v>0</v>
      </c>
    </row>
    <row r="14" spans="1:7" ht="11.25" customHeight="1" x14ac:dyDescent="0.2">
      <c r="A14" s="715" t="str">
        <f>'Services&amp;Equipment'!A10</f>
        <v>Cloud Services Software Licensing</v>
      </c>
      <c r="B14" s="661">
        <f>'Services&amp;Equipment'!B10</f>
        <v>0</v>
      </c>
      <c r="C14" s="661">
        <f>'Services&amp;Equipment'!C10</f>
        <v>0</v>
      </c>
      <c r="D14" s="661">
        <f>'Services&amp;Equipment'!D10</f>
        <v>0</v>
      </c>
      <c r="E14" s="661">
        <f>'Services&amp;Equipment'!E10</f>
        <v>0</v>
      </c>
      <c r="F14" s="712"/>
      <c r="G14" s="716">
        <f t="shared" si="2"/>
        <v>0</v>
      </c>
    </row>
    <row r="15" spans="1:7" ht="11.25" customHeight="1" x14ac:dyDescent="0.2">
      <c r="A15" s="715" t="str">
        <f>'Services&amp;Equipment'!A11</f>
        <v>Managed Services Hardware, Software, Support</v>
      </c>
      <c r="B15" s="661">
        <f>'Services&amp;Equipment'!B11</f>
        <v>0</v>
      </c>
      <c r="C15" s="661">
        <f>'Services&amp;Equipment'!C11</f>
        <v>0</v>
      </c>
      <c r="D15" s="661">
        <f>'Services&amp;Equipment'!D11</f>
        <v>0</v>
      </c>
      <c r="E15" s="661">
        <f>'Services&amp;Equipment'!E17</f>
        <v>0</v>
      </c>
      <c r="F15" s="712"/>
      <c r="G15" s="716">
        <f t="shared" si="2"/>
        <v>0</v>
      </c>
    </row>
    <row r="16" spans="1:7" ht="11.25" customHeight="1" x14ac:dyDescent="0.2">
      <c r="A16" s="650" t="s">
        <v>11</v>
      </c>
      <c r="B16" s="9">
        <f>SUM(B17:B23)</f>
        <v>43024</v>
      </c>
      <c r="C16" s="9">
        <f>SUM(C17:C23)</f>
        <v>16774</v>
      </c>
      <c r="D16" s="9">
        <f>SUM(D17:D23)</f>
        <v>40924</v>
      </c>
      <c r="E16" s="9">
        <f>SUM(E17:E23)</f>
        <v>40924</v>
      </c>
      <c r="F16" s="181"/>
      <c r="G16" s="96">
        <f t="shared" si="2"/>
        <v>141646</v>
      </c>
    </row>
    <row r="17" spans="1:7" ht="11.25" customHeight="1" x14ac:dyDescent="0.2">
      <c r="B17" s="7"/>
      <c r="C17" s="7"/>
      <c r="D17" s="7"/>
      <c r="E17" s="7"/>
      <c r="F17" s="7"/>
      <c r="G17" s="258"/>
    </row>
    <row r="18" spans="1:7" ht="11.25" customHeight="1" x14ac:dyDescent="0.2">
      <c r="B18" s="7"/>
      <c r="C18" s="7"/>
      <c r="D18" s="7"/>
      <c r="E18" s="7"/>
      <c r="F18" s="7"/>
      <c r="G18" s="258"/>
    </row>
    <row r="19" spans="1:7" ht="11.25" customHeight="1" x14ac:dyDescent="0.2">
      <c r="A19" s="651" t="s">
        <v>1458</v>
      </c>
      <c r="B19" s="355">
        <f>SUM(B20:B22)</f>
        <v>16387</v>
      </c>
      <c r="C19" s="355">
        <f>SUM(C20:C22)</f>
        <v>3387</v>
      </c>
      <c r="D19" s="355">
        <f>SUM(D20:D22)</f>
        <v>15462</v>
      </c>
      <c r="E19" s="355">
        <f>SUM(E20:E22)</f>
        <v>15462</v>
      </c>
      <c r="F19" s="352"/>
      <c r="G19" s="96">
        <f t="shared" si="2"/>
        <v>50698</v>
      </c>
    </row>
    <row r="20" spans="1:7" ht="11.25" customHeight="1" x14ac:dyDescent="0.2">
      <c r="A20" s="648" t="str">
        <f>MarketingCosts!A37</f>
        <v>B2B Contact List Marketing</v>
      </c>
      <c r="B20" s="611">
        <f>MarketingCosts!B37</f>
        <v>16387</v>
      </c>
      <c r="C20" s="611">
        <f>MarketingCosts!C37</f>
        <v>3387</v>
      </c>
      <c r="D20" s="611">
        <f>MarketingCosts!D37</f>
        <v>3387</v>
      </c>
      <c r="E20" s="611">
        <f>MarketingCosts!E37</f>
        <v>3387</v>
      </c>
      <c r="F20" s="7"/>
      <c r="G20" s="612">
        <f t="shared" si="2"/>
        <v>26548</v>
      </c>
    </row>
    <row r="21" spans="1:7" ht="11.25" customHeight="1" x14ac:dyDescent="0.2">
      <c r="A21" s="648" t="str">
        <f>MarketingCosts!A38</f>
        <v>Social Network Marketing &amp; Advertising</v>
      </c>
      <c r="B21" s="611">
        <f>MarketingCosts!B38</f>
        <v>0</v>
      </c>
      <c r="C21" s="611">
        <f>MarketingCosts!C38</f>
        <v>0</v>
      </c>
      <c r="D21" s="611">
        <f>MarketingCosts!D38</f>
        <v>12075</v>
      </c>
      <c r="E21" s="611">
        <f>MarketingCosts!E38</f>
        <v>12075</v>
      </c>
      <c r="F21" s="7"/>
      <c r="G21" s="612">
        <f t="shared" si="2"/>
        <v>24150</v>
      </c>
    </row>
    <row r="22" spans="1:7" ht="11.25" customHeight="1" x14ac:dyDescent="0.2">
      <c r="A22" s="648" t="str">
        <f>MarketingCosts!A39</f>
        <v>Sales Lead Generation Service</v>
      </c>
      <c r="B22" s="611">
        <f>MarketingCosts!B39</f>
        <v>0</v>
      </c>
      <c r="C22" s="611">
        <f>MarketingCosts!C39</f>
        <v>0</v>
      </c>
      <c r="D22" s="611">
        <f>MarketingCosts!D39</f>
        <v>0</v>
      </c>
      <c r="E22" s="611">
        <f>MarketingCosts!E39</f>
        <v>0</v>
      </c>
      <c r="F22" s="7"/>
      <c r="G22" s="612">
        <f t="shared" si="2"/>
        <v>0</v>
      </c>
    </row>
    <row r="23" spans="1:7" ht="11.25" customHeight="1" x14ac:dyDescent="0.2">
      <c r="A23" s="651" t="s">
        <v>1251</v>
      </c>
      <c r="B23" s="14">
        <f>SUM(B24:B31)</f>
        <v>10250</v>
      </c>
      <c r="C23" s="14">
        <f>SUM(C24:C31)</f>
        <v>10000</v>
      </c>
      <c r="D23" s="14">
        <f>SUM(D24:D31)</f>
        <v>10000</v>
      </c>
      <c r="E23" s="14">
        <f>SUM(E24:E31)</f>
        <v>10000</v>
      </c>
      <c r="F23" s="7"/>
      <c r="G23" s="96">
        <f t="shared" si="2"/>
        <v>40250</v>
      </c>
    </row>
    <row r="24" spans="1:7" ht="11.25" customHeight="1" x14ac:dyDescent="0.2">
      <c r="A24" s="632" t="str">
        <f>StartupExpenses!A6</f>
        <v>Legal</v>
      </c>
      <c r="B24" s="400">
        <f>StartupExpenses!B6</f>
        <v>2250</v>
      </c>
      <c r="C24" s="400">
        <f>StartupExpenses!$D6</f>
        <v>500</v>
      </c>
      <c r="D24" s="400">
        <f>StartupExpenses!$D6</f>
        <v>500</v>
      </c>
      <c r="E24" s="400">
        <f>StartupExpenses!$D6</f>
        <v>500</v>
      </c>
      <c r="F24" s="7"/>
      <c r="G24" s="258">
        <f t="shared" si="2"/>
        <v>3750</v>
      </c>
    </row>
    <row r="25" spans="1:7" ht="11.25" customHeight="1" x14ac:dyDescent="0.2">
      <c r="A25" s="632" t="str">
        <f>StartupExpenses!A12</f>
        <v>Incidentals</v>
      </c>
      <c r="B25" s="400">
        <f>StartupExpenses!B12</f>
        <v>2500</v>
      </c>
      <c r="C25" s="400">
        <f>StartupExpenses!$D12</f>
        <v>2500</v>
      </c>
      <c r="D25" s="400">
        <f>StartupExpenses!$D12</f>
        <v>2500</v>
      </c>
      <c r="E25" s="400">
        <f>StartupExpenses!$D12</f>
        <v>2500</v>
      </c>
      <c r="F25" s="7"/>
      <c r="G25" s="258">
        <f t="shared" si="2"/>
        <v>10000</v>
      </c>
    </row>
    <row r="26" spans="1:7" ht="11.25" customHeight="1" x14ac:dyDescent="0.2">
      <c r="A26" s="632" t="str">
        <f>StartupExpenses!A13</f>
        <v>Utilities</v>
      </c>
      <c r="B26" s="400">
        <f>StartupExpenses!B13</f>
        <v>3000</v>
      </c>
      <c r="C26" s="400">
        <f>StartupExpenses!$D13</f>
        <v>3000</v>
      </c>
      <c r="D26" s="400">
        <f>StartupExpenses!$D13</f>
        <v>3000</v>
      </c>
      <c r="E26" s="400">
        <f>StartupExpenses!$D13</f>
        <v>3000</v>
      </c>
      <c r="F26" s="7"/>
      <c r="G26" s="258">
        <f t="shared" si="2"/>
        <v>12000</v>
      </c>
    </row>
    <row r="27" spans="1:7" ht="11.25" customHeight="1" x14ac:dyDescent="0.2">
      <c r="A27" s="632" t="str">
        <f>StartupExpenses!A14</f>
        <v>Liability Insurance</v>
      </c>
      <c r="B27" s="400">
        <f>StartupExpenses!B14</f>
        <v>500</v>
      </c>
      <c r="C27" s="400">
        <f>StartupExpenses!$D14</f>
        <v>500</v>
      </c>
      <c r="D27" s="400">
        <f>StartupExpenses!$D14</f>
        <v>500</v>
      </c>
      <c r="E27" s="400">
        <f>StartupExpenses!$D14</f>
        <v>500</v>
      </c>
      <c r="F27" s="7"/>
      <c r="G27" s="258">
        <f t="shared" si="2"/>
        <v>2000</v>
      </c>
    </row>
    <row r="28" spans="1:7" ht="11.25" customHeight="1" x14ac:dyDescent="0.2">
      <c r="A28" s="632" t="str">
        <f>StartupExpenses!A15</f>
        <v>Consulting Fees Paid</v>
      </c>
      <c r="B28" s="400">
        <f>StartupExpenses!B15</f>
        <v>0</v>
      </c>
      <c r="C28" s="400">
        <f>StartupExpenses!$D15</f>
        <v>500</v>
      </c>
      <c r="D28" s="400">
        <f>StartupExpenses!$D15</f>
        <v>500</v>
      </c>
      <c r="E28" s="400">
        <f>StartupExpenses!$D15</f>
        <v>500</v>
      </c>
      <c r="F28" s="7"/>
      <c r="G28" s="258">
        <f t="shared" si="2"/>
        <v>1500</v>
      </c>
    </row>
    <row r="29" spans="1:7" ht="11.25" customHeight="1" x14ac:dyDescent="0.2">
      <c r="A29" s="632" t="str">
        <f>StartupExpenses!A16</f>
        <v>Website Build &amp; Maintenance</v>
      </c>
      <c r="B29" s="400">
        <f>StartupExpenses!B16</f>
        <v>2000</v>
      </c>
      <c r="C29" s="400">
        <f>StartupExpenses!$D16</f>
        <v>250</v>
      </c>
      <c r="D29" s="400">
        <f>StartupExpenses!$D16</f>
        <v>250</v>
      </c>
      <c r="E29" s="400">
        <f>StartupExpenses!$D16</f>
        <v>250</v>
      </c>
      <c r="F29" s="7"/>
      <c r="G29" s="258">
        <f>SUM(B29:E29)</f>
        <v>2750</v>
      </c>
    </row>
    <row r="30" spans="1:7" ht="11.25" customHeight="1" x14ac:dyDescent="0.2">
      <c r="A30" s="632" t="str">
        <f>StartupExpenses!A17</f>
        <v>Credit/Background Check Subscription</v>
      </c>
      <c r="B30" s="400">
        <f>StartupExpenses!B17</f>
        <v>0</v>
      </c>
      <c r="C30" s="400">
        <f>StartupExpenses!$D17</f>
        <v>250</v>
      </c>
      <c r="D30" s="400">
        <f>StartupExpenses!$D17</f>
        <v>250</v>
      </c>
      <c r="E30" s="400">
        <f>StartupExpenses!$D17</f>
        <v>250</v>
      </c>
      <c r="F30" s="7"/>
      <c r="G30" s="258">
        <f t="shared" si="2"/>
        <v>750</v>
      </c>
    </row>
    <row r="31" spans="1:7" ht="11.25" customHeight="1" x14ac:dyDescent="0.2">
      <c r="A31" s="632" t="str">
        <f>StartupExpenses!A18</f>
        <v>Recruiting Expenses</v>
      </c>
      <c r="B31" s="400">
        <f>StartupExpenses!B18</f>
        <v>0</v>
      </c>
      <c r="C31" s="400">
        <f>StartupExpenses!$D18</f>
        <v>2500</v>
      </c>
      <c r="D31" s="400">
        <f>StartupExpenses!$D18</f>
        <v>2500</v>
      </c>
      <c r="E31" s="400">
        <f>StartupExpenses!$D18</f>
        <v>2500</v>
      </c>
      <c r="F31" s="7"/>
      <c r="G31" s="258">
        <f t="shared" si="2"/>
        <v>7500</v>
      </c>
    </row>
    <row r="32" spans="1:7" ht="11.25" customHeight="1" x14ac:dyDescent="0.2">
      <c r="A32" s="650" t="s">
        <v>1320</v>
      </c>
      <c r="B32" s="9">
        <f>B5-B10-B16</f>
        <v>-98150.293749999997</v>
      </c>
      <c r="C32" s="9">
        <f>C5-C10-C16</f>
        <v>-71900.293749999997</v>
      </c>
      <c r="D32" s="9">
        <f>D5-D10-D16</f>
        <v>-96050.293749999997</v>
      </c>
      <c r="E32" s="9">
        <f>E5-E10-E16</f>
        <v>-96050.293749999997</v>
      </c>
      <c r="F32" s="181"/>
      <c r="G32" s="96">
        <f t="shared" si="2"/>
        <v>-362151.17499999999</v>
      </c>
    </row>
    <row r="34" spans="1:6" ht="11.25" customHeight="1" x14ac:dyDescent="0.2">
      <c r="A34" s="652" t="s">
        <v>1319</v>
      </c>
      <c r="B34" s="185">
        <v>0.05</v>
      </c>
    </row>
    <row r="35" spans="1:6" ht="11.25" customHeight="1" x14ac:dyDescent="0.2">
      <c r="A35" s="652" t="s">
        <v>1245</v>
      </c>
      <c r="B35" s="185">
        <v>0.1</v>
      </c>
    </row>
    <row r="36" spans="1:6" ht="11.25" customHeight="1" x14ac:dyDescent="0.2">
      <c r="A36" s="653" t="s">
        <v>1254</v>
      </c>
      <c r="B36" s="185">
        <v>0.15</v>
      </c>
    </row>
    <row r="37" spans="1:6" ht="11.25" customHeight="1" x14ac:dyDescent="0.2">
      <c r="B37" s="95"/>
      <c r="C37" s="95"/>
      <c r="D37" s="95"/>
      <c r="E37" s="95"/>
      <c r="F37" s="257"/>
    </row>
  </sheetData>
  <mergeCells count="4">
    <mergeCell ref="G1:G4"/>
    <mergeCell ref="B1:E1"/>
    <mergeCell ref="B3:E3"/>
    <mergeCell ref="B2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"/>
  <sheetViews>
    <sheetView workbookViewId="0">
      <selection activeCell="B3" sqref="B3"/>
    </sheetView>
  </sheetViews>
  <sheetFormatPr defaultColWidth="53.42578125" defaultRowHeight="17.649999999999999" customHeight="1" x14ac:dyDescent="0.25"/>
  <cols>
    <col min="1" max="1" width="12.28515625" style="31" customWidth="1"/>
    <col min="2" max="2" width="58.42578125" style="136" customWidth="1"/>
    <col min="3" max="16384" width="53.42578125" style="31"/>
  </cols>
  <sheetData>
    <row r="1" spans="1:2" ht="17.649999999999999" customHeight="1" x14ac:dyDescent="0.25">
      <c r="A1" s="418" t="s">
        <v>1293</v>
      </c>
      <c r="B1" s="419" t="s">
        <v>1292</v>
      </c>
    </row>
    <row r="2" spans="1:2" ht="17.649999999999999" customHeight="1" x14ac:dyDescent="0.25">
      <c r="A2" s="420" t="s">
        <v>1291</v>
      </c>
      <c r="B2" s="421" t="s">
        <v>1290</v>
      </c>
    </row>
    <row r="3" spans="1:2" ht="17.649999999999999" customHeight="1" x14ac:dyDescent="0.25">
      <c r="A3" s="422" t="s">
        <v>1289</v>
      </c>
      <c r="B3" s="423" t="s">
        <v>1690</v>
      </c>
    </row>
    <row r="4" spans="1:2" ht="17.649999999999999" customHeight="1" thickBot="1" x14ac:dyDescent="0.3">
      <c r="A4" s="424" t="s">
        <v>1288</v>
      </c>
      <c r="B4" s="425" t="s">
        <v>1287</v>
      </c>
    </row>
    <row r="6" spans="1:2" ht="17.649999999999999" customHeight="1" x14ac:dyDescent="0.25">
      <c r="B6" s="546" t="s">
        <v>1677</v>
      </c>
    </row>
    <row r="7" spans="1:2" ht="17.649999999999999" customHeight="1" x14ac:dyDescent="0.25">
      <c r="B7" s="116"/>
    </row>
    <row r="8" spans="1:2" ht="17.649999999999999" customHeight="1" x14ac:dyDescent="0.25">
      <c r="B8" s="116"/>
    </row>
    <row r="9" spans="1:2" ht="17.649999999999999" customHeight="1" x14ac:dyDescent="0.25">
      <c r="B9" s="116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37"/>
  <sheetViews>
    <sheetView workbookViewId="0">
      <selection activeCell="M30" sqref="M30"/>
    </sheetView>
  </sheetViews>
  <sheetFormatPr defaultColWidth="8.7109375" defaultRowHeight="11.25" customHeight="1" x14ac:dyDescent="0.2"/>
  <cols>
    <col min="1" max="1" width="34.7109375" style="1" customWidth="1"/>
    <col min="2" max="4" width="9.28515625" style="10" customWidth="1"/>
    <col min="5" max="5" width="13.28515625" style="10" customWidth="1"/>
    <col min="6" max="6" width="2.42578125" style="182" customWidth="1"/>
    <col min="7" max="7" width="8.7109375" style="183"/>
    <col min="8" max="16384" width="8.7109375" style="1"/>
  </cols>
  <sheetData>
    <row r="1" spans="1:7" ht="15" customHeight="1" x14ac:dyDescent="0.2">
      <c r="B1" s="804" t="str">
        <f>CoreBusinessValues!A17</f>
        <v>Bigdata as a Service for Small Businesses (BDaaSB)</v>
      </c>
      <c r="C1" s="805"/>
      <c r="D1" s="805"/>
      <c r="E1" s="805"/>
      <c r="F1" s="254"/>
      <c r="G1" s="806">
        <f>YEAR(SMARTObjectives!F1)+1</f>
        <v>2019</v>
      </c>
    </row>
    <row r="2" spans="1:7" ht="15" customHeight="1" x14ac:dyDescent="0.2">
      <c r="B2" s="763" t="s">
        <v>1411</v>
      </c>
      <c r="C2" s="764"/>
      <c r="D2" s="764"/>
      <c r="E2" s="764"/>
      <c r="F2" s="254"/>
      <c r="G2" s="806"/>
    </row>
    <row r="3" spans="1:7" ht="12.75" customHeight="1" x14ac:dyDescent="0.2">
      <c r="B3" s="763">
        <f>YEAR(SMARTObjectives!F1)+1</f>
        <v>2019</v>
      </c>
      <c r="C3" s="764"/>
      <c r="D3" s="764"/>
      <c r="E3" s="764"/>
      <c r="F3" s="254"/>
      <c r="G3" s="806"/>
    </row>
    <row r="4" spans="1:7" ht="11.45" customHeight="1" x14ac:dyDescent="0.2">
      <c r="A4" s="2"/>
      <c r="B4" s="102" t="s">
        <v>5</v>
      </c>
      <c r="C4" s="102" t="s">
        <v>6</v>
      </c>
      <c r="D4" s="102" t="s">
        <v>2</v>
      </c>
      <c r="E4" s="102" t="s">
        <v>4</v>
      </c>
      <c r="F4" s="255"/>
      <c r="G4" s="806"/>
    </row>
    <row r="5" spans="1:7" ht="11.25" customHeight="1" x14ac:dyDescent="0.2">
      <c r="A5" s="6" t="s">
        <v>9</v>
      </c>
      <c r="B5" s="9">
        <f t="shared" ref="B5:G5" si="0">SUM(B6:B9)</f>
        <v>32786.098815789475</v>
      </c>
      <c r="C5" s="9">
        <f t="shared" si="0"/>
        <v>65572.197631578951</v>
      </c>
      <c r="D5" s="9">
        <f t="shared" si="0"/>
        <v>98358.296447368426</v>
      </c>
      <c r="E5" s="9">
        <f t="shared" si="0"/>
        <v>131144.3952631579</v>
      </c>
      <c r="F5" s="181"/>
      <c r="G5" s="9">
        <f t="shared" si="0"/>
        <v>327860.98815789475</v>
      </c>
    </row>
    <row r="6" spans="1:7" ht="11.25" customHeight="1" x14ac:dyDescent="0.2">
      <c r="A6" s="1" t="s">
        <v>12</v>
      </c>
      <c r="B6" s="7">
        <f>SalesForecast!$E$6/10*1/2</f>
        <v>16091.336842105264</v>
      </c>
      <c r="C6" s="7">
        <f>SalesForecast!$E$6/10*2/2</f>
        <v>32182.673684210527</v>
      </c>
      <c r="D6" s="7">
        <f>SalesForecast!$E$6/10*3/2</f>
        <v>48274.010526315789</v>
      </c>
      <c r="E6" s="7">
        <f>SalesForecast!$E$6/10*4/2</f>
        <v>64365.347368421055</v>
      </c>
      <c r="F6" s="7"/>
      <c r="G6" s="258">
        <f t="shared" ref="G6:G32" si="1">SUM(B6:E6)</f>
        <v>160913.36842105264</v>
      </c>
    </row>
    <row r="7" spans="1:7" ht="11.25" customHeight="1" x14ac:dyDescent="0.2">
      <c r="A7" s="1" t="s">
        <v>7</v>
      </c>
      <c r="B7" s="7">
        <f>SalesForecast!$E$6/10*1/2</f>
        <v>16091.336842105264</v>
      </c>
      <c r="C7" s="7">
        <f>SalesForecast!$E$6/10*2/2</f>
        <v>32182.673684210527</v>
      </c>
      <c r="D7" s="7">
        <f>SalesForecast!$E$6/10*3/2</f>
        <v>48274.010526315789</v>
      </c>
      <c r="E7" s="7">
        <f>SalesForecast!$E$6/10*4/2</f>
        <v>64365.347368421055</v>
      </c>
      <c r="F7" s="7"/>
      <c r="G7" s="258">
        <f t="shared" si="1"/>
        <v>160913.36842105264</v>
      </c>
    </row>
    <row r="8" spans="1:7" ht="11.25" customHeight="1" x14ac:dyDescent="0.2">
      <c r="A8" s="1" t="s">
        <v>1309</v>
      </c>
      <c r="B8" s="7">
        <f>B7*$B34*-1/4</f>
        <v>-201.14171052631582</v>
      </c>
      <c r="C8" s="7">
        <f>C7*$B34*-1/4</f>
        <v>-402.28342105263164</v>
      </c>
      <c r="D8" s="7">
        <f>D7*$B34*-1/4</f>
        <v>-603.42513157894734</v>
      </c>
      <c r="E8" s="7">
        <f>E7*$B34*-1/4</f>
        <v>-804.56684210526328</v>
      </c>
      <c r="F8" s="7"/>
      <c r="G8" s="258">
        <f t="shared" si="1"/>
        <v>-2011.4171052631582</v>
      </c>
    </row>
    <row r="9" spans="1:7" ht="11.25" customHeight="1" x14ac:dyDescent="0.2">
      <c r="A9" s="1" t="s">
        <v>13</v>
      </c>
      <c r="B9" s="7">
        <f>(B6+B7)*$B35/4</f>
        <v>804.56684210526328</v>
      </c>
      <c r="C9" s="7">
        <f>(C6+C7)*$B35/4</f>
        <v>1609.1336842105266</v>
      </c>
      <c r="D9" s="7">
        <f>(D6+D7)*$B35/4</f>
        <v>2413.7005263157894</v>
      </c>
      <c r="E9" s="7">
        <f>(E6+E7)*$B35/4</f>
        <v>3218.2673684210531</v>
      </c>
      <c r="F9" s="7"/>
      <c r="G9" s="258">
        <f t="shared" si="1"/>
        <v>8045.6684210526328</v>
      </c>
    </row>
    <row r="10" spans="1:7" ht="11.25" customHeight="1" x14ac:dyDescent="0.2">
      <c r="A10" s="6" t="s">
        <v>10</v>
      </c>
      <c r="B10" s="96">
        <f>SUM(B11:B15)</f>
        <v>356091.29375000001</v>
      </c>
      <c r="C10" s="96">
        <f>SUM(C11:C15)</f>
        <v>356091.29375000001</v>
      </c>
      <c r="D10" s="96">
        <f>SUM(D11:D15)</f>
        <v>356091.29375000001</v>
      </c>
      <c r="E10" s="96">
        <f>SUM(E11:E15)</f>
        <v>356091.29375000001</v>
      </c>
      <c r="F10" s="256"/>
      <c r="G10" s="96">
        <f t="shared" si="1"/>
        <v>1424365.175</v>
      </c>
    </row>
    <row r="11" spans="1:7" ht="10.9" customHeight="1" x14ac:dyDescent="0.2">
      <c r="A11" s="717" t="str">
        <f>Staffing!A12</f>
        <v>Payroll / Labor Costs</v>
      </c>
      <c r="B11" s="718">
        <f>Staffing!B12</f>
        <v>309991.29375000001</v>
      </c>
      <c r="C11" s="718">
        <f>Staffing!C12</f>
        <v>309991.29375000001</v>
      </c>
      <c r="D11" s="718">
        <f>Staffing!D12</f>
        <v>309991.29375000001</v>
      </c>
      <c r="E11" s="718">
        <f>Staffing!E12</f>
        <v>309991.29375000001</v>
      </c>
      <c r="F11" s="711"/>
      <c r="G11" s="714">
        <f t="shared" si="1"/>
        <v>1239965.175</v>
      </c>
    </row>
    <row r="12" spans="1:7" ht="10.9" customHeight="1" x14ac:dyDescent="0.2">
      <c r="A12" s="717" t="str">
        <f>Staffing!A13</f>
        <v>Payroll Outsourcing Costs</v>
      </c>
      <c r="B12" s="719">
        <f>Staffing!B13</f>
        <v>3600</v>
      </c>
      <c r="C12" s="718">
        <f>Staffing!C13</f>
        <v>3600</v>
      </c>
      <c r="D12" s="718">
        <f>Staffing!D13</f>
        <v>3600</v>
      </c>
      <c r="E12" s="718">
        <f>Staffing!E13</f>
        <v>3600</v>
      </c>
      <c r="F12" s="711"/>
      <c r="G12" s="714">
        <f t="shared" si="1"/>
        <v>14400</v>
      </c>
    </row>
    <row r="13" spans="1:7" ht="10.9" customHeight="1" x14ac:dyDescent="0.2">
      <c r="A13" s="720" t="str">
        <f>'Services&amp;Equipment'!A15</f>
        <v>Cloud Services Hardware</v>
      </c>
      <c r="B13" s="721">
        <f>'Services&amp;Equipment'!B15</f>
        <v>30000</v>
      </c>
      <c r="C13" s="721">
        <f>'Services&amp;Equipment'!C15</f>
        <v>30000</v>
      </c>
      <c r="D13" s="721">
        <f>'Services&amp;Equipment'!D15</f>
        <v>30000</v>
      </c>
      <c r="E13" s="721">
        <f>'Services&amp;Equipment'!E15</f>
        <v>30000</v>
      </c>
      <c r="F13" s="661"/>
      <c r="G13" s="716">
        <f t="shared" si="1"/>
        <v>120000</v>
      </c>
    </row>
    <row r="14" spans="1:7" ht="11.25" customHeight="1" x14ac:dyDescent="0.2">
      <c r="A14" s="720" t="str">
        <f>'Services&amp;Equipment'!A16</f>
        <v>Cloud Services Software Licensing</v>
      </c>
      <c r="B14" s="721">
        <f>'Services&amp;Equipment'!B16</f>
        <v>12500</v>
      </c>
      <c r="C14" s="721">
        <f>'Services&amp;Equipment'!C16</f>
        <v>12500</v>
      </c>
      <c r="D14" s="721">
        <f>'Services&amp;Equipment'!D16</f>
        <v>12500</v>
      </c>
      <c r="E14" s="721">
        <f>'Services&amp;Equipment'!E16</f>
        <v>12500</v>
      </c>
      <c r="F14" s="712"/>
      <c r="G14" s="716">
        <f t="shared" si="1"/>
        <v>50000</v>
      </c>
    </row>
    <row r="15" spans="1:7" ht="11.25" customHeight="1" x14ac:dyDescent="0.2">
      <c r="A15" s="720" t="str">
        <f>'Services&amp;Equipment'!A17</f>
        <v>Managed Services Hardware, Software, Support</v>
      </c>
      <c r="B15" s="721">
        <f>'Services&amp;Equipment'!B17</f>
        <v>0</v>
      </c>
      <c r="C15" s="721">
        <f>'Services&amp;Equipment'!C17</f>
        <v>0</v>
      </c>
      <c r="D15" s="721">
        <f>'Services&amp;Equipment'!D17</f>
        <v>0</v>
      </c>
      <c r="E15" s="721">
        <f>'Services&amp;Equipment'!E17</f>
        <v>0</v>
      </c>
      <c r="F15" s="712"/>
      <c r="G15" s="716">
        <f t="shared" si="1"/>
        <v>0</v>
      </c>
    </row>
    <row r="16" spans="1:7" ht="11.25" customHeight="1" x14ac:dyDescent="0.2">
      <c r="A16" s="6" t="s">
        <v>11</v>
      </c>
      <c r="B16" s="9">
        <f>SUM(B17:B23)</f>
        <v>52924</v>
      </c>
      <c r="C16" s="9">
        <f>SUM(C17:C23)</f>
        <v>57924</v>
      </c>
      <c r="D16" s="9">
        <f>SUM(D17:D23)</f>
        <v>70424</v>
      </c>
      <c r="E16" s="9">
        <f>SUM(E17:E23)</f>
        <v>132924</v>
      </c>
      <c r="F16" s="181"/>
      <c r="G16" s="96">
        <f t="shared" si="1"/>
        <v>314196</v>
      </c>
    </row>
    <row r="17" spans="1:7" ht="11.25" customHeight="1" x14ac:dyDescent="0.2">
      <c r="B17" s="7"/>
      <c r="C17" s="7"/>
      <c r="D17" s="7"/>
      <c r="E17" s="7"/>
      <c r="F17" s="7"/>
      <c r="G17" s="258"/>
    </row>
    <row r="18" spans="1:7" ht="11.25" customHeight="1" x14ac:dyDescent="0.2">
      <c r="B18" s="7"/>
      <c r="C18" s="7"/>
      <c r="D18" s="7"/>
      <c r="E18" s="7"/>
      <c r="F18" s="7"/>
      <c r="G18" s="258"/>
    </row>
    <row r="19" spans="1:7" ht="11.25" customHeight="1" x14ac:dyDescent="0.2">
      <c r="A19" s="13" t="s">
        <v>1458</v>
      </c>
      <c r="B19" s="355">
        <f>SUM(B20:B22)</f>
        <v>21462</v>
      </c>
      <c r="C19" s="355">
        <f>SUM(C20:C22)</f>
        <v>23962</v>
      </c>
      <c r="D19" s="355">
        <f>SUM(D20:D22)</f>
        <v>30212</v>
      </c>
      <c r="E19" s="355">
        <f>SUM(E20:E22)</f>
        <v>61462</v>
      </c>
      <c r="F19" s="100"/>
      <c r="G19" s="96">
        <f t="shared" si="1"/>
        <v>137098</v>
      </c>
    </row>
    <row r="20" spans="1:7" ht="11.25" customHeight="1" x14ac:dyDescent="0.2">
      <c r="A20" s="722" t="str">
        <f>MarketingCosts!A43</f>
        <v>B2B Contact List Marketing</v>
      </c>
      <c r="B20" s="723">
        <f>MarketingCosts!B43</f>
        <v>3387</v>
      </c>
      <c r="C20" s="723">
        <f>MarketingCosts!C43</f>
        <v>3387</v>
      </c>
      <c r="D20" s="723">
        <f>MarketingCosts!D43</f>
        <v>3387</v>
      </c>
      <c r="E20" s="723">
        <f>MarketingCosts!E43</f>
        <v>3387</v>
      </c>
      <c r="F20" s="7"/>
      <c r="G20" s="612">
        <f t="shared" si="1"/>
        <v>13548</v>
      </c>
    </row>
    <row r="21" spans="1:7" ht="11.25" customHeight="1" x14ac:dyDescent="0.2">
      <c r="A21" s="722" t="str">
        <f>MarketingCosts!A44</f>
        <v>Social Network Marketing &amp; Advertising</v>
      </c>
      <c r="B21" s="723">
        <f>MarketingCosts!B44</f>
        <v>12075</v>
      </c>
      <c r="C21" s="723">
        <f>MarketingCosts!C44</f>
        <v>12075</v>
      </c>
      <c r="D21" s="723">
        <f>MarketingCosts!D44</f>
        <v>12075</v>
      </c>
      <c r="E21" s="723">
        <f>MarketingCosts!E44</f>
        <v>12075</v>
      </c>
      <c r="F21" s="7"/>
      <c r="G21" s="612">
        <f t="shared" si="1"/>
        <v>48300</v>
      </c>
    </row>
    <row r="22" spans="1:7" ht="11.25" customHeight="1" x14ac:dyDescent="0.2">
      <c r="A22" s="722" t="str">
        <f>MarketingCosts!A45</f>
        <v>Sales Lead Generation Service</v>
      </c>
      <c r="B22" s="723">
        <f>MarketingCosts!B45</f>
        <v>6000</v>
      </c>
      <c r="C22" s="723">
        <f>MarketingCosts!C45</f>
        <v>8500</v>
      </c>
      <c r="D22" s="723">
        <f>MarketingCosts!D45</f>
        <v>14750</v>
      </c>
      <c r="E22" s="723">
        <f>MarketingCosts!E45</f>
        <v>46000</v>
      </c>
      <c r="F22" s="7"/>
      <c r="G22" s="612">
        <f t="shared" si="1"/>
        <v>75250</v>
      </c>
    </row>
    <row r="23" spans="1:7" ht="11.25" customHeight="1" x14ac:dyDescent="0.2">
      <c r="A23" s="13" t="s">
        <v>1251</v>
      </c>
      <c r="B23" s="14">
        <f>SUM(B24:B31)</f>
        <v>10000</v>
      </c>
      <c r="C23" s="14">
        <f>SUM(C24:C31)</f>
        <v>10000</v>
      </c>
      <c r="D23" s="14">
        <f>SUM(D24:D31)</f>
        <v>10000</v>
      </c>
      <c r="E23" s="14">
        <f>SUM(E24:E31)</f>
        <v>10000</v>
      </c>
      <c r="F23" s="7"/>
      <c r="G23" s="96">
        <f t="shared" si="1"/>
        <v>40000</v>
      </c>
    </row>
    <row r="24" spans="1:7" ht="11.25" customHeight="1" x14ac:dyDescent="0.2">
      <c r="A24" s="1" t="str">
        <f>StartupExpenses!A6</f>
        <v>Legal</v>
      </c>
      <c r="B24" s="400">
        <f>StartupExpenses!$D6</f>
        <v>500</v>
      </c>
      <c r="C24" s="400">
        <f>StartupExpenses!$D6</f>
        <v>500</v>
      </c>
      <c r="D24" s="400">
        <f>StartupExpenses!$D6</f>
        <v>500</v>
      </c>
      <c r="E24" s="400">
        <f>StartupExpenses!$D6</f>
        <v>500</v>
      </c>
      <c r="F24" s="7"/>
      <c r="G24" s="258">
        <f t="shared" si="1"/>
        <v>2000</v>
      </c>
    </row>
    <row r="25" spans="1:7" ht="11.25" customHeight="1" x14ac:dyDescent="0.2">
      <c r="A25" s="1" t="str">
        <f>StartupExpenses!A12</f>
        <v>Incidentals</v>
      </c>
      <c r="B25" s="400">
        <f>StartupExpenses!$D12</f>
        <v>2500</v>
      </c>
      <c r="C25" s="400">
        <f>StartupExpenses!$D12</f>
        <v>2500</v>
      </c>
      <c r="D25" s="400">
        <f>StartupExpenses!$D12</f>
        <v>2500</v>
      </c>
      <c r="E25" s="400">
        <f>StartupExpenses!$D12</f>
        <v>2500</v>
      </c>
      <c r="F25" s="7"/>
      <c r="G25" s="258">
        <f t="shared" si="1"/>
        <v>10000</v>
      </c>
    </row>
    <row r="26" spans="1:7" ht="11.25" customHeight="1" x14ac:dyDescent="0.2">
      <c r="A26" s="1" t="str">
        <f>StartupExpenses!A13</f>
        <v>Utilities</v>
      </c>
      <c r="B26" s="400">
        <f>StartupExpenses!$D13</f>
        <v>3000</v>
      </c>
      <c r="C26" s="400">
        <f>StartupExpenses!$D13</f>
        <v>3000</v>
      </c>
      <c r="D26" s="400">
        <f>StartupExpenses!$D13</f>
        <v>3000</v>
      </c>
      <c r="E26" s="400">
        <f>StartupExpenses!$D13</f>
        <v>3000</v>
      </c>
      <c r="F26" s="7"/>
      <c r="G26" s="258">
        <f t="shared" si="1"/>
        <v>12000</v>
      </c>
    </row>
    <row r="27" spans="1:7" ht="11.25" customHeight="1" x14ac:dyDescent="0.2">
      <c r="A27" s="1" t="str">
        <f>StartupExpenses!A14</f>
        <v>Liability Insurance</v>
      </c>
      <c r="B27" s="400">
        <f>StartupExpenses!$D14</f>
        <v>500</v>
      </c>
      <c r="C27" s="400">
        <f>StartupExpenses!$D14</f>
        <v>500</v>
      </c>
      <c r="D27" s="400">
        <f>StartupExpenses!$D14</f>
        <v>500</v>
      </c>
      <c r="E27" s="400">
        <f>StartupExpenses!$D14</f>
        <v>500</v>
      </c>
      <c r="F27" s="7"/>
      <c r="G27" s="258">
        <f t="shared" si="1"/>
        <v>2000</v>
      </c>
    </row>
    <row r="28" spans="1:7" ht="11.25" customHeight="1" x14ac:dyDescent="0.2">
      <c r="A28" s="1" t="str">
        <f>StartupExpenses!A15</f>
        <v>Consulting Fees Paid</v>
      </c>
      <c r="B28" s="400">
        <f>StartupExpenses!$D15</f>
        <v>500</v>
      </c>
      <c r="C28" s="400">
        <f>StartupExpenses!$D15</f>
        <v>500</v>
      </c>
      <c r="D28" s="400">
        <f>StartupExpenses!$D15</f>
        <v>500</v>
      </c>
      <c r="E28" s="400">
        <f>StartupExpenses!$D15</f>
        <v>500</v>
      </c>
      <c r="F28" s="7"/>
      <c r="G28" s="258">
        <f t="shared" si="1"/>
        <v>2000</v>
      </c>
    </row>
    <row r="29" spans="1:7" ht="11.25" customHeight="1" x14ac:dyDescent="0.2">
      <c r="A29" s="1" t="str">
        <f>StartupExpenses!A16</f>
        <v>Website Build &amp; Maintenance</v>
      </c>
      <c r="B29" s="400">
        <f>StartupExpenses!$D16</f>
        <v>250</v>
      </c>
      <c r="C29" s="400">
        <f>StartupExpenses!$D16</f>
        <v>250</v>
      </c>
      <c r="D29" s="400">
        <f>StartupExpenses!$D16</f>
        <v>250</v>
      </c>
      <c r="E29" s="400">
        <f>StartupExpenses!$D16</f>
        <v>250</v>
      </c>
      <c r="F29" s="7"/>
      <c r="G29" s="258">
        <f>SUM(B29:E29)</f>
        <v>1000</v>
      </c>
    </row>
    <row r="30" spans="1:7" ht="11.25" customHeight="1" x14ac:dyDescent="0.2">
      <c r="A30" s="1" t="str">
        <f>StartupExpenses!A17</f>
        <v>Credit/Background Check Subscription</v>
      </c>
      <c r="B30" s="400">
        <f>StartupExpenses!$D17</f>
        <v>250</v>
      </c>
      <c r="C30" s="400">
        <f>StartupExpenses!$D17</f>
        <v>250</v>
      </c>
      <c r="D30" s="400">
        <f>StartupExpenses!$D17</f>
        <v>250</v>
      </c>
      <c r="E30" s="400">
        <f>StartupExpenses!$D17</f>
        <v>250</v>
      </c>
      <c r="F30" s="7"/>
      <c r="G30" s="258">
        <f t="shared" si="1"/>
        <v>1000</v>
      </c>
    </row>
    <row r="31" spans="1:7" ht="11.25" customHeight="1" x14ac:dyDescent="0.2">
      <c r="A31" s="1" t="str">
        <f>StartupExpenses!A18</f>
        <v>Recruiting Expenses</v>
      </c>
      <c r="B31" s="400">
        <f>StartupExpenses!$D18</f>
        <v>2500</v>
      </c>
      <c r="C31" s="400">
        <f>StartupExpenses!$D18</f>
        <v>2500</v>
      </c>
      <c r="D31" s="400">
        <f>StartupExpenses!$D18</f>
        <v>2500</v>
      </c>
      <c r="E31" s="400">
        <f>StartupExpenses!$D18</f>
        <v>2500</v>
      </c>
      <c r="F31" s="7"/>
      <c r="G31" s="258">
        <f t="shared" si="1"/>
        <v>10000</v>
      </c>
    </row>
    <row r="32" spans="1:7" ht="11.25" customHeight="1" x14ac:dyDescent="0.2">
      <c r="A32" s="6" t="s">
        <v>1320</v>
      </c>
      <c r="B32" s="9">
        <f>B5-B10-B16</f>
        <v>-376229.19493421051</v>
      </c>
      <c r="C32" s="9">
        <f>C5-C10-C16</f>
        <v>-348443.09611842106</v>
      </c>
      <c r="D32" s="9">
        <f>D5-D10-D16</f>
        <v>-328156.99730263161</v>
      </c>
      <c r="E32" s="9">
        <f>E5-E10-E16</f>
        <v>-357870.89848684211</v>
      </c>
      <c r="F32" s="181"/>
      <c r="G32" s="96">
        <f t="shared" si="1"/>
        <v>-1410700.1868421054</v>
      </c>
    </row>
    <row r="34" spans="1:6" ht="11.25" customHeight="1" x14ac:dyDescent="0.2">
      <c r="A34" s="94" t="s">
        <v>1319</v>
      </c>
      <c r="B34" s="185">
        <v>0.05</v>
      </c>
    </row>
    <row r="35" spans="1:6" ht="11.25" customHeight="1" x14ac:dyDescent="0.2">
      <c r="A35" s="94" t="s">
        <v>1421</v>
      </c>
      <c r="B35" s="185">
        <v>0.1</v>
      </c>
    </row>
    <row r="36" spans="1:6" ht="11.25" customHeight="1" x14ac:dyDescent="0.2">
      <c r="A36" s="259" t="s">
        <v>1254</v>
      </c>
      <c r="B36" s="185">
        <v>0.15</v>
      </c>
    </row>
    <row r="37" spans="1:6" ht="11.25" customHeight="1" x14ac:dyDescent="0.2">
      <c r="B37" s="95"/>
      <c r="C37" s="95"/>
      <c r="D37" s="95"/>
      <c r="E37" s="95"/>
      <c r="F37" s="257"/>
    </row>
  </sheetData>
  <mergeCells count="4">
    <mergeCell ref="B1:E1"/>
    <mergeCell ref="G1:G4"/>
    <mergeCell ref="B2:E2"/>
    <mergeCell ref="B3:E3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37"/>
  <sheetViews>
    <sheetView workbookViewId="0">
      <selection activeCell="L38" sqref="L38"/>
    </sheetView>
  </sheetViews>
  <sheetFormatPr defaultColWidth="8.7109375" defaultRowHeight="11.25" customHeight="1" x14ac:dyDescent="0.2"/>
  <cols>
    <col min="1" max="1" width="34.7109375" style="1" customWidth="1"/>
    <col min="2" max="6" width="9.28515625" style="10" customWidth="1"/>
    <col min="7" max="16384" width="8.7109375" style="1"/>
  </cols>
  <sheetData>
    <row r="1" spans="1:7" ht="11.25" customHeight="1" x14ac:dyDescent="0.2">
      <c r="B1" s="804" t="str">
        <f>CoreBusinessValues!A17</f>
        <v>Bigdata as a Service for Small Businesses (BDaaSB)</v>
      </c>
      <c r="C1" s="805"/>
      <c r="D1" s="805"/>
      <c r="E1" s="805"/>
      <c r="F1" s="805"/>
    </row>
    <row r="2" spans="1:7" ht="12.75" customHeight="1" x14ac:dyDescent="0.2">
      <c r="B2" s="763" t="s">
        <v>1258</v>
      </c>
      <c r="C2" s="764"/>
      <c r="D2" s="764"/>
      <c r="E2" s="764"/>
      <c r="F2" s="764"/>
    </row>
    <row r="3" spans="1:7" ht="11.25" customHeight="1" x14ac:dyDescent="0.2">
      <c r="A3" s="2"/>
      <c r="B3" s="102">
        <f>YEAR(SMARTObjectives!F1)</f>
        <v>2018</v>
      </c>
      <c r="C3" s="102">
        <f>YEAR(SMARTObjectives!F1)+1</f>
        <v>2019</v>
      </c>
      <c r="D3" s="102">
        <f>YEAR(SMARTObjectives!F1)+2</f>
        <v>2020</v>
      </c>
      <c r="E3" s="102">
        <f>YEAR(SMARTObjectives!F1)+3</f>
        <v>2021</v>
      </c>
      <c r="F3" s="102">
        <f>YEAR(SMARTObjectives!F1)+4</f>
        <v>2022</v>
      </c>
    </row>
    <row r="4" spans="1:7" ht="29.25" customHeight="1" x14ac:dyDescent="0.2">
      <c r="A4" s="2"/>
      <c r="B4" s="102"/>
      <c r="C4" s="660" t="s">
        <v>1734</v>
      </c>
      <c r="D4" s="102"/>
      <c r="E4" s="660" t="s">
        <v>1735</v>
      </c>
      <c r="F4" s="102"/>
    </row>
    <row r="5" spans="1:7" ht="11.25" customHeight="1" x14ac:dyDescent="0.2">
      <c r="A5" s="6" t="s">
        <v>9</v>
      </c>
      <c r="B5" s="9">
        <f>SUM(B6:B9)</f>
        <v>0</v>
      </c>
      <c r="C5" s="9">
        <f>SUM(C6:C9)</f>
        <v>345963.74210526317</v>
      </c>
      <c r="D5" s="9">
        <f>SUM(D6:D9)</f>
        <v>1729818.7105263157</v>
      </c>
      <c r="E5" s="9">
        <f>SUM(E6:E9)</f>
        <v>2421746.1947368421</v>
      </c>
      <c r="F5" s="9">
        <f>SUM(F6:F9)</f>
        <v>3459637.4210526315</v>
      </c>
    </row>
    <row r="6" spans="1:7" ht="11.25" customHeight="1" x14ac:dyDescent="0.2">
      <c r="A6" s="1" t="s">
        <v>12</v>
      </c>
      <c r="B6" s="7">
        <f>PFIncomeQtr2018!G6</f>
        <v>0</v>
      </c>
      <c r="C6" s="7">
        <f>SalesForecast!E6/2</f>
        <v>160913.36842105264</v>
      </c>
      <c r="D6" s="7">
        <f>SalesForecast!F6/2</f>
        <v>804566.84210526315</v>
      </c>
      <c r="E6" s="7">
        <f>SalesForecast!G6/2</f>
        <v>1126393.5789473685</v>
      </c>
      <c r="F6" s="7">
        <f>SalesForecast!H6/2</f>
        <v>1609133.6842105263</v>
      </c>
    </row>
    <row r="7" spans="1:7" ht="11.25" customHeight="1" x14ac:dyDescent="0.2">
      <c r="A7" s="1" t="s">
        <v>7</v>
      </c>
      <c r="B7" s="7">
        <f>PFIncomeQtr2018!G7</f>
        <v>0</v>
      </c>
      <c r="C7" s="7">
        <f>SalesForecast!E6/2</f>
        <v>160913.36842105264</v>
      </c>
      <c r="D7" s="7">
        <f>SalesForecast!F6/2</f>
        <v>804566.84210526315</v>
      </c>
      <c r="E7" s="7">
        <f>SalesForecast!G6/2</f>
        <v>1126393.5789473685</v>
      </c>
      <c r="F7" s="7">
        <f>SalesForecast!H6/2</f>
        <v>1609133.6842105263</v>
      </c>
    </row>
    <row r="8" spans="1:7" ht="11.25" customHeight="1" x14ac:dyDescent="0.2">
      <c r="A8" s="1" t="s">
        <v>1309</v>
      </c>
      <c r="B8" s="7">
        <f>PFIncomeQtr2018!G8</f>
        <v>0</v>
      </c>
      <c r="C8" s="7">
        <f>C7*$B34*-1</f>
        <v>-8045.6684210526328</v>
      </c>
      <c r="D8" s="7">
        <f>D7*$B34*-1</f>
        <v>-40228.34210526316</v>
      </c>
      <c r="E8" s="7">
        <f>E7*$B34*-1</f>
        <v>-56319.678947368433</v>
      </c>
      <c r="F8" s="7">
        <f>F7*$B34*-1</f>
        <v>-80456.68421052632</v>
      </c>
    </row>
    <row r="9" spans="1:7" ht="11.25" customHeight="1" x14ac:dyDescent="0.2">
      <c r="A9" s="1" t="s">
        <v>13</v>
      </c>
      <c r="B9" s="7">
        <f>PFIncomeQtr2018!G9</f>
        <v>0</v>
      </c>
      <c r="C9" s="7">
        <f>(C6+C7)*$B35</f>
        <v>32182.673684210531</v>
      </c>
      <c r="D9" s="7">
        <f>(D6+D7)*$B35</f>
        <v>160913.36842105264</v>
      </c>
      <c r="E9" s="7">
        <f>(E6+E7)*$B35</f>
        <v>225278.71578947373</v>
      </c>
      <c r="F9" s="7">
        <f>(F6+F7)*$B35</f>
        <v>321826.73684210528</v>
      </c>
    </row>
    <row r="10" spans="1:7" ht="11.25" customHeight="1" x14ac:dyDescent="0.2">
      <c r="A10" s="6" t="s">
        <v>10</v>
      </c>
      <c r="B10" s="96">
        <f>SUM(B11:B15)</f>
        <v>220505.17499999999</v>
      </c>
      <c r="C10" s="96">
        <f>SUM(C11:C15)</f>
        <v>1424365.175</v>
      </c>
      <c r="D10" s="96">
        <f>SUM(D11:D15)</f>
        <v>1479365.175</v>
      </c>
      <c r="E10" s="96">
        <f>SUM(E11:E15)</f>
        <v>1479365.175</v>
      </c>
      <c r="F10" s="96">
        <f>SUM(F11:F15)</f>
        <v>1479365.175</v>
      </c>
    </row>
    <row r="11" spans="1:7" ht="10.9" customHeight="1" x14ac:dyDescent="0.2">
      <c r="A11" s="717" t="str">
        <f>Staffing!A12</f>
        <v>Payroll / Labor Costs</v>
      </c>
      <c r="B11" s="718">
        <f>Staffing!B2</f>
        <v>215105.17499999999</v>
      </c>
      <c r="C11" s="718">
        <f>Staffing!C2</f>
        <v>1239965.175</v>
      </c>
      <c r="D11" s="718">
        <f>Staffing!D2</f>
        <v>1239965.175</v>
      </c>
      <c r="E11" s="718">
        <f>Staffing!E2</f>
        <v>1239965.175</v>
      </c>
      <c r="F11" s="718">
        <f>Staffing!F2</f>
        <v>1239965.175</v>
      </c>
      <c r="G11" s="100"/>
    </row>
    <row r="12" spans="1:7" ht="10.9" customHeight="1" x14ac:dyDescent="0.2">
      <c r="A12" s="717" t="str">
        <f>Staffing!A13</f>
        <v>Payroll Outsourcing Costs</v>
      </c>
      <c r="B12" s="718">
        <f>Staffing!B3</f>
        <v>5400</v>
      </c>
      <c r="C12" s="718">
        <f>Staffing!C3</f>
        <v>14400</v>
      </c>
      <c r="D12" s="718">
        <f>Staffing!D3</f>
        <v>14400</v>
      </c>
      <c r="E12" s="718">
        <f>Staffing!E3</f>
        <v>14400</v>
      </c>
      <c r="F12" s="718">
        <f>Staffing!F3</f>
        <v>14400</v>
      </c>
      <c r="G12" s="100"/>
    </row>
    <row r="13" spans="1:7" ht="11.25" customHeight="1" x14ac:dyDescent="0.2">
      <c r="A13" s="150" t="str">
        <f>'Services&amp;Equipment'!A3</f>
        <v>Cloud Services Hardware</v>
      </c>
      <c r="B13" s="542">
        <f>'Services&amp;Equipment'!B3</f>
        <v>0</v>
      </c>
      <c r="C13" s="542">
        <f>'Services&amp;Equipment'!C3</f>
        <v>120000</v>
      </c>
      <c r="D13" s="542">
        <f>'Services&amp;Equipment'!D3</f>
        <v>0</v>
      </c>
      <c r="E13" s="542">
        <f>'Services&amp;Equipment'!E3</f>
        <v>0</v>
      </c>
      <c r="F13" s="542">
        <f>'Services&amp;Equipment'!F3</f>
        <v>0</v>
      </c>
      <c r="G13" s="100"/>
    </row>
    <row r="14" spans="1:7" ht="11.25" customHeight="1" x14ac:dyDescent="0.2">
      <c r="A14" s="150" t="str">
        <f>'Services&amp;Equipment'!A4</f>
        <v>Cloud Services Software Licensing</v>
      </c>
      <c r="B14" s="542">
        <f>'Services&amp;Equipment'!B4</f>
        <v>0</v>
      </c>
      <c r="C14" s="542">
        <f>'Services&amp;Equipment'!C4</f>
        <v>50000</v>
      </c>
      <c r="D14" s="542">
        <f>'Services&amp;Equipment'!D4</f>
        <v>0</v>
      </c>
      <c r="E14" s="542">
        <f>'Services&amp;Equipment'!E4</f>
        <v>0</v>
      </c>
      <c r="F14" s="542">
        <f>'Services&amp;Equipment'!F4</f>
        <v>0</v>
      </c>
      <c r="G14" s="100"/>
    </row>
    <row r="15" spans="1:7" ht="11.25" customHeight="1" x14ac:dyDescent="0.2">
      <c r="A15" s="150" t="str">
        <f>'Services&amp;Equipment'!A5</f>
        <v>Managed Services Hardware, Software, Support</v>
      </c>
      <c r="B15" s="542">
        <f>'Services&amp;Equipment'!B5</f>
        <v>0</v>
      </c>
      <c r="C15" s="542">
        <f>'Services&amp;Equipment'!C5</f>
        <v>0</v>
      </c>
      <c r="D15" s="542">
        <f>'Services&amp;Equipment'!D5</f>
        <v>225000</v>
      </c>
      <c r="E15" s="542">
        <f>'Services&amp;Equipment'!E5</f>
        <v>225000</v>
      </c>
      <c r="F15" s="542">
        <f>'Services&amp;Equipment'!F5</f>
        <v>225000</v>
      </c>
      <c r="G15" s="100"/>
    </row>
    <row r="16" spans="1:7" ht="11.25" customHeight="1" x14ac:dyDescent="0.2">
      <c r="A16" s="6" t="s">
        <v>11</v>
      </c>
      <c r="B16" s="9">
        <f>SUM(B17:B19)+B23</f>
        <v>90948</v>
      </c>
      <c r="C16" s="9">
        <f>SUM(C17:C19)+C23</f>
        <v>177098</v>
      </c>
      <c r="D16" s="9">
        <f>SUM(D17:D19)+D23</f>
        <v>469848</v>
      </c>
      <c r="E16" s="9">
        <f>SUM(E17:E19)+E23</f>
        <v>285848</v>
      </c>
      <c r="F16" s="9">
        <f>SUM(F17:F19)+F23</f>
        <v>377848</v>
      </c>
    </row>
    <row r="17" spans="1:7" ht="11.25" customHeight="1" x14ac:dyDescent="0.2">
      <c r="B17" s="7"/>
      <c r="C17" s="7"/>
      <c r="D17" s="7"/>
      <c r="E17" s="661"/>
      <c r="F17" s="661"/>
    </row>
    <row r="18" spans="1:7" ht="11.25" customHeight="1" x14ac:dyDescent="0.2">
      <c r="B18" s="7"/>
      <c r="C18" s="7"/>
      <c r="D18" s="7"/>
      <c r="E18" s="661"/>
      <c r="F18" s="661"/>
    </row>
    <row r="19" spans="1:7" ht="11.25" customHeight="1" x14ac:dyDescent="0.2">
      <c r="A19" s="13" t="s">
        <v>1458</v>
      </c>
      <c r="B19" s="351">
        <f>SUM(B20:B22)</f>
        <v>50698</v>
      </c>
      <c r="C19" s="351">
        <f>SUM(C20:C22)</f>
        <v>137098</v>
      </c>
      <c r="D19" s="351">
        <f>SUM(D20:D22)</f>
        <v>429848</v>
      </c>
      <c r="E19" s="351">
        <f>SUM(E20:E22)</f>
        <v>245848</v>
      </c>
      <c r="F19" s="351">
        <f>SUM(F20:F22)</f>
        <v>337848</v>
      </c>
    </row>
    <row r="20" spans="1:7" s="314" customFormat="1" ht="11.25" customHeight="1" x14ac:dyDescent="0.2">
      <c r="A20" s="722" t="str">
        <f>MarketingCosts!A31</f>
        <v>B2B Contact List Marketing</v>
      </c>
      <c r="B20" s="723">
        <f>MarketingCosts!B31</f>
        <v>26548</v>
      </c>
      <c r="C20" s="723">
        <f>MarketingCosts!C31</f>
        <v>13548</v>
      </c>
      <c r="D20" s="723">
        <f>MarketingCosts!D31</f>
        <v>13548</v>
      </c>
      <c r="E20" s="723">
        <f>MarketingCosts!E31</f>
        <v>13548</v>
      </c>
      <c r="F20" s="723">
        <f>MarketingCosts!F31</f>
        <v>13548</v>
      </c>
    </row>
    <row r="21" spans="1:7" s="314" customFormat="1" ht="11.25" customHeight="1" x14ac:dyDescent="0.2">
      <c r="A21" s="722" t="str">
        <f>MarketingCosts!A32</f>
        <v>Social Network Marketing &amp; Advertising</v>
      </c>
      <c r="B21" s="723">
        <f>MarketingCosts!B32</f>
        <v>24150</v>
      </c>
      <c r="C21" s="723">
        <f>MarketingCosts!C32</f>
        <v>48300</v>
      </c>
      <c r="D21" s="723">
        <f>MarketingCosts!D32</f>
        <v>48300</v>
      </c>
      <c r="E21" s="723">
        <f>MarketingCosts!E32</f>
        <v>48300</v>
      </c>
      <c r="F21" s="723">
        <f>MarketingCosts!F32</f>
        <v>48300</v>
      </c>
    </row>
    <row r="22" spans="1:7" s="314" customFormat="1" ht="11.25" customHeight="1" x14ac:dyDescent="0.2">
      <c r="A22" s="722" t="str">
        <f>MarketingCosts!A33</f>
        <v>Sales Lead Generation Service</v>
      </c>
      <c r="B22" s="723">
        <f>MarketingCosts!B33</f>
        <v>0</v>
      </c>
      <c r="C22" s="723">
        <f>MarketingCosts!C33</f>
        <v>75250</v>
      </c>
      <c r="D22" s="723">
        <f>MarketingCosts!D33</f>
        <v>368000</v>
      </c>
      <c r="E22" s="723">
        <f>MarketingCosts!E33</f>
        <v>184000</v>
      </c>
      <c r="F22" s="723">
        <f>MarketingCosts!F33</f>
        <v>276000</v>
      </c>
    </row>
    <row r="23" spans="1:7" ht="11.25" customHeight="1" x14ac:dyDescent="0.2">
      <c r="A23" s="13" t="s">
        <v>1251</v>
      </c>
      <c r="B23" s="14">
        <f>SUM(B24:B31)</f>
        <v>40250</v>
      </c>
      <c r="C23" s="14">
        <f>SUM(C24:C31)</f>
        <v>40000</v>
      </c>
      <c r="D23" s="14">
        <f>SUM(D24:D31)</f>
        <v>40000</v>
      </c>
      <c r="E23" s="14">
        <f>SUM(E24:E31)</f>
        <v>40000</v>
      </c>
      <c r="F23" s="14">
        <f>SUM(F24:F31)</f>
        <v>40000</v>
      </c>
    </row>
    <row r="24" spans="1:7" ht="11.25" customHeight="1" x14ac:dyDescent="0.2">
      <c r="A24" s="100" t="str">
        <f>StartupExpenses!A6</f>
        <v>Legal</v>
      </c>
      <c r="B24" s="7">
        <f>PFIncomeQtr2018!G24</f>
        <v>3750</v>
      </c>
      <c r="C24" s="7">
        <f>PFIncomeQtr2019!$G24</f>
        <v>2000</v>
      </c>
      <c r="D24" s="7">
        <f>PFIncomeQtr2019!$G24</f>
        <v>2000</v>
      </c>
      <c r="E24" s="7">
        <f>PFIncomeQtr2019!$G24</f>
        <v>2000</v>
      </c>
      <c r="F24" s="7">
        <f>PFIncomeQtr2019!$G24</f>
        <v>2000</v>
      </c>
      <c r="G24" s="100"/>
    </row>
    <row r="25" spans="1:7" ht="11.25" customHeight="1" x14ac:dyDescent="0.2">
      <c r="A25" s="100" t="str">
        <f>StartupExpenses!A12</f>
        <v>Incidentals</v>
      </c>
      <c r="B25" s="7">
        <f>PFIncomeQtr2018!G25</f>
        <v>10000</v>
      </c>
      <c r="C25" s="7">
        <f>PFIncomeQtr2019!$G25</f>
        <v>10000</v>
      </c>
      <c r="D25" s="7">
        <f>PFIncomeQtr2019!$G25</f>
        <v>10000</v>
      </c>
      <c r="E25" s="7">
        <f>PFIncomeQtr2019!$G25</f>
        <v>10000</v>
      </c>
      <c r="F25" s="7">
        <f>PFIncomeQtr2019!$G25</f>
        <v>10000</v>
      </c>
      <c r="G25" s="100"/>
    </row>
    <row r="26" spans="1:7" ht="11.25" customHeight="1" x14ac:dyDescent="0.2">
      <c r="A26" s="100" t="str">
        <f>StartupExpenses!A13</f>
        <v>Utilities</v>
      </c>
      <c r="B26" s="7">
        <f>PFIncomeQtr2018!G26</f>
        <v>12000</v>
      </c>
      <c r="C26" s="7">
        <f>PFIncomeQtr2019!$G26</f>
        <v>12000</v>
      </c>
      <c r="D26" s="7">
        <f>PFIncomeQtr2019!$G26</f>
        <v>12000</v>
      </c>
      <c r="E26" s="7">
        <f>PFIncomeQtr2019!$G26</f>
        <v>12000</v>
      </c>
      <c r="F26" s="7">
        <f>PFIncomeQtr2019!$G26</f>
        <v>12000</v>
      </c>
      <c r="G26" s="100"/>
    </row>
    <row r="27" spans="1:7" ht="11.25" customHeight="1" x14ac:dyDescent="0.2">
      <c r="A27" s="100" t="str">
        <f>StartupExpenses!A14</f>
        <v>Liability Insurance</v>
      </c>
      <c r="B27" s="7">
        <f>PFIncomeQtr2018!G27</f>
        <v>2000</v>
      </c>
      <c r="C27" s="7">
        <f>PFIncomeQtr2019!$G27</f>
        <v>2000</v>
      </c>
      <c r="D27" s="7">
        <f>PFIncomeQtr2019!$G27</f>
        <v>2000</v>
      </c>
      <c r="E27" s="7">
        <f>PFIncomeQtr2019!$G27</f>
        <v>2000</v>
      </c>
      <c r="F27" s="7">
        <f>PFIncomeQtr2019!$G27</f>
        <v>2000</v>
      </c>
      <c r="G27" s="100"/>
    </row>
    <row r="28" spans="1:7" ht="11.25" customHeight="1" x14ac:dyDescent="0.2">
      <c r="A28" s="100" t="str">
        <f>StartupExpenses!A15</f>
        <v>Consulting Fees Paid</v>
      </c>
      <c r="B28" s="7">
        <f>PFIncomeQtr2018!G28</f>
        <v>1500</v>
      </c>
      <c r="C28" s="7">
        <f>PFIncomeQtr2019!$G28</f>
        <v>2000</v>
      </c>
      <c r="D28" s="7">
        <f>PFIncomeQtr2019!$G28</f>
        <v>2000</v>
      </c>
      <c r="E28" s="7">
        <f>PFIncomeQtr2019!$G28</f>
        <v>2000</v>
      </c>
      <c r="F28" s="7">
        <f>PFIncomeQtr2019!$G28</f>
        <v>2000</v>
      </c>
      <c r="G28" s="100"/>
    </row>
    <row r="29" spans="1:7" ht="11.25" customHeight="1" x14ac:dyDescent="0.2">
      <c r="A29" s="100" t="str">
        <f>StartupExpenses!A16</f>
        <v>Website Build &amp; Maintenance</v>
      </c>
      <c r="B29" s="7">
        <f>PFIncomeQtr2018!G29</f>
        <v>2750</v>
      </c>
      <c r="C29" s="7">
        <f>PFIncomeQtr2019!$G29</f>
        <v>1000</v>
      </c>
      <c r="D29" s="7">
        <f>PFIncomeQtr2019!$G29</f>
        <v>1000</v>
      </c>
      <c r="E29" s="7">
        <f>PFIncomeQtr2019!$G29</f>
        <v>1000</v>
      </c>
      <c r="F29" s="7">
        <f>PFIncomeQtr2019!$G29</f>
        <v>1000</v>
      </c>
      <c r="G29" s="100"/>
    </row>
    <row r="30" spans="1:7" ht="11.25" customHeight="1" x14ac:dyDescent="0.2">
      <c r="A30" s="100" t="str">
        <f>StartupExpenses!A17</f>
        <v>Credit/Background Check Subscription</v>
      </c>
      <c r="B30" s="7">
        <f>PFIncomeQtr2018!G30</f>
        <v>750</v>
      </c>
      <c r="C30" s="7">
        <f>PFIncomeQtr2019!$G30</f>
        <v>1000</v>
      </c>
      <c r="D30" s="7">
        <f>PFIncomeQtr2019!$G30</f>
        <v>1000</v>
      </c>
      <c r="E30" s="7">
        <f>PFIncomeQtr2019!$G30</f>
        <v>1000</v>
      </c>
      <c r="F30" s="7">
        <f>PFIncomeQtr2019!$G30</f>
        <v>1000</v>
      </c>
      <c r="G30" s="100"/>
    </row>
    <row r="31" spans="1:7" ht="11.25" customHeight="1" x14ac:dyDescent="0.2">
      <c r="A31" s="100" t="str">
        <f>StartupExpenses!A18</f>
        <v>Recruiting Expenses</v>
      </c>
      <c r="B31" s="7">
        <f>PFIncomeQtr2018!G31</f>
        <v>7500</v>
      </c>
      <c r="C31" s="7">
        <f>PFIncomeQtr2019!$G31</f>
        <v>10000</v>
      </c>
      <c r="D31" s="7">
        <f>PFIncomeQtr2019!$G31</f>
        <v>10000</v>
      </c>
      <c r="E31" s="7">
        <f>PFIncomeQtr2019!$G31</f>
        <v>10000</v>
      </c>
      <c r="F31" s="7">
        <f>PFIncomeQtr2019!$G31</f>
        <v>10000</v>
      </c>
      <c r="G31" s="100"/>
    </row>
    <row r="32" spans="1:7" ht="11.25" customHeight="1" x14ac:dyDescent="0.2">
      <c r="A32" s="6" t="s">
        <v>1320</v>
      </c>
      <c r="B32" s="9">
        <f>B5-B10-B16</f>
        <v>-311453.17499999999</v>
      </c>
      <c r="C32" s="9">
        <f>C5-C10-C16</f>
        <v>-1255499.432894737</v>
      </c>
      <c r="D32" s="9">
        <f>D5-D10-D16</f>
        <v>-219394.46447368432</v>
      </c>
      <c r="E32" s="9">
        <f>E5-E10-E16</f>
        <v>656533.01973684202</v>
      </c>
      <c r="F32" s="9">
        <f>F5-F10-F16</f>
        <v>1602424.2460526314</v>
      </c>
    </row>
    <row r="34" spans="1:6" ht="11.25" customHeight="1" x14ac:dyDescent="0.2">
      <c r="A34" s="94" t="s">
        <v>1319</v>
      </c>
      <c r="B34" s="185">
        <v>0.05</v>
      </c>
    </row>
    <row r="35" spans="1:6" ht="11.25" customHeight="1" x14ac:dyDescent="0.2">
      <c r="A35" s="94" t="s">
        <v>1245</v>
      </c>
      <c r="B35" s="185">
        <v>0.1</v>
      </c>
    </row>
    <row r="36" spans="1:6" ht="11.25" customHeight="1" x14ac:dyDescent="0.2">
      <c r="A36" s="233" t="s">
        <v>1254</v>
      </c>
      <c r="B36" s="185">
        <v>0.1</v>
      </c>
    </row>
    <row r="37" spans="1:6" ht="11.25" customHeight="1" x14ac:dyDescent="0.2">
      <c r="B37" s="95"/>
      <c r="C37" s="95"/>
      <c r="D37" s="95"/>
      <c r="E37" s="95"/>
      <c r="F37" s="95"/>
    </row>
  </sheetData>
  <mergeCells count="2">
    <mergeCell ref="B2:F2"/>
    <mergeCell ref="B1:F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5"/>
  <sheetViews>
    <sheetView workbookViewId="0">
      <selection activeCell="F1" sqref="F1:F3"/>
    </sheetView>
  </sheetViews>
  <sheetFormatPr defaultColWidth="8.85546875" defaultRowHeight="11.25" x14ac:dyDescent="0.2"/>
  <cols>
    <col min="1" max="1" width="19.5703125" style="494" customWidth="1"/>
    <col min="2" max="2" width="8.7109375" style="503" customWidth="1"/>
    <col min="3" max="3" width="9.28515625" style="503" customWidth="1"/>
    <col min="4" max="4" width="4.7109375" style="503" customWidth="1"/>
    <col min="5" max="5" width="11" style="503" customWidth="1"/>
    <col min="6" max="6" width="24" style="504" customWidth="1"/>
    <col min="7" max="7" width="5.5703125" style="503" customWidth="1"/>
    <col min="8" max="8" width="64.28515625" style="494" customWidth="1"/>
    <col min="9" max="9" width="15" style="494" customWidth="1"/>
    <col min="10" max="10" width="40.7109375" style="494" customWidth="1"/>
    <col min="11" max="16384" width="8.85546875" style="494"/>
  </cols>
  <sheetData>
    <row r="1" spans="1:8" s="488" customFormat="1" ht="43.15" customHeight="1" x14ac:dyDescent="0.25">
      <c r="A1" s="507"/>
      <c r="B1" s="505" t="s">
        <v>1604</v>
      </c>
      <c r="C1" s="484" t="s">
        <v>1628</v>
      </c>
      <c r="D1" s="484" t="s">
        <v>1482</v>
      </c>
      <c r="E1" s="484" t="s">
        <v>1609</v>
      </c>
      <c r="F1" s="485" t="s">
        <v>1345</v>
      </c>
      <c r="G1" s="486" t="s">
        <v>1409</v>
      </c>
      <c r="H1" s="487" t="s">
        <v>75</v>
      </c>
    </row>
    <row r="2" spans="1:8" x14ac:dyDescent="0.2">
      <c r="A2" s="506" t="s">
        <v>1440</v>
      </c>
      <c r="B2" s="490" t="s">
        <v>1393</v>
      </c>
      <c r="C2" s="490" t="s">
        <v>61</v>
      </c>
      <c r="D2" s="491" t="s">
        <v>1393</v>
      </c>
      <c r="E2" s="490" t="s">
        <v>1608</v>
      </c>
      <c r="F2" s="492" t="s">
        <v>1605</v>
      </c>
      <c r="G2" s="493">
        <v>1</v>
      </c>
      <c r="H2" s="234" t="s">
        <v>1489</v>
      </c>
    </row>
    <row r="3" spans="1:8" s="513" customFormat="1" x14ac:dyDescent="0.2">
      <c r="A3" s="508" t="s">
        <v>1441</v>
      </c>
      <c r="B3" s="509" t="s">
        <v>1393</v>
      </c>
      <c r="C3" s="509" t="s">
        <v>61</v>
      </c>
      <c r="D3" s="509" t="s">
        <v>1393</v>
      </c>
      <c r="E3" s="509" t="s">
        <v>1608</v>
      </c>
      <c r="F3" s="510" t="s">
        <v>1605</v>
      </c>
      <c r="G3" s="511">
        <v>1</v>
      </c>
      <c r="H3" s="512" t="s">
        <v>1490</v>
      </c>
    </row>
    <row r="4" spans="1:8" x14ac:dyDescent="0.2">
      <c r="A4" s="489" t="s">
        <v>1442</v>
      </c>
      <c r="B4" s="490" t="s">
        <v>61</v>
      </c>
      <c r="C4" s="490" t="s">
        <v>1393</v>
      </c>
      <c r="D4" s="491" t="s">
        <v>1393</v>
      </c>
      <c r="E4" s="490" t="s">
        <v>1623</v>
      </c>
      <c r="F4" s="495" t="s">
        <v>1624</v>
      </c>
      <c r="G4" s="493"/>
      <c r="H4" s="234" t="s">
        <v>1491</v>
      </c>
    </row>
    <row r="5" spans="1:8" s="513" customFormat="1" x14ac:dyDescent="0.2">
      <c r="A5" s="508" t="s">
        <v>1445</v>
      </c>
      <c r="B5" s="509" t="s">
        <v>1393</v>
      </c>
      <c r="C5" s="509" t="s">
        <v>61</v>
      </c>
      <c r="D5" s="509" t="s">
        <v>61</v>
      </c>
      <c r="E5" s="509" t="s">
        <v>1593</v>
      </c>
      <c r="F5" s="510" t="s">
        <v>1611</v>
      </c>
      <c r="G5" s="511">
        <v>1</v>
      </c>
      <c r="H5" s="512" t="s">
        <v>1493</v>
      </c>
    </row>
    <row r="6" spans="1:8" x14ac:dyDescent="0.2">
      <c r="A6" s="489" t="s">
        <v>1612</v>
      </c>
      <c r="B6" s="490" t="s">
        <v>61</v>
      </c>
      <c r="C6" s="490" t="s">
        <v>61</v>
      </c>
      <c r="D6" s="491" t="s">
        <v>1393</v>
      </c>
      <c r="E6" s="490" t="s">
        <v>1607</v>
      </c>
      <c r="F6" s="492" t="s">
        <v>1606</v>
      </c>
      <c r="G6" s="493">
        <v>2</v>
      </c>
      <c r="H6" s="234" t="s">
        <v>1497</v>
      </c>
    </row>
    <row r="7" spans="1:8" s="513" customFormat="1" x14ac:dyDescent="0.2">
      <c r="A7" s="508" t="s">
        <v>1446</v>
      </c>
      <c r="B7" s="509" t="s">
        <v>1393</v>
      </c>
      <c r="C7" s="509" t="s">
        <v>1393</v>
      </c>
      <c r="D7" s="509" t="s">
        <v>1393</v>
      </c>
      <c r="E7" s="509" t="s">
        <v>69</v>
      </c>
      <c r="F7" s="514" t="s">
        <v>1613</v>
      </c>
      <c r="G7" s="511"/>
      <c r="H7" s="512" t="s">
        <v>1498</v>
      </c>
    </row>
    <row r="8" spans="1:8" x14ac:dyDescent="0.2">
      <c r="A8" s="489" t="s">
        <v>1447</v>
      </c>
      <c r="B8" s="490" t="s">
        <v>61</v>
      </c>
      <c r="C8" s="490" t="s">
        <v>1393</v>
      </c>
      <c r="D8" s="491" t="s">
        <v>61</v>
      </c>
      <c r="E8" s="490" t="s">
        <v>1627</v>
      </c>
      <c r="F8" s="492" t="s">
        <v>1614</v>
      </c>
      <c r="G8" s="493">
        <v>1</v>
      </c>
      <c r="H8" s="234" t="s">
        <v>1594</v>
      </c>
    </row>
    <row r="9" spans="1:8" s="513" customFormat="1" x14ac:dyDescent="0.2">
      <c r="A9" s="508" t="s">
        <v>1449</v>
      </c>
      <c r="B9" s="509" t="s">
        <v>61</v>
      </c>
      <c r="C9" s="509" t="s">
        <v>1393</v>
      </c>
      <c r="D9" s="509" t="s">
        <v>1393</v>
      </c>
      <c r="E9" s="509" t="s">
        <v>1623</v>
      </c>
      <c r="F9" s="514" t="s">
        <v>1624</v>
      </c>
      <c r="G9" s="511"/>
      <c r="H9" s="512" t="s">
        <v>1486</v>
      </c>
    </row>
    <row r="10" spans="1:8" x14ac:dyDescent="0.2">
      <c r="A10" s="489" t="s">
        <v>1451</v>
      </c>
      <c r="B10" s="490" t="s">
        <v>1393</v>
      </c>
      <c r="C10" s="490" t="s">
        <v>1393</v>
      </c>
      <c r="D10" s="491" t="s">
        <v>1393</v>
      </c>
      <c r="E10" s="490" t="s">
        <v>1623</v>
      </c>
      <c r="F10" s="495" t="s">
        <v>1624</v>
      </c>
      <c r="G10" s="493"/>
      <c r="H10" s="234" t="s">
        <v>1499</v>
      </c>
    </row>
    <row r="11" spans="1:8" s="513" customFormat="1" x14ac:dyDescent="0.2">
      <c r="A11" s="508" t="s">
        <v>1452</v>
      </c>
      <c r="B11" s="509" t="s">
        <v>1393</v>
      </c>
      <c r="C11" s="509" t="s">
        <v>1393</v>
      </c>
      <c r="D11" s="509" t="s">
        <v>1393</v>
      </c>
      <c r="E11" s="509" t="s">
        <v>1623</v>
      </c>
      <c r="F11" s="514" t="s">
        <v>1624</v>
      </c>
      <c r="G11" s="511"/>
      <c r="H11" s="512" t="s">
        <v>1488</v>
      </c>
    </row>
    <row r="12" spans="1:8" x14ac:dyDescent="0.2">
      <c r="A12" s="496" t="s">
        <v>1453</v>
      </c>
      <c r="B12" s="490" t="s">
        <v>61</v>
      </c>
      <c r="C12" s="490" t="s">
        <v>1393</v>
      </c>
      <c r="D12" s="491" t="s">
        <v>1393</v>
      </c>
      <c r="E12" s="490" t="s">
        <v>69</v>
      </c>
      <c r="F12" s="492" t="s">
        <v>1625</v>
      </c>
      <c r="G12" s="493">
        <v>2</v>
      </c>
      <c r="H12" s="234" t="s">
        <v>1500</v>
      </c>
    </row>
    <row r="13" spans="1:8" s="513" customFormat="1" x14ac:dyDescent="0.2">
      <c r="A13" s="508" t="s">
        <v>1454</v>
      </c>
      <c r="B13" s="509" t="s">
        <v>61</v>
      </c>
      <c r="C13" s="509" t="s">
        <v>1393</v>
      </c>
      <c r="D13" s="509" t="s">
        <v>61</v>
      </c>
      <c r="E13" s="509" t="s">
        <v>1603</v>
      </c>
      <c r="F13" s="514" t="s">
        <v>1617</v>
      </c>
      <c r="G13" s="511"/>
      <c r="H13" s="512" t="s">
        <v>1494</v>
      </c>
    </row>
    <row r="14" spans="1:8" x14ac:dyDescent="0.2">
      <c r="A14" s="496" t="s">
        <v>1455</v>
      </c>
      <c r="B14" s="490" t="s">
        <v>61</v>
      </c>
      <c r="C14" s="490" t="s">
        <v>1393</v>
      </c>
      <c r="D14" s="491" t="s">
        <v>1393</v>
      </c>
      <c r="E14" s="490" t="s">
        <v>69</v>
      </c>
      <c r="F14" s="495" t="s">
        <v>1613</v>
      </c>
      <c r="G14" s="493"/>
      <c r="H14" s="234" t="s">
        <v>1495</v>
      </c>
    </row>
    <row r="15" spans="1:8" s="513" customFormat="1" x14ac:dyDescent="0.2">
      <c r="A15" s="508" t="s">
        <v>1595</v>
      </c>
      <c r="B15" s="509" t="s">
        <v>61</v>
      </c>
      <c r="C15" s="509" t="s">
        <v>1393</v>
      </c>
      <c r="D15" s="509" t="s">
        <v>1393</v>
      </c>
      <c r="E15" s="509" t="s">
        <v>69</v>
      </c>
      <c r="F15" s="510" t="s">
        <v>1626</v>
      </c>
      <c r="G15" s="511">
        <v>2</v>
      </c>
      <c r="H15" s="512" t="s">
        <v>1619</v>
      </c>
    </row>
    <row r="16" spans="1:8" x14ac:dyDescent="0.2">
      <c r="A16" s="496" t="s">
        <v>1602</v>
      </c>
      <c r="B16" s="490" t="s">
        <v>61</v>
      </c>
      <c r="C16" s="490" t="s">
        <v>1393</v>
      </c>
      <c r="D16" s="490" t="s">
        <v>1393</v>
      </c>
      <c r="E16" s="490" t="s">
        <v>69</v>
      </c>
      <c r="F16" s="492" t="s">
        <v>1626</v>
      </c>
      <c r="G16" s="493">
        <v>2</v>
      </c>
      <c r="H16" s="234" t="s">
        <v>1601</v>
      </c>
    </row>
    <row r="17" spans="1:8" s="513" customFormat="1" ht="12" thickBot="1" x14ac:dyDescent="0.25">
      <c r="A17" s="515" t="s">
        <v>1598</v>
      </c>
      <c r="B17" s="516" t="s">
        <v>1393</v>
      </c>
      <c r="C17" s="516" t="s">
        <v>1393</v>
      </c>
      <c r="D17" s="516" t="s">
        <v>61</v>
      </c>
      <c r="E17" s="516" t="s">
        <v>1620</v>
      </c>
      <c r="F17" s="517" t="s">
        <v>1621</v>
      </c>
      <c r="G17" s="518">
        <v>1</v>
      </c>
      <c r="H17" s="512" t="s">
        <v>1622</v>
      </c>
    </row>
    <row r="18" spans="1:8" s="500" customFormat="1" x14ac:dyDescent="0.2">
      <c r="B18" s="501"/>
      <c r="C18" s="501"/>
      <c r="D18" s="501"/>
      <c r="E18" s="501"/>
      <c r="F18" s="502"/>
      <c r="G18" s="21"/>
      <c r="H18" s="499"/>
    </row>
    <row r="19" spans="1:8" s="500" customFormat="1" x14ac:dyDescent="0.2">
      <c r="A19" s="519" t="s">
        <v>1618</v>
      </c>
      <c r="B19" s="520"/>
      <c r="C19" s="520"/>
      <c r="D19" s="520"/>
      <c r="E19" s="520"/>
      <c r="F19" s="521"/>
      <c r="G19" s="522">
        <v>1</v>
      </c>
    </row>
    <row r="20" spans="1:8" s="500" customFormat="1" x14ac:dyDescent="0.2">
      <c r="A20" s="523" t="s">
        <v>1443</v>
      </c>
      <c r="B20" s="520" t="s">
        <v>1393</v>
      </c>
      <c r="C20" s="520" t="s">
        <v>1393</v>
      </c>
      <c r="D20" s="520" t="s">
        <v>1393</v>
      </c>
      <c r="E20" s="520" t="s">
        <v>1596</v>
      </c>
      <c r="F20" s="521" t="s">
        <v>1610</v>
      </c>
      <c r="G20" s="520"/>
      <c r="H20" s="499" t="s">
        <v>1496</v>
      </c>
    </row>
    <row r="21" spans="1:8" s="500" customFormat="1" x14ac:dyDescent="0.2">
      <c r="A21" s="524" t="s">
        <v>1444</v>
      </c>
      <c r="B21" s="491" t="s">
        <v>1393</v>
      </c>
      <c r="C21" s="491" t="s">
        <v>1393</v>
      </c>
      <c r="D21" s="491" t="s">
        <v>61</v>
      </c>
      <c r="E21" s="491" t="s">
        <v>1629</v>
      </c>
      <c r="F21" s="525" t="s">
        <v>1610</v>
      </c>
      <c r="G21" s="491"/>
      <c r="H21" s="499" t="s">
        <v>1492</v>
      </c>
    </row>
    <row r="22" spans="1:8" s="500" customFormat="1" x14ac:dyDescent="0.2">
      <c r="A22" s="524" t="s">
        <v>1597</v>
      </c>
      <c r="B22" s="491" t="s">
        <v>1393</v>
      </c>
      <c r="C22" s="491" t="s">
        <v>1393</v>
      </c>
      <c r="D22" s="491" t="s">
        <v>1393</v>
      </c>
      <c r="E22" s="491" t="s">
        <v>69</v>
      </c>
      <c r="F22" s="525" t="s">
        <v>1610</v>
      </c>
      <c r="G22" s="491"/>
    </row>
    <row r="23" spans="1:8" s="500" customFormat="1" x14ac:dyDescent="0.2">
      <c r="A23" s="524" t="s">
        <v>1599</v>
      </c>
      <c r="B23" s="491" t="s">
        <v>1393</v>
      </c>
      <c r="C23" s="491" t="s">
        <v>1393</v>
      </c>
      <c r="D23" s="491" t="s">
        <v>1393</v>
      </c>
      <c r="E23" s="491" t="s">
        <v>69</v>
      </c>
      <c r="F23" s="525" t="s">
        <v>1610</v>
      </c>
      <c r="G23" s="491"/>
      <c r="H23" s="499" t="s">
        <v>1600</v>
      </c>
    </row>
    <row r="24" spans="1:8" s="500" customFormat="1" x14ac:dyDescent="0.2">
      <c r="A24" s="524" t="s">
        <v>1448</v>
      </c>
      <c r="B24" s="491" t="s">
        <v>1357</v>
      </c>
      <c r="C24" s="491" t="s">
        <v>1357</v>
      </c>
      <c r="D24" s="491" t="s">
        <v>1357</v>
      </c>
      <c r="E24" s="491" t="s">
        <v>1357</v>
      </c>
      <c r="F24" s="525" t="s">
        <v>1615</v>
      </c>
      <c r="G24" s="491"/>
      <c r="H24" s="499" t="s">
        <v>1485</v>
      </c>
    </row>
    <row r="25" spans="1:8" s="500" customFormat="1" ht="12" thickBot="1" x14ac:dyDescent="0.25">
      <c r="A25" s="526" t="s">
        <v>1450</v>
      </c>
      <c r="B25" s="497" t="s">
        <v>1357</v>
      </c>
      <c r="C25" s="497" t="s">
        <v>1393</v>
      </c>
      <c r="D25" s="497" t="s">
        <v>1393</v>
      </c>
      <c r="E25" s="497" t="s">
        <v>69</v>
      </c>
      <c r="F25" s="498" t="s">
        <v>1616</v>
      </c>
      <c r="G25" s="497"/>
      <c r="H25" s="499" t="s">
        <v>1487</v>
      </c>
    </row>
  </sheetData>
  <hyperlinks>
    <hyperlink ref="H2" r:id="rId1" xr:uid="{00000000-0004-0000-0800-000000000000}"/>
    <hyperlink ref="H3" r:id="rId2" xr:uid="{00000000-0004-0000-0800-000001000000}"/>
    <hyperlink ref="H4" r:id="rId3" xr:uid="{00000000-0004-0000-0800-000002000000}"/>
    <hyperlink ref="H20" r:id="rId4" xr:uid="{00000000-0004-0000-0800-000003000000}"/>
    <hyperlink ref="H21" r:id="rId5" xr:uid="{00000000-0004-0000-0800-000004000000}"/>
    <hyperlink ref="H5" r:id="rId6" xr:uid="{00000000-0004-0000-0800-000005000000}"/>
    <hyperlink ref="H6" r:id="rId7" display="http://insidesalesondemand.com/account_based_lead_generation_enterprise_saas/" xr:uid="{00000000-0004-0000-0800-000006000000}"/>
    <hyperlink ref="H7" r:id="rId8" display="http://modifyed.in/4-week-plan-for-generating-b2b-leads-online/" xr:uid="{00000000-0004-0000-0800-000007000000}"/>
    <hyperlink ref="H8" r:id="rId9" xr:uid="{00000000-0004-0000-0800-000008000000}"/>
    <hyperlink ref="H24" r:id="rId10" xr:uid="{00000000-0004-0000-0800-000009000000}"/>
    <hyperlink ref="H9" r:id="rId11" xr:uid="{00000000-0004-0000-0800-00000A000000}"/>
    <hyperlink ref="H25" r:id="rId12" xr:uid="{00000000-0004-0000-0800-00000B000000}"/>
    <hyperlink ref="H10" r:id="rId13" xr:uid="{00000000-0004-0000-0800-00000C000000}"/>
    <hyperlink ref="H11" r:id="rId14" xr:uid="{00000000-0004-0000-0800-00000D000000}"/>
    <hyperlink ref="H12" r:id="rId15" xr:uid="{00000000-0004-0000-0800-00000E000000}"/>
    <hyperlink ref="H13" r:id="rId16" xr:uid="{00000000-0004-0000-0800-00000F000000}"/>
    <hyperlink ref="H14" r:id="rId17" xr:uid="{00000000-0004-0000-0800-000010000000}"/>
    <hyperlink ref="H23" r:id="rId18" xr:uid="{00000000-0004-0000-0800-000011000000}"/>
    <hyperlink ref="H15" r:id="rId19" xr:uid="{00000000-0004-0000-0800-000012000000}"/>
    <hyperlink ref="H16" r:id="rId20" xr:uid="{00000000-0004-0000-0800-000013000000}"/>
    <hyperlink ref="H17" r:id="rId21" xr:uid="{00000000-0004-0000-0800-000014000000}"/>
    <hyperlink ref="A2" r:id="rId22" xr:uid="{00000000-0004-0000-0800-000015000000}"/>
    <hyperlink ref="A3" r:id="rId23" xr:uid="{00000000-0004-0000-0800-000016000000}"/>
    <hyperlink ref="A4" r:id="rId24" xr:uid="{00000000-0004-0000-0800-000017000000}"/>
    <hyperlink ref="A5" r:id="rId25" xr:uid="{00000000-0004-0000-0800-000018000000}"/>
    <hyperlink ref="A6" r:id="rId26" xr:uid="{00000000-0004-0000-0800-000019000000}"/>
    <hyperlink ref="A7" r:id="rId27" xr:uid="{00000000-0004-0000-0800-00001A000000}"/>
    <hyperlink ref="A9" r:id="rId28" xr:uid="{00000000-0004-0000-0800-00001B000000}"/>
    <hyperlink ref="A8" r:id="rId29" xr:uid="{00000000-0004-0000-0800-00001C000000}"/>
    <hyperlink ref="A10" r:id="rId30" xr:uid="{00000000-0004-0000-0800-00001D000000}"/>
    <hyperlink ref="A11" r:id="rId31" xr:uid="{00000000-0004-0000-0800-00001E000000}"/>
    <hyperlink ref="A12" r:id="rId32" xr:uid="{00000000-0004-0000-0800-00001F000000}"/>
    <hyperlink ref="A13" r:id="rId33" xr:uid="{00000000-0004-0000-0800-000020000000}"/>
    <hyperlink ref="A14" r:id="rId34" xr:uid="{00000000-0004-0000-0800-000021000000}"/>
    <hyperlink ref="A15" r:id="rId35" xr:uid="{00000000-0004-0000-0800-000022000000}"/>
    <hyperlink ref="A16" r:id="rId36" xr:uid="{00000000-0004-0000-0800-000023000000}"/>
    <hyperlink ref="A17" r:id="rId37" xr:uid="{00000000-0004-0000-0800-000024000000}"/>
    <hyperlink ref="A20" r:id="rId38" xr:uid="{00000000-0004-0000-0800-000025000000}"/>
    <hyperlink ref="A21:A22" r:id="rId39" display="Found.ly" xr:uid="{00000000-0004-0000-0800-000026000000}"/>
    <hyperlink ref="A23" r:id="rId40" xr:uid="{00000000-0004-0000-0800-000027000000}"/>
    <hyperlink ref="A24" r:id="rId41" xr:uid="{00000000-0004-0000-0800-000028000000}"/>
    <hyperlink ref="A25" r:id="rId42" xr:uid="{00000000-0004-0000-0800-000029000000}"/>
  </hyperlinks>
  <pageMargins left="0.7" right="0.7" top="0.75" bottom="0.75" header="0.3" footer="0.3"/>
  <pageSetup orientation="portrait" r:id="rId4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>
      <selection activeCell="L34" sqref="L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15"/>
  <sheetViews>
    <sheetView workbookViewId="0">
      <selection activeCell="G14" sqref="G14"/>
    </sheetView>
  </sheetViews>
  <sheetFormatPr defaultColWidth="8.85546875" defaultRowHeight="11.25" x14ac:dyDescent="0.2"/>
  <cols>
    <col min="1" max="1" width="39.140625" style="457" customWidth="1"/>
    <col min="2" max="2" width="42.7109375" style="457" customWidth="1"/>
    <col min="3" max="16384" width="8.85546875" style="457"/>
  </cols>
  <sheetData>
    <row r="1" spans="1:3" x14ac:dyDescent="0.2">
      <c r="A1" s="528" t="s">
        <v>1632</v>
      </c>
      <c r="B1" s="529" t="s">
        <v>1630</v>
      </c>
    </row>
    <row r="2" spans="1:3" x14ac:dyDescent="0.2">
      <c r="A2" s="530" t="s">
        <v>1639</v>
      </c>
      <c r="B2" s="531" t="s">
        <v>1640</v>
      </c>
    </row>
    <row r="3" spans="1:3" x14ac:dyDescent="0.2">
      <c r="A3" s="536"/>
      <c r="B3" s="537" t="s">
        <v>1638</v>
      </c>
    </row>
    <row r="4" spans="1:3" x14ac:dyDescent="0.2">
      <c r="A4" s="532" t="s">
        <v>1633</v>
      </c>
      <c r="B4" s="533" t="s">
        <v>1641</v>
      </c>
    </row>
    <row r="5" spans="1:3" x14ac:dyDescent="0.2">
      <c r="A5" s="532"/>
      <c r="B5" s="533" t="s">
        <v>1642</v>
      </c>
    </row>
    <row r="6" spans="1:3" x14ac:dyDescent="0.2">
      <c r="A6" s="538"/>
      <c r="B6" s="539" t="s">
        <v>1643</v>
      </c>
    </row>
    <row r="7" spans="1:3" x14ac:dyDescent="0.2">
      <c r="A7" s="530" t="s">
        <v>1634</v>
      </c>
      <c r="B7" s="531" t="s">
        <v>1644</v>
      </c>
      <c r="C7" s="458" t="s">
        <v>1412</v>
      </c>
    </row>
    <row r="8" spans="1:3" x14ac:dyDescent="0.2">
      <c r="A8" s="536"/>
      <c r="B8" s="537" t="s">
        <v>1645</v>
      </c>
      <c r="C8" s="458"/>
    </row>
    <row r="9" spans="1:3" x14ac:dyDescent="0.2">
      <c r="A9" s="540" t="s">
        <v>1635</v>
      </c>
      <c r="B9" s="541" t="s">
        <v>1631</v>
      </c>
      <c r="C9" s="458" t="s">
        <v>1412</v>
      </c>
    </row>
    <row r="10" spans="1:3" x14ac:dyDescent="0.2">
      <c r="A10" s="530" t="s">
        <v>1646</v>
      </c>
      <c r="B10" s="531" t="s">
        <v>1647</v>
      </c>
      <c r="C10" s="458" t="s">
        <v>1412</v>
      </c>
    </row>
    <row r="11" spans="1:3" x14ac:dyDescent="0.2">
      <c r="A11" s="536"/>
      <c r="B11" s="537" t="s">
        <v>1648</v>
      </c>
      <c r="C11" s="458"/>
    </row>
    <row r="12" spans="1:3" x14ac:dyDescent="0.2">
      <c r="A12" s="532" t="s">
        <v>1636</v>
      </c>
      <c r="B12" s="533" t="s">
        <v>1650</v>
      </c>
      <c r="C12" s="458" t="s">
        <v>1412</v>
      </c>
    </row>
    <row r="13" spans="1:3" x14ac:dyDescent="0.2">
      <c r="A13" s="532"/>
      <c r="B13" s="533" t="s">
        <v>1651</v>
      </c>
      <c r="C13" s="459" t="s">
        <v>1412</v>
      </c>
    </row>
    <row r="14" spans="1:3" x14ac:dyDescent="0.2">
      <c r="A14" s="538"/>
      <c r="B14" s="539" t="s">
        <v>1652</v>
      </c>
    </row>
    <row r="15" spans="1:3" ht="12" thickBot="1" x14ac:dyDescent="0.25">
      <c r="A15" s="534" t="s">
        <v>1637</v>
      </c>
      <c r="B15" s="535" t="s">
        <v>1649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workbookViewId="0">
      <selection activeCell="A26" sqref="A26"/>
    </sheetView>
  </sheetViews>
  <sheetFormatPr defaultColWidth="8.85546875" defaultRowHeight="12" x14ac:dyDescent="0.2"/>
  <cols>
    <col min="1" max="1" width="84.140625" style="79" customWidth="1"/>
    <col min="2" max="2" width="34.140625" style="79" customWidth="1"/>
    <col min="3" max="3" width="18" style="79" customWidth="1"/>
    <col min="4" max="4" width="53.42578125" style="79" customWidth="1"/>
    <col min="5" max="5" width="96.5703125" style="79" customWidth="1"/>
    <col min="6" max="16384" width="8.85546875" style="79"/>
  </cols>
  <sheetData>
    <row r="1" spans="1:5" ht="15.75" thickBot="1" x14ac:dyDescent="0.3">
      <c r="A1" s="474" t="s">
        <v>1285</v>
      </c>
      <c r="B1" s="401"/>
    </row>
    <row r="2" spans="1:5" x14ac:dyDescent="0.2">
      <c r="A2" s="477" t="s">
        <v>1513</v>
      </c>
      <c r="E2" s="402"/>
    </row>
    <row r="3" spans="1:5" ht="12.75" thickBot="1" x14ac:dyDescent="0.25">
      <c r="A3" s="477" t="s">
        <v>1515</v>
      </c>
      <c r="E3" s="403"/>
    </row>
    <row r="4" spans="1:5" ht="15.75" thickBot="1" x14ac:dyDescent="0.3">
      <c r="A4" s="476" t="s">
        <v>1269</v>
      </c>
      <c r="B4" s="401"/>
      <c r="E4" s="403"/>
    </row>
    <row r="5" spans="1:5" x14ac:dyDescent="0.2">
      <c r="A5" s="477" t="s">
        <v>1516</v>
      </c>
      <c r="E5" s="403"/>
    </row>
    <row r="6" spans="1:5" x14ac:dyDescent="0.2">
      <c r="A6" s="475" t="s">
        <v>1523</v>
      </c>
      <c r="E6" s="403"/>
    </row>
    <row r="7" spans="1:5" x14ac:dyDescent="0.2">
      <c r="A7" s="478" t="s">
        <v>1524</v>
      </c>
      <c r="E7" s="403"/>
    </row>
    <row r="8" spans="1:5" ht="24" x14ac:dyDescent="0.2">
      <c r="A8" s="478" t="s">
        <v>1525</v>
      </c>
      <c r="E8" s="402"/>
    </row>
    <row r="9" spans="1:5" x14ac:dyDescent="0.2">
      <c r="A9" s="478" t="s">
        <v>1526</v>
      </c>
      <c r="E9" s="403"/>
    </row>
    <row r="10" spans="1:5" x14ac:dyDescent="0.2">
      <c r="A10" s="478" t="s">
        <v>1527</v>
      </c>
      <c r="E10" s="403"/>
    </row>
    <row r="11" spans="1:5" x14ac:dyDescent="0.2">
      <c r="A11" s="478" t="s">
        <v>1528</v>
      </c>
      <c r="E11" s="403"/>
    </row>
    <row r="12" spans="1:5" ht="12.6" customHeight="1" thickBot="1" x14ac:dyDescent="0.25">
      <c r="A12" s="478" t="s">
        <v>1529</v>
      </c>
      <c r="E12" s="403"/>
    </row>
    <row r="13" spans="1:5" ht="15.75" thickBot="1" x14ac:dyDescent="0.3">
      <c r="A13" s="476" t="s">
        <v>1514</v>
      </c>
      <c r="B13" s="401"/>
      <c r="E13" s="403"/>
    </row>
    <row r="14" spans="1:5" x14ac:dyDescent="0.2">
      <c r="A14" s="477" t="s">
        <v>1517</v>
      </c>
      <c r="E14" s="403"/>
    </row>
    <row r="15" spans="1:5" x14ac:dyDescent="0.2">
      <c r="A15" s="475" t="s">
        <v>1518</v>
      </c>
      <c r="E15" s="402"/>
    </row>
    <row r="16" spans="1:5" x14ac:dyDescent="0.2">
      <c r="A16" s="478" t="s">
        <v>1519</v>
      </c>
      <c r="E16" s="403"/>
    </row>
    <row r="17" spans="1:5" ht="13.15" customHeight="1" x14ac:dyDescent="0.2">
      <c r="A17" s="478" t="s">
        <v>1520</v>
      </c>
      <c r="E17" s="403"/>
    </row>
    <row r="18" spans="1:5" ht="24" x14ac:dyDescent="0.2">
      <c r="A18" s="478" t="s">
        <v>1521</v>
      </c>
    </row>
    <row r="19" spans="1:5" ht="12.75" thickBot="1" x14ac:dyDescent="0.25">
      <c r="A19" s="478" t="s">
        <v>1522</v>
      </c>
    </row>
    <row r="20" spans="1:5" ht="15.75" thickBot="1" x14ac:dyDescent="0.3">
      <c r="A20" s="476" t="s">
        <v>1268</v>
      </c>
      <c r="B20" s="401"/>
    </row>
    <row r="21" spans="1:5" x14ac:dyDescent="0.2">
      <c r="A21" s="477" t="s">
        <v>1511</v>
      </c>
    </row>
    <row r="22" spans="1:5" x14ac:dyDescent="0.2">
      <c r="A22" s="475" t="s">
        <v>1512</v>
      </c>
    </row>
    <row r="23" spans="1:5" ht="24" x14ac:dyDescent="0.2">
      <c r="A23" s="478" t="s">
        <v>1530</v>
      </c>
    </row>
    <row r="24" spans="1:5" ht="12.75" thickBot="1" x14ac:dyDescent="0.25">
      <c r="A24" s="479" t="s">
        <v>1531</v>
      </c>
    </row>
    <row r="26" spans="1:5" ht="15" x14ac:dyDescent="0.25">
      <c r="A26" s="546" t="s">
        <v>1676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5"/>
  <sheetViews>
    <sheetView topLeftCell="B1" workbookViewId="0">
      <selection activeCell="F1" sqref="F1"/>
    </sheetView>
  </sheetViews>
  <sheetFormatPr defaultColWidth="8.85546875" defaultRowHeight="28.9" customHeight="1" x14ac:dyDescent="0.25"/>
  <cols>
    <col min="1" max="1" width="52.7109375" style="111" customWidth="1"/>
    <col min="2" max="2" width="3.42578125" style="115" customWidth="1"/>
    <col min="3" max="3" width="15" style="109" customWidth="1"/>
    <col min="4" max="4" width="13.5703125" style="196" customWidth="1"/>
    <col min="5" max="5" width="50.7109375" style="226" customWidth="1"/>
    <col min="6" max="7" width="12.140625" style="88" customWidth="1"/>
    <col min="8" max="10" width="6.28515625" style="204" customWidth="1"/>
    <col min="11" max="11" width="61.42578125" style="248" customWidth="1"/>
    <col min="12" max="12" width="8.85546875" style="247"/>
    <col min="13" max="16384" width="8.85546875" style="109"/>
  </cols>
  <sheetData>
    <row r="1" spans="1:11" ht="13.15" customHeight="1" x14ac:dyDescent="0.25">
      <c r="E1" s="214" t="s">
        <v>1337</v>
      </c>
      <c r="F1" s="614">
        <v>43101</v>
      </c>
      <c r="G1" s="262" t="str">
        <f>TEXT(F1,"d mmm, yyyy")</f>
        <v>1 Jan, 2018</v>
      </c>
    </row>
    <row r="2" spans="1:11" ht="15" customHeight="1" x14ac:dyDescent="0.25">
      <c r="A2" s="211"/>
      <c r="B2" s="230"/>
      <c r="D2" s="212" t="s">
        <v>1295</v>
      </c>
      <c r="E2" s="215" t="s">
        <v>1294</v>
      </c>
      <c r="F2" s="199" t="s">
        <v>1336</v>
      </c>
      <c r="G2" s="263" t="s">
        <v>1335</v>
      </c>
      <c r="H2" s="246" t="s">
        <v>1409</v>
      </c>
      <c r="I2" s="246" t="s">
        <v>0</v>
      </c>
      <c r="J2" s="246" t="s">
        <v>1410</v>
      </c>
      <c r="K2" s="249" t="s">
        <v>1345</v>
      </c>
    </row>
    <row r="3" spans="1:11" ht="27.6" customHeight="1" x14ac:dyDescent="0.25">
      <c r="A3" s="113" t="str">
        <f>"Recruit " &amp; StaffingRequirements.OLD!A3 &amp; " founder who can work productively from home by "</f>
        <v xml:space="preserve">Recruit Sales &amp; Marketing Lead founder who can work productively from home by </v>
      </c>
      <c r="B3" s="231"/>
      <c r="C3" s="397" t="str">
        <f>StrategicGoals!A1</f>
        <v>People</v>
      </c>
      <c r="D3" s="735" t="str">
        <f>StrategicGoals!B1</f>
        <v>Build a first class virtual organization</v>
      </c>
      <c r="E3" s="216" t="str">
        <f t="shared" ref="E3:E8" si="0">A3 &amp; " " &amp; G3</f>
        <v>Recruit Sales &amp; Marketing Lead founder who can work productively from home by  30 Jun, 2018</v>
      </c>
      <c r="F3" s="200">
        <v>6</v>
      </c>
      <c r="G3" s="264" t="str">
        <f t="shared" ref="G3:G28" si="1">TEXT(EDATE($F$1-1,F3),"d mmm, yyyy")</f>
        <v>30 Jun, 2018</v>
      </c>
      <c r="H3" s="279">
        <v>1</v>
      </c>
      <c r="I3" s="279" t="str">
        <f t="shared" ref="I3:I29" si="2">RIGHT(G3,4)</f>
        <v>2018</v>
      </c>
      <c r="J3" s="280">
        <f>ROUNDUP(MONTH(EDATE($F$1-1,F3))/3,0)</f>
        <v>2</v>
      </c>
    </row>
    <row r="4" spans="1:11" ht="28.9" customHeight="1" x14ac:dyDescent="0.25">
      <c r="A4" s="113" t="str">
        <f>"Recruit " &amp; StaffingRequirements.OLD!A4 &amp; " founder who can work productively from home by "</f>
        <v xml:space="preserve">Recruit Finance Lead founder who can work productively from home by </v>
      </c>
      <c r="B4" s="231"/>
      <c r="C4" s="111"/>
      <c r="D4" s="736"/>
      <c r="E4" s="216" t="str">
        <f t="shared" si="0"/>
        <v>Recruit Finance Lead founder who can work productively from home by  30 Sep, 2018</v>
      </c>
      <c r="F4" s="200">
        <v>9</v>
      </c>
      <c r="G4" s="264" t="str">
        <f t="shared" si="1"/>
        <v>30 Sep, 2018</v>
      </c>
      <c r="H4" s="279">
        <v>1</v>
      </c>
      <c r="I4" s="279" t="str">
        <f t="shared" si="2"/>
        <v>2018</v>
      </c>
      <c r="J4" s="280">
        <f>ROUNDUP(MONTH(EDATE($F$1-1,F4))/3,0)</f>
        <v>3</v>
      </c>
    </row>
    <row r="5" spans="1:11" ht="14.45" customHeight="1" x14ac:dyDescent="0.25">
      <c r="A5" s="113" t="s">
        <v>1438</v>
      </c>
      <c r="B5" s="231"/>
      <c r="C5" s="111"/>
      <c r="D5" s="736"/>
      <c r="E5" s="216" t="str">
        <f t="shared" si="0"/>
        <v>Recruit HR Lead founder by  31 Mar, 2020</v>
      </c>
      <c r="F5" s="200">
        <v>27</v>
      </c>
      <c r="G5" s="264" t="str">
        <f t="shared" si="1"/>
        <v>31 Mar, 2020</v>
      </c>
      <c r="H5" s="307">
        <v>3</v>
      </c>
      <c r="I5" s="307" t="str">
        <f t="shared" si="2"/>
        <v>2020</v>
      </c>
      <c r="J5" s="308">
        <f>ROUNDUP(MONTH(EDATE($F$1-1,F5))/3,0)</f>
        <v>1</v>
      </c>
    </row>
    <row r="6" spans="1:11" ht="14.45" customHeight="1" x14ac:dyDescent="0.25">
      <c r="A6" s="113" t="str">
        <f>"Recruit 1 " &amp; StaffingRequirements.OLD!A18 &amp; " by "</f>
        <v xml:space="preserve">Recruit 1 Developer by </v>
      </c>
      <c r="B6" s="231"/>
      <c r="C6" s="111"/>
      <c r="D6" s="736"/>
      <c r="E6" s="216" t="str">
        <f t="shared" si="0"/>
        <v>Recruit 1 Developer by  31 Mar, 2019</v>
      </c>
      <c r="F6" s="200">
        <v>15</v>
      </c>
      <c r="G6" s="264" t="str">
        <f t="shared" si="1"/>
        <v>31 Mar, 2019</v>
      </c>
      <c r="H6" s="281">
        <v>2</v>
      </c>
      <c r="I6" s="260" t="str">
        <f t="shared" si="2"/>
        <v>2019</v>
      </c>
      <c r="J6" s="261">
        <f>ROUNDUP(MONTH(EDATE($F$1,F6))/3,0)</f>
        <v>2</v>
      </c>
    </row>
    <row r="7" spans="1:11" ht="14.45" customHeight="1" x14ac:dyDescent="0.25">
      <c r="A7" s="113" t="str">
        <f>"Recruit 1 person " &amp; StaffingRequirements.OLD!A23 &amp; " by "</f>
        <v xml:space="preserve">Recruit 1 person Marketing team by </v>
      </c>
      <c r="B7" s="231"/>
      <c r="C7" s="111"/>
      <c r="D7" s="736"/>
      <c r="E7" s="216" t="str">
        <f t="shared" si="0"/>
        <v>Recruit 1 person Marketing team by  31 Mar, 2019</v>
      </c>
      <c r="F7" s="200">
        <v>15</v>
      </c>
      <c r="G7" s="264" t="str">
        <f t="shared" si="1"/>
        <v>31 Mar, 2019</v>
      </c>
      <c r="H7" s="281">
        <v>2</v>
      </c>
      <c r="I7" s="260" t="str">
        <f t="shared" si="2"/>
        <v>2019</v>
      </c>
      <c r="J7" s="261">
        <f>ROUNDUP(MONTH(EDATE($F$1,F7))/3,0)</f>
        <v>2</v>
      </c>
    </row>
    <row r="8" spans="1:11" ht="15" customHeight="1" x14ac:dyDescent="0.25">
      <c r="A8" s="113" t="str">
        <f>"Recruit 1 person " &amp; StaffingRequirements.OLD!A24 &amp; " by "</f>
        <v xml:space="preserve">Recruit 1 person Sales team by </v>
      </c>
      <c r="B8" s="231"/>
      <c r="C8" s="111"/>
      <c r="D8" s="736"/>
      <c r="E8" s="216" t="str">
        <f t="shared" si="0"/>
        <v>Recruit 1 person Sales team by  31 Mar, 2019</v>
      </c>
      <c r="F8" s="200">
        <v>15</v>
      </c>
      <c r="G8" s="264" t="str">
        <f t="shared" si="1"/>
        <v>31 Mar, 2019</v>
      </c>
      <c r="H8" s="281">
        <v>2</v>
      </c>
      <c r="I8" s="260" t="str">
        <f t="shared" si="2"/>
        <v>2019</v>
      </c>
      <c r="J8" s="261">
        <f>ROUNDUP(MONTH(EDATE($F$1,F8))/3,0)</f>
        <v>2</v>
      </c>
    </row>
    <row r="9" spans="1:11" ht="13.9" customHeight="1" x14ac:dyDescent="0.25">
      <c r="A9" s="113" t="s">
        <v>1352</v>
      </c>
      <c r="B9" s="231"/>
      <c r="C9" s="111"/>
      <c r="D9" s="736"/>
      <c r="E9" s="216" t="str">
        <f t="shared" ref="E9:E29" si="3">A9 &amp; " " &amp; G9</f>
        <v>Recruit operational administration team by 31 Mar, 2020</v>
      </c>
      <c r="F9" s="200">
        <v>27</v>
      </c>
      <c r="G9" s="264" t="str">
        <f t="shared" si="1"/>
        <v>31 Mar, 2020</v>
      </c>
      <c r="H9" s="307">
        <v>3</v>
      </c>
      <c r="I9" s="307" t="str">
        <f t="shared" si="2"/>
        <v>2020</v>
      </c>
      <c r="J9" s="308">
        <f t="shared" ref="J9:J26" si="4">ROUNDUP(MONTH(EDATE($F$1-1,F9))/3,0)</f>
        <v>1</v>
      </c>
    </row>
    <row r="10" spans="1:11" ht="53.45" customHeight="1" x14ac:dyDescent="0.25">
      <c r="A10" s="113" t="s">
        <v>1338</v>
      </c>
      <c r="B10" s="231"/>
      <c r="C10" s="111"/>
      <c r="D10" s="737"/>
      <c r="E10" s="216" t="str">
        <f t="shared" si="3"/>
        <v>Continual improvement in organizational dynamics can be constantly improved by working on employee performance (Human Resources MBA) through constant online training courses, beginning in 31 Mar, 2020</v>
      </c>
      <c r="F10" s="200">
        <v>27</v>
      </c>
      <c r="G10" s="264" t="str">
        <f t="shared" si="1"/>
        <v>31 Mar, 2020</v>
      </c>
      <c r="H10" s="307">
        <v>3</v>
      </c>
      <c r="I10" s="307" t="str">
        <f t="shared" si="2"/>
        <v>2020</v>
      </c>
      <c r="J10" s="308">
        <f t="shared" si="4"/>
        <v>1</v>
      </c>
    </row>
    <row r="11" spans="1:11" ht="30.6" customHeight="1" x14ac:dyDescent="0.25">
      <c r="A11" s="113" t="s">
        <v>1339</v>
      </c>
      <c r="B11" s="231"/>
      <c r="C11" s="397" t="str">
        <f>StrategicGoals!A2</f>
        <v>Internal</v>
      </c>
      <c r="D11" s="738" t="str">
        <f>StrategicGoals!B2</f>
        <v>Build simplistic reusable products</v>
      </c>
      <c r="E11" s="217" t="str">
        <f t="shared" si="3"/>
        <v>Build an in the basement database storage prototype by 31 Mar, 2018</v>
      </c>
      <c r="F11" s="250">
        <v>3</v>
      </c>
      <c r="G11" s="265" t="str">
        <f t="shared" si="1"/>
        <v>31 Mar, 2018</v>
      </c>
      <c r="H11" s="279">
        <v>1</v>
      </c>
      <c r="I11" s="279" t="str">
        <f t="shared" si="2"/>
        <v>2018</v>
      </c>
      <c r="J11" s="280">
        <f t="shared" si="4"/>
        <v>1</v>
      </c>
    </row>
    <row r="12" spans="1:11" ht="16.149999999999999" customHeight="1" x14ac:dyDescent="0.25">
      <c r="A12" s="113" t="s">
        <v>1340</v>
      </c>
      <c r="B12" s="231"/>
      <c r="C12" s="186"/>
      <c r="D12" s="736"/>
      <c r="E12" s="218" t="str">
        <f t="shared" si="3"/>
        <v>Build test analytical demo product by 30 Jun, 2018</v>
      </c>
      <c r="F12" s="205">
        <v>6</v>
      </c>
      <c r="G12" s="266" t="str">
        <f t="shared" si="1"/>
        <v>30 Jun, 2018</v>
      </c>
      <c r="H12" s="279">
        <v>1</v>
      </c>
      <c r="I12" s="279" t="str">
        <f t="shared" si="2"/>
        <v>2018</v>
      </c>
      <c r="J12" s="280">
        <f t="shared" si="4"/>
        <v>2</v>
      </c>
    </row>
    <row r="13" spans="1:11" ht="15.4" customHeight="1" x14ac:dyDescent="0.25">
      <c r="A13" s="113" t="s">
        <v>1341</v>
      </c>
      <c r="B13" s="231"/>
      <c r="C13" s="186"/>
      <c r="D13" s="736"/>
      <c r="E13" s="218" t="str">
        <f t="shared" si="3"/>
        <v>Employ a single visualization tool by 30 Sep, 2018</v>
      </c>
      <c r="F13" s="205">
        <v>9</v>
      </c>
      <c r="G13" s="266" t="str">
        <f t="shared" si="1"/>
        <v>30 Sep, 2018</v>
      </c>
      <c r="H13" s="279">
        <v>1</v>
      </c>
      <c r="I13" s="279" t="str">
        <f t="shared" si="2"/>
        <v>2018</v>
      </c>
      <c r="J13" s="280">
        <f t="shared" si="4"/>
        <v>3</v>
      </c>
    </row>
    <row r="14" spans="1:11" ht="27.6" customHeight="1" x14ac:dyDescent="0.25">
      <c r="A14" s="113" t="s">
        <v>1414</v>
      </c>
      <c r="B14" s="231"/>
      <c r="C14" s="186"/>
      <c r="D14" s="736"/>
      <c r="E14" s="218" t="str">
        <f>A14 &amp; " " &amp; G14 &amp; ". " &amp; K14</f>
        <v>Deploy operational system to Cloud service starting 1 Jan, 2019. Takes 1 quarter to deploy</v>
      </c>
      <c r="F14" s="205">
        <v>12</v>
      </c>
      <c r="G14" s="266" t="str">
        <f>TEXT(EDATE($F$1,F14),"d mmm, yyyy")</f>
        <v>1 Jan, 2019</v>
      </c>
      <c r="H14" s="260">
        <v>2</v>
      </c>
      <c r="I14" s="260" t="str">
        <f t="shared" si="2"/>
        <v>2019</v>
      </c>
      <c r="J14" s="261">
        <f>ROUNDUP(MONTH(EDATE($F$1,F14))/3,0)</f>
        <v>1</v>
      </c>
      <c r="K14" s="275" t="s">
        <v>1415</v>
      </c>
    </row>
    <row r="15" spans="1:11" ht="39" customHeight="1" x14ac:dyDescent="0.25">
      <c r="A15" s="113" t="s">
        <v>1342</v>
      </c>
      <c r="B15" s="231"/>
      <c r="C15" s="186"/>
      <c r="D15" s="736"/>
      <c r="E15" s="218" t="str">
        <f>A15 &amp; " " &amp; G15 &amp; ". " &amp; K15</f>
        <v>Begin researching conversion from open source to vendor supported software (may become redundant) 1 Jan, 2020. Takes at least 2 quarters to deploy</v>
      </c>
      <c r="F15" s="205">
        <v>24</v>
      </c>
      <c r="G15" s="266" t="str">
        <f>TEXT(EDATE($F$1,F15),"d mmm, yyyy")</f>
        <v>1 Jan, 2020</v>
      </c>
      <c r="H15" s="204">
        <v>3</v>
      </c>
      <c r="I15" s="204" t="str">
        <f t="shared" si="2"/>
        <v>2020</v>
      </c>
      <c r="J15" s="247">
        <f t="shared" si="4"/>
        <v>4</v>
      </c>
      <c r="K15" s="275" t="s">
        <v>1420</v>
      </c>
    </row>
    <row r="16" spans="1:11" ht="40.9" customHeight="1" x14ac:dyDescent="0.25">
      <c r="A16" s="113" t="s">
        <v>1343</v>
      </c>
      <c r="B16" s="231"/>
      <c r="C16" s="186"/>
      <c r="D16" s="736"/>
      <c r="E16" s="218" t="str">
        <f t="shared" si="3"/>
        <v>Begin research feasibility of vendor supported software to squeeze operational costs with offshore outsourcing, by 31 Dec, 2020</v>
      </c>
      <c r="F16" s="205">
        <v>36</v>
      </c>
      <c r="G16" s="266" t="str">
        <f t="shared" si="1"/>
        <v>31 Dec, 2020</v>
      </c>
      <c r="H16" s="204">
        <v>3</v>
      </c>
      <c r="I16" s="204" t="str">
        <f t="shared" si="2"/>
        <v>2020</v>
      </c>
      <c r="J16" s="247">
        <f t="shared" si="4"/>
        <v>4</v>
      </c>
    </row>
    <row r="17" spans="1:11" ht="25.15" customHeight="1" x14ac:dyDescent="0.25">
      <c r="A17" s="113" t="s">
        <v>1344</v>
      </c>
      <c r="B17" s="231"/>
      <c r="C17" s="111"/>
      <c r="D17" s="737"/>
      <c r="E17" s="219" t="str">
        <f t="shared" si="3"/>
        <v>After business is started up, begin addition of public service spin-off tools and intersections by 31 Dec, 2020</v>
      </c>
      <c r="F17" s="210">
        <v>36</v>
      </c>
      <c r="G17" s="266" t="str">
        <f t="shared" si="1"/>
        <v>31 Dec, 2020</v>
      </c>
      <c r="H17" s="204">
        <v>4</v>
      </c>
      <c r="I17" s="204" t="str">
        <f t="shared" si="2"/>
        <v>2020</v>
      </c>
      <c r="J17" s="247">
        <f t="shared" si="4"/>
        <v>4</v>
      </c>
    </row>
    <row r="18" spans="1:11" ht="39.6" customHeight="1" x14ac:dyDescent="0.25">
      <c r="A18" s="113" t="s">
        <v>1422</v>
      </c>
      <c r="B18" s="231"/>
      <c r="C18" s="397" t="str">
        <f>StrategicGoals!A3</f>
        <v>Customers</v>
      </c>
      <c r="D18" s="739" t="str">
        <f>StrategicGoals!B3</f>
        <v>Build a large customer base of small scale clients</v>
      </c>
      <c r="E18" s="220" t="str">
        <f>A18 &amp; " " &amp; G18 &amp; ". " &amp; K18</f>
        <v xml:space="preserve">Purchase B2B email and phone contact lists by  31 Jan, 2018. Development and understanding of customer requirements will create a better product </v>
      </c>
      <c r="F18" s="251">
        <v>1</v>
      </c>
      <c r="G18" s="267" t="str">
        <f t="shared" si="1"/>
        <v>31 Jan, 2018</v>
      </c>
      <c r="H18" s="279">
        <v>1</v>
      </c>
      <c r="I18" s="279" t="str">
        <f t="shared" si="2"/>
        <v>2018</v>
      </c>
      <c r="J18" s="280">
        <f t="shared" si="4"/>
        <v>1</v>
      </c>
      <c r="K18" s="248" t="s">
        <v>1419</v>
      </c>
    </row>
    <row r="19" spans="1:11" ht="15" customHeight="1" x14ac:dyDescent="0.25">
      <c r="A19" s="113" t="s">
        <v>1346</v>
      </c>
      <c r="B19" s="231"/>
      <c r="C19" s="186"/>
      <c r="D19" s="736"/>
      <c r="E19" s="221" t="str">
        <f t="shared" si="3"/>
        <v>Segment B2B list to extract most useful contacts by 31 Jan, 2018</v>
      </c>
      <c r="F19" s="206">
        <v>1</v>
      </c>
      <c r="G19" s="268" t="str">
        <f t="shared" si="1"/>
        <v>31 Jan, 2018</v>
      </c>
      <c r="H19" s="279">
        <v>1</v>
      </c>
      <c r="I19" s="279" t="str">
        <f t="shared" si="2"/>
        <v>2018</v>
      </c>
      <c r="J19" s="280">
        <f t="shared" si="4"/>
        <v>1</v>
      </c>
    </row>
    <row r="20" spans="1:11" ht="14.25" customHeight="1" x14ac:dyDescent="0.25">
      <c r="A20" s="113" t="s">
        <v>1347</v>
      </c>
      <c r="B20" s="231"/>
      <c r="C20" s="186"/>
      <c r="D20" s="736"/>
      <c r="E20" s="221" t="str">
        <f t="shared" si="3"/>
        <v>Begin CRM activities with B2B list using Insightly by 31 Jan, 2018</v>
      </c>
      <c r="F20" s="206">
        <v>1</v>
      </c>
      <c r="G20" s="268" t="str">
        <f t="shared" si="1"/>
        <v>31 Jan, 2018</v>
      </c>
      <c r="H20" s="279">
        <v>1</v>
      </c>
      <c r="I20" s="279" t="str">
        <f t="shared" si="2"/>
        <v>2018</v>
      </c>
      <c r="J20" s="280">
        <f t="shared" si="4"/>
        <v>1</v>
      </c>
    </row>
    <row r="21" spans="1:11" ht="24.6" customHeight="1" x14ac:dyDescent="0.25">
      <c r="A21" s="113" t="s">
        <v>1483</v>
      </c>
      <c r="B21" s="231"/>
      <c r="C21" s="186"/>
      <c r="D21" s="736"/>
      <c r="E21" s="221" t="str">
        <f>A21 &amp; " " &amp; G21</f>
        <v>Begin social network and general marketing and advertising activities by  30 Jun, 2018</v>
      </c>
      <c r="F21" s="206">
        <v>6</v>
      </c>
      <c r="G21" s="268" t="str">
        <f>TEXT(EDATE($F$1-1,F21),"d mmm, yyyy")</f>
        <v>30 Jun, 2018</v>
      </c>
      <c r="H21" s="279">
        <v>1</v>
      </c>
      <c r="I21" s="279" t="str">
        <f>RIGHT(G21,4)</f>
        <v>2018</v>
      </c>
      <c r="J21" s="280">
        <f>ROUNDUP(MONTH(EDATE($F$1-1,F21))/3,0)</f>
        <v>2</v>
      </c>
    </row>
    <row r="22" spans="1:11" ht="15" customHeight="1" x14ac:dyDescent="0.25">
      <c r="A22" s="113" t="s">
        <v>1457</v>
      </c>
      <c r="B22" s="231"/>
      <c r="C22" s="186"/>
      <c r="D22" s="736"/>
      <c r="E22" s="221" t="str">
        <f>A22 &amp; " " &amp; G22</f>
        <v>Begin specialized print magazine advertising by  31 Mar, 2018</v>
      </c>
      <c r="F22" s="206">
        <v>3</v>
      </c>
      <c r="G22" s="268" t="str">
        <f>TEXT(EDATE($F$1-1,F22),"d mmm, yyyy")</f>
        <v>31 Mar, 2018</v>
      </c>
      <c r="H22" s="279">
        <v>1</v>
      </c>
      <c r="I22" s="279" t="str">
        <f>RIGHT(G22,4)</f>
        <v>2018</v>
      </c>
      <c r="J22" s="280">
        <f>ROUNDUP(MONTH(EDATE($F$1-1,F22))/3,0)</f>
        <v>1</v>
      </c>
    </row>
    <row r="23" spans="1:11" ht="26.45" customHeight="1" x14ac:dyDescent="0.25">
      <c r="A23" s="113" t="str">
        <f>"Acquire first " &amp; SalesForecast!$D$3 &amp; " early adopter (one or more for free/test) customers by "</f>
        <v xml:space="preserve">Acquire first 25 early adopter (one or more for free/test) customers by </v>
      </c>
      <c r="B23" s="231"/>
      <c r="C23" s="186"/>
      <c r="D23" s="736"/>
      <c r="E23" s="221" t="str">
        <f t="shared" si="3"/>
        <v>Acquire first 25 early adopter (one or more for free/test) customers by  31 Dec, 2018</v>
      </c>
      <c r="F23" s="206">
        <v>12</v>
      </c>
      <c r="G23" s="268" t="str">
        <f t="shared" si="1"/>
        <v>31 Dec, 2018</v>
      </c>
      <c r="H23" s="279">
        <v>1</v>
      </c>
      <c r="I23" s="279" t="str">
        <f t="shared" si="2"/>
        <v>2018</v>
      </c>
      <c r="J23" s="280">
        <f t="shared" si="4"/>
        <v>4</v>
      </c>
    </row>
    <row r="24" spans="1:11" ht="14.45" customHeight="1" x14ac:dyDescent="0.25">
      <c r="A24" s="309" t="s">
        <v>1439</v>
      </c>
      <c r="B24" s="231"/>
      <c r="C24" s="186"/>
      <c r="D24" s="736"/>
      <c r="E24" s="221" t="str">
        <f t="shared" si="3"/>
        <v>Hire a sales lead generation service 31 Mar, 2019</v>
      </c>
      <c r="F24" s="206">
        <v>15</v>
      </c>
      <c r="G24" s="268" t="str">
        <f t="shared" si="1"/>
        <v>31 Mar, 2019</v>
      </c>
      <c r="H24" s="279">
        <v>2</v>
      </c>
      <c r="I24" s="279" t="str">
        <f t="shared" si="2"/>
        <v>2019</v>
      </c>
      <c r="J24" s="280">
        <f t="shared" si="4"/>
        <v>1</v>
      </c>
    </row>
    <row r="25" spans="1:11" ht="24.6" customHeight="1" x14ac:dyDescent="0.25">
      <c r="A25" s="113" t="s">
        <v>1348</v>
      </c>
      <c r="B25" s="231"/>
      <c r="C25" s="186"/>
      <c r="D25" s="736"/>
      <c r="E25" s="221" t="str">
        <f t="shared" si="3"/>
        <v>Expand customer base with reusable architecture to profitability by 31 Dec, 2022</v>
      </c>
      <c r="F25" s="206">
        <v>60</v>
      </c>
      <c r="G25" s="268" t="str">
        <f t="shared" si="1"/>
        <v>31 Dec, 2022</v>
      </c>
      <c r="H25" s="204">
        <v>4</v>
      </c>
      <c r="I25" s="204" t="str">
        <f t="shared" si="2"/>
        <v>2022</v>
      </c>
      <c r="J25" s="247">
        <f t="shared" si="4"/>
        <v>4</v>
      </c>
    </row>
    <row r="26" spans="1:11" ht="14.65" customHeight="1" x14ac:dyDescent="0.25">
      <c r="A26" s="113" t="str">
        <f>"Expand to " &amp; SalesForecast!$H$3 &amp; "+ customers by"</f>
        <v>Expand to 500+ customers by</v>
      </c>
      <c r="B26" s="231"/>
      <c r="C26" s="186"/>
      <c r="D26" s="737"/>
      <c r="E26" s="222" t="str">
        <f t="shared" si="3"/>
        <v>Expand to 500+ customers by 31 Dec, 2022</v>
      </c>
      <c r="F26" s="252">
        <v>60</v>
      </c>
      <c r="G26" s="268" t="str">
        <f t="shared" si="1"/>
        <v>31 Dec, 2022</v>
      </c>
      <c r="H26" s="204">
        <v>4</v>
      </c>
      <c r="I26" s="204" t="str">
        <f t="shared" si="2"/>
        <v>2022</v>
      </c>
      <c r="J26" s="247">
        <f t="shared" si="4"/>
        <v>4</v>
      </c>
    </row>
    <row r="27" spans="1:11" ht="31.15" customHeight="1" x14ac:dyDescent="0.25">
      <c r="A27" s="113" t="s">
        <v>1349</v>
      </c>
      <c r="B27" s="231"/>
      <c r="C27" s="397" t="str">
        <f>StrategicGoals!A4</f>
        <v>Financial</v>
      </c>
      <c r="D27" s="740" t="str">
        <f>StrategicGoals!B4</f>
        <v>Founder based funding, to crowd funding, to investor based funding</v>
      </c>
      <c r="E27" s="223" t="str">
        <f t="shared" si="3"/>
        <v>Support prototype development by beginning crowd funding process by 31 Jan, 2018</v>
      </c>
      <c r="F27" s="253">
        <v>1</v>
      </c>
      <c r="G27" s="269" t="str">
        <f t="shared" si="1"/>
        <v>31 Jan, 2018</v>
      </c>
      <c r="H27" s="279">
        <v>1</v>
      </c>
      <c r="I27" s="279" t="str">
        <f t="shared" si="2"/>
        <v>2018</v>
      </c>
      <c r="J27" s="280">
        <f>ROUNDUP(MONTH(EDATE($F$1,F27))/3,0)</f>
        <v>1</v>
      </c>
    </row>
    <row r="28" spans="1:11" ht="25.15" customHeight="1" x14ac:dyDescent="0.25">
      <c r="A28" s="113" t="s">
        <v>1351</v>
      </c>
      <c r="B28" s="231"/>
      <c r="C28" s="186"/>
      <c r="D28" s="736"/>
      <c r="E28" s="224" t="str">
        <f t="shared" si="3"/>
        <v>If crowd funding fails, begin process of acquiring small business loans and founder credit options by 31 Jan, 2018</v>
      </c>
      <c r="F28" s="207">
        <v>1</v>
      </c>
      <c r="G28" s="270" t="str">
        <f t="shared" si="1"/>
        <v>31 Jan, 2018</v>
      </c>
      <c r="H28" s="279">
        <v>1</v>
      </c>
      <c r="I28" s="279" t="str">
        <f t="shared" si="2"/>
        <v>2018</v>
      </c>
      <c r="J28" s="280">
        <f>ROUNDUP(MONTH(EDATE($F$1,F28))/3,0)</f>
        <v>1</v>
      </c>
    </row>
    <row r="29" spans="1:11" ht="16.899999999999999" customHeight="1" x14ac:dyDescent="0.25">
      <c r="A29" s="113" t="s">
        <v>1350</v>
      </c>
      <c r="B29" s="231"/>
      <c r="C29" s="187"/>
      <c r="D29" s="737"/>
      <c r="E29" s="225" t="str">
        <f t="shared" si="3"/>
        <v>Begin investment funding search by 1 Jul, 2018</v>
      </c>
      <c r="F29" s="208">
        <v>6</v>
      </c>
      <c r="G29" s="396" t="str">
        <f>TEXT(EDATE($F$1,F29),"d mmm, yyyy")</f>
        <v>1 Jul, 2018</v>
      </c>
      <c r="H29" s="279">
        <v>1</v>
      </c>
      <c r="I29" s="279" t="str">
        <f t="shared" si="2"/>
        <v>2018</v>
      </c>
      <c r="J29" s="280">
        <f>ROUNDUP(MONTH(EDATE($F$1,F29))/3,0)</f>
        <v>3</v>
      </c>
    </row>
    <row r="30" spans="1:11" ht="28.9" customHeight="1" x14ac:dyDescent="0.25">
      <c r="C30" s="197"/>
      <c r="D30" s="213"/>
      <c r="F30" s="201"/>
      <c r="G30" s="198"/>
    </row>
    <row r="31" spans="1:11" ht="28.9" customHeight="1" x14ac:dyDescent="0.25">
      <c r="A31" s="546" t="s">
        <v>1678</v>
      </c>
      <c r="C31" s="197"/>
      <c r="D31" s="213"/>
      <c r="E31" s="227"/>
      <c r="F31" s="202"/>
      <c r="G31" s="202"/>
    </row>
    <row r="32" spans="1:11" ht="28.9" customHeight="1" x14ac:dyDescent="0.25">
      <c r="C32" s="197"/>
      <c r="D32" s="213"/>
      <c r="E32" s="228"/>
      <c r="F32" s="198"/>
      <c r="G32" s="198"/>
    </row>
    <row r="33" spans="3:7" ht="28.9" customHeight="1" x14ac:dyDescent="0.25">
      <c r="C33" s="197"/>
      <c r="D33" s="213"/>
      <c r="E33" s="228"/>
      <c r="F33" s="198"/>
      <c r="G33" s="198"/>
    </row>
    <row r="34" spans="3:7" ht="28.9" customHeight="1" x14ac:dyDescent="0.25">
      <c r="C34" s="197"/>
      <c r="D34" s="213"/>
      <c r="E34" s="228"/>
      <c r="F34" s="198"/>
      <c r="G34" s="198"/>
    </row>
    <row r="35" spans="3:7" ht="28.9" customHeight="1" x14ac:dyDescent="0.25">
      <c r="C35" s="197"/>
      <c r="E35" s="16"/>
      <c r="F35" s="203"/>
      <c r="G35" s="203"/>
    </row>
    <row r="36" spans="3:7" ht="28.9" customHeight="1" x14ac:dyDescent="0.25">
      <c r="C36" s="197"/>
      <c r="E36" s="16"/>
      <c r="F36" s="203"/>
      <c r="G36" s="203"/>
    </row>
    <row r="37" spans="3:7" ht="28.9" customHeight="1" x14ac:dyDescent="0.25">
      <c r="C37" s="197"/>
      <c r="E37" s="229"/>
      <c r="F37" s="179"/>
      <c r="G37" s="179"/>
    </row>
    <row r="38" spans="3:7" ht="28.9" customHeight="1" x14ac:dyDescent="0.25">
      <c r="C38" s="197"/>
    </row>
    <row r="44" spans="3:7" ht="28.9" customHeight="1" x14ac:dyDescent="0.25">
      <c r="E44" s="272"/>
      <c r="F44" s="204"/>
      <c r="G44" s="204"/>
    </row>
    <row r="45" spans="3:7" ht="28.9" customHeight="1" x14ac:dyDescent="0.25">
      <c r="E45" s="272"/>
      <c r="F45" s="204"/>
      <c r="G45" s="204"/>
    </row>
  </sheetData>
  <mergeCells count="4">
    <mergeCell ref="D3:D10"/>
    <mergeCell ref="D11:D17"/>
    <mergeCell ref="D18:D26"/>
    <mergeCell ref="D27:D29"/>
  </mergeCells>
  <conditionalFormatting sqref="J3:J9 J23:J24">
    <cfRule type="expression" dxfId="21" priority="26">
      <formula>K3=2018</formula>
    </cfRule>
  </conditionalFormatting>
  <conditionalFormatting sqref="J10">
    <cfRule type="expression" dxfId="20" priority="25">
      <formula>K10=2018</formula>
    </cfRule>
  </conditionalFormatting>
  <conditionalFormatting sqref="J11">
    <cfRule type="expression" dxfId="19" priority="24">
      <formula>K11=2018</formula>
    </cfRule>
  </conditionalFormatting>
  <conditionalFormatting sqref="J12">
    <cfRule type="expression" dxfId="18" priority="23">
      <formula>K12=2018</formula>
    </cfRule>
  </conditionalFormatting>
  <conditionalFormatting sqref="J13">
    <cfRule type="expression" dxfId="17" priority="22">
      <formula>K13=2018</formula>
    </cfRule>
  </conditionalFormatting>
  <conditionalFormatting sqref="J14">
    <cfRule type="expression" dxfId="16" priority="21">
      <formula>K14=2018</formula>
    </cfRule>
  </conditionalFormatting>
  <conditionalFormatting sqref="J15">
    <cfRule type="expression" dxfId="15" priority="20">
      <formula>K15=2018</formula>
    </cfRule>
  </conditionalFormatting>
  <conditionalFormatting sqref="J16">
    <cfRule type="expression" dxfId="14" priority="19">
      <formula>K16=2018</formula>
    </cfRule>
  </conditionalFormatting>
  <conditionalFormatting sqref="J17">
    <cfRule type="expression" dxfId="13" priority="18">
      <formula>K17=2018</formula>
    </cfRule>
  </conditionalFormatting>
  <conditionalFormatting sqref="J18">
    <cfRule type="expression" dxfId="12" priority="17">
      <formula>K18=2018</formula>
    </cfRule>
  </conditionalFormatting>
  <conditionalFormatting sqref="J19">
    <cfRule type="expression" dxfId="11" priority="16">
      <formula>K19=2018</formula>
    </cfRule>
  </conditionalFormatting>
  <conditionalFormatting sqref="J20:J22">
    <cfRule type="expression" dxfId="10" priority="15">
      <formula>K20=2018</formula>
    </cfRule>
  </conditionalFormatting>
  <conditionalFormatting sqref="J25">
    <cfRule type="expression" dxfId="9" priority="13">
      <formula>K25=2018</formula>
    </cfRule>
  </conditionalFormatting>
  <conditionalFormatting sqref="J25">
    <cfRule type="expression" dxfId="8" priority="12">
      <formula>K25=2018</formula>
    </cfRule>
  </conditionalFormatting>
  <conditionalFormatting sqref="J26">
    <cfRule type="expression" dxfId="7" priority="11">
      <formula>K26=2018</formula>
    </cfRule>
  </conditionalFormatting>
  <conditionalFormatting sqref="J14">
    <cfRule type="expression" dxfId="6" priority="8">
      <formula>K14=2018</formula>
    </cfRule>
  </conditionalFormatting>
  <conditionalFormatting sqref="J8">
    <cfRule type="expression" dxfId="5" priority="6">
      <formula>K8=2018</formula>
    </cfRule>
  </conditionalFormatting>
  <conditionalFormatting sqref="J8">
    <cfRule type="expression" dxfId="4" priority="5">
      <formula>K8=2018</formula>
    </cfRule>
  </conditionalFormatting>
  <conditionalFormatting sqref="J7">
    <cfRule type="expression" dxfId="3" priority="4">
      <formula>K7=2018</formula>
    </cfRule>
  </conditionalFormatting>
  <conditionalFormatting sqref="J7">
    <cfRule type="expression" dxfId="2" priority="3">
      <formula>K7=2018</formula>
    </cfRule>
  </conditionalFormatting>
  <conditionalFormatting sqref="J6">
    <cfRule type="expression" dxfId="1" priority="2">
      <formula>K6=2018</formula>
    </cfRule>
  </conditionalFormatting>
  <conditionalFormatting sqref="J6">
    <cfRule type="expression" dxfId="0" priority="1">
      <formula>K6=2018</formula>
    </cfRule>
  </conditionalFormatting>
  <pageMargins left="0.7" right="0.7" top="0.75" bottom="0.75" header="0.3" footer="0.3"/>
  <pageSetup orientation="portrait" r:id="rId1"/>
  <ignoredErrors>
    <ignoredError sqref="E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4</vt:i4>
      </vt:variant>
    </vt:vector>
  </HeadingPairs>
  <TitlesOfParts>
    <vt:vector size="46" baseType="lpstr">
      <vt:lpstr>CoreBusinessValues</vt:lpstr>
      <vt:lpstr>FLOW.Values2SWOT</vt:lpstr>
      <vt:lpstr>SWOTMatrix</vt:lpstr>
      <vt:lpstr>StrategicGoals</vt:lpstr>
      <vt:lpstr>GAP Analysis 1yr</vt:lpstr>
      <vt:lpstr>GAP Analysis 3-5yr</vt:lpstr>
      <vt:lpstr>5YearStrategy</vt:lpstr>
      <vt:lpstr>SWOTResponse</vt:lpstr>
      <vt:lpstr>SMARTObjectives</vt:lpstr>
      <vt:lpstr>Executing SMART Objectives</vt:lpstr>
      <vt:lpstr>SMART -&gt; Expenses</vt:lpstr>
      <vt:lpstr>FundingSequence</vt:lpstr>
      <vt:lpstr>Leads</vt:lpstr>
      <vt:lpstr>Employees</vt:lpstr>
      <vt:lpstr>Staffing</vt:lpstr>
      <vt:lpstr>JobWages</vt:lpstr>
      <vt:lpstr>StaffingRequirements.OLD</vt:lpstr>
      <vt:lpstr>JobWagesMarketing</vt:lpstr>
      <vt:lpstr>JobWagesHR</vt:lpstr>
      <vt:lpstr>JobFinanceWages</vt:lpstr>
      <vt:lpstr>JobSalesWages</vt:lpstr>
      <vt:lpstr>Hardware</vt:lpstr>
      <vt:lpstr>Services&amp;Equipment</vt:lpstr>
      <vt:lpstr>ServerRequirements.OLD</vt:lpstr>
      <vt:lpstr>StartupExpenses</vt:lpstr>
      <vt:lpstr>PersonalFinances</vt:lpstr>
      <vt:lpstr>STEEP</vt:lpstr>
      <vt:lpstr>Porters5Forces</vt:lpstr>
      <vt:lpstr>Competitors</vt:lpstr>
      <vt:lpstr>The4Ps</vt:lpstr>
      <vt:lpstr>Doopex</vt:lpstr>
      <vt:lpstr>GoogleCloud</vt:lpstr>
      <vt:lpstr>Oracle BigData Cloud Machine</vt:lpstr>
      <vt:lpstr>SalesForecast</vt:lpstr>
      <vt:lpstr>Market Segmentation Map</vt:lpstr>
      <vt:lpstr>What Is Market Segmentation</vt:lpstr>
      <vt:lpstr>Industry Segmentation</vt:lpstr>
      <vt:lpstr>MarketingCosts</vt:lpstr>
      <vt:lpstr>PFIncomeQtr2018</vt:lpstr>
      <vt:lpstr>PFIncomeQtr2019</vt:lpstr>
      <vt:lpstr>ProForma Income Statement</vt:lpstr>
      <vt:lpstr>SalesLeadGeneration</vt:lpstr>
      <vt:lpstr>SWOTMatrix!_Toc431781496</vt:lpstr>
      <vt:lpstr>'5YearStrategy'!_Toc490918667</vt:lpstr>
      <vt:lpstr>'5YearStrategy'!_Toc490918668</vt:lpstr>
      <vt:lpstr>'5YearStrategy'!_Toc490918670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2014-08-26T07:34:54Z</dcterms:created>
  <dcterms:modified xsi:type="dcterms:W3CDTF">2022-02-27T20:56:33Z</dcterms:modified>
</cp:coreProperties>
</file>