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<sst xmlns="http://schemas.openxmlformats.org/spreadsheetml/2006/main" count="33" uniqueCount="33">
  <si>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>Q0</t>
  </si>
  <si>
    <t>a</t>
  </si>
  <si>
    <t>b</t>
  </si>
  <si>
    <t>HP_major_coef</t>
  </si>
  <si>
    <t>ATK_major_coef</t>
  </si>
  <si>
    <t>DEF_major_coef</t>
  </si>
  <si>
    <t>battle_time_coef</t>
  </si>
  <si>
    <t>HP_regen_major_coef</t>
  </si>
  <si>
    <t>ATK_attr_coef</t>
  </si>
  <si>
    <t>DEF_attr_coef</t>
  </si>
  <si>
    <t>HP_attr_coef</t>
  </si>
  <si>
    <t>minor_bonus</t>
  </si>
  <si>
    <t>理论值</t>
  </si>
  <si>
    <t>序号</t>
  </si>
  <si>
    <t>大境界</t>
  </si>
  <si>
    <t>小境界</t>
  </si>
  <si>
    <t>归一化等级</t>
  </si>
  <si>
    <t>小等级升级次数</t>
  </si>
  <si>
    <t>总等级</t>
  </si>
  <si>
    <t>属性点</t>
  </si>
  <si>
    <t>平均属性点</t>
  </si>
  <si>
    <t>裸血量</t>
  </si>
  <si>
    <t>回血</t>
  </si>
  <si>
    <t>回满时间</t>
  </si>
  <si>
    <t>突破灵气需求</t>
  </si>
  <si>
    <t>总灵气需求</t>
  </si>
  <si>
    <t>需要时长(h)</t>
  </si>
  <si>
    <t>裸攻击</t>
  </si>
  <si>
    <t>平均加点后血量</t>
  </si>
  <si>
    <t>平均加点后攻击</t>
  </si>
  <si>
    <t>平均加点后秒伤</t>
  </si>
  <si>
    <t>战斗时长(min)</t>
  </si>
  <si>
    <t>预期战斗时长(min)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</si>
</sst>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2"/>
  <sheetViews>
    <sheetView tabSelected="1" workbookViewId="0">
      <selection activeCell="R2" sqref="R2"/>
    </sheetView>
  </sheetViews>
  <sheetFormatPr defaultColWidth="9" defaultRowHeight="14.25"/>
  <cols>
    <col min="8" max="8" width="11.8916666666667" customWidth="1"/>
    <col min="9" max="12" width="12.8916666666667"/>
    <col min="13" max="13" width="9.66666666666667"/>
    <col min="14" max="14" width="12.8916666666667"/>
    <col min="16" max="16" width="12.8916666666667"/>
    <col min="17" max="17" width="15" customWidth="1"/>
    <col min="18" max="20" width="12.8916666666667"/>
    <col min="21" max="21" width="12.625"/>
    <col min="22" max="22" width="11.775"/>
  </cols>
  <sheetData>
    <row r="1" s="1" customFormat="1" ht="42.75" spans="1:24">
      <c r="A1" s="1" t="s">
        <v>0</v>
      </c>
      <c r="B1" s="1">
        <v>20</v>
      </c>
      <c r="C1" s="1" t="s">
        <v>1</v>
      </c>
      <c r="D1" s="1">
        <v>3.45</v>
      </c>
      <c r="E1" s="1" t="s">
        <v>2</v>
      </c>
      <c r="F1" s="1">
        <v>0.13</v>
      </c>
      <c r="G1" s="1" t="s">
        <v>3</v>
      </c>
      <c r="H1" s="1">
        <v>1.5</v>
      </c>
      <c r="I1" s="1" t="s">
        <v>4</v>
      </c>
      <c r="J1" s="1">
        <v>1.36</v>
      </c>
      <c r="K1" s="1" t="s">
        <v>5</v>
      </c>
      <c r="L1" s="1">
        <v>1.36</v>
      </c>
      <c r="M1" s="1" t="s">
        <v>6</v>
      </c>
      <c r="N1" s="1">
        <v>1.1</v>
      </c>
      <c r="O1" s="1" t="s">
        <v>7</v>
      </c>
      <c r="P1" s="1">
        <f>1/2000</f>
        <v>0.0005</v>
      </c>
      <c r="Q1" s="1" t="s">
        <v>8</v>
      </c>
      <c r="R1" s="1">
        <v>1.1</v>
      </c>
      <c r="S1" s="1" t="s">
        <v>9</v>
      </c>
      <c r="T1" s="1">
        <v>1.1</v>
      </c>
      <c r="U1" s="1" t="s">
        <v>10</v>
      </c>
      <c r="V1" s="1">
        <v>1.14</v>
      </c>
      <c r="W1" s="1" t="s">
        <v>11</v>
      </c>
      <c r="X1" s="1">
        <v>1.15</v>
      </c>
    </row>
    <row r="2" s="1" customFormat="1" spans="1:22">
      <c r="A2" s="1" t="s">
        <v>12</v>
      </c>
      <c r="J2" s="1">
        <f>H1/N1</f>
        <v>1.36363636363636</v>
      </c>
      <c r="L2" s="1">
        <f>H1/N1</f>
        <v>1.36363636363636</v>
      </c>
      <c r="R2" s="1">
        <f t="shared" ref="R2:V2" si="0">POWER(J2,1/3)</f>
        <v>1.10891823393039</v>
      </c>
      <c r="T2" s="1">
        <f t="shared" si="0"/>
        <v>1.10891823393039</v>
      </c>
      <c r="V2" s="1">
        <f>POWER(H1,1/3)</f>
        <v>1.14471424255333</v>
      </c>
    </row>
    <row r="3" spans="1:20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27</v>
      </c>
      <c r="P3" t="s">
        <v>28</v>
      </c>
      <c r="Q3" t="s">
        <v>29</v>
      </c>
      <c r="R3" t="s">
        <v>30</v>
      </c>
      <c r="S3" t="s">
        <v>31</v>
      </c>
      <c r="T3" t="s">
        <v>32</v>
      </c>
    </row>
    <row r="4" spans="1:20">
      <c r="A4">
        <v>1</v>
      </c>
      <c r="B4">
        <f>FLOOR((A4-1)/9,1)+1</f>
        <v>1</v>
      </c>
      <c r="C4">
        <f>MOD(A4-1,9)+1</f>
        <v>1</v>
      </c>
      <c r="D4">
        <f>B4*10+C4</f>
        <v>11</v>
      </c>
      <c r="E4">
        <f>(B4-1)*9+C4-1</f>
        <v>0</v>
      </c>
      <c r="F4">
        <f>B4+E4/5</f>
        <v>1</v>
      </c>
      <c r="G4">
        <f>F4*5</f>
        <v>5</v>
      </c>
      <c r="H4">
        <f>G4/5</f>
        <v>1</v>
      </c>
      <c r="I4">
        <f>ROUND(100*POWER($H$1,F4),0)</f>
        <v>150</v>
      </c>
      <c r="J4">
        <f>I4*P1</f>
        <v>0.075</v>
      </c>
      <c r="K4">
        <f>I4/J4</f>
        <v>2000</v>
      </c>
      <c r="L4">
        <f>ROUND($B$1*POWER(1+$D$1,B4-1)*(1+$F$1*(C4-1)),0)</f>
        <v>20</v>
      </c>
      <c r="M4">
        <f>SUM(L$4:L4)</f>
        <v>20</v>
      </c>
      <c r="N4">
        <f>M4/10/3600</f>
        <v>0.000555555555555556</v>
      </c>
      <c r="O4">
        <f>ROUND(10*POWER($J$1,F4),0)</f>
        <v>14</v>
      </c>
      <c r="P4">
        <f>ROUND(I4*POWER($V$1,H4),0)</f>
        <v>171</v>
      </c>
      <c r="Q4">
        <f>ROUND(O4*POWER($R$1,H4),0)</f>
        <v>15</v>
      </c>
      <c r="R4">
        <f>Q4/5</f>
        <v>3</v>
      </c>
      <c r="S4">
        <f>P4/(R4-J4)/60</f>
        <v>0.974358974358974</v>
      </c>
      <c r="T4">
        <f>POWER($N$1,F4)</f>
        <v>1.1</v>
      </c>
    </row>
    <row r="5" spans="1:20">
      <c r="A5">
        <v>2</v>
      </c>
      <c r="B5">
        <f t="shared" ref="B5:B68" si="1">FLOOR((A5-1)/9,1)+1</f>
        <v>1</v>
      </c>
      <c r="C5">
        <f t="shared" ref="C5:C68" si="2">MOD(A5-1,9)+1</f>
        <v>2</v>
      </c>
      <c r="D5">
        <f t="shared" ref="D5:D36" si="3">B5*10+C5</f>
        <v>12</v>
      </c>
      <c r="E5">
        <f t="shared" ref="E5:E36" si="4">(B5-1)*9+C5-1</f>
        <v>1</v>
      </c>
      <c r="F5">
        <f t="shared" ref="F5:F36" si="5">B5+E5/5</f>
        <v>1.2</v>
      </c>
      <c r="G5">
        <f t="shared" ref="G5:G36" si="6">F5*5</f>
        <v>6</v>
      </c>
      <c r="H5">
        <f t="shared" ref="H5:H36" si="7">G5/5</f>
        <v>1.2</v>
      </c>
      <c r="I5">
        <f t="shared" ref="I5:I36" si="8">ROUND(100*POWER($H$1,F5),0)</f>
        <v>163</v>
      </c>
      <c r="J5">
        <f>J4+I5*$P$1*(H5-H4)</f>
        <v>0.0913</v>
      </c>
      <c r="K5">
        <f t="shared" ref="K5:K36" si="9">I5/J5</f>
        <v>1785.32311062432</v>
      </c>
      <c r="L5">
        <f t="shared" ref="L5:L36" si="10">ROUND($B$1*POWER(1+$D$1,B5-1)*(1+$F$1*(C5-1)),0)</f>
        <v>23</v>
      </c>
      <c r="M5">
        <f>SUM(L$4:L5)</f>
        <v>43</v>
      </c>
      <c r="N5">
        <f t="shared" ref="N5:N36" si="11">M5/10/3600</f>
        <v>0.00119444444444444</v>
      </c>
      <c r="O5">
        <f t="shared" ref="O5:O36" si="12">ROUND(10*POWER($J$1,F5),0)</f>
        <v>14</v>
      </c>
      <c r="P5">
        <f t="shared" ref="P5:P36" si="13">ROUND(I5*POWER($V$1,H5),0)</f>
        <v>191</v>
      </c>
      <c r="Q5">
        <f t="shared" ref="Q5:Q36" si="14">ROUND(O5*POWER($R$1,H5),0)</f>
        <v>16</v>
      </c>
      <c r="R5">
        <f t="shared" ref="R5:R36" si="15">Q5/5</f>
        <v>3.2</v>
      </c>
      <c r="S5">
        <f t="shared" ref="S5:S36" si="16">P5/(R5-J5)/60</f>
        <v>1.02400789183045</v>
      </c>
      <c r="T5">
        <f t="shared" ref="T5:T36" si="17">POWER($N$1,F5)</f>
        <v>1.1211693641406</v>
      </c>
    </row>
    <row r="6" spans="1:20">
      <c r="A6">
        <v>3</v>
      </c>
      <c r="B6">
        <f t="shared" si="1"/>
        <v>1</v>
      </c>
      <c r="C6">
        <f t="shared" si="2"/>
        <v>3</v>
      </c>
      <c r="D6">
        <f t="shared" si="3"/>
        <v>13</v>
      </c>
      <c r="E6">
        <f t="shared" si="4"/>
        <v>2</v>
      </c>
      <c r="F6">
        <f t="shared" si="5"/>
        <v>1.4</v>
      </c>
      <c r="G6">
        <f t="shared" si="6"/>
        <v>7</v>
      </c>
      <c r="H6">
        <f t="shared" si="7"/>
        <v>1.4</v>
      </c>
      <c r="I6">
        <f t="shared" si="8"/>
        <v>176</v>
      </c>
      <c r="J6">
        <f t="shared" ref="J6:J37" si="18">J5+I6*$P$1*(H6-H5)</f>
        <v>0.1089</v>
      </c>
      <c r="K6">
        <f t="shared" si="9"/>
        <v>1616.16161616162</v>
      </c>
      <c r="L6">
        <f t="shared" si="10"/>
        <v>25</v>
      </c>
      <c r="M6">
        <f>SUM(L$4:L6)</f>
        <v>68</v>
      </c>
      <c r="N6">
        <f t="shared" si="11"/>
        <v>0.00188888888888889</v>
      </c>
      <c r="O6">
        <f t="shared" si="12"/>
        <v>15</v>
      </c>
      <c r="P6">
        <f t="shared" si="13"/>
        <v>211</v>
      </c>
      <c r="Q6">
        <f t="shared" si="14"/>
        <v>17</v>
      </c>
      <c r="R6">
        <f t="shared" si="15"/>
        <v>3.4</v>
      </c>
      <c r="S6">
        <f t="shared" si="16"/>
        <v>1.06853838129096</v>
      </c>
      <c r="T6">
        <f t="shared" si="17"/>
        <v>1.14274613007949</v>
      </c>
    </row>
    <row r="7" spans="1:20">
      <c r="A7">
        <v>4</v>
      </c>
      <c r="B7">
        <f t="shared" si="1"/>
        <v>1</v>
      </c>
      <c r="C7">
        <f t="shared" si="2"/>
        <v>4</v>
      </c>
      <c r="D7">
        <f t="shared" si="3"/>
        <v>14</v>
      </c>
      <c r="E7">
        <f t="shared" si="4"/>
        <v>3</v>
      </c>
      <c r="F7">
        <f t="shared" si="5"/>
        <v>1.6</v>
      </c>
      <c r="G7">
        <f t="shared" si="6"/>
        <v>8</v>
      </c>
      <c r="H7">
        <f t="shared" si="7"/>
        <v>1.6</v>
      </c>
      <c r="I7">
        <f t="shared" si="8"/>
        <v>191</v>
      </c>
      <c r="J7">
        <f t="shared" si="18"/>
        <v>0.128</v>
      </c>
      <c r="K7">
        <f t="shared" si="9"/>
        <v>1492.1875</v>
      </c>
      <c r="L7">
        <f t="shared" si="10"/>
        <v>28</v>
      </c>
      <c r="M7">
        <f>SUM(L$4:L7)</f>
        <v>96</v>
      </c>
      <c r="N7">
        <f t="shared" si="11"/>
        <v>0.00266666666666667</v>
      </c>
      <c r="O7">
        <f t="shared" si="12"/>
        <v>16</v>
      </c>
      <c r="P7">
        <f t="shared" si="13"/>
        <v>236</v>
      </c>
      <c r="Q7">
        <f t="shared" si="14"/>
        <v>19</v>
      </c>
      <c r="R7">
        <f t="shared" si="15"/>
        <v>3.8</v>
      </c>
      <c r="S7">
        <f t="shared" si="16"/>
        <v>1.07116920842411</v>
      </c>
      <c r="T7">
        <f t="shared" si="17"/>
        <v>1.16473813821396</v>
      </c>
    </row>
    <row r="8" spans="1:20">
      <c r="A8">
        <v>5</v>
      </c>
      <c r="B8">
        <f t="shared" si="1"/>
        <v>1</v>
      </c>
      <c r="C8">
        <f t="shared" si="2"/>
        <v>5</v>
      </c>
      <c r="D8">
        <f t="shared" si="3"/>
        <v>15</v>
      </c>
      <c r="E8">
        <f t="shared" si="4"/>
        <v>4</v>
      </c>
      <c r="F8">
        <f t="shared" si="5"/>
        <v>1.8</v>
      </c>
      <c r="G8">
        <f t="shared" si="6"/>
        <v>9</v>
      </c>
      <c r="H8">
        <f t="shared" si="7"/>
        <v>1.8</v>
      </c>
      <c r="I8">
        <f t="shared" si="8"/>
        <v>207</v>
      </c>
      <c r="J8">
        <f t="shared" si="18"/>
        <v>0.1487</v>
      </c>
      <c r="K8">
        <f t="shared" si="9"/>
        <v>1392.0645595158</v>
      </c>
      <c r="L8">
        <f t="shared" si="10"/>
        <v>30</v>
      </c>
      <c r="M8">
        <f>SUM(L$4:L8)</f>
        <v>126</v>
      </c>
      <c r="N8">
        <f t="shared" si="11"/>
        <v>0.0035</v>
      </c>
      <c r="O8">
        <f t="shared" si="12"/>
        <v>17</v>
      </c>
      <c r="P8">
        <f t="shared" si="13"/>
        <v>262</v>
      </c>
      <c r="Q8">
        <f t="shared" si="14"/>
        <v>20</v>
      </c>
      <c r="R8">
        <f t="shared" si="15"/>
        <v>4</v>
      </c>
      <c r="S8">
        <f t="shared" si="16"/>
        <v>1.13381628714114</v>
      </c>
      <c r="T8">
        <f t="shared" si="17"/>
        <v>1.18715337982878</v>
      </c>
    </row>
    <row r="9" spans="1:20">
      <c r="A9">
        <v>6</v>
      </c>
      <c r="B9">
        <f t="shared" si="1"/>
        <v>1</v>
      </c>
      <c r="C9">
        <f t="shared" si="2"/>
        <v>6</v>
      </c>
      <c r="D9">
        <f t="shared" si="3"/>
        <v>16</v>
      </c>
      <c r="E9">
        <f t="shared" si="4"/>
        <v>5</v>
      </c>
      <c r="F9">
        <f t="shared" si="5"/>
        <v>2</v>
      </c>
      <c r="G9">
        <f t="shared" si="6"/>
        <v>10</v>
      </c>
      <c r="H9">
        <f t="shared" si="7"/>
        <v>2</v>
      </c>
      <c r="I9">
        <f t="shared" si="8"/>
        <v>225</v>
      </c>
      <c r="J9">
        <f t="shared" si="18"/>
        <v>0.1712</v>
      </c>
      <c r="K9">
        <f t="shared" si="9"/>
        <v>1314.2523364486</v>
      </c>
      <c r="L9">
        <f t="shared" si="10"/>
        <v>33</v>
      </c>
      <c r="M9">
        <f>SUM(L$4:L9)</f>
        <v>159</v>
      </c>
      <c r="N9">
        <f t="shared" si="11"/>
        <v>0.00441666666666667</v>
      </c>
      <c r="O9">
        <f t="shared" si="12"/>
        <v>18</v>
      </c>
      <c r="P9">
        <f t="shared" si="13"/>
        <v>292</v>
      </c>
      <c r="Q9">
        <f t="shared" si="14"/>
        <v>22</v>
      </c>
      <c r="R9">
        <f t="shared" si="15"/>
        <v>4.4</v>
      </c>
      <c r="S9">
        <f t="shared" si="16"/>
        <v>1.15083869340396</v>
      </c>
      <c r="T9">
        <f t="shared" si="17"/>
        <v>1.21</v>
      </c>
    </row>
    <row r="10" spans="1:20">
      <c r="A10">
        <v>7</v>
      </c>
      <c r="B10">
        <f t="shared" si="1"/>
        <v>1</v>
      </c>
      <c r="C10">
        <f t="shared" si="2"/>
        <v>7</v>
      </c>
      <c r="D10">
        <f t="shared" si="3"/>
        <v>17</v>
      </c>
      <c r="E10">
        <f t="shared" si="4"/>
        <v>6</v>
      </c>
      <c r="F10">
        <f t="shared" si="5"/>
        <v>2.2</v>
      </c>
      <c r="G10">
        <f t="shared" si="6"/>
        <v>11</v>
      </c>
      <c r="H10">
        <f t="shared" si="7"/>
        <v>2.2</v>
      </c>
      <c r="I10">
        <f t="shared" si="8"/>
        <v>244</v>
      </c>
      <c r="J10">
        <f t="shared" si="18"/>
        <v>0.1956</v>
      </c>
      <c r="K10">
        <f t="shared" si="9"/>
        <v>1247.44376278119</v>
      </c>
      <c r="L10">
        <f t="shared" si="10"/>
        <v>36</v>
      </c>
      <c r="M10">
        <f>SUM(L$4:L10)</f>
        <v>195</v>
      </c>
      <c r="N10">
        <f t="shared" si="11"/>
        <v>0.00541666666666667</v>
      </c>
      <c r="O10">
        <f t="shared" si="12"/>
        <v>20</v>
      </c>
      <c r="P10">
        <f t="shared" si="13"/>
        <v>326</v>
      </c>
      <c r="Q10">
        <f t="shared" si="14"/>
        <v>25</v>
      </c>
      <c r="R10">
        <f t="shared" si="15"/>
        <v>5</v>
      </c>
      <c r="S10">
        <f t="shared" si="16"/>
        <v>1.13090777898038</v>
      </c>
      <c r="T10">
        <f t="shared" si="17"/>
        <v>1.23328630055466</v>
      </c>
    </row>
    <row r="11" spans="1:20">
      <c r="A11">
        <v>8</v>
      </c>
      <c r="B11">
        <f t="shared" si="1"/>
        <v>1</v>
      </c>
      <c r="C11">
        <f t="shared" si="2"/>
        <v>8</v>
      </c>
      <c r="D11">
        <f t="shared" si="3"/>
        <v>18</v>
      </c>
      <c r="E11">
        <f t="shared" si="4"/>
        <v>7</v>
      </c>
      <c r="F11">
        <f t="shared" si="5"/>
        <v>2.4</v>
      </c>
      <c r="G11">
        <f t="shared" si="6"/>
        <v>12</v>
      </c>
      <c r="H11">
        <f t="shared" si="7"/>
        <v>2.4</v>
      </c>
      <c r="I11">
        <f t="shared" si="8"/>
        <v>265</v>
      </c>
      <c r="J11">
        <f t="shared" si="18"/>
        <v>0.2221</v>
      </c>
      <c r="K11">
        <f t="shared" si="9"/>
        <v>1193.15623592976</v>
      </c>
      <c r="L11">
        <f t="shared" si="10"/>
        <v>38</v>
      </c>
      <c r="M11">
        <f>SUM(L$4:L11)</f>
        <v>233</v>
      </c>
      <c r="N11">
        <f t="shared" si="11"/>
        <v>0.00647222222222222</v>
      </c>
      <c r="O11">
        <f t="shared" si="12"/>
        <v>21</v>
      </c>
      <c r="P11">
        <f t="shared" si="13"/>
        <v>363</v>
      </c>
      <c r="Q11">
        <f t="shared" si="14"/>
        <v>26</v>
      </c>
      <c r="R11">
        <f t="shared" si="15"/>
        <v>5.2</v>
      </c>
      <c r="S11">
        <f t="shared" si="16"/>
        <v>1.21537194399245</v>
      </c>
      <c r="T11">
        <f t="shared" si="17"/>
        <v>1.25702074308744</v>
      </c>
    </row>
    <row r="12" spans="1:20">
      <c r="A12">
        <v>9</v>
      </c>
      <c r="B12">
        <f t="shared" si="1"/>
        <v>1</v>
      </c>
      <c r="C12">
        <f t="shared" si="2"/>
        <v>9</v>
      </c>
      <c r="D12">
        <f t="shared" si="3"/>
        <v>19</v>
      </c>
      <c r="E12">
        <f t="shared" si="4"/>
        <v>8</v>
      </c>
      <c r="F12">
        <f t="shared" si="5"/>
        <v>2.6</v>
      </c>
      <c r="G12">
        <f t="shared" si="6"/>
        <v>13</v>
      </c>
      <c r="H12">
        <f t="shared" si="7"/>
        <v>2.6</v>
      </c>
      <c r="I12">
        <f t="shared" si="8"/>
        <v>287</v>
      </c>
      <c r="J12">
        <f t="shared" si="18"/>
        <v>0.2508</v>
      </c>
      <c r="K12">
        <f t="shared" si="9"/>
        <v>1144.33811802233</v>
      </c>
      <c r="L12">
        <f t="shared" si="10"/>
        <v>41</v>
      </c>
      <c r="M12">
        <f>SUM(L$4:L12)</f>
        <v>274</v>
      </c>
      <c r="N12">
        <f t="shared" si="11"/>
        <v>0.00761111111111111</v>
      </c>
      <c r="O12">
        <f t="shared" si="12"/>
        <v>22</v>
      </c>
      <c r="P12">
        <f t="shared" si="13"/>
        <v>403</v>
      </c>
      <c r="Q12">
        <f t="shared" si="14"/>
        <v>28</v>
      </c>
      <c r="R12">
        <f t="shared" si="15"/>
        <v>5.6</v>
      </c>
      <c r="S12">
        <f t="shared" si="16"/>
        <v>1.25563947256911</v>
      </c>
      <c r="T12">
        <f t="shared" si="17"/>
        <v>1.28121195203536</v>
      </c>
    </row>
    <row r="13" spans="1:20">
      <c r="A13">
        <v>10</v>
      </c>
      <c r="B13">
        <f t="shared" si="1"/>
        <v>2</v>
      </c>
      <c r="C13">
        <f t="shared" si="2"/>
        <v>1</v>
      </c>
      <c r="D13">
        <f t="shared" si="3"/>
        <v>21</v>
      </c>
      <c r="E13">
        <f t="shared" si="4"/>
        <v>9</v>
      </c>
      <c r="F13">
        <f t="shared" si="5"/>
        <v>3.8</v>
      </c>
      <c r="G13">
        <f t="shared" si="6"/>
        <v>19</v>
      </c>
      <c r="H13">
        <f t="shared" si="7"/>
        <v>3.8</v>
      </c>
      <c r="I13">
        <f t="shared" si="8"/>
        <v>467</v>
      </c>
      <c r="J13">
        <f t="shared" si="18"/>
        <v>0.531</v>
      </c>
      <c r="K13">
        <f t="shared" si="9"/>
        <v>879.472693032015</v>
      </c>
      <c r="L13">
        <f t="shared" si="10"/>
        <v>89</v>
      </c>
      <c r="M13">
        <f>SUM(L$4:L13)</f>
        <v>363</v>
      </c>
      <c r="N13">
        <f t="shared" si="11"/>
        <v>0.0100833333333333</v>
      </c>
      <c r="O13">
        <f t="shared" si="12"/>
        <v>32</v>
      </c>
      <c r="P13">
        <f t="shared" si="13"/>
        <v>768</v>
      </c>
      <c r="Q13">
        <f t="shared" si="14"/>
        <v>46</v>
      </c>
      <c r="R13">
        <f t="shared" si="15"/>
        <v>9.2</v>
      </c>
      <c r="S13">
        <f t="shared" si="16"/>
        <v>1.47652555081324</v>
      </c>
      <c r="T13">
        <f t="shared" si="17"/>
        <v>1.43645558959282</v>
      </c>
    </row>
    <row r="14" spans="1:20">
      <c r="A14">
        <v>11</v>
      </c>
      <c r="B14">
        <f t="shared" si="1"/>
        <v>2</v>
      </c>
      <c r="C14">
        <f t="shared" si="2"/>
        <v>2</v>
      </c>
      <c r="D14">
        <f t="shared" si="3"/>
        <v>22</v>
      </c>
      <c r="E14">
        <f t="shared" si="4"/>
        <v>10</v>
      </c>
      <c r="F14">
        <f t="shared" si="5"/>
        <v>4</v>
      </c>
      <c r="G14">
        <f t="shared" si="6"/>
        <v>20</v>
      </c>
      <c r="H14">
        <f t="shared" si="7"/>
        <v>4</v>
      </c>
      <c r="I14">
        <f t="shared" si="8"/>
        <v>506</v>
      </c>
      <c r="J14">
        <f t="shared" si="18"/>
        <v>0.5816</v>
      </c>
      <c r="K14">
        <f t="shared" si="9"/>
        <v>870.013755158184</v>
      </c>
      <c r="L14">
        <f t="shared" si="10"/>
        <v>101</v>
      </c>
      <c r="M14">
        <f>SUM(L$4:L14)</f>
        <v>464</v>
      </c>
      <c r="N14">
        <f t="shared" si="11"/>
        <v>0.0128888888888889</v>
      </c>
      <c r="O14">
        <f t="shared" si="12"/>
        <v>34</v>
      </c>
      <c r="P14">
        <f t="shared" si="13"/>
        <v>855</v>
      </c>
      <c r="Q14">
        <f t="shared" si="14"/>
        <v>50</v>
      </c>
      <c r="R14">
        <f t="shared" si="15"/>
        <v>10</v>
      </c>
      <c r="S14">
        <f t="shared" si="16"/>
        <v>1.51299583793426</v>
      </c>
      <c r="T14">
        <f t="shared" si="17"/>
        <v>1.4641</v>
      </c>
    </row>
    <row r="15" spans="1:20">
      <c r="A15">
        <v>12</v>
      </c>
      <c r="B15">
        <f t="shared" si="1"/>
        <v>2</v>
      </c>
      <c r="C15">
        <f t="shared" si="2"/>
        <v>3</v>
      </c>
      <c r="D15">
        <f t="shared" si="3"/>
        <v>23</v>
      </c>
      <c r="E15">
        <f t="shared" si="4"/>
        <v>11</v>
      </c>
      <c r="F15">
        <f t="shared" si="5"/>
        <v>4.2</v>
      </c>
      <c r="G15">
        <f t="shared" si="6"/>
        <v>21</v>
      </c>
      <c r="H15">
        <f t="shared" si="7"/>
        <v>4.2</v>
      </c>
      <c r="I15">
        <f t="shared" si="8"/>
        <v>549</v>
      </c>
      <c r="J15">
        <f t="shared" si="18"/>
        <v>0.6365</v>
      </c>
      <c r="K15">
        <f t="shared" si="9"/>
        <v>862.529457973291</v>
      </c>
      <c r="L15">
        <f t="shared" si="10"/>
        <v>112</v>
      </c>
      <c r="M15">
        <f>SUM(L$4:L15)</f>
        <v>576</v>
      </c>
      <c r="N15">
        <f t="shared" si="11"/>
        <v>0.016</v>
      </c>
      <c r="O15">
        <f t="shared" si="12"/>
        <v>36</v>
      </c>
      <c r="P15">
        <f t="shared" si="13"/>
        <v>952</v>
      </c>
      <c r="Q15">
        <f t="shared" si="14"/>
        <v>54</v>
      </c>
      <c r="R15">
        <f t="shared" si="15"/>
        <v>10.8</v>
      </c>
      <c r="S15">
        <f t="shared" si="16"/>
        <v>1.56114199504764</v>
      </c>
      <c r="T15">
        <f t="shared" si="17"/>
        <v>1.49227642367114</v>
      </c>
    </row>
    <row r="16" spans="1:20">
      <c r="A16">
        <v>13</v>
      </c>
      <c r="B16">
        <f t="shared" si="1"/>
        <v>2</v>
      </c>
      <c r="C16">
        <f t="shared" si="2"/>
        <v>4</v>
      </c>
      <c r="D16">
        <f t="shared" si="3"/>
        <v>24</v>
      </c>
      <c r="E16">
        <f t="shared" si="4"/>
        <v>12</v>
      </c>
      <c r="F16">
        <f t="shared" si="5"/>
        <v>4.4</v>
      </c>
      <c r="G16">
        <f t="shared" si="6"/>
        <v>22</v>
      </c>
      <c r="H16">
        <f t="shared" si="7"/>
        <v>4.4</v>
      </c>
      <c r="I16">
        <f t="shared" si="8"/>
        <v>595</v>
      </c>
      <c r="J16">
        <f t="shared" si="18"/>
        <v>0.696</v>
      </c>
      <c r="K16">
        <f t="shared" si="9"/>
        <v>854.885057471264</v>
      </c>
      <c r="L16">
        <f t="shared" si="10"/>
        <v>124</v>
      </c>
      <c r="M16">
        <f>SUM(L$4:L16)</f>
        <v>700</v>
      </c>
      <c r="N16">
        <f t="shared" si="11"/>
        <v>0.0194444444444444</v>
      </c>
      <c r="O16">
        <f t="shared" si="12"/>
        <v>39</v>
      </c>
      <c r="P16">
        <f t="shared" si="13"/>
        <v>1059</v>
      </c>
      <c r="Q16">
        <f t="shared" si="14"/>
        <v>59</v>
      </c>
      <c r="R16">
        <f t="shared" si="15"/>
        <v>11.8</v>
      </c>
      <c r="S16">
        <f t="shared" si="16"/>
        <v>1.58951729106628</v>
      </c>
      <c r="T16">
        <f t="shared" si="17"/>
        <v>1.52099509913581</v>
      </c>
    </row>
    <row r="17" spans="1:20">
      <c r="A17">
        <v>14</v>
      </c>
      <c r="B17">
        <f t="shared" si="1"/>
        <v>2</v>
      </c>
      <c r="C17">
        <f t="shared" si="2"/>
        <v>5</v>
      </c>
      <c r="D17">
        <f t="shared" si="3"/>
        <v>25</v>
      </c>
      <c r="E17">
        <f t="shared" si="4"/>
        <v>13</v>
      </c>
      <c r="F17">
        <f t="shared" si="5"/>
        <v>4.6</v>
      </c>
      <c r="G17">
        <f t="shared" si="6"/>
        <v>23</v>
      </c>
      <c r="H17">
        <f t="shared" si="7"/>
        <v>4.6</v>
      </c>
      <c r="I17">
        <f t="shared" si="8"/>
        <v>646</v>
      </c>
      <c r="J17">
        <f t="shared" si="18"/>
        <v>0.7606</v>
      </c>
      <c r="K17">
        <f t="shared" si="9"/>
        <v>849.329476728898</v>
      </c>
      <c r="L17">
        <f t="shared" si="10"/>
        <v>135</v>
      </c>
      <c r="M17">
        <f>SUM(L$4:L17)</f>
        <v>835</v>
      </c>
      <c r="N17">
        <f t="shared" si="11"/>
        <v>0.0231944444444444</v>
      </c>
      <c r="O17">
        <f t="shared" si="12"/>
        <v>41</v>
      </c>
      <c r="P17">
        <f t="shared" si="13"/>
        <v>1180</v>
      </c>
      <c r="Q17">
        <f t="shared" si="14"/>
        <v>64</v>
      </c>
      <c r="R17">
        <f t="shared" si="15"/>
        <v>12.8</v>
      </c>
      <c r="S17">
        <f t="shared" si="16"/>
        <v>1.6335254802288</v>
      </c>
      <c r="T17">
        <f t="shared" si="17"/>
        <v>1.55026646196279</v>
      </c>
    </row>
    <row r="18" spans="1:20">
      <c r="A18">
        <v>15</v>
      </c>
      <c r="B18">
        <f t="shared" si="1"/>
        <v>2</v>
      </c>
      <c r="C18">
        <f t="shared" si="2"/>
        <v>6</v>
      </c>
      <c r="D18">
        <f t="shared" si="3"/>
        <v>26</v>
      </c>
      <c r="E18">
        <f t="shared" si="4"/>
        <v>14</v>
      </c>
      <c r="F18">
        <f t="shared" si="5"/>
        <v>4.8</v>
      </c>
      <c r="G18">
        <f t="shared" si="6"/>
        <v>24</v>
      </c>
      <c r="H18">
        <f t="shared" si="7"/>
        <v>4.8</v>
      </c>
      <c r="I18">
        <f t="shared" si="8"/>
        <v>700</v>
      </c>
      <c r="J18">
        <f t="shared" si="18"/>
        <v>0.8306</v>
      </c>
      <c r="K18">
        <f t="shared" si="9"/>
        <v>842.764266795088</v>
      </c>
      <c r="L18">
        <f t="shared" si="10"/>
        <v>147</v>
      </c>
      <c r="M18">
        <f>SUM(L$4:L18)</f>
        <v>982</v>
      </c>
      <c r="N18">
        <f t="shared" si="11"/>
        <v>0.0272777777777778</v>
      </c>
      <c r="O18">
        <f t="shared" si="12"/>
        <v>44</v>
      </c>
      <c r="P18">
        <f t="shared" si="13"/>
        <v>1313</v>
      </c>
      <c r="Q18">
        <f t="shared" si="14"/>
        <v>70</v>
      </c>
      <c r="R18">
        <f t="shared" si="15"/>
        <v>14</v>
      </c>
      <c r="S18">
        <f t="shared" si="16"/>
        <v>1.66168036002653</v>
      </c>
      <c r="T18">
        <f t="shared" si="17"/>
        <v>1.58010114855211</v>
      </c>
    </row>
    <row r="19" spans="1:20">
      <c r="A19">
        <v>16</v>
      </c>
      <c r="B19">
        <f t="shared" si="1"/>
        <v>2</v>
      </c>
      <c r="C19">
        <f t="shared" si="2"/>
        <v>7</v>
      </c>
      <c r="D19">
        <f t="shared" si="3"/>
        <v>27</v>
      </c>
      <c r="E19">
        <f t="shared" si="4"/>
        <v>15</v>
      </c>
      <c r="F19">
        <f t="shared" si="5"/>
        <v>5</v>
      </c>
      <c r="G19">
        <f t="shared" si="6"/>
        <v>25</v>
      </c>
      <c r="H19">
        <f t="shared" si="7"/>
        <v>5</v>
      </c>
      <c r="I19">
        <f t="shared" si="8"/>
        <v>759</v>
      </c>
      <c r="J19">
        <f t="shared" si="18"/>
        <v>0.9065</v>
      </c>
      <c r="K19">
        <f t="shared" si="9"/>
        <v>837.286265857694</v>
      </c>
      <c r="L19">
        <f t="shared" si="10"/>
        <v>158</v>
      </c>
      <c r="M19">
        <f>SUM(L$4:L19)</f>
        <v>1140</v>
      </c>
      <c r="N19">
        <f t="shared" si="11"/>
        <v>0.0316666666666667</v>
      </c>
      <c r="O19">
        <f t="shared" si="12"/>
        <v>47</v>
      </c>
      <c r="P19">
        <f t="shared" si="13"/>
        <v>1461</v>
      </c>
      <c r="Q19">
        <f t="shared" si="14"/>
        <v>76</v>
      </c>
      <c r="R19">
        <f t="shared" si="15"/>
        <v>15.2</v>
      </c>
      <c r="S19">
        <f t="shared" si="16"/>
        <v>1.70357155350334</v>
      </c>
      <c r="T19">
        <f t="shared" si="17"/>
        <v>1.61051</v>
      </c>
    </row>
    <row r="20" spans="1:20">
      <c r="A20">
        <v>17</v>
      </c>
      <c r="B20">
        <f t="shared" si="1"/>
        <v>2</v>
      </c>
      <c r="C20">
        <f t="shared" si="2"/>
        <v>8</v>
      </c>
      <c r="D20">
        <f t="shared" si="3"/>
        <v>28</v>
      </c>
      <c r="E20">
        <f t="shared" si="4"/>
        <v>16</v>
      </c>
      <c r="F20">
        <f t="shared" si="5"/>
        <v>5.2</v>
      </c>
      <c r="G20">
        <f t="shared" si="6"/>
        <v>26</v>
      </c>
      <c r="H20">
        <f t="shared" si="7"/>
        <v>5.2</v>
      </c>
      <c r="I20">
        <f t="shared" si="8"/>
        <v>824</v>
      </c>
      <c r="J20">
        <f t="shared" si="18"/>
        <v>0.9889</v>
      </c>
      <c r="K20">
        <f t="shared" si="9"/>
        <v>833.249064617251</v>
      </c>
      <c r="L20">
        <f t="shared" si="10"/>
        <v>170</v>
      </c>
      <c r="M20">
        <f>SUM(L$4:L20)</f>
        <v>1310</v>
      </c>
      <c r="N20">
        <f t="shared" si="11"/>
        <v>0.0363888888888889</v>
      </c>
      <c r="O20">
        <f t="shared" si="12"/>
        <v>49</v>
      </c>
      <c r="P20">
        <f t="shared" si="13"/>
        <v>1629</v>
      </c>
      <c r="Q20">
        <f t="shared" si="14"/>
        <v>80</v>
      </c>
      <c r="R20">
        <f t="shared" si="15"/>
        <v>16</v>
      </c>
      <c r="S20">
        <f t="shared" si="16"/>
        <v>1.80866159042309</v>
      </c>
      <c r="T20">
        <f t="shared" si="17"/>
        <v>1.64150406603826</v>
      </c>
    </row>
    <row r="21" spans="1:20">
      <c r="A21">
        <v>18</v>
      </c>
      <c r="B21">
        <f t="shared" si="1"/>
        <v>2</v>
      </c>
      <c r="C21">
        <f t="shared" si="2"/>
        <v>9</v>
      </c>
      <c r="D21">
        <f t="shared" si="3"/>
        <v>29</v>
      </c>
      <c r="E21">
        <f t="shared" si="4"/>
        <v>17</v>
      </c>
      <c r="F21">
        <f t="shared" si="5"/>
        <v>5.4</v>
      </c>
      <c r="G21">
        <f t="shared" si="6"/>
        <v>27</v>
      </c>
      <c r="H21">
        <f t="shared" si="7"/>
        <v>5.4</v>
      </c>
      <c r="I21">
        <f t="shared" si="8"/>
        <v>893</v>
      </c>
      <c r="J21">
        <f t="shared" si="18"/>
        <v>1.0782</v>
      </c>
      <c r="K21">
        <f t="shared" si="9"/>
        <v>828.232238916713</v>
      </c>
      <c r="L21">
        <f t="shared" si="10"/>
        <v>182</v>
      </c>
      <c r="M21">
        <f>SUM(L$4:L21)</f>
        <v>1492</v>
      </c>
      <c r="N21">
        <f t="shared" si="11"/>
        <v>0.0414444444444444</v>
      </c>
      <c r="O21">
        <f t="shared" si="12"/>
        <v>53</v>
      </c>
      <c r="P21">
        <f t="shared" si="13"/>
        <v>1812</v>
      </c>
      <c r="Q21">
        <f t="shared" si="14"/>
        <v>89</v>
      </c>
      <c r="R21">
        <f t="shared" si="15"/>
        <v>17.8</v>
      </c>
      <c r="S21">
        <f t="shared" si="16"/>
        <v>1.80602566709326</v>
      </c>
      <c r="T21">
        <f t="shared" si="17"/>
        <v>1.67309460904939</v>
      </c>
    </row>
    <row r="22" spans="1:20">
      <c r="A22">
        <v>19</v>
      </c>
      <c r="B22">
        <f t="shared" si="1"/>
        <v>3</v>
      </c>
      <c r="C22">
        <f t="shared" si="2"/>
        <v>1</v>
      </c>
      <c r="D22">
        <f t="shared" si="3"/>
        <v>31</v>
      </c>
      <c r="E22">
        <f t="shared" si="4"/>
        <v>18</v>
      </c>
      <c r="F22">
        <f t="shared" si="5"/>
        <v>6.6</v>
      </c>
      <c r="G22">
        <f t="shared" si="6"/>
        <v>33</v>
      </c>
      <c r="H22">
        <f t="shared" si="7"/>
        <v>6.6</v>
      </c>
      <c r="I22">
        <f t="shared" si="8"/>
        <v>1453</v>
      </c>
      <c r="J22">
        <f t="shared" si="18"/>
        <v>1.95</v>
      </c>
      <c r="K22">
        <f t="shared" si="9"/>
        <v>745.128205128205</v>
      </c>
      <c r="L22">
        <f t="shared" si="10"/>
        <v>396</v>
      </c>
      <c r="M22">
        <f>SUM(L$4:L22)</f>
        <v>1888</v>
      </c>
      <c r="N22">
        <f t="shared" si="11"/>
        <v>0.0524444444444444</v>
      </c>
      <c r="O22">
        <f t="shared" si="12"/>
        <v>76</v>
      </c>
      <c r="P22">
        <f t="shared" si="13"/>
        <v>3450</v>
      </c>
      <c r="Q22">
        <f t="shared" si="14"/>
        <v>143</v>
      </c>
      <c r="R22">
        <f t="shared" si="15"/>
        <v>28.6</v>
      </c>
      <c r="S22">
        <f t="shared" si="16"/>
        <v>2.15759849906191</v>
      </c>
      <c r="T22">
        <f t="shared" si="17"/>
        <v>1.87582241897497</v>
      </c>
    </row>
    <row r="23" spans="1:20">
      <c r="A23">
        <v>20</v>
      </c>
      <c r="B23">
        <f t="shared" si="1"/>
        <v>3</v>
      </c>
      <c r="C23">
        <f t="shared" si="2"/>
        <v>2</v>
      </c>
      <c r="D23">
        <f t="shared" si="3"/>
        <v>32</v>
      </c>
      <c r="E23">
        <f t="shared" si="4"/>
        <v>19</v>
      </c>
      <c r="F23">
        <f t="shared" si="5"/>
        <v>6.8</v>
      </c>
      <c r="G23">
        <f t="shared" si="6"/>
        <v>34</v>
      </c>
      <c r="H23">
        <f t="shared" si="7"/>
        <v>6.8</v>
      </c>
      <c r="I23">
        <f t="shared" si="8"/>
        <v>1576</v>
      </c>
      <c r="J23">
        <f t="shared" si="18"/>
        <v>2.1076</v>
      </c>
      <c r="K23">
        <f t="shared" si="9"/>
        <v>747.769975327387</v>
      </c>
      <c r="L23">
        <f t="shared" si="10"/>
        <v>448</v>
      </c>
      <c r="M23">
        <f>SUM(L$4:L23)</f>
        <v>2336</v>
      </c>
      <c r="N23">
        <f t="shared" si="11"/>
        <v>0.0648888888888889</v>
      </c>
      <c r="O23">
        <f t="shared" si="12"/>
        <v>81</v>
      </c>
      <c r="P23">
        <f t="shared" si="13"/>
        <v>3842</v>
      </c>
      <c r="Q23">
        <f t="shared" si="14"/>
        <v>155</v>
      </c>
      <c r="R23">
        <f t="shared" si="15"/>
        <v>31</v>
      </c>
      <c r="S23">
        <f t="shared" si="16"/>
        <v>2.21626909960174</v>
      </c>
      <c r="T23">
        <f t="shared" si="17"/>
        <v>1.91192238974805</v>
      </c>
    </row>
    <row r="24" spans="1:20">
      <c r="A24">
        <v>21</v>
      </c>
      <c r="B24">
        <f t="shared" si="1"/>
        <v>3</v>
      </c>
      <c r="C24">
        <f t="shared" si="2"/>
        <v>3</v>
      </c>
      <c r="D24">
        <f t="shared" si="3"/>
        <v>33</v>
      </c>
      <c r="E24">
        <f t="shared" si="4"/>
        <v>20</v>
      </c>
      <c r="F24">
        <f t="shared" si="5"/>
        <v>7</v>
      </c>
      <c r="G24">
        <f t="shared" si="6"/>
        <v>35</v>
      </c>
      <c r="H24">
        <f t="shared" si="7"/>
        <v>7</v>
      </c>
      <c r="I24">
        <f t="shared" si="8"/>
        <v>1709</v>
      </c>
      <c r="J24">
        <f t="shared" si="18"/>
        <v>2.2785</v>
      </c>
      <c r="K24">
        <f t="shared" si="9"/>
        <v>750.054860653939</v>
      </c>
      <c r="L24">
        <f t="shared" si="10"/>
        <v>499</v>
      </c>
      <c r="M24">
        <f>SUM(L$4:L24)</f>
        <v>2835</v>
      </c>
      <c r="N24">
        <f t="shared" si="11"/>
        <v>0.07875</v>
      </c>
      <c r="O24">
        <f t="shared" si="12"/>
        <v>86</v>
      </c>
      <c r="P24">
        <f t="shared" si="13"/>
        <v>4276</v>
      </c>
      <c r="Q24">
        <f t="shared" si="14"/>
        <v>168</v>
      </c>
      <c r="R24">
        <f t="shared" si="15"/>
        <v>33.6</v>
      </c>
      <c r="S24">
        <f t="shared" si="16"/>
        <v>2.27532738427811</v>
      </c>
      <c r="T24">
        <f t="shared" si="17"/>
        <v>1.9487171</v>
      </c>
    </row>
    <row r="25" spans="1:20">
      <c r="A25">
        <v>22</v>
      </c>
      <c r="B25">
        <f t="shared" si="1"/>
        <v>3</v>
      </c>
      <c r="C25">
        <f t="shared" si="2"/>
        <v>4</v>
      </c>
      <c r="D25">
        <f t="shared" si="3"/>
        <v>34</v>
      </c>
      <c r="E25">
        <f t="shared" si="4"/>
        <v>21</v>
      </c>
      <c r="F25">
        <f t="shared" si="5"/>
        <v>7.2</v>
      </c>
      <c r="G25">
        <f t="shared" si="6"/>
        <v>36</v>
      </c>
      <c r="H25">
        <f t="shared" si="7"/>
        <v>7.2</v>
      </c>
      <c r="I25">
        <f t="shared" si="8"/>
        <v>1853</v>
      </c>
      <c r="J25">
        <f t="shared" si="18"/>
        <v>2.4638</v>
      </c>
      <c r="K25">
        <f t="shared" si="9"/>
        <v>752.090267067132</v>
      </c>
      <c r="L25">
        <f t="shared" si="10"/>
        <v>551</v>
      </c>
      <c r="M25">
        <f>SUM(L$4:L25)</f>
        <v>3386</v>
      </c>
      <c r="N25">
        <f t="shared" si="11"/>
        <v>0.0940555555555556</v>
      </c>
      <c r="O25">
        <f t="shared" si="12"/>
        <v>92</v>
      </c>
      <c r="P25">
        <f t="shared" si="13"/>
        <v>4760</v>
      </c>
      <c r="Q25">
        <f t="shared" si="14"/>
        <v>183</v>
      </c>
      <c r="R25">
        <f t="shared" si="15"/>
        <v>36.6</v>
      </c>
      <c r="S25">
        <f t="shared" si="16"/>
        <v>2.32402356833313</v>
      </c>
      <c r="T25">
        <f t="shared" si="17"/>
        <v>1.98621991990629</v>
      </c>
    </row>
    <row r="26" spans="1:20">
      <c r="A26">
        <v>23</v>
      </c>
      <c r="B26">
        <f t="shared" si="1"/>
        <v>3</v>
      </c>
      <c r="C26">
        <f t="shared" si="2"/>
        <v>5</v>
      </c>
      <c r="D26">
        <f t="shared" si="3"/>
        <v>35</v>
      </c>
      <c r="E26">
        <f t="shared" si="4"/>
        <v>22</v>
      </c>
      <c r="F26">
        <f t="shared" si="5"/>
        <v>7.4</v>
      </c>
      <c r="G26">
        <f t="shared" si="6"/>
        <v>37</v>
      </c>
      <c r="H26">
        <f t="shared" si="7"/>
        <v>7.4</v>
      </c>
      <c r="I26">
        <f t="shared" si="8"/>
        <v>2009</v>
      </c>
      <c r="J26">
        <f t="shared" si="18"/>
        <v>2.6647</v>
      </c>
      <c r="K26">
        <f t="shared" si="9"/>
        <v>753.931024130296</v>
      </c>
      <c r="L26">
        <f t="shared" si="10"/>
        <v>602</v>
      </c>
      <c r="M26">
        <f>SUM(L$4:L26)</f>
        <v>3988</v>
      </c>
      <c r="N26">
        <f t="shared" si="11"/>
        <v>0.110777777777778</v>
      </c>
      <c r="O26">
        <f t="shared" si="12"/>
        <v>97</v>
      </c>
      <c r="P26">
        <f t="shared" si="13"/>
        <v>5298</v>
      </c>
      <c r="Q26">
        <f t="shared" si="14"/>
        <v>196</v>
      </c>
      <c r="R26">
        <f t="shared" si="15"/>
        <v>39.2</v>
      </c>
      <c r="S26">
        <f t="shared" si="16"/>
        <v>2.41684069926893</v>
      </c>
      <c r="T26">
        <f t="shared" si="17"/>
        <v>2.02444447694976</v>
      </c>
    </row>
    <row r="27" spans="1:20">
      <c r="A27">
        <v>24</v>
      </c>
      <c r="B27">
        <f t="shared" si="1"/>
        <v>3</v>
      </c>
      <c r="C27">
        <f t="shared" si="2"/>
        <v>6</v>
      </c>
      <c r="D27">
        <f t="shared" si="3"/>
        <v>36</v>
      </c>
      <c r="E27">
        <f t="shared" si="4"/>
        <v>23</v>
      </c>
      <c r="F27">
        <f t="shared" si="5"/>
        <v>7.6</v>
      </c>
      <c r="G27">
        <f t="shared" si="6"/>
        <v>38</v>
      </c>
      <c r="H27">
        <f t="shared" si="7"/>
        <v>7.6</v>
      </c>
      <c r="I27">
        <f t="shared" si="8"/>
        <v>2179</v>
      </c>
      <c r="J27">
        <f t="shared" si="18"/>
        <v>2.8826</v>
      </c>
      <c r="K27">
        <f t="shared" si="9"/>
        <v>755.914799139666</v>
      </c>
      <c r="L27">
        <f t="shared" si="10"/>
        <v>653</v>
      </c>
      <c r="M27">
        <f>SUM(L$4:L27)</f>
        <v>4641</v>
      </c>
      <c r="N27">
        <f t="shared" si="11"/>
        <v>0.128916666666667</v>
      </c>
      <c r="O27">
        <f t="shared" si="12"/>
        <v>103</v>
      </c>
      <c r="P27">
        <f t="shared" si="13"/>
        <v>5898</v>
      </c>
      <c r="Q27">
        <f t="shared" si="14"/>
        <v>213</v>
      </c>
      <c r="R27">
        <f t="shared" si="15"/>
        <v>42.6</v>
      </c>
      <c r="S27">
        <f t="shared" si="16"/>
        <v>2.47498577449682</v>
      </c>
      <c r="T27">
        <f t="shared" si="17"/>
        <v>2.06340466087247</v>
      </c>
    </row>
    <row r="28" spans="1:20">
      <c r="A28">
        <v>25</v>
      </c>
      <c r="B28">
        <f t="shared" si="1"/>
        <v>3</v>
      </c>
      <c r="C28">
        <f t="shared" si="2"/>
        <v>7</v>
      </c>
      <c r="D28">
        <f t="shared" si="3"/>
        <v>37</v>
      </c>
      <c r="E28">
        <f t="shared" si="4"/>
        <v>24</v>
      </c>
      <c r="F28">
        <f t="shared" si="5"/>
        <v>7.8</v>
      </c>
      <c r="G28">
        <f t="shared" si="6"/>
        <v>39</v>
      </c>
      <c r="H28">
        <f t="shared" si="7"/>
        <v>7.8</v>
      </c>
      <c r="I28">
        <f t="shared" si="8"/>
        <v>2363</v>
      </c>
      <c r="J28">
        <f t="shared" si="18"/>
        <v>3.1189</v>
      </c>
      <c r="K28">
        <f t="shared" si="9"/>
        <v>757.638911154574</v>
      </c>
      <c r="L28">
        <f t="shared" si="10"/>
        <v>705</v>
      </c>
      <c r="M28">
        <f>SUM(L$4:L28)</f>
        <v>5346</v>
      </c>
      <c r="N28">
        <f t="shared" si="11"/>
        <v>0.1485</v>
      </c>
      <c r="O28">
        <f t="shared" si="12"/>
        <v>110</v>
      </c>
      <c r="P28">
        <f t="shared" si="13"/>
        <v>6566</v>
      </c>
      <c r="Q28">
        <f t="shared" si="14"/>
        <v>231</v>
      </c>
      <c r="R28">
        <f t="shared" si="15"/>
        <v>46.2</v>
      </c>
      <c r="S28">
        <f t="shared" si="16"/>
        <v>2.54017036086203</v>
      </c>
      <c r="T28">
        <f t="shared" si="17"/>
        <v>2.10311462872285</v>
      </c>
    </row>
    <row r="29" spans="1:20">
      <c r="A29">
        <v>26</v>
      </c>
      <c r="B29">
        <f t="shared" si="1"/>
        <v>3</v>
      </c>
      <c r="C29">
        <f t="shared" si="2"/>
        <v>8</v>
      </c>
      <c r="D29">
        <f t="shared" si="3"/>
        <v>38</v>
      </c>
      <c r="E29">
        <f t="shared" si="4"/>
        <v>25</v>
      </c>
      <c r="F29">
        <f t="shared" si="5"/>
        <v>8</v>
      </c>
      <c r="G29">
        <f t="shared" si="6"/>
        <v>40</v>
      </c>
      <c r="H29">
        <f t="shared" si="7"/>
        <v>8</v>
      </c>
      <c r="I29">
        <f t="shared" si="8"/>
        <v>2563</v>
      </c>
      <c r="J29">
        <f t="shared" si="18"/>
        <v>3.3752</v>
      </c>
      <c r="K29">
        <f t="shared" si="9"/>
        <v>759.362408153591</v>
      </c>
      <c r="L29">
        <f t="shared" si="10"/>
        <v>756</v>
      </c>
      <c r="M29">
        <f>SUM(L$4:L29)</f>
        <v>6102</v>
      </c>
      <c r="N29">
        <f t="shared" si="11"/>
        <v>0.1695</v>
      </c>
      <c r="O29">
        <f t="shared" si="12"/>
        <v>117</v>
      </c>
      <c r="P29">
        <f t="shared" si="13"/>
        <v>7311</v>
      </c>
      <c r="Q29">
        <f t="shared" si="14"/>
        <v>251</v>
      </c>
      <c r="R29">
        <f t="shared" si="15"/>
        <v>50.2</v>
      </c>
      <c r="S29">
        <f t="shared" si="16"/>
        <v>2.60225350668876</v>
      </c>
      <c r="T29">
        <f t="shared" si="17"/>
        <v>2.14358881</v>
      </c>
    </row>
    <row r="30" spans="1:20">
      <c r="A30">
        <v>27</v>
      </c>
      <c r="B30">
        <f t="shared" si="1"/>
        <v>3</v>
      </c>
      <c r="C30">
        <f t="shared" si="2"/>
        <v>9</v>
      </c>
      <c r="D30">
        <f t="shared" si="3"/>
        <v>39</v>
      </c>
      <c r="E30">
        <f t="shared" si="4"/>
        <v>26</v>
      </c>
      <c r="F30">
        <f t="shared" si="5"/>
        <v>8.2</v>
      </c>
      <c r="G30">
        <f t="shared" si="6"/>
        <v>41</v>
      </c>
      <c r="H30">
        <f t="shared" si="7"/>
        <v>8.2</v>
      </c>
      <c r="I30">
        <f t="shared" si="8"/>
        <v>2779</v>
      </c>
      <c r="J30">
        <f t="shared" si="18"/>
        <v>3.6531</v>
      </c>
      <c r="K30">
        <f t="shared" si="9"/>
        <v>760.72376885385</v>
      </c>
      <c r="L30">
        <f t="shared" si="10"/>
        <v>808</v>
      </c>
      <c r="M30">
        <f>SUM(L$4:L30)</f>
        <v>6910</v>
      </c>
      <c r="N30">
        <f t="shared" si="11"/>
        <v>0.191944444444444</v>
      </c>
      <c r="O30">
        <f t="shared" si="12"/>
        <v>124</v>
      </c>
      <c r="P30">
        <f t="shared" si="13"/>
        <v>8138</v>
      </c>
      <c r="Q30">
        <f t="shared" si="14"/>
        <v>271</v>
      </c>
      <c r="R30">
        <f t="shared" si="15"/>
        <v>54.2</v>
      </c>
      <c r="S30">
        <f t="shared" si="16"/>
        <v>2.68331655024014</v>
      </c>
      <c r="T30">
        <f t="shared" si="17"/>
        <v>2.18484191189692</v>
      </c>
    </row>
    <row r="31" spans="1:20">
      <c r="A31">
        <v>28</v>
      </c>
      <c r="B31">
        <f t="shared" si="1"/>
        <v>4</v>
      </c>
      <c r="C31">
        <f t="shared" si="2"/>
        <v>1</v>
      </c>
      <c r="D31">
        <f t="shared" si="3"/>
        <v>41</v>
      </c>
      <c r="E31">
        <f t="shared" si="4"/>
        <v>27</v>
      </c>
      <c r="F31">
        <f t="shared" si="5"/>
        <v>9.4</v>
      </c>
      <c r="G31">
        <f t="shared" si="6"/>
        <v>47</v>
      </c>
      <c r="H31">
        <f t="shared" si="7"/>
        <v>9.4</v>
      </c>
      <c r="I31">
        <f t="shared" si="8"/>
        <v>4521</v>
      </c>
      <c r="J31">
        <f t="shared" si="18"/>
        <v>6.3657</v>
      </c>
      <c r="K31">
        <f t="shared" si="9"/>
        <v>710.21254536029</v>
      </c>
      <c r="L31">
        <f t="shared" si="10"/>
        <v>1762</v>
      </c>
      <c r="M31">
        <f>SUM(L$4:L31)</f>
        <v>8672</v>
      </c>
      <c r="N31">
        <f t="shared" si="11"/>
        <v>0.240888888888889</v>
      </c>
      <c r="O31">
        <f t="shared" si="12"/>
        <v>180</v>
      </c>
      <c r="P31">
        <f t="shared" si="13"/>
        <v>15493</v>
      </c>
      <c r="Q31">
        <f t="shared" si="14"/>
        <v>441</v>
      </c>
      <c r="R31">
        <f t="shared" si="15"/>
        <v>88.2</v>
      </c>
      <c r="S31">
        <f t="shared" si="16"/>
        <v>3.15535987558599</v>
      </c>
      <c r="T31">
        <f t="shared" si="17"/>
        <v>2.44957781710921</v>
      </c>
    </row>
    <row r="32" spans="1:20">
      <c r="A32">
        <v>29</v>
      </c>
      <c r="B32">
        <f t="shared" si="1"/>
        <v>4</v>
      </c>
      <c r="C32">
        <f t="shared" si="2"/>
        <v>2</v>
      </c>
      <c r="D32">
        <f t="shared" si="3"/>
        <v>42</v>
      </c>
      <c r="E32">
        <f t="shared" si="4"/>
        <v>28</v>
      </c>
      <c r="F32">
        <f t="shared" si="5"/>
        <v>9.6</v>
      </c>
      <c r="G32">
        <f t="shared" si="6"/>
        <v>48</v>
      </c>
      <c r="H32">
        <f t="shared" si="7"/>
        <v>9.6</v>
      </c>
      <c r="I32">
        <f t="shared" si="8"/>
        <v>4903</v>
      </c>
      <c r="J32">
        <f t="shared" si="18"/>
        <v>6.856</v>
      </c>
      <c r="K32">
        <f t="shared" si="9"/>
        <v>715.140023337223</v>
      </c>
      <c r="L32">
        <f t="shared" si="10"/>
        <v>1992</v>
      </c>
      <c r="M32">
        <f>SUM(L$4:L32)</f>
        <v>10664</v>
      </c>
      <c r="N32">
        <f t="shared" si="11"/>
        <v>0.296222222222222</v>
      </c>
      <c r="O32">
        <f t="shared" si="12"/>
        <v>191</v>
      </c>
      <c r="P32">
        <f t="shared" si="13"/>
        <v>17248</v>
      </c>
      <c r="Q32">
        <f t="shared" si="14"/>
        <v>477</v>
      </c>
      <c r="R32">
        <f t="shared" si="15"/>
        <v>95.4</v>
      </c>
      <c r="S32">
        <f t="shared" si="16"/>
        <v>3.2465967955668</v>
      </c>
      <c r="T32">
        <f t="shared" si="17"/>
        <v>2.49671963965569</v>
      </c>
    </row>
    <row r="33" spans="1:20">
      <c r="A33">
        <v>30</v>
      </c>
      <c r="B33">
        <f t="shared" si="1"/>
        <v>4</v>
      </c>
      <c r="C33">
        <f t="shared" si="2"/>
        <v>3</v>
      </c>
      <c r="D33">
        <f t="shared" si="3"/>
        <v>43</v>
      </c>
      <c r="E33">
        <f t="shared" si="4"/>
        <v>29</v>
      </c>
      <c r="F33">
        <f t="shared" si="5"/>
        <v>9.8</v>
      </c>
      <c r="G33">
        <f t="shared" si="6"/>
        <v>49</v>
      </c>
      <c r="H33">
        <f t="shared" si="7"/>
        <v>9.8</v>
      </c>
      <c r="I33">
        <f t="shared" si="8"/>
        <v>5317</v>
      </c>
      <c r="J33">
        <f t="shared" si="18"/>
        <v>7.3877</v>
      </c>
      <c r="K33">
        <f t="shared" si="9"/>
        <v>719.709787890683</v>
      </c>
      <c r="L33">
        <f t="shared" si="10"/>
        <v>2221</v>
      </c>
      <c r="M33">
        <f>SUM(L$4:L33)</f>
        <v>12885</v>
      </c>
      <c r="N33">
        <f t="shared" si="11"/>
        <v>0.357916666666667</v>
      </c>
      <c r="O33">
        <f t="shared" si="12"/>
        <v>204</v>
      </c>
      <c r="P33">
        <f t="shared" si="13"/>
        <v>19201</v>
      </c>
      <c r="Q33">
        <f t="shared" si="14"/>
        <v>519</v>
      </c>
      <c r="R33">
        <f t="shared" si="15"/>
        <v>103.8</v>
      </c>
      <c r="S33">
        <f t="shared" si="16"/>
        <v>3.31925145097323</v>
      </c>
      <c r="T33">
        <f t="shared" si="17"/>
        <v>2.54476870075465</v>
      </c>
    </row>
    <row r="34" spans="1:20">
      <c r="A34">
        <v>31</v>
      </c>
      <c r="B34">
        <f t="shared" si="1"/>
        <v>4</v>
      </c>
      <c r="C34">
        <f t="shared" si="2"/>
        <v>4</v>
      </c>
      <c r="D34">
        <f t="shared" si="3"/>
        <v>44</v>
      </c>
      <c r="E34">
        <f t="shared" si="4"/>
        <v>30</v>
      </c>
      <c r="F34">
        <f t="shared" si="5"/>
        <v>10</v>
      </c>
      <c r="G34">
        <f t="shared" si="6"/>
        <v>50</v>
      </c>
      <c r="H34">
        <f t="shared" si="7"/>
        <v>10</v>
      </c>
      <c r="I34">
        <f t="shared" si="8"/>
        <v>5767</v>
      </c>
      <c r="J34">
        <f t="shared" si="18"/>
        <v>7.9644</v>
      </c>
      <c r="K34">
        <f t="shared" si="9"/>
        <v>724.09723268545</v>
      </c>
      <c r="L34">
        <f t="shared" si="10"/>
        <v>2450</v>
      </c>
      <c r="M34">
        <f>SUM(L$4:L34)</f>
        <v>15335</v>
      </c>
      <c r="N34">
        <f t="shared" si="11"/>
        <v>0.425972222222222</v>
      </c>
      <c r="O34">
        <f t="shared" si="12"/>
        <v>216</v>
      </c>
      <c r="P34">
        <f t="shared" si="13"/>
        <v>21380</v>
      </c>
      <c r="Q34">
        <f t="shared" si="14"/>
        <v>560</v>
      </c>
      <c r="R34">
        <f t="shared" si="15"/>
        <v>112</v>
      </c>
      <c r="S34">
        <f t="shared" si="16"/>
        <v>3.42510960991558</v>
      </c>
      <c r="T34">
        <f t="shared" si="17"/>
        <v>2.5937424601</v>
      </c>
    </row>
    <row r="35" spans="1:20">
      <c r="A35">
        <v>32</v>
      </c>
      <c r="B35">
        <f t="shared" si="1"/>
        <v>4</v>
      </c>
      <c r="C35">
        <f t="shared" si="2"/>
        <v>5</v>
      </c>
      <c r="D35">
        <f t="shared" si="3"/>
        <v>45</v>
      </c>
      <c r="E35">
        <f t="shared" si="4"/>
        <v>31</v>
      </c>
      <c r="F35">
        <f t="shared" si="5"/>
        <v>10.2</v>
      </c>
      <c r="G35">
        <f t="shared" si="6"/>
        <v>51</v>
      </c>
      <c r="H35">
        <f t="shared" si="7"/>
        <v>10.2</v>
      </c>
      <c r="I35">
        <f t="shared" si="8"/>
        <v>6254</v>
      </c>
      <c r="J35">
        <f t="shared" si="18"/>
        <v>8.5898</v>
      </c>
      <c r="K35">
        <f t="shared" si="9"/>
        <v>728.072830566486</v>
      </c>
      <c r="L35">
        <f t="shared" si="10"/>
        <v>2679</v>
      </c>
      <c r="M35">
        <f>SUM(L$4:L35)</f>
        <v>18014</v>
      </c>
      <c r="N35">
        <f t="shared" si="11"/>
        <v>0.500388888888889</v>
      </c>
      <c r="O35">
        <f t="shared" si="12"/>
        <v>230</v>
      </c>
      <c r="P35">
        <f t="shared" si="13"/>
        <v>23801</v>
      </c>
      <c r="Q35">
        <f t="shared" si="14"/>
        <v>608</v>
      </c>
      <c r="R35">
        <f t="shared" si="15"/>
        <v>121.6</v>
      </c>
      <c r="S35">
        <f t="shared" si="16"/>
        <v>3.51015513053984</v>
      </c>
      <c r="T35">
        <f t="shared" si="17"/>
        <v>2.64365871339527</v>
      </c>
    </row>
    <row r="36" spans="1:20">
      <c r="A36">
        <v>33</v>
      </c>
      <c r="B36">
        <f t="shared" si="1"/>
        <v>4</v>
      </c>
      <c r="C36">
        <f t="shared" si="2"/>
        <v>6</v>
      </c>
      <c r="D36">
        <f t="shared" si="3"/>
        <v>46</v>
      </c>
      <c r="E36">
        <f t="shared" si="4"/>
        <v>32</v>
      </c>
      <c r="F36">
        <f t="shared" si="5"/>
        <v>10.4</v>
      </c>
      <c r="G36">
        <f t="shared" si="6"/>
        <v>52</v>
      </c>
      <c r="H36">
        <f t="shared" si="7"/>
        <v>10.4</v>
      </c>
      <c r="I36">
        <f t="shared" si="8"/>
        <v>6782</v>
      </c>
      <c r="J36">
        <f t="shared" si="18"/>
        <v>9.268</v>
      </c>
      <c r="K36">
        <f t="shared" si="9"/>
        <v>731.765213638325</v>
      </c>
      <c r="L36">
        <f t="shared" si="10"/>
        <v>2908</v>
      </c>
      <c r="M36">
        <f>SUM(L$4:L36)</f>
        <v>20922</v>
      </c>
      <c r="N36">
        <f t="shared" si="11"/>
        <v>0.581166666666667</v>
      </c>
      <c r="O36">
        <f t="shared" si="12"/>
        <v>245</v>
      </c>
      <c r="P36">
        <f t="shared" si="13"/>
        <v>26495</v>
      </c>
      <c r="Q36">
        <f t="shared" si="14"/>
        <v>660</v>
      </c>
      <c r="R36">
        <f t="shared" si="15"/>
        <v>132</v>
      </c>
      <c r="S36">
        <f t="shared" si="16"/>
        <v>3.59794783213289</v>
      </c>
      <c r="T36">
        <f t="shared" si="17"/>
        <v>2.69453559882013</v>
      </c>
    </row>
    <row r="37" spans="1:20">
      <c r="A37">
        <v>34</v>
      </c>
      <c r="B37">
        <f t="shared" si="1"/>
        <v>4</v>
      </c>
      <c r="C37">
        <f t="shared" si="2"/>
        <v>7</v>
      </c>
      <c r="D37">
        <f t="shared" ref="D37:D82" si="19">B37*10+C37</f>
        <v>47</v>
      </c>
      <c r="E37">
        <f t="shared" ref="E37:E82" si="20">(B37-1)*9+C37-1</f>
        <v>33</v>
      </c>
      <c r="F37">
        <f t="shared" ref="F37:F82" si="21">B37+E37/5</f>
        <v>10.6</v>
      </c>
      <c r="G37">
        <f t="shared" ref="G37:G82" si="22">F37*5</f>
        <v>53</v>
      </c>
      <c r="H37">
        <f t="shared" ref="H37:H82" si="23">G37/5</f>
        <v>10.6</v>
      </c>
      <c r="I37">
        <f t="shared" ref="I37:I68" si="24">ROUND(100*POWER($H$1,F37),0)</f>
        <v>7355</v>
      </c>
      <c r="J37">
        <f t="shared" si="18"/>
        <v>10.0035</v>
      </c>
      <c r="K37">
        <f t="shared" ref="K37:K82" si="25">I37/J37</f>
        <v>735.242665067227</v>
      </c>
      <c r="L37">
        <f t="shared" ref="L37:L68" si="26">ROUND($B$1*POWER(1+$D$1,B37-1)*(1+$F$1*(C37-1)),0)</f>
        <v>3137</v>
      </c>
      <c r="M37">
        <f>SUM(L$4:L37)</f>
        <v>24059</v>
      </c>
      <c r="N37">
        <f t="shared" ref="N37:N82" si="27">M37/10/3600</f>
        <v>0.668305555555556</v>
      </c>
      <c r="O37">
        <f t="shared" ref="O37:O68" si="28">ROUND(10*POWER($J$1,F37),0)</f>
        <v>260</v>
      </c>
      <c r="P37">
        <f t="shared" ref="P37:P68" si="29">ROUND(I37*POWER($V$1,H37),0)</f>
        <v>29497</v>
      </c>
      <c r="Q37">
        <f t="shared" ref="Q37:Q68" si="30">ROUND(O37*POWER($R$1,H37),0)</f>
        <v>714</v>
      </c>
      <c r="R37">
        <f t="shared" ref="R37:R82" si="31">Q37/5</f>
        <v>142.8</v>
      </c>
      <c r="S37">
        <f t="shared" ref="S37:S68" si="32">P37/(R37-J37)/60</f>
        <v>3.70203029949333</v>
      </c>
      <c r="T37">
        <f t="shared" ref="T37:T68" si="33">POWER($N$1,F37)</f>
        <v>2.74639160362126</v>
      </c>
    </row>
    <row r="38" spans="1:20">
      <c r="A38">
        <v>35</v>
      </c>
      <c r="B38">
        <f t="shared" si="1"/>
        <v>4</v>
      </c>
      <c r="C38">
        <f t="shared" si="2"/>
        <v>8</v>
      </c>
      <c r="D38">
        <f t="shared" si="19"/>
        <v>48</v>
      </c>
      <c r="E38">
        <f t="shared" si="20"/>
        <v>34</v>
      </c>
      <c r="F38">
        <f t="shared" si="21"/>
        <v>10.8</v>
      </c>
      <c r="G38">
        <f t="shared" si="22"/>
        <v>54</v>
      </c>
      <c r="H38">
        <f t="shared" si="23"/>
        <v>10.8</v>
      </c>
      <c r="I38">
        <f t="shared" si="24"/>
        <v>7976</v>
      </c>
      <c r="J38">
        <f t="shared" ref="J38:J69" si="34">J37+I38*$P$1*(H38-H37)</f>
        <v>10.8011</v>
      </c>
      <c r="K38">
        <f t="shared" si="25"/>
        <v>738.443306700243</v>
      </c>
      <c r="L38">
        <f t="shared" si="26"/>
        <v>3366</v>
      </c>
      <c r="M38">
        <f>SUM(L$4:L38)</f>
        <v>27425</v>
      </c>
      <c r="N38">
        <f t="shared" si="27"/>
        <v>0.761805555555556</v>
      </c>
      <c r="O38">
        <f t="shared" si="28"/>
        <v>277</v>
      </c>
      <c r="P38">
        <f t="shared" si="29"/>
        <v>32837</v>
      </c>
      <c r="Q38">
        <f t="shared" si="30"/>
        <v>775</v>
      </c>
      <c r="R38">
        <f t="shared" si="31"/>
        <v>155</v>
      </c>
      <c r="S38">
        <f t="shared" si="32"/>
        <v>3.79533639530768</v>
      </c>
      <c r="T38">
        <f t="shared" si="33"/>
        <v>2.79924557083012</v>
      </c>
    </row>
    <row r="39" spans="1:20">
      <c r="A39">
        <v>36</v>
      </c>
      <c r="B39">
        <f t="shared" si="1"/>
        <v>4</v>
      </c>
      <c r="C39">
        <f t="shared" si="2"/>
        <v>9</v>
      </c>
      <c r="D39">
        <f t="shared" si="19"/>
        <v>49</v>
      </c>
      <c r="E39">
        <f t="shared" si="20"/>
        <v>35</v>
      </c>
      <c r="F39">
        <f t="shared" si="21"/>
        <v>11</v>
      </c>
      <c r="G39">
        <f t="shared" si="22"/>
        <v>55</v>
      </c>
      <c r="H39">
        <f t="shared" si="23"/>
        <v>11</v>
      </c>
      <c r="I39">
        <f t="shared" si="24"/>
        <v>8650</v>
      </c>
      <c r="J39">
        <f t="shared" si="34"/>
        <v>11.6661</v>
      </c>
      <c r="K39">
        <f t="shared" si="25"/>
        <v>741.464585422721</v>
      </c>
      <c r="L39">
        <f t="shared" si="26"/>
        <v>3595</v>
      </c>
      <c r="M39">
        <f>SUM(L$4:L39)</f>
        <v>31020</v>
      </c>
      <c r="N39">
        <f t="shared" si="27"/>
        <v>0.861666666666667</v>
      </c>
      <c r="O39">
        <f t="shared" si="28"/>
        <v>294</v>
      </c>
      <c r="P39">
        <f t="shared" si="29"/>
        <v>36557</v>
      </c>
      <c r="Q39">
        <f t="shared" si="30"/>
        <v>839</v>
      </c>
      <c r="R39">
        <f t="shared" si="31"/>
        <v>167.8</v>
      </c>
      <c r="S39">
        <f t="shared" si="32"/>
        <v>3.90231290791643</v>
      </c>
      <c r="T39">
        <f t="shared" si="33"/>
        <v>2.85311670611</v>
      </c>
    </row>
    <row r="40" spans="1:20">
      <c r="A40">
        <v>37</v>
      </c>
      <c r="B40">
        <f t="shared" si="1"/>
        <v>5</v>
      </c>
      <c r="C40">
        <f t="shared" si="2"/>
        <v>1</v>
      </c>
      <c r="D40">
        <f t="shared" si="19"/>
        <v>51</v>
      </c>
      <c r="E40">
        <f t="shared" si="20"/>
        <v>36</v>
      </c>
      <c r="F40">
        <f t="shared" si="21"/>
        <v>12.2</v>
      </c>
      <c r="G40">
        <f t="shared" si="22"/>
        <v>61</v>
      </c>
      <c r="H40">
        <f t="shared" si="23"/>
        <v>12.2</v>
      </c>
      <c r="I40">
        <f t="shared" si="24"/>
        <v>14071</v>
      </c>
      <c r="J40">
        <f t="shared" si="34"/>
        <v>20.1087</v>
      </c>
      <c r="K40">
        <f t="shared" si="25"/>
        <v>699.746875730405</v>
      </c>
      <c r="L40">
        <f t="shared" si="26"/>
        <v>7843</v>
      </c>
      <c r="M40">
        <f>SUM(L$4:L40)</f>
        <v>38863</v>
      </c>
      <c r="N40">
        <f t="shared" si="27"/>
        <v>1.07952777777778</v>
      </c>
      <c r="O40">
        <f t="shared" si="28"/>
        <v>426</v>
      </c>
      <c r="P40">
        <f t="shared" si="29"/>
        <v>69593</v>
      </c>
      <c r="Q40">
        <f t="shared" si="30"/>
        <v>1363</v>
      </c>
      <c r="R40">
        <f t="shared" si="31"/>
        <v>272.6</v>
      </c>
      <c r="S40">
        <f t="shared" si="32"/>
        <v>4.59375563963326</v>
      </c>
      <c r="T40">
        <f t="shared" si="33"/>
        <v>3.19882704320828</v>
      </c>
    </row>
    <row r="41" spans="1:20">
      <c r="A41">
        <v>38</v>
      </c>
      <c r="B41">
        <f t="shared" si="1"/>
        <v>5</v>
      </c>
      <c r="C41">
        <f t="shared" si="2"/>
        <v>2</v>
      </c>
      <c r="D41">
        <f t="shared" si="19"/>
        <v>52</v>
      </c>
      <c r="E41">
        <f t="shared" si="20"/>
        <v>37</v>
      </c>
      <c r="F41">
        <f t="shared" si="21"/>
        <v>12.4</v>
      </c>
      <c r="G41">
        <f t="shared" si="22"/>
        <v>62</v>
      </c>
      <c r="H41">
        <f t="shared" si="23"/>
        <v>12.4</v>
      </c>
      <c r="I41">
        <f t="shared" si="24"/>
        <v>15259</v>
      </c>
      <c r="J41">
        <f t="shared" si="34"/>
        <v>21.6346</v>
      </c>
      <c r="K41">
        <f t="shared" si="25"/>
        <v>705.305390439389</v>
      </c>
      <c r="L41">
        <f t="shared" si="26"/>
        <v>8862</v>
      </c>
      <c r="M41">
        <f>SUM(L$4:L41)</f>
        <v>47725</v>
      </c>
      <c r="N41">
        <f t="shared" si="27"/>
        <v>1.32569444444444</v>
      </c>
      <c r="O41">
        <f t="shared" si="28"/>
        <v>453</v>
      </c>
      <c r="P41">
        <f t="shared" si="29"/>
        <v>77472</v>
      </c>
      <c r="Q41">
        <f t="shared" si="30"/>
        <v>1477</v>
      </c>
      <c r="R41">
        <f t="shared" si="31"/>
        <v>295.4</v>
      </c>
      <c r="S41">
        <f t="shared" si="32"/>
        <v>4.71644700170292</v>
      </c>
      <c r="T41">
        <f t="shared" si="33"/>
        <v>3.26038807457236</v>
      </c>
    </row>
    <row r="42" spans="1:20">
      <c r="A42">
        <v>39</v>
      </c>
      <c r="B42">
        <f t="shared" si="1"/>
        <v>5</v>
      </c>
      <c r="C42">
        <f t="shared" si="2"/>
        <v>3</v>
      </c>
      <c r="D42">
        <f t="shared" si="19"/>
        <v>53</v>
      </c>
      <c r="E42">
        <f t="shared" si="20"/>
        <v>38</v>
      </c>
      <c r="F42">
        <f t="shared" si="21"/>
        <v>12.6</v>
      </c>
      <c r="G42">
        <f t="shared" si="22"/>
        <v>63</v>
      </c>
      <c r="H42">
        <f t="shared" si="23"/>
        <v>12.6</v>
      </c>
      <c r="I42">
        <f t="shared" si="24"/>
        <v>16548</v>
      </c>
      <c r="J42">
        <f t="shared" si="34"/>
        <v>23.2894</v>
      </c>
      <c r="K42">
        <f t="shared" si="25"/>
        <v>710.537841249667</v>
      </c>
      <c r="L42">
        <f t="shared" si="26"/>
        <v>9882</v>
      </c>
      <c r="M42">
        <f>SUM(L$4:L42)</f>
        <v>57607</v>
      </c>
      <c r="N42">
        <f t="shared" si="27"/>
        <v>1.60019444444444</v>
      </c>
      <c r="O42">
        <f t="shared" si="28"/>
        <v>481</v>
      </c>
      <c r="P42">
        <f t="shared" si="29"/>
        <v>86248</v>
      </c>
      <c r="Q42">
        <f t="shared" si="30"/>
        <v>1598</v>
      </c>
      <c r="R42">
        <f t="shared" si="31"/>
        <v>319.6</v>
      </c>
      <c r="S42">
        <f t="shared" si="32"/>
        <v>4.85121580755689</v>
      </c>
      <c r="T42">
        <f t="shared" si="33"/>
        <v>3.32313384038172</v>
      </c>
    </row>
    <row r="43" spans="1:20">
      <c r="A43">
        <v>40</v>
      </c>
      <c r="B43">
        <f t="shared" si="1"/>
        <v>5</v>
      </c>
      <c r="C43">
        <f t="shared" si="2"/>
        <v>4</v>
      </c>
      <c r="D43">
        <f t="shared" si="19"/>
        <v>54</v>
      </c>
      <c r="E43">
        <f t="shared" si="20"/>
        <v>39</v>
      </c>
      <c r="F43">
        <f t="shared" si="21"/>
        <v>12.8</v>
      </c>
      <c r="G43">
        <f t="shared" si="22"/>
        <v>64</v>
      </c>
      <c r="H43">
        <f t="shared" si="23"/>
        <v>12.8</v>
      </c>
      <c r="I43">
        <f t="shared" si="24"/>
        <v>17946</v>
      </c>
      <c r="J43">
        <f t="shared" si="34"/>
        <v>25.084</v>
      </c>
      <c r="K43">
        <f t="shared" si="25"/>
        <v>715.436134587785</v>
      </c>
      <c r="L43">
        <f t="shared" si="26"/>
        <v>10901</v>
      </c>
      <c r="M43">
        <f>SUM(L$4:L43)</f>
        <v>68508</v>
      </c>
      <c r="N43">
        <f t="shared" si="27"/>
        <v>1.903</v>
      </c>
      <c r="O43">
        <f t="shared" si="28"/>
        <v>512</v>
      </c>
      <c r="P43">
        <f t="shared" si="29"/>
        <v>96017</v>
      </c>
      <c r="Q43">
        <f t="shared" si="30"/>
        <v>1734</v>
      </c>
      <c r="R43">
        <f t="shared" si="31"/>
        <v>346.8</v>
      </c>
      <c r="S43">
        <f t="shared" si="32"/>
        <v>4.97421120905809</v>
      </c>
      <c r="T43">
        <f t="shared" si="33"/>
        <v>3.38708714070445</v>
      </c>
    </row>
    <row r="44" spans="1:20">
      <c r="A44">
        <v>41</v>
      </c>
      <c r="B44">
        <f t="shared" si="1"/>
        <v>5</v>
      </c>
      <c r="C44">
        <f t="shared" si="2"/>
        <v>5</v>
      </c>
      <c r="D44">
        <f t="shared" si="19"/>
        <v>55</v>
      </c>
      <c r="E44">
        <f t="shared" si="20"/>
        <v>40</v>
      </c>
      <c r="F44">
        <f t="shared" si="21"/>
        <v>13</v>
      </c>
      <c r="G44">
        <f t="shared" si="22"/>
        <v>65</v>
      </c>
      <c r="H44">
        <f t="shared" si="23"/>
        <v>13</v>
      </c>
      <c r="I44">
        <f t="shared" si="24"/>
        <v>19462</v>
      </c>
      <c r="J44">
        <f t="shared" si="34"/>
        <v>27.0302</v>
      </c>
      <c r="K44">
        <f t="shared" si="25"/>
        <v>720.009470888118</v>
      </c>
      <c r="L44">
        <f t="shared" si="26"/>
        <v>11921</v>
      </c>
      <c r="M44">
        <f>SUM(L$4:L44)</f>
        <v>80429</v>
      </c>
      <c r="N44">
        <f t="shared" si="27"/>
        <v>2.23413888888889</v>
      </c>
      <c r="O44">
        <f t="shared" si="28"/>
        <v>545</v>
      </c>
      <c r="P44">
        <f t="shared" si="29"/>
        <v>106893</v>
      </c>
      <c r="Q44">
        <f t="shared" si="30"/>
        <v>1881</v>
      </c>
      <c r="R44">
        <f t="shared" si="31"/>
        <v>376.2</v>
      </c>
      <c r="S44">
        <f t="shared" si="32"/>
        <v>5.10224538319179</v>
      </c>
      <c r="T44">
        <f t="shared" si="33"/>
        <v>3.4522712143931</v>
      </c>
    </row>
    <row r="45" spans="1:20">
      <c r="A45">
        <v>42</v>
      </c>
      <c r="B45">
        <f t="shared" si="1"/>
        <v>5</v>
      </c>
      <c r="C45">
        <f t="shared" si="2"/>
        <v>6</v>
      </c>
      <c r="D45">
        <f t="shared" si="19"/>
        <v>56</v>
      </c>
      <c r="E45">
        <f t="shared" si="20"/>
        <v>41</v>
      </c>
      <c r="F45">
        <f t="shared" si="21"/>
        <v>13.2</v>
      </c>
      <c r="G45">
        <f t="shared" si="22"/>
        <v>66</v>
      </c>
      <c r="H45">
        <f t="shared" si="23"/>
        <v>13.2</v>
      </c>
      <c r="I45">
        <f t="shared" si="24"/>
        <v>21106</v>
      </c>
      <c r="J45">
        <f t="shared" si="34"/>
        <v>29.1408</v>
      </c>
      <c r="K45">
        <f t="shared" si="25"/>
        <v>724.276615604239</v>
      </c>
      <c r="L45">
        <f t="shared" si="26"/>
        <v>12941</v>
      </c>
      <c r="M45">
        <f>SUM(L$4:L45)</f>
        <v>93370</v>
      </c>
      <c r="N45">
        <f t="shared" si="27"/>
        <v>2.59361111111111</v>
      </c>
      <c r="O45">
        <f t="shared" si="28"/>
        <v>579</v>
      </c>
      <c r="P45">
        <f t="shared" si="29"/>
        <v>119001</v>
      </c>
      <c r="Q45">
        <f t="shared" si="30"/>
        <v>2037</v>
      </c>
      <c r="R45">
        <f t="shared" si="31"/>
        <v>407.4</v>
      </c>
      <c r="S45">
        <f t="shared" si="32"/>
        <v>5.24336222357579</v>
      </c>
      <c r="T45">
        <f t="shared" si="33"/>
        <v>3.51870974752911</v>
      </c>
    </row>
    <row r="46" spans="1:20">
      <c r="A46">
        <v>43</v>
      </c>
      <c r="B46">
        <f t="shared" si="1"/>
        <v>5</v>
      </c>
      <c r="C46">
        <f t="shared" si="2"/>
        <v>7</v>
      </c>
      <c r="D46">
        <f t="shared" si="19"/>
        <v>57</v>
      </c>
      <c r="E46">
        <f t="shared" si="20"/>
        <v>42</v>
      </c>
      <c r="F46">
        <f t="shared" si="21"/>
        <v>13.4</v>
      </c>
      <c r="G46">
        <f t="shared" si="22"/>
        <v>67</v>
      </c>
      <c r="H46">
        <f t="shared" si="23"/>
        <v>13.4</v>
      </c>
      <c r="I46">
        <f t="shared" si="24"/>
        <v>22889</v>
      </c>
      <c r="J46">
        <f t="shared" si="34"/>
        <v>31.4297</v>
      </c>
      <c r="K46">
        <f t="shared" si="25"/>
        <v>728.260212474188</v>
      </c>
      <c r="L46">
        <f t="shared" si="26"/>
        <v>13960</v>
      </c>
      <c r="M46">
        <f>SUM(L$4:L46)</f>
        <v>107330</v>
      </c>
      <c r="N46">
        <f t="shared" si="27"/>
        <v>2.98138888888889</v>
      </c>
      <c r="O46">
        <f t="shared" si="28"/>
        <v>616</v>
      </c>
      <c r="P46">
        <f t="shared" si="29"/>
        <v>132480</v>
      </c>
      <c r="Q46">
        <f t="shared" si="30"/>
        <v>2209</v>
      </c>
      <c r="R46">
        <f t="shared" si="31"/>
        <v>441.8</v>
      </c>
      <c r="S46">
        <f t="shared" si="32"/>
        <v>5.38050633781246</v>
      </c>
      <c r="T46">
        <f t="shared" si="33"/>
        <v>3.58642688202959</v>
      </c>
    </row>
    <row r="47" spans="1:20">
      <c r="A47">
        <v>44</v>
      </c>
      <c r="B47">
        <f t="shared" si="1"/>
        <v>5</v>
      </c>
      <c r="C47">
        <f t="shared" si="2"/>
        <v>8</v>
      </c>
      <c r="D47">
        <f t="shared" si="19"/>
        <v>58</v>
      </c>
      <c r="E47">
        <f t="shared" si="20"/>
        <v>43</v>
      </c>
      <c r="F47">
        <f t="shared" si="21"/>
        <v>13.6</v>
      </c>
      <c r="G47">
        <f t="shared" si="22"/>
        <v>68</v>
      </c>
      <c r="H47">
        <f t="shared" si="23"/>
        <v>13.6</v>
      </c>
      <c r="I47">
        <f t="shared" si="24"/>
        <v>24822</v>
      </c>
      <c r="J47">
        <f t="shared" si="34"/>
        <v>33.9119</v>
      </c>
      <c r="K47">
        <f t="shared" si="25"/>
        <v>731.955449267072</v>
      </c>
      <c r="L47">
        <f t="shared" si="26"/>
        <v>14980</v>
      </c>
      <c r="M47">
        <f>SUM(L$4:L47)</f>
        <v>122310</v>
      </c>
      <c r="N47">
        <f t="shared" si="27"/>
        <v>3.3975</v>
      </c>
      <c r="O47">
        <f t="shared" si="28"/>
        <v>655</v>
      </c>
      <c r="P47">
        <f t="shared" si="29"/>
        <v>147483</v>
      </c>
      <c r="Q47">
        <f t="shared" si="30"/>
        <v>2394</v>
      </c>
      <c r="R47">
        <f t="shared" si="31"/>
        <v>478.8</v>
      </c>
      <c r="S47">
        <f t="shared" si="32"/>
        <v>5.52509720983771</v>
      </c>
      <c r="T47">
        <f t="shared" si="33"/>
        <v>3.65544722441989</v>
      </c>
    </row>
    <row r="48" spans="1:20">
      <c r="A48">
        <v>45</v>
      </c>
      <c r="B48">
        <f t="shared" si="1"/>
        <v>5</v>
      </c>
      <c r="C48">
        <f t="shared" si="2"/>
        <v>9</v>
      </c>
      <c r="D48">
        <f t="shared" si="19"/>
        <v>59</v>
      </c>
      <c r="E48">
        <f t="shared" si="20"/>
        <v>44</v>
      </c>
      <c r="F48">
        <f t="shared" si="21"/>
        <v>13.8</v>
      </c>
      <c r="G48">
        <f t="shared" si="22"/>
        <v>69</v>
      </c>
      <c r="H48">
        <f t="shared" si="23"/>
        <v>13.8</v>
      </c>
      <c r="I48">
        <f t="shared" si="24"/>
        <v>26919</v>
      </c>
      <c r="J48">
        <f t="shared" si="34"/>
        <v>36.6038</v>
      </c>
      <c r="K48">
        <f t="shared" si="25"/>
        <v>735.415448669264</v>
      </c>
      <c r="L48">
        <f t="shared" si="26"/>
        <v>15999</v>
      </c>
      <c r="M48">
        <f>SUM(L$4:L48)</f>
        <v>138309</v>
      </c>
      <c r="N48">
        <f t="shared" si="27"/>
        <v>3.84191666666667</v>
      </c>
      <c r="O48">
        <f t="shared" si="28"/>
        <v>696</v>
      </c>
      <c r="P48">
        <f t="shared" si="29"/>
        <v>164190</v>
      </c>
      <c r="Q48">
        <f t="shared" si="30"/>
        <v>2593</v>
      </c>
      <c r="R48">
        <f t="shared" si="31"/>
        <v>518.6</v>
      </c>
      <c r="S48">
        <f t="shared" si="32"/>
        <v>5.6774306519429</v>
      </c>
      <c r="T48">
        <f t="shared" si="33"/>
        <v>3.72579585477489</v>
      </c>
    </row>
    <row r="49" spans="1:20">
      <c r="A49">
        <v>46</v>
      </c>
      <c r="B49">
        <f t="shared" si="1"/>
        <v>6</v>
      </c>
      <c r="C49">
        <f t="shared" si="2"/>
        <v>1</v>
      </c>
      <c r="D49">
        <f t="shared" si="19"/>
        <v>61</v>
      </c>
      <c r="E49">
        <f t="shared" si="20"/>
        <v>45</v>
      </c>
      <c r="F49">
        <f t="shared" si="21"/>
        <v>15</v>
      </c>
      <c r="G49">
        <f t="shared" si="22"/>
        <v>75</v>
      </c>
      <c r="H49">
        <f t="shared" si="23"/>
        <v>15</v>
      </c>
      <c r="I49">
        <f t="shared" si="24"/>
        <v>43789</v>
      </c>
      <c r="J49">
        <f t="shared" si="34"/>
        <v>62.8772</v>
      </c>
      <c r="K49">
        <f t="shared" si="25"/>
        <v>696.420960220875</v>
      </c>
      <c r="L49">
        <f t="shared" si="26"/>
        <v>34900</v>
      </c>
      <c r="M49">
        <f>SUM(L$4:L49)</f>
        <v>173209</v>
      </c>
      <c r="N49">
        <f t="shared" si="27"/>
        <v>4.81136111111111</v>
      </c>
      <c r="O49">
        <f t="shared" si="28"/>
        <v>1007</v>
      </c>
      <c r="P49">
        <f t="shared" si="29"/>
        <v>312563</v>
      </c>
      <c r="Q49">
        <f t="shared" si="30"/>
        <v>4206</v>
      </c>
      <c r="R49">
        <f t="shared" si="31"/>
        <v>841.2</v>
      </c>
      <c r="S49">
        <f t="shared" si="32"/>
        <v>6.69308843751376</v>
      </c>
      <c r="T49">
        <f t="shared" si="33"/>
        <v>4.17724816941566</v>
      </c>
    </row>
    <row r="50" spans="1:20">
      <c r="A50">
        <v>47</v>
      </c>
      <c r="B50">
        <f t="shared" si="1"/>
        <v>6</v>
      </c>
      <c r="C50">
        <f t="shared" si="2"/>
        <v>2</v>
      </c>
      <c r="D50">
        <f t="shared" si="19"/>
        <v>62</v>
      </c>
      <c r="E50">
        <f t="shared" si="20"/>
        <v>46</v>
      </c>
      <c r="F50">
        <f t="shared" si="21"/>
        <v>15.2</v>
      </c>
      <c r="G50">
        <f t="shared" si="22"/>
        <v>76</v>
      </c>
      <c r="H50">
        <f t="shared" si="23"/>
        <v>15.2</v>
      </c>
      <c r="I50">
        <f t="shared" si="24"/>
        <v>47488</v>
      </c>
      <c r="J50">
        <f t="shared" si="34"/>
        <v>67.626</v>
      </c>
      <c r="K50">
        <f t="shared" si="25"/>
        <v>702.215124360453</v>
      </c>
      <c r="L50">
        <f t="shared" si="26"/>
        <v>39437</v>
      </c>
      <c r="M50">
        <f>SUM(L$4:L50)</f>
        <v>212646</v>
      </c>
      <c r="N50">
        <f t="shared" si="27"/>
        <v>5.90683333333333</v>
      </c>
      <c r="O50">
        <f t="shared" si="28"/>
        <v>1071</v>
      </c>
      <c r="P50">
        <f t="shared" si="29"/>
        <v>347967</v>
      </c>
      <c r="Q50">
        <f t="shared" si="30"/>
        <v>4560</v>
      </c>
      <c r="R50">
        <f t="shared" si="31"/>
        <v>912</v>
      </c>
      <c r="S50">
        <f t="shared" si="32"/>
        <v>6.86834270122008</v>
      </c>
      <c r="T50">
        <f t="shared" si="33"/>
        <v>4.25763879451022</v>
      </c>
    </row>
    <row r="51" spans="1:20">
      <c r="A51">
        <v>48</v>
      </c>
      <c r="B51">
        <f t="shared" si="1"/>
        <v>6</v>
      </c>
      <c r="C51">
        <f t="shared" si="2"/>
        <v>3</v>
      </c>
      <c r="D51">
        <f t="shared" si="19"/>
        <v>63</v>
      </c>
      <c r="E51">
        <f t="shared" si="20"/>
        <v>47</v>
      </c>
      <c r="F51">
        <f t="shared" si="21"/>
        <v>15.4</v>
      </c>
      <c r="G51">
        <f t="shared" si="22"/>
        <v>77</v>
      </c>
      <c r="H51">
        <f t="shared" si="23"/>
        <v>15.4</v>
      </c>
      <c r="I51">
        <f t="shared" si="24"/>
        <v>51500</v>
      </c>
      <c r="J51">
        <f t="shared" si="34"/>
        <v>72.776</v>
      </c>
      <c r="K51">
        <f t="shared" si="25"/>
        <v>707.650873914477</v>
      </c>
      <c r="L51">
        <f t="shared" si="26"/>
        <v>43974</v>
      </c>
      <c r="M51">
        <f>SUM(L$4:L51)</f>
        <v>256620</v>
      </c>
      <c r="N51">
        <f t="shared" si="27"/>
        <v>7.12833333333333</v>
      </c>
      <c r="O51">
        <f t="shared" si="28"/>
        <v>1139</v>
      </c>
      <c r="P51">
        <f t="shared" si="29"/>
        <v>387384</v>
      </c>
      <c r="Q51">
        <f t="shared" si="30"/>
        <v>4943</v>
      </c>
      <c r="R51">
        <f t="shared" si="31"/>
        <v>988.6</v>
      </c>
      <c r="S51">
        <f t="shared" si="32"/>
        <v>7.04982616747323</v>
      </c>
      <c r="T51">
        <f t="shared" si="33"/>
        <v>4.33957652725581</v>
      </c>
    </row>
    <row r="52" spans="1:20">
      <c r="A52">
        <v>49</v>
      </c>
      <c r="B52">
        <f t="shared" si="1"/>
        <v>6</v>
      </c>
      <c r="C52">
        <f t="shared" si="2"/>
        <v>4</v>
      </c>
      <c r="D52">
        <f t="shared" si="19"/>
        <v>64</v>
      </c>
      <c r="E52">
        <f t="shared" si="20"/>
        <v>48</v>
      </c>
      <c r="F52">
        <f t="shared" si="21"/>
        <v>15.6</v>
      </c>
      <c r="G52">
        <f t="shared" si="22"/>
        <v>78</v>
      </c>
      <c r="H52">
        <f t="shared" si="23"/>
        <v>15.6</v>
      </c>
      <c r="I52">
        <f t="shared" si="24"/>
        <v>55850</v>
      </c>
      <c r="J52">
        <f t="shared" si="34"/>
        <v>78.361</v>
      </c>
      <c r="K52">
        <f t="shared" si="25"/>
        <v>712.726994295632</v>
      </c>
      <c r="L52">
        <f t="shared" si="26"/>
        <v>48512</v>
      </c>
      <c r="M52">
        <f>SUM(L$4:L52)</f>
        <v>305132</v>
      </c>
      <c r="N52">
        <f t="shared" si="27"/>
        <v>8.47588888888889</v>
      </c>
      <c r="O52">
        <f t="shared" si="28"/>
        <v>1211</v>
      </c>
      <c r="P52">
        <f t="shared" si="29"/>
        <v>431260</v>
      </c>
      <c r="Q52">
        <f t="shared" si="30"/>
        <v>5356</v>
      </c>
      <c r="R52">
        <f t="shared" si="31"/>
        <v>1071.2</v>
      </c>
      <c r="S52">
        <f t="shared" si="32"/>
        <v>7.23950878910545</v>
      </c>
      <c r="T52">
        <f t="shared" si="33"/>
        <v>4.42309114154807</v>
      </c>
    </row>
    <row r="53" spans="1:20">
      <c r="A53">
        <v>50</v>
      </c>
      <c r="B53">
        <f t="shared" si="1"/>
        <v>6</v>
      </c>
      <c r="C53">
        <f t="shared" si="2"/>
        <v>5</v>
      </c>
      <c r="D53">
        <f t="shared" si="19"/>
        <v>65</v>
      </c>
      <c r="E53">
        <f t="shared" si="20"/>
        <v>49</v>
      </c>
      <c r="F53">
        <f t="shared" si="21"/>
        <v>15.8</v>
      </c>
      <c r="G53">
        <f t="shared" si="22"/>
        <v>79</v>
      </c>
      <c r="H53">
        <f t="shared" si="23"/>
        <v>15.8</v>
      </c>
      <c r="I53">
        <f t="shared" si="24"/>
        <v>60568</v>
      </c>
      <c r="J53">
        <f t="shared" si="34"/>
        <v>84.4178</v>
      </c>
      <c r="K53">
        <f t="shared" si="25"/>
        <v>717.479015089235</v>
      </c>
      <c r="L53">
        <f t="shared" si="26"/>
        <v>53049</v>
      </c>
      <c r="M53">
        <f>SUM(L$4:L53)</f>
        <v>358181</v>
      </c>
      <c r="N53">
        <f t="shared" si="27"/>
        <v>9.94947222222222</v>
      </c>
      <c r="O53">
        <f t="shared" si="28"/>
        <v>1288</v>
      </c>
      <c r="P53">
        <f t="shared" si="29"/>
        <v>480109</v>
      </c>
      <c r="Q53">
        <f t="shared" si="30"/>
        <v>5807</v>
      </c>
      <c r="R53">
        <f t="shared" si="31"/>
        <v>1161.4</v>
      </c>
      <c r="S53">
        <f t="shared" si="32"/>
        <v>7.42985043454448</v>
      </c>
      <c r="T53">
        <f t="shared" si="33"/>
        <v>4.50821298427762</v>
      </c>
    </row>
    <row r="54" spans="1:20">
      <c r="A54">
        <v>51</v>
      </c>
      <c r="B54">
        <f t="shared" si="1"/>
        <v>6</v>
      </c>
      <c r="C54">
        <f t="shared" si="2"/>
        <v>6</v>
      </c>
      <c r="D54">
        <f t="shared" si="19"/>
        <v>66</v>
      </c>
      <c r="E54">
        <f t="shared" si="20"/>
        <v>50</v>
      </c>
      <c r="F54">
        <f t="shared" si="21"/>
        <v>16</v>
      </c>
      <c r="G54">
        <f t="shared" si="22"/>
        <v>80</v>
      </c>
      <c r="H54">
        <f t="shared" si="23"/>
        <v>16</v>
      </c>
      <c r="I54">
        <f t="shared" si="24"/>
        <v>65684</v>
      </c>
      <c r="J54">
        <f t="shared" si="34"/>
        <v>90.9862</v>
      </c>
      <c r="K54">
        <f t="shared" si="25"/>
        <v>721.911674517674</v>
      </c>
      <c r="L54">
        <f t="shared" si="26"/>
        <v>57586</v>
      </c>
      <c r="M54">
        <f>SUM(L$4:L54)</f>
        <v>415767</v>
      </c>
      <c r="N54">
        <f t="shared" si="27"/>
        <v>11.5490833333333</v>
      </c>
      <c r="O54">
        <f t="shared" si="28"/>
        <v>1370</v>
      </c>
      <c r="P54">
        <f t="shared" si="29"/>
        <v>534487</v>
      </c>
      <c r="Q54">
        <f t="shared" si="30"/>
        <v>6295</v>
      </c>
      <c r="R54">
        <f t="shared" si="31"/>
        <v>1259</v>
      </c>
      <c r="S54">
        <f t="shared" si="32"/>
        <v>7.62672210436783</v>
      </c>
      <c r="T54">
        <f t="shared" si="33"/>
        <v>4.59497298635722</v>
      </c>
    </row>
    <row r="55" spans="1:20">
      <c r="A55">
        <v>52</v>
      </c>
      <c r="B55">
        <f t="shared" si="1"/>
        <v>6</v>
      </c>
      <c r="C55">
        <f t="shared" si="2"/>
        <v>7</v>
      </c>
      <c r="D55">
        <f t="shared" si="19"/>
        <v>67</v>
      </c>
      <c r="E55">
        <f t="shared" si="20"/>
        <v>51</v>
      </c>
      <c r="F55">
        <f t="shared" si="21"/>
        <v>16.2</v>
      </c>
      <c r="G55">
        <f t="shared" si="22"/>
        <v>81</v>
      </c>
      <c r="H55">
        <f t="shared" si="23"/>
        <v>16.2</v>
      </c>
      <c r="I55">
        <f t="shared" si="24"/>
        <v>71233</v>
      </c>
      <c r="J55">
        <f t="shared" si="34"/>
        <v>98.1095</v>
      </c>
      <c r="K55">
        <f t="shared" si="25"/>
        <v>726.0560903888</v>
      </c>
      <c r="L55">
        <f t="shared" si="26"/>
        <v>62123</v>
      </c>
      <c r="M55">
        <f>SUM(L$4:L55)</f>
        <v>477890</v>
      </c>
      <c r="N55">
        <f t="shared" si="27"/>
        <v>13.2747222222222</v>
      </c>
      <c r="O55">
        <f t="shared" si="28"/>
        <v>1457</v>
      </c>
      <c r="P55">
        <f t="shared" si="29"/>
        <v>595031</v>
      </c>
      <c r="Q55">
        <f t="shared" si="30"/>
        <v>6824</v>
      </c>
      <c r="R55">
        <f t="shared" si="31"/>
        <v>1364.8</v>
      </c>
      <c r="S55">
        <f t="shared" si="32"/>
        <v>7.82920795042935</v>
      </c>
      <c r="T55">
        <f t="shared" si="33"/>
        <v>4.68340267396125</v>
      </c>
    </row>
    <row r="56" spans="1:20">
      <c r="A56">
        <v>53</v>
      </c>
      <c r="B56">
        <f t="shared" si="1"/>
        <v>6</v>
      </c>
      <c r="C56">
        <f t="shared" si="2"/>
        <v>8</v>
      </c>
      <c r="D56">
        <f t="shared" si="19"/>
        <v>68</v>
      </c>
      <c r="E56">
        <f t="shared" si="20"/>
        <v>52</v>
      </c>
      <c r="F56">
        <f t="shared" si="21"/>
        <v>16.4</v>
      </c>
      <c r="G56">
        <f t="shared" si="22"/>
        <v>82</v>
      </c>
      <c r="H56">
        <f t="shared" si="23"/>
        <v>16.4</v>
      </c>
      <c r="I56">
        <f t="shared" si="24"/>
        <v>77250</v>
      </c>
      <c r="J56">
        <f t="shared" si="34"/>
        <v>105.8345</v>
      </c>
      <c r="K56">
        <f t="shared" si="25"/>
        <v>729.913213555126</v>
      </c>
      <c r="L56">
        <f t="shared" si="26"/>
        <v>66660</v>
      </c>
      <c r="M56">
        <f>SUM(L$4:L56)</f>
        <v>544550</v>
      </c>
      <c r="N56">
        <f t="shared" si="27"/>
        <v>15.1263888888889</v>
      </c>
      <c r="O56">
        <f t="shared" si="28"/>
        <v>1549</v>
      </c>
      <c r="P56">
        <f t="shared" si="29"/>
        <v>662427</v>
      </c>
      <c r="Q56">
        <f t="shared" si="30"/>
        <v>7394</v>
      </c>
      <c r="R56">
        <f t="shared" si="31"/>
        <v>1478.8</v>
      </c>
      <c r="S56">
        <f t="shared" si="32"/>
        <v>8.04131640598398</v>
      </c>
      <c r="T56">
        <f t="shared" si="33"/>
        <v>4.77353417998139</v>
      </c>
    </row>
    <row r="57" spans="1:20">
      <c r="A57">
        <v>54</v>
      </c>
      <c r="B57">
        <f t="shared" si="1"/>
        <v>6</v>
      </c>
      <c r="C57">
        <f t="shared" si="2"/>
        <v>9</v>
      </c>
      <c r="D57">
        <f t="shared" si="19"/>
        <v>69</v>
      </c>
      <c r="E57">
        <f t="shared" si="20"/>
        <v>53</v>
      </c>
      <c r="F57">
        <f t="shared" si="21"/>
        <v>16.6</v>
      </c>
      <c r="G57">
        <f t="shared" si="22"/>
        <v>83</v>
      </c>
      <c r="H57">
        <f t="shared" si="23"/>
        <v>16.6</v>
      </c>
      <c r="I57">
        <f t="shared" si="24"/>
        <v>83775</v>
      </c>
      <c r="J57">
        <f t="shared" si="34"/>
        <v>114.212</v>
      </c>
      <c r="K57">
        <f t="shared" si="25"/>
        <v>733.504360312401</v>
      </c>
      <c r="L57">
        <f t="shared" si="26"/>
        <v>71197</v>
      </c>
      <c r="M57">
        <f>SUM(L$4:L57)</f>
        <v>615747</v>
      </c>
      <c r="N57">
        <f t="shared" si="27"/>
        <v>17.1040833333333</v>
      </c>
      <c r="O57">
        <f t="shared" si="28"/>
        <v>1647</v>
      </c>
      <c r="P57">
        <f t="shared" si="29"/>
        <v>737454</v>
      </c>
      <c r="Q57">
        <f t="shared" si="30"/>
        <v>8013</v>
      </c>
      <c r="R57">
        <f t="shared" si="31"/>
        <v>1602.6</v>
      </c>
      <c r="S57">
        <f t="shared" si="32"/>
        <v>8.25786018161931</v>
      </c>
      <c r="T57">
        <f t="shared" si="33"/>
        <v>4.86540025570288</v>
      </c>
    </row>
    <row r="58" spans="1:20">
      <c r="A58">
        <v>55</v>
      </c>
      <c r="B58">
        <f t="shared" si="1"/>
        <v>7</v>
      </c>
      <c r="C58">
        <f t="shared" si="2"/>
        <v>1</v>
      </c>
      <c r="D58">
        <f t="shared" si="19"/>
        <v>71</v>
      </c>
      <c r="E58">
        <f t="shared" si="20"/>
        <v>54</v>
      </c>
      <c r="F58">
        <f t="shared" si="21"/>
        <v>17.8</v>
      </c>
      <c r="G58">
        <f t="shared" si="22"/>
        <v>89</v>
      </c>
      <c r="H58">
        <f t="shared" si="23"/>
        <v>17.8</v>
      </c>
      <c r="I58">
        <f t="shared" si="24"/>
        <v>136278</v>
      </c>
      <c r="J58">
        <f t="shared" si="34"/>
        <v>195.9788</v>
      </c>
      <c r="K58">
        <f t="shared" si="25"/>
        <v>695.371131979581</v>
      </c>
      <c r="L58">
        <f t="shared" si="26"/>
        <v>155307</v>
      </c>
      <c r="M58">
        <f>SUM(L$4:L58)</f>
        <v>771054</v>
      </c>
      <c r="N58">
        <f t="shared" si="27"/>
        <v>21.4181666666667</v>
      </c>
      <c r="O58">
        <f t="shared" si="28"/>
        <v>2382</v>
      </c>
      <c r="P58">
        <f t="shared" si="29"/>
        <v>1403887</v>
      </c>
      <c r="Q58">
        <f t="shared" si="30"/>
        <v>12994</v>
      </c>
      <c r="R58">
        <f t="shared" si="31"/>
        <v>2598.8</v>
      </c>
      <c r="S58">
        <f t="shared" si="32"/>
        <v>9.73776853086974</v>
      </c>
      <c r="T58">
        <f t="shared" si="33"/>
        <v>5.45493771097592</v>
      </c>
    </row>
    <row r="59" spans="1:20">
      <c r="A59">
        <v>56</v>
      </c>
      <c r="B59">
        <f t="shared" si="1"/>
        <v>7</v>
      </c>
      <c r="C59">
        <f t="shared" si="2"/>
        <v>2</v>
      </c>
      <c r="D59">
        <f t="shared" si="19"/>
        <v>72</v>
      </c>
      <c r="E59">
        <f t="shared" si="20"/>
        <v>55</v>
      </c>
      <c r="F59">
        <f t="shared" si="21"/>
        <v>18</v>
      </c>
      <c r="G59">
        <f t="shared" si="22"/>
        <v>90</v>
      </c>
      <c r="H59">
        <f t="shared" si="23"/>
        <v>18</v>
      </c>
      <c r="I59">
        <f t="shared" si="24"/>
        <v>147789</v>
      </c>
      <c r="J59">
        <f t="shared" si="34"/>
        <v>210.7577</v>
      </c>
      <c r="K59">
        <f t="shared" si="25"/>
        <v>701.227048881251</v>
      </c>
      <c r="L59">
        <f t="shared" si="26"/>
        <v>175497</v>
      </c>
      <c r="M59">
        <f>SUM(L$4:L59)</f>
        <v>946551</v>
      </c>
      <c r="N59">
        <f t="shared" si="27"/>
        <v>26.2930833333333</v>
      </c>
      <c r="O59">
        <f t="shared" si="28"/>
        <v>2533</v>
      </c>
      <c r="P59">
        <f t="shared" si="29"/>
        <v>1562894</v>
      </c>
      <c r="Q59">
        <f t="shared" si="30"/>
        <v>14083</v>
      </c>
      <c r="R59">
        <f t="shared" si="31"/>
        <v>2816.6</v>
      </c>
      <c r="S59">
        <f t="shared" si="32"/>
        <v>9.9960896840662</v>
      </c>
      <c r="T59">
        <f t="shared" si="33"/>
        <v>5.55991731349224</v>
      </c>
    </row>
    <row r="60" spans="1:20">
      <c r="A60">
        <v>57</v>
      </c>
      <c r="B60">
        <f t="shared" si="1"/>
        <v>7</v>
      </c>
      <c r="C60">
        <f t="shared" si="2"/>
        <v>3</v>
      </c>
      <c r="D60">
        <f t="shared" si="19"/>
        <v>73</v>
      </c>
      <c r="E60">
        <f t="shared" si="20"/>
        <v>56</v>
      </c>
      <c r="F60">
        <f t="shared" si="21"/>
        <v>18.2</v>
      </c>
      <c r="G60">
        <f t="shared" si="22"/>
        <v>91</v>
      </c>
      <c r="H60">
        <f t="shared" si="23"/>
        <v>18.2</v>
      </c>
      <c r="I60">
        <f t="shared" si="24"/>
        <v>160273</v>
      </c>
      <c r="J60">
        <f t="shared" si="34"/>
        <v>226.785</v>
      </c>
      <c r="K60">
        <f t="shared" si="25"/>
        <v>706.717816434068</v>
      </c>
      <c r="L60">
        <f t="shared" si="26"/>
        <v>195686</v>
      </c>
      <c r="M60">
        <f>SUM(L$4:L60)</f>
        <v>1142237</v>
      </c>
      <c r="N60">
        <f t="shared" si="27"/>
        <v>31.7288055555556</v>
      </c>
      <c r="O60">
        <f t="shared" si="28"/>
        <v>2694</v>
      </c>
      <c r="P60">
        <f t="shared" si="29"/>
        <v>1739918</v>
      </c>
      <c r="Q60">
        <f t="shared" si="30"/>
        <v>15267</v>
      </c>
      <c r="R60">
        <f t="shared" si="31"/>
        <v>3053.4</v>
      </c>
      <c r="S60">
        <f t="shared" si="32"/>
        <v>10.2591379913194</v>
      </c>
      <c r="T60">
        <f t="shared" si="33"/>
        <v>5.66691723549311</v>
      </c>
    </row>
    <row r="61" spans="1:20">
      <c r="A61">
        <v>58</v>
      </c>
      <c r="B61">
        <f t="shared" si="1"/>
        <v>7</v>
      </c>
      <c r="C61">
        <f t="shared" si="2"/>
        <v>4</v>
      </c>
      <c r="D61">
        <f t="shared" si="19"/>
        <v>74</v>
      </c>
      <c r="E61">
        <f t="shared" si="20"/>
        <v>57</v>
      </c>
      <c r="F61">
        <f t="shared" si="21"/>
        <v>18.4</v>
      </c>
      <c r="G61">
        <f t="shared" si="22"/>
        <v>92</v>
      </c>
      <c r="H61">
        <f t="shared" si="23"/>
        <v>18.4</v>
      </c>
      <c r="I61">
        <f t="shared" si="24"/>
        <v>173812</v>
      </c>
      <c r="J61">
        <f t="shared" si="34"/>
        <v>244.1662</v>
      </c>
      <c r="K61">
        <f t="shared" si="25"/>
        <v>711.859381028169</v>
      </c>
      <c r="L61">
        <f t="shared" si="26"/>
        <v>215876</v>
      </c>
      <c r="M61">
        <f>SUM(L$4:L61)</f>
        <v>1358113</v>
      </c>
      <c r="N61">
        <f t="shared" si="27"/>
        <v>37.7253611111111</v>
      </c>
      <c r="O61">
        <f t="shared" si="28"/>
        <v>2865</v>
      </c>
      <c r="P61">
        <f t="shared" si="29"/>
        <v>1936997</v>
      </c>
      <c r="Q61">
        <f t="shared" si="30"/>
        <v>16548</v>
      </c>
      <c r="R61">
        <f t="shared" si="31"/>
        <v>3309.6</v>
      </c>
      <c r="S61">
        <f t="shared" si="32"/>
        <v>10.5313914570047</v>
      </c>
      <c r="T61">
        <f t="shared" si="33"/>
        <v>5.77597635777748</v>
      </c>
    </row>
    <row r="62" spans="1:20">
      <c r="A62">
        <v>59</v>
      </c>
      <c r="B62">
        <f t="shared" si="1"/>
        <v>7</v>
      </c>
      <c r="C62">
        <f t="shared" si="2"/>
        <v>5</v>
      </c>
      <c r="D62">
        <f t="shared" si="19"/>
        <v>75</v>
      </c>
      <c r="E62">
        <f t="shared" si="20"/>
        <v>58</v>
      </c>
      <c r="F62">
        <f t="shared" si="21"/>
        <v>18.6</v>
      </c>
      <c r="G62">
        <f t="shared" si="22"/>
        <v>93</v>
      </c>
      <c r="H62">
        <f t="shared" si="23"/>
        <v>18.6</v>
      </c>
      <c r="I62">
        <f t="shared" si="24"/>
        <v>188494</v>
      </c>
      <c r="J62">
        <f t="shared" si="34"/>
        <v>263.0156</v>
      </c>
      <c r="K62">
        <f t="shared" si="25"/>
        <v>716.664714944665</v>
      </c>
      <c r="L62">
        <f t="shared" si="26"/>
        <v>236066</v>
      </c>
      <c r="M62">
        <f>SUM(L$4:L62)</f>
        <v>1594179</v>
      </c>
      <c r="N62">
        <f t="shared" si="27"/>
        <v>44.28275</v>
      </c>
      <c r="O62">
        <f t="shared" si="28"/>
        <v>3047</v>
      </c>
      <c r="P62">
        <f t="shared" si="29"/>
        <v>2156392</v>
      </c>
      <c r="Q62">
        <f t="shared" si="30"/>
        <v>17938</v>
      </c>
      <c r="R62">
        <f t="shared" si="31"/>
        <v>3587.6</v>
      </c>
      <c r="S62">
        <f t="shared" si="32"/>
        <v>10.810333666568</v>
      </c>
      <c r="T62">
        <f t="shared" si="33"/>
        <v>5.88713430940048</v>
      </c>
    </row>
    <row r="63" spans="1:20">
      <c r="A63">
        <v>60</v>
      </c>
      <c r="B63">
        <f t="shared" si="1"/>
        <v>7</v>
      </c>
      <c r="C63">
        <f t="shared" si="2"/>
        <v>6</v>
      </c>
      <c r="D63">
        <f t="shared" si="19"/>
        <v>76</v>
      </c>
      <c r="E63">
        <f t="shared" si="20"/>
        <v>59</v>
      </c>
      <c r="F63">
        <f t="shared" si="21"/>
        <v>18.8</v>
      </c>
      <c r="G63">
        <f t="shared" si="22"/>
        <v>94</v>
      </c>
      <c r="H63">
        <f t="shared" si="23"/>
        <v>18.8</v>
      </c>
      <c r="I63">
        <f t="shared" si="24"/>
        <v>204416</v>
      </c>
      <c r="J63">
        <f t="shared" si="34"/>
        <v>283.4572</v>
      </c>
      <c r="K63">
        <f t="shared" si="25"/>
        <v>721.15296418648</v>
      </c>
      <c r="L63">
        <f t="shared" si="26"/>
        <v>256256</v>
      </c>
      <c r="M63">
        <f>SUM(L$4:L63)</f>
        <v>1850435</v>
      </c>
      <c r="N63">
        <f t="shared" si="27"/>
        <v>51.4009722222222</v>
      </c>
      <c r="O63">
        <f t="shared" si="28"/>
        <v>3240</v>
      </c>
      <c r="P63">
        <f t="shared" si="29"/>
        <v>2400635</v>
      </c>
      <c r="Q63">
        <f t="shared" si="30"/>
        <v>19441</v>
      </c>
      <c r="R63">
        <f t="shared" si="31"/>
        <v>3888.2</v>
      </c>
      <c r="S63">
        <f t="shared" si="32"/>
        <v>11.0994280461101</v>
      </c>
      <c r="T63">
        <f t="shared" si="33"/>
        <v>6.00043148207351</v>
      </c>
    </row>
    <row r="64" spans="1:20">
      <c r="A64">
        <v>61</v>
      </c>
      <c r="B64">
        <f t="shared" si="1"/>
        <v>7</v>
      </c>
      <c r="C64">
        <f t="shared" si="2"/>
        <v>7</v>
      </c>
      <c r="D64">
        <f t="shared" si="19"/>
        <v>77</v>
      </c>
      <c r="E64">
        <f t="shared" si="20"/>
        <v>60</v>
      </c>
      <c r="F64">
        <f t="shared" si="21"/>
        <v>19</v>
      </c>
      <c r="G64">
        <f t="shared" si="22"/>
        <v>95</v>
      </c>
      <c r="H64">
        <f t="shared" si="23"/>
        <v>19</v>
      </c>
      <c r="I64">
        <f t="shared" si="24"/>
        <v>221684</v>
      </c>
      <c r="J64">
        <f t="shared" si="34"/>
        <v>305.6256</v>
      </c>
      <c r="K64">
        <f t="shared" si="25"/>
        <v>725.344997277715</v>
      </c>
      <c r="L64">
        <f t="shared" si="26"/>
        <v>276446</v>
      </c>
      <c r="M64">
        <f>SUM(L$4:L64)</f>
        <v>2126881</v>
      </c>
      <c r="N64">
        <f t="shared" si="27"/>
        <v>59.0800277777778</v>
      </c>
      <c r="O64">
        <f t="shared" si="28"/>
        <v>3445</v>
      </c>
      <c r="P64">
        <f t="shared" si="29"/>
        <v>2672554</v>
      </c>
      <c r="Q64">
        <f t="shared" si="30"/>
        <v>21069</v>
      </c>
      <c r="R64">
        <f t="shared" si="31"/>
        <v>4213.8</v>
      </c>
      <c r="S64">
        <f t="shared" si="32"/>
        <v>11.397282236603</v>
      </c>
      <c r="T64">
        <f t="shared" si="33"/>
        <v>6.11590904484146</v>
      </c>
    </row>
    <row r="65" spans="1:20">
      <c r="A65">
        <v>62</v>
      </c>
      <c r="B65">
        <f t="shared" si="1"/>
        <v>7</v>
      </c>
      <c r="C65">
        <f t="shared" si="2"/>
        <v>8</v>
      </c>
      <c r="D65">
        <f t="shared" si="19"/>
        <v>78</v>
      </c>
      <c r="E65">
        <f t="shared" si="20"/>
        <v>61</v>
      </c>
      <c r="F65">
        <f t="shared" si="21"/>
        <v>19.2</v>
      </c>
      <c r="G65">
        <f t="shared" si="22"/>
        <v>96</v>
      </c>
      <c r="H65">
        <f t="shared" si="23"/>
        <v>19.2</v>
      </c>
      <c r="I65">
        <f t="shared" si="24"/>
        <v>240410</v>
      </c>
      <c r="J65">
        <f t="shared" si="34"/>
        <v>329.6666</v>
      </c>
      <c r="K65">
        <f t="shared" si="25"/>
        <v>729.251916936687</v>
      </c>
      <c r="L65">
        <f t="shared" si="26"/>
        <v>296636</v>
      </c>
      <c r="M65">
        <f>SUM(L$4:L65)</f>
        <v>2423517</v>
      </c>
      <c r="N65">
        <f t="shared" si="27"/>
        <v>67.3199166666667</v>
      </c>
      <c r="O65">
        <f t="shared" si="28"/>
        <v>3664</v>
      </c>
      <c r="P65">
        <f t="shared" si="29"/>
        <v>2975265</v>
      </c>
      <c r="Q65">
        <f t="shared" si="30"/>
        <v>22840</v>
      </c>
      <c r="R65">
        <f t="shared" si="31"/>
        <v>4568</v>
      </c>
      <c r="S65">
        <f t="shared" si="32"/>
        <v>11.6998228596174</v>
      </c>
      <c r="T65">
        <f t="shared" si="33"/>
        <v>6.23360895904242</v>
      </c>
    </row>
    <row r="66" spans="1:20">
      <c r="A66">
        <v>63</v>
      </c>
      <c r="B66">
        <f t="shared" si="1"/>
        <v>7</v>
      </c>
      <c r="C66">
        <f t="shared" si="2"/>
        <v>9</v>
      </c>
      <c r="D66">
        <f t="shared" si="19"/>
        <v>79</v>
      </c>
      <c r="E66">
        <f t="shared" si="20"/>
        <v>62</v>
      </c>
      <c r="F66">
        <f t="shared" si="21"/>
        <v>19.4</v>
      </c>
      <c r="G66">
        <f t="shared" si="22"/>
        <v>97</v>
      </c>
      <c r="H66">
        <f t="shared" si="23"/>
        <v>19.4</v>
      </c>
      <c r="I66">
        <f t="shared" si="24"/>
        <v>260718</v>
      </c>
      <c r="J66">
        <f t="shared" si="34"/>
        <v>355.7384</v>
      </c>
      <c r="K66">
        <f t="shared" si="25"/>
        <v>732.892485039569</v>
      </c>
      <c r="L66">
        <f t="shared" si="26"/>
        <v>316826</v>
      </c>
      <c r="M66">
        <f>SUM(L$4:L66)</f>
        <v>2740343</v>
      </c>
      <c r="N66">
        <f t="shared" si="27"/>
        <v>76.1206388888889</v>
      </c>
      <c r="O66">
        <f t="shared" si="28"/>
        <v>3896</v>
      </c>
      <c r="P66">
        <f t="shared" si="29"/>
        <v>3312265</v>
      </c>
      <c r="Q66">
        <f t="shared" si="30"/>
        <v>24754</v>
      </c>
      <c r="R66">
        <f t="shared" si="31"/>
        <v>4950.8</v>
      </c>
      <c r="S66">
        <f t="shared" si="32"/>
        <v>12.0138578047934</v>
      </c>
      <c r="T66">
        <f t="shared" si="33"/>
        <v>6.35357399355523</v>
      </c>
    </row>
    <row r="67" spans="1:20">
      <c r="A67">
        <v>64</v>
      </c>
      <c r="B67">
        <f t="shared" si="1"/>
        <v>8</v>
      </c>
      <c r="C67">
        <f t="shared" si="2"/>
        <v>1</v>
      </c>
      <c r="D67">
        <f t="shared" si="19"/>
        <v>81</v>
      </c>
      <c r="E67">
        <f t="shared" si="20"/>
        <v>63</v>
      </c>
      <c r="F67">
        <f t="shared" si="21"/>
        <v>20.6</v>
      </c>
      <c r="G67">
        <f t="shared" si="22"/>
        <v>103</v>
      </c>
      <c r="H67">
        <f t="shared" si="23"/>
        <v>20.6</v>
      </c>
      <c r="I67">
        <f t="shared" si="24"/>
        <v>424111</v>
      </c>
      <c r="J67">
        <f t="shared" si="34"/>
        <v>610.205</v>
      </c>
      <c r="K67">
        <f t="shared" si="25"/>
        <v>695.030358649962</v>
      </c>
      <c r="L67">
        <f t="shared" si="26"/>
        <v>691115</v>
      </c>
      <c r="M67">
        <f>SUM(L$4:L67)</f>
        <v>3431458</v>
      </c>
      <c r="N67">
        <f t="shared" si="27"/>
        <v>95.3182777777778</v>
      </c>
      <c r="O67">
        <f t="shared" si="28"/>
        <v>5635</v>
      </c>
      <c r="P67">
        <f t="shared" si="29"/>
        <v>6305499</v>
      </c>
      <c r="Q67">
        <f t="shared" si="30"/>
        <v>40141</v>
      </c>
      <c r="R67">
        <f t="shared" si="31"/>
        <v>8028.2</v>
      </c>
      <c r="S67">
        <f t="shared" si="32"/>
        <v>14.1671233264514</v>
      </c>
      <c r="T67">
        <f t="shared" si="33"/>
        <v>7.12343251437459</v>
      </c>
    </row>
    <row r="68" spans="1:20">
      <c r="A68">
        <v>65</v>
      </c>
      <c r="B68">
        <f t="shared" si="1"/>
        <v>8</v>
      </c>
      <c r="C68">
        <f t="shared" si="2"/>
        <v>2</v>
      </c>
      <c r="D68">
        <f t="shared" si="19"/>
        <v>82</v>
      </c>
      <c r="E68">
        <f t="shared" si="20"/>
        <v>64</v>
      </c>
      <c r="F68">
        <f t="shared" si="21"/>
        <v>20.8</v>
      </c>
      <c r="G68">
        <f t="shared" si="22"/>
        <v>104</v>
      </c>
      <c r="H68">
        <f t="shared" si="23"/>
        <v>20.8</v>
      </c>
      <c r="I68">
        <f t="shared" si="24"/>
        <v>459937</v>
      </c>
      <c r="J68">
        <f t="shared" si="34"/>
        <v>656.1987</v>
      </c>
      <c r="K68">
        <f t="shared" si="25"/>
        <v>700.911172180012</v>
      </c>
      <c r="L68">
        <f t="shared" si="26"/>
        <v>780960</v>
      </c>
      <c r="M68">
        <f>SUM(L$4:L68)</f>
        <v>4212418</v>
      </c>
      <c r="N68">
        <f t="shared" si="27"/>
        <v>117.011611111111</v>
      </c>
      <c r="O68">
        <f t="shared" si="28"/>
        <v>5993</v>
      </c>
      <c r="P68">
        <f t="shared" si="29"/>
        <v>7019711</v>
      </c>
      <c r="Q68">
        <f t="shared" si="30"/>
        <v>43512</v>
      </c>
      <c r="R68">
        <f t="shared" si="31"/>
        <v>8702.4</v>
      </c>
      <c r="S68">
        <f t="shared" si="32"/>
        <v>14.5404246017724</v>
      </c>
      <c r="T68">
        <f t="shared" si="33"/>
        <v>7.26052209330895</v>
      </c>
    </row>
    <row r="69" spans="1:20">
      <c r="A69">
        <v>66</v>
      </c>
      <c r="B69">
        <f t="shared" ref="B69:B82" si="35">FLOOR((A69-1)/9,1)+1</f>
        <v>8</v>
      </c>
      <c r="C69">
        <f t="shared" ref="C69:C82" si="36">MOD(A69-1,9)+1</f>
        <v>3</v>
      </c>
      <c r="D69">
        <f t="shared" si="19"/>
        <v>83</v>
      </c>
      <c r="E69">
        <f t="shared" si="20"/>
        <v>65</v>
      </c>
      <c r="F69">
        <f t="shared" si="21"/>
        <v>21</v>
      </c>
      <c r="G69">
        <f t="shared" si="22"/>
        <v>105</v>
      </c>
      <c r="H69">
        <f t="shared" si="23"/>
        <v>21</v>
      </c>
      <c r="I69">
        <f>ROUND(100*POWER($H$1,F69),0)</f>
        <v>498789</v>
      </c>
      <c r="J69">
        <f t="shared" si="34"/>
        <v>706.0776</v>
      </c>
      <c r="K69">
        <f t="shared" si="25"/>
        <v>706.422353577001</v>
      </c>
      <c r="L69">
        <f>ROUND($B$1*POWER(1+$D$1,B69-1)*(1+$F$1*(C69-1)),0)</f>
        <v>870804</v>
      </c>
      <c r="M69">
        <f>SUM(L$4:L69)</f>
        <v>5083222</v>
      </c>
      <c r="N69">
        <f t="shared" si="27"/>
        <v>141.200611111111</v>
      </c>
      <c r="O69">
        <f>ROUND(10*POWER($J$1,F69),0)</f>
        <v>6373</v>
      </c>
      <c r="P69">
        <f>ROUND(I69*POWER($V$1,H69),0)</f>
        <v>7814816</v>
      </c>
      <c r="Q69">
        <f>ROUND(O69*POWER($R$1,H69),0)</f>
        <v>47162</v>
      </c>
      <c r="R69">
        <f t="shared" si="31"/>
        <v>9432.4</v>
      </c>
      <c r="S69">
        <f>P69/(R69-J69)/60</f>
        <v>14.9257530679056</v>
      </c>
      <c r="T69">
        <f>POWER($N$1,F69)</f>
        <v>7.40024994425817</v>
      </c>
    </row>
    <row r="70" spans="1:20">
      <c r="A70">
        <v>67</v>
      </c>
      <c r="B70">
        <f t="shared" si="35"/>
        <v>8</v>
      </c>
      <c r="C70">
        <f t="shared" si="36"/>
        <v>4</v>
      </c>
      <c r="D70">
        <f t="shared" si="19"/>
        <v>84</v>
      </c>
      <c r="E70">
        <f t="shared" si="20"/>
        <v>66</v>
      </c>
      <c r="F70">
        <f t="shared" si="21"/>
        <v>21.2</v>
      </c>
      <c r="G70">
        <f t="shared" si="22"/>
        <v>106</v>
      </c>
      <c r="H70">
        <f t="shared" si="23"/>
        <v>21.2</v>
      </c>
      <c r="I70">
        <f>ROUND(100*POWER($H$1,F70),0)</f>
        <v>540922</v>
      </c>
      <c r="J70">
        <f>J69+I70*$P$1*(H70-H69)</f>
        <v>760.1698</v>
      </c>
      <c r="K70">
        <f t="shared" si="25"/>
        <v>711.58049162174</v>
      </c>
      <c r="L70">
        <f>ROUND($B$1*POWER(1+$D$1,B70-1)*(1+$F$1*(C70-1)),0)</f>
        <v>960649</v>
      </c>
      <c r="M70">
        <f>SUM(L$4:L70)</f>
        <v>6043871</v>
      </c>
      <c r="N70">
        <f t="shared" si="27"/>
        <v>167.885305555556</v>
      </c>
      <c r="O70">
        <f>ROUND(10*POWER($J$1,F70),0)</f>
        <v>6777</v>
      </c>
      <c r="P70">
        <f>ROUND(I70*POWER($V$1,H70),0)</f>
        <v>8699965</v>
      </c>
      <c r="Q70">
        <f>ROUND(O70*POWER($R$1,H70),0)</f>
        <v>51117</v>
      </c>
      <c r="R70">
        <f t="shared" si="31"/>
        <v>10223.4</v>
      </c>
      <c r="S70">
        <f>P70/(R70-J70)/60</f>
        <v>15.3224019285367</v>
      </c>
      <c r="T70">
        <f>POWER($N$1,F70)</f>
        <v>7.54266684044133</v>
      </c>
    </row>
    <row r="71" spans="1:20">
      <c r="A71">
        <v>68</v>
      </c>
      <c r="B71">
        <f t="shared" si="35"/>
        <v>8</v>
      </c>
      <c r="C71">
        <f t="shared" si="36"/>
        <v>5</v>
      </c>
      <c r="D71">
        <f t="shared" si="19"/>
        <v>85</v>
      </c>
      <c r="E71">
        <f t="shared" si="20"/>
        <v>67</v>
      </c>
      <c r="F71">
        <f t="shared" si="21"/>
        <v>21.4</v>
      </c>
      <c r="G71">
        <f t="shared" si="22"/>
        <v>107</v>
      </c>
      <c r="H71">
        <f t="shared" si="23"/>
        <v>21.4</v>
      </c>
      <c r="I71">
        <f>ROUND(100*POWER($H$1,F71),0)</f>
        <v>586615</v>
      </c>
      <c r="J71">
        <f>J70+I71*$P$1*(H71-H70)</f>
        <v>818.8313</v>
      </c>
      <c r="K71">
        <f t="shared" si="25"/>
        <v>716.405198482276</v>
      </c>
      <c r="L71">
        <f>ROUND($B$1*POWER(1+$D$1,B71-1)*(1+$F$1*(C71-1)),0)</f>
        <v>1050494</v>
      </c>
      <c r="M71">
        <f>SUM(L$4:L71)</f>
        <v>7094365</v>
      </c>
      <c r="N71">
        <f t="shared" si="27"/>
        <v>197.065694444444</v>
      </c>
      <c r="O71">
        <f>ROUND(10*POWER($J$1,F71),0)</f>
        <v>7207</v>
      </c>
      <c r="P71">
        <f>ROUND(I71*POWER($V$1,H71),0)</f>
        <v>9685387</v>
      </c>
      <c r="Q71">
        <f>ROUND(O71*POWER($R$1,H71),0)</f>
        <v>55406</v>
      </c>
      <c r="R71">
        <f t="shared" si="31"/>
        <v>11081.2</v>
      </c>
      <c r="S71">
        <f>P71/(R71-J71)/60</f>
        <v>15.7296157822381</v>
      </c>
      <c r="T71">
        <f>POWER($N$1,F71)</f>
        <v>7.68782453220183</v>
      </c>
    </row>
    <row r="72" spans="1:20">
      <c r="A72">
        <v>69</v>
      </c>
      <c r="B72">
        <f t="shared" si="35"/>
        <v>8</v>
      </c>
      <c r="C72">
        <f t="shared" si="36"/>
        <v>6</v>
      </c>
      <c r="D72">
        <f t="shared" si="19"/>
        <v>86</v>
      </c>
      <c r="E72">
        <f t="shared" si="20"/>
        <v>68</v>
      </c>
      <c r="F72">
        <f t="shared" si="21"/>
        <v>21.6</v>
      </c>
      <c r="G72">
        <f t="shared" si="22"/>
        <v>108</v>
      </c>
      <c r="H72">
        <f t="shared" si="23"/>
        <v>21.6</v>
      </c>
      <c r="I72">
        <f>ROUND(100*POWER($H$1,F72),0)</f>
        <v>636167</v>
      </c>
      <c r="J72">
        <f>J71+I72*$P$1*(H72-H71)</f>
        <v>882.448000000001</v>
      </c>
      <c r="K72">
        <f t="shared" si="25"/>
        <v>720.91160045691</v>
      </c>
      <c r="L72">
        <f>ROUND($B$1*POWER(1+$D$1,B72-1)*(1+$F$1*(C72-1)),0)</f>
        <v>1140339</v>
      </c>
      <c r="M72">
        <f>SUM(L$4:L72)</f>
        <v>8234704</v>
      </c>
      <c r="N72">
        <f t="shared" si="27"/>
        <v>228.741777777778</v>
      </c>
      <c r="O72">
        <f>ROUND(10*POWER($J$1,F72),0)</f>
        <v>7664</v>
      </c>
      <c r="P72">
        <f>ROUND(I72*POWER($V$1,H72),0)</f>
        <v>10782412</v>
      </c>
      <c r="Q72">
        <f>ROUND(O72*POWER($R$1,H72),0)</f>
        <v>60053</v>
      </c>
      <c r="R72">
        <f t="shared" si="31"/>
        <v>12010.6</v>
      </c>
      <c r="S72">
        <f>P72/(R72-J72)/60</f>
        <v>16.1488508304583</v>
      </c>
      <c r="T72">
        <f>POWER($N$1,F72)</f>
        <v>7.83577576581204</v>
      </c>
    </row>
    <row r="73" spans="1:20">
      <c r="A73">
        <v>70</v>
      </c>
      <c r="B73">
        <f t="shared" si="35"/>
        <v>8</v>
      </c>
      <c r="C73">
        <f t="shared" si="36"/>
        <v>7</v>
      </c>
      <c r="D73">
        <f t="shared" si="19"/>
        <v>87</v>
      </c>
      <c r="E73">
        <f t="shared" si="20"/>
        <v>69</v>
      </c>
      <c r="F73">
        <f t="shared" si="21"/>
        <v>21.8</v>
      </c>
      <c r="G73">
        <f t="shared" si="22"/>
        <v>109</v>
      </c>
      <c r="H73">
        <f t="shared" si="23"/>
        <v>21.8</v>
      </c>
      <c r="I73">
        <f>ROUND(100*POWER($H$1,F73),0)</f>
        <v>689905</v>
      </c>
      <c r="J73">
        <f>J72+I73*$P$1*(H73-H72)</f>
        <v>951.4385</v>
      </c>
      <c r="K73">
        <f t="shared" si="25"/>
        <v>725.117808455302</v>
      </c>
      <c r="L73">
        <f>ROUND($B$1*POWER(1+$D$1,B73-1)*(1+$F$1*(C73-1)),0)</f>
        <v>1230184</v>
      </c>
      <c r="M73">
        <f>SUM(L$4:L73)</f>
        <v>9464888</v>
      </c>
      <c r="N73">
        <f t="shared" si="27"/>
        <v>262.913555555556</v>
      </c>
      <c r="O73">
        <f>ROUND(10*POWER($J$1,F73),0)</f>
        <v>8150</v>
      </c>
      <c r="P73">
        <f>ROUND(I73*POWER($V$1,H73),0)</f>
        <v>12003698</v>
      </c>
      <c r="Q73">
        <f>ROUND(O73*POWER($R$1,H73),0)</f>
        <v>65091</v>
      </c>
      <c r="R73">
        <f t="shared" si="31"/>
        <v>13018.2</v>
      </c>
      <c r="S73">
        <f>P73/(R73-J73)/60</f>
        <v>16.579563069456</v>
      </c>
      <c r="T73">
        <f>POWER($N$1,F73)</f>
        <v>7.98657430263985</v>
      </c>
    </row>
    <row r="74" spans="1:20">
      <c r="A74">
        <v>71</v>
      </c>
      <c r="B74">
        <f t="shared" si="35"/>
        <v>8</v>
      </c>
      <c r="C74">
        <f t="shared" si="36"/>
        <v>8</v>
      </c>
      <c r="D74">
        <f t="shared" si="19"/>
        <v>88</v>
      </c>
      <c r="E74">
        <f t="shared" si="20"/>
        <v>70</v>
      </c>
      <c r="F74">
        <f t="shared" si="21"/>
        <v>22</v>
      </c>
      <c r="G74">
        <f t="shared" si="22"/>
        <v>110</v>
      </c>
      <c r="H74">
        <f t="shared" si="23"/>
        <v>22</v>
      </c>
      <c r="I74">
        <f>ROUND(100*POWER($H$1,F74),0)</f>
        <v>748183</v>
      </c>
      <c r="J74">
        <f>J73+I74*$P$1*(H74-H73)</f>
        <v>1026.2568</v>
      </c>
      <c r="K74">
        <f t="shared" si="25"/>
        <v>729.040723530407</v>
      </c>
      <c r="L74">
        <f>ROUND($B$1*POWER(1+$D$1,B74-1)*(1+$F$1*(C74-1)),0)</f>
        <v>1320029</v>
      </c>
      <c r="M74">
        <f>SUM(L$4:L74)</f>
        <v>10784917</v>
      </c>
      <c r="N74">
        <f t="shared" si="27"/>
        <v>299.581027777778</v>
      </c>
      <c r="O74">
        <f>ROUND(10*POWER($J$1,F74),0)</f>
        <v>8667</v>
      </c>
      <c r="P74">
        <f>ROUND(I74*POWER($V$1,H74),0)</f>
        <v>13363326</v>
      </c>
      <c r="Q74">
        <f>ROUND(O74*POWER($R$1,H74),0)</f>
        <v>70552</v>
      </c>
      <c r="R74">
        <f t="shared" si="31"/>
        <v>14110.4</v>
      </c>
      <c r="S74">
        <f>P74/(R74-J74)/60</f>
        <v>17.0222915322419</v>
      </c>
      <c r="T74">
        <f>POWER($N$1,F74)</f>
        <v>8.14027493868399</v>
      </c>
    </row>
    <row r="75" spans="1:20">
      <c r="A75">
        <v>72</v>
      </c>
      <c r="B75">
        <f t="shared" si="35"/>
        <v>8</v>
      </c>
      <c r="C75">
        <f t="shared" si="36"/>
        <v>9</v>
      </c>
      <c r="D75">
        <f t="shared" si="19"/>
        <v>89</v>
      </c>
      <c r="E75">
        <f t="shared" si="20"/>
        <v>71</v>
      </c>
      <c r="F75">
        <f t="shared" si="21"/>
        <v>22.2</v>
      </c>
      <c r="G75">
        <f t="shared" si="22"/>
        <v>111</v>
      </c>
      <c r="H75">
        <f t="shared" si="23"/>
        <v>22.2</v>
      </c>
      <c r="I75">
        <f>ROUND(100*POWER($H$1,F75),0)</f>
        <v>811383</v>
      </c>
      <c r="J75">
        <f>J74+I75*$P$1*(H75-H74)</f>
        <v>1107.3951</v>
      </c>
      <c r="K75">
        <f t="shared" si="25"/>
        <v>732.695132929521</v>
      </c>
      <c r="L75">
        <f>ROUND($B$1*POWER(1+$D$1,B75-1)*(1+$F$1*(C75-1)),0)</f>
        <v>1409874</v>
      </c>
      <c r="M75">
        <f>SUM(L$4:L75)</f>
        <v>12194791</v>
      </c>
      <c r="N75">
        <f t="shared" si="27"/>
        <v>338.744194444444</v>
      </c>
      <c r="O75">
        <f>ROUND(10*POWER($J$1,F75),0)</f>
        <v>9216</v>
      </c>
      <c r="P75">
        <f>ROUND(I75*POWER($V$1,H75),0)</f>
        <v>14876940</v>
      </c>
      <c r="Q75">
        <f>ROUND(O75*POWER($R$1,H75),0)</f>
        <v>76465</v>
      </c>
      <c r="R75">
        <f t="shared" si="31"/>
        <v>15293</v>
      </c>
      <c r="S75">
        <f>P75/(R75-J75)/60</f>
        <v>17.4789162498104</v>
      </c>
      <c r="T75">
        <f>POWER($N$1,F75)</f>
        <v>8.29693352448546</v>
      </c>
    </row>
    <row r="76" spans="1:20">
      <c r="A76">
        <v>73</v>
      </c>
      <c r="B76">
        <f t="shared" si="35"/>
        <v>9</v>
      </c>
      <c r="C76">
        <f t="shared" si="36"/>
        <v>1</v>
      </c>
      <c r="D76">
        <f t="shared" si="19"/>
        <v>91</v>
      </c>
      <c r="E76">
        <f t="shared" si="20"/>
        <v>72</v>
      </c>
      <c r="F76">
        <f t="shared" si="21"/>
        <v>23.4</v>
      </c>
      <c r="G76">
        <f t="shared" si="22"/>
        <v>117</v>
      </c>
      <c r="H76">
        <f t="shared" si="23"/>
        <v>23.4</v>
      </c>
      <c r="I76">
        <f>ROUND(100*POWER($H$1,F76),0)</f>
        <v>1319883</v>
      </c>
      <c r="J76">
        <f>J75+I76*$P$1*(H76-H75)</f>
        <v>1899.3249</v>
      </c>
      <c r="K76">
        <f t="shared" si="25"/>
        <v>694.922179980898</v>
      </c>
      <c r="L76">
        <f>ROUND($B$1*POWER(1+$D$1,B76-1)*(1+$F$1*(C76-1)),0)</f>
        <v>3075460</v>
      </c>
      <c r="M76">
        <f>SUM(L$4:L76)</f>
        <v>15270251</v>
      </c>
      <c r="N76">
        <f t="shared" si="27"/>
        <v>424.173638888889</v>
      </c>
      <c r="O76">
        <f>ROUND(10*POWER($J$1,F76),0)</f>
        <v>13329</v>
      </c>
      <c r="P76">
        <f>ROUND(I76*POWER($V$1,H76),0)</f>
        <v>28321024</v>
      </c>
      <c r="Q76">
        <f>ROUND(O76*POWER($R$1,H76),0)</f>
        <v>123990</v>
      </c>
      <c r="R76">
        <f t="shared" si="31"/>
        <v>24798</v>
      </c>
      <c r="S76">
        <f>P76/(R76-J76)/60</f>
        <v>20.6132915815145</v>
      </c>
      <c r="T76">
        <f>POWER($N$1,F76)</f>
        <v>9.30226768396421</v>
      </c>
    </row>
    <row r="77" spans="1:20">
      <c r="A77">
        <v>74</v>
      </c>
      <c r="B77">
        <f t="shared" si="35"/>
        <v>9</v>
      </c>
      <c r="C77">
        <f t="shared" si="36"/>
        <v>2</v>
      </c>
      <c r="D77">
        <f t="shared" si="19"/>
        <v>92</v>
      </c>
      <c r="E77">
        <f t="shared" si="20"/>
        <v>73</v>
      </c>
      <c r="F77">
        <f t="shared" si="21"/>
        <v>23.6</v>
      </c>
      <c r="G77">
        <f t="shared" si="22"/>
        <v>118</v>
      </c>
      <c r="H77">
        <f t="shared" si="23"/>
        <v>23.6</v>
      </c>
      <c r="I77">
        <f>ROUND(100*POWER($H$1,F77),0)</f>
        <v>1431376</v>
      </c>
      <c r="J77">
        <f>J76+I77*$P$1*(H77-H76)</f>
        <v>2042.4625</v>
      </c>
      <c r="K77">
        <f t="shared" si="25"/>
        <v>700.808949980721</v>
      </c>
      <c r="L77">
        <f>ROUND($B$1*POWER(1+$D$1,B77-1)*(1+$F$1*(C77-1)),0)</f>
        <v>3475270</v>
      </c>
      <c r="M77">
        <f>SUM(L$4:L77)</f>
        <v>18745521</v>
      </c>
      <c r="N77">
        <f t="shared" si="27"/>
        <v>520.708916666667</v>
      </c>
      <c r="O77">
        <f>ROUND(10*POWER($J$1,F77),0)</f>
        <v>14175</v>
      </c>
      <c r="P77">
        <f>ROUND(I77*POWER($V$1,H77),0)</f>
        <v>31528857</v>
      </c>
      <c r="Q77">
        <f>ROUND(O77*POWER($R$1,H77),0)</f>
        <v>134397</v>
      </c>
      <c r="R77">
        <f t="shared" si="31"/>
        <v>26879.4</v>
      </c>
      <c r="S77">
        <f>P77/(R77-J77)/60</f>
        <v>21.1572360722815</v>
      </c>
      <c r="T77">
        <f>POWER($N$1,F77)</f>
        <v>9.48128867663257</v>
      </c>
    </row>
    <row r="78" spans="1:20">
      <c r="A78">
        <v>75</v>
      </c>
      <c r="B78">
        <f t="shared" si="35"/>
        <v>9</v>
      </c>
      <c r="C78">
        <f t="shared" si="36"/>
        <v>3</v>
      </c>
      <c r="D78">
        <f t="shared" si="19"/>
        <v>93</v>
      </c>
      <c r="E78">
        <f t="shared" si="20"/>
        <v>74</v>
      </c>
      <c r="F78">
        <f t="shared" si="21"/>
        <v>23.8</v>
      </c>
      <c r="G78">
        <f t="shared" si="22"/>
        <v>119</v>
      </c>
      <c r="H78">
        <f t="shared" si="23"/>
        <v>23.8</v>
      </c>
      <c r="I78">
        <f>ROUND(100*POWER($H$1,F78),0)</f>
        <v>1552287</v>
      </c>
      <c r="J78">
        <f>J77+I78*$P$1*(H78-H77)</f>
        <v>2197.6912</v>
      </c>
      <c r="K78">
        <f t="shared" si="25"/>
        <v>706.326257301298</v>
      </c>
      <c r="L78">
        <f>ROUND($B$1*POWER(1+$D$1,B78-1)*(1+$F$1*(C78-1)),0)</f>
        <v>3875080</v>
      </c>
      <c r="M78">
        <f>SUM(L$4:L78)</f>
        <v>22620601</v>
      </c>
      <c r="N78">
        <f t="shared" si="27"/>
        <v>628.350027777778</v>
      </c>
      <c r="O78">
        <f>ROUND(10*POWER($J$1,F78),0)</f>
        <v>15074</v>
      </c>
      <c r="P78">
        <f>ROUND(I78*POWER($V$1,H78),0)</f>
        <v>35100030</v>
      </c>
      <c r="Q78">
        <f>ROUND(O78*POWER($R$1,H78),0)</f>
        <v>145671</v>
      </c>
      <c r="R78">
        <f t="shared" si="31"/>
        <v>29134.2</v>
      </c>
      <c r="S78">
        <f>P78/(R78-J78)/60</f>
        <v>21.7177550492364</v>
      </c>
      <c r="T78">
        <f>POWER($N$1,F78)</f>
        <v>9.66375490619422</v>
      </c>
    </row>
    <row r="79" spans="1:20">
      <c r="A79">
        <v>76</v>
      </c>
      <c r="B79">
        <f t="shared" si="35"/>
        <v>9</v>
      </c>
      <c r="C79">
        <f t="shared" si="36"/>
        <v>4</v>
      </c>
      <c r="D79">
        <f t="shared" si="19"/>
        <v>94</v>
      </c>
      <c r="E79">
        <f t="shared" si="20"/>
        <v>75</v>
      </c>
      <c r="F79">
        <f t="shared" si="21"/>
        <v>24</v>
      </c>
      <c r="G79">
        <f t="shared" si="22"/>
        <v>120</v>
      </c>
      <c r="H79">
        <f t="shared" si="23"/>
        <v>24</v>
      </c>
      <c r="I79">
        <f>ROUND(100*POWER($H$1,F79),0)</f>
        <v>1683411</v>
      </c>
      <c r="J79">
        <f>J78+I79*$P$1*(H79-H78)</f>
        <v>2366.0323</v>
      </c>
      <c r="K79">
        <f t="shared" si="25"/>
        <v>711.491132221652</v>
      </c>
      <c r="L79">
        <f>ROUND($B$1*POWER(1+$D$1,B79-1)*(1+$F$1*(C79-1)),0)</f>
        <v>4274889</v>
      </c>
      <c r="M79">
        <f>SUM(L$4:L79)</f>
        <v>26895490</v>
      </c>
      <c r="N79">
        <f t="shared" si="27"/>
        <v>747.096944444444</v>
      </c>
      <c r="O79">
        <f>ROUND(10*POWER($J$1,F79),0)</f>
        <v>16030</v>
      </c>
      <c r="P79">
        <f>ROUND(I79*POWER($V$1,H79),0)</f>
        <v>39075684</v>
      </c>
      <c r="Q79">
        <f>ROUND(O79*POWER($R$1,H79),0)</f>
        <v>157891</v>
      </c>
      <c r="R79">
        <f t="shared" si="31"/>
        <v>31578.2</v>
      </c>
      <c r="S79">
        <f>P79/(R79-J79)/60</f>
        <v>22.2941825710524</v>
      </c>
      <c r="T79">
        <f>POWER($N$1,F79)</f>
        <v>9.84973267580763</v>
      </c>
    </row>
    <row r="80" spans="1:20">
      <c r="A80">
        <v>77</v>
      </c>
      <c r="B80">
        <f t="shared" si="35"/>
        <v>9</v>
      </c>
      <c r="C80">
        <f t="shared" si="36"/>
        <v>5</v>
      </c>
      <c r="D80">
        <f t="shared" si="19"/>
        <v>95</v>
      </c>
      <c r="E80">
        <f t="shared" si="20"/>
        <v>76</v>
      </c>
      <c r="F80">
        <f t="shared" si="21"/>
        <v>24.2</v>
      </c>
      <c r="G80">
        <f t="shared" si="22"/>
        <v>121</v>
      </c>
      <c r="H80">
        <f t="shared" si="23"/>
        <v>24.2</v>
      </c>
      <c r="I80">
        <f>ROUND(100*POWER($H$1,F80),0)</f>
        <v>1825612</v>
      </c>
      <c r="J80">
        <f>J79+I80*$P$1*(H80-H79)</f>
        <v>2548.5935</v>
      </c>
      <c r="K80">
        <f t="shared" si="25"/>
        <v>716.321374907376</v>
      </c>
      <c r="L80">
        <f>ROUND($B$1*POWER(1+$D$1,B80-1)*(1+$F$1*(C80-1)),0)</f>
        <v>4674699</v>
      </c>
      <c r="M80">
        <f>SUM(L$4:L80)</f>
        <v>31570189</v>
      </c>
      <c r="N80">
        <f t="shared" si="27"/>
        <v>876.949694444444</v>
      </c>
      <c r="O80">
        <f>ROUND(10*POWER($J$1,F80),0)</f>
        <v>17047</v>
      </c>
      <c r="P80">
        <f>ROUND(I80*POWER($V$1,H80),0)</f>
        <v>43501665</v>
      </c>
      <c r="Q80">
        <f>ROUND(O80*POWER($R$1,H80),0)</f>
        <v>171140</v>
      </c>
      <c r="R80">
        <f t="shared" si="31"/>
        <v>34228</v>
      </c>
      <c r="S80">
        <f>P80/(R80-J80)/60</f>
        <v>22.8864057159657</v>
      </c>
      <c r="T80">
        <f>POWER($N$1,F80)</f>
        <v>10.0392895646274</v>
      </c>
    </row>
    <row r="81" spans="1:20">
      <c r="A81">
        <v>78</v>
      </c>
      <c r="B81">
        <f t="shared" si="35"/>
        <v>9</v>
      </c>
      <c r="C81">
        <f t="shared" si="36"/>
        <v>6</v>
      </c>
      <c r="D81">
        <f t="shared" si="19"/>
        <v>96</v>
      </c>
      <c r="E81">
        <f t="shared" si="20"/>
        <v>77</v>
      </c>
      <c r="F81">
        <f t="shared" si="21"/>
        <v>24.4</v>
      </c>
      <c r="G81">
        <f t="shared" si="22"/>
        <v>122</v>
      </c>
      <c r="H81">
        <f t="shared" si="23"/>
        <v>24.4</v>
      </c>
      <c r="I81">
        <f>ROUND(100*POWER($H$1,F81),0)</f>
        <v>1979825</v>
      </c>
      <c r="J81">
        <f>J80+I81*$P$1*(H81-H80)</f>
        <v>2746.576</v>
      </c>
      <c r="K81">
        <f t="shared" si="25"/>
        <v>720.833867331544</v>
      </c>
      <c r="L81">
        <f>ROUND($B$1*POWER(1+$D$1,B81-1)*(1+$F$1*(C81-1)),0)</f>
        <v>5074509</v>
      </c>
      <c r="M81">
        <f>SUM(L$4:L81)</f>
        <v>36644698</v>
      </c>
      <c r="N81">
        <f t="shared" si="27"/>
        <v>1017.90827777778</v>
      </c>
      <c r="O81">
        <f>ROUND(10*POWER($J$1,F81),0)</f>
        <v>18128</v>
      </c>
      <c r="P81">
        <f>ROUND(I81*POWER($V$1,H81),0)</f>
        <v>48428964</v>
      </c>
      <c r="Q81">
        <f>ROUND(O81*POWER($R$1,H81),0)</f>
        <v>185495</v>
      </c>
      <c r="R81">
        <f t="shared" si="31"/>
        <v>37099</v>
      </c>
      <c r="S81">
        <f>P81/(R81-J81)/60</f>
        <v>23.4961410583428</v>
      </c>
      <c r="T81">
        <f>POWER($N$1,F81)</f>
        <v>10.2324944523606</v>
      </c>
    </row>
    <row r="82" spans="1:20">
      <c r="A82">
        <v>79</v>
      </c>
      <c r="B82">
        <f t="shared" si="35"/>
        <v>9</v>
      </c>
      <c r="C82">
        <f t="shared" si="36"/>
        <v>7</v>
      </c>
      <c r="D82">
        <f t="shared" si="19"/>
        <v>97</v>
      </c>
      <c r="E82">
        <f t="shared" si="20"/>
        <v>78</v>
      </c>
      <c r="F82">
        <f t="shared" si="21"/>
        <v>24.6</v>
      </c>
      <c r="G82">
        <f t="shared" si="22"/>
        <v>123</v>
      </c>
      <c r="H82">
        <f t="shared" si="23"/>
        <v>24.6</v>
      </c>
      <c r="I82">
        <f>ROUND(100*POWER($H$1,F82),0)</f>
        <v>2147064</v>
      </c>
      <c r="J82">
        <f>J81+I82*$P$1*(H82-H81)</f>
        <v>2961.2824</v>
      </c>
      <c r="K82">
        <f t="shared" si="25"/>
        <v>725.045338465524</v>
      </c>
      <c r="L82">
        <f>ROUND($B$1*POWER(1+$D$1,B82-1)*(1+$F$1*(C82-1)),0)</f>
        <v>5474319</v>
      </c>
      <c r="M82">
        <f>SUM(L$4:L82)</f>
        <v>42119017</v>
      </c>
      <c r="N82">
        <f t="shared" si="27"/>
        <v>1169.97269444444</v>
      </c>
      <c r="O82">
        <f>ROUND(10*POWER($J$1,F82),0)</f>
        <v>19278</v>
      </c>
      <c r="P82">
        <f>ROUND(I82*POWER($V$1,H82),0)</f>
        <v>53914345</v>
      </c>
      <c r="Q82">
        <f>ROUND(O82*POWER($R$1,H82),0)</f>
        <v>201058</v>
      </c>
      <c r="R82">
        <f t="shared" si="31"/>
        <v>40211.6</v>
      </c>
      <c r="S82">
        <f>P82/(R82-J82)/60</f>
        <v>24.1225437676984</v>
      </c>
      <c r="T82">
        <f>POWER($N$1,F82)</f>
        <v>10.4294175442958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Jianyu Guan</dc:creator>
  <cp:lastModifiedBy>gjy_管</cp:lastModifiedBy>
  <dcterms:created xsi:type="dcterms:W3CDTF">2025-04-10T13:37:00Z</dcterms:created>
  <dcterms:modified xsi:type="dcterms:W3CDTF">2025-04-18T13:25:14Z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A7C29E38DC85432586B98821D5DFC801_12</vt:lpwstr>
  </property>
  <property fmtid="{D5CDD505-2E9C-101B-9397-08002B2CF9AE}" pid="3" name="KSOProductBuildVer">
    <vt:lpwstr>2052-12.1.0.20784</vt:lpwstr>
  </property>
</Properties>
</file>